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PAT\Dropbox (CTSFP)\CTSFP Team Folder\Research &amp; Analysis\2019 Legislative Session\Updated SpEd Model\"/>
    </mc:Choice>
  </mc:AlternateContent>
  <bookViews>
    <workbookView xWindow="0" yWindow="7200" windowWidth="19200" windowHeight="2520" tabRatio="877" activeTab="8"/>
  </bookViews>
  <sheets>
    <sheet name="Cover" sheetId="17" r:id="rId1"/>
    <sheet name="Glossary" sheetId="11" r:id="rId2"/>
    <sheet name="UserInterfaceState" sheetId="7" r:id="rId3"/>
    <sheet name="UserInterfaceLEA" sheetId="5" r:id="rId4"/>
    <sheet name="IniBaseCC" sheetId="1" r:id="rId5"/>
    <sheet name="AdjBaseCC" sheetId="3" r:id="rId6"/>
    <sheet name="EquitySolution" sheetId="12" r:id="rId7"/>
    <sheet name="UserInterfaceLEA rev2" sheetId="19" state="hidden" r:id="rId8"/>
    <sheet name="UserInterfaceLEA rev3" sheetId="20" r:id="rId9"/>
  </sheets>
  <definedNames>
    <definedName name="District_Names">IniBaseCC!$B$7:$B$184</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BS186" i="1" l="1"/>
  <c r="BS8" i="1"/>
  <c r="BS9" i="1"/>
  <c r="BS10" i="1"/>
  <c r="BS11" i="1"/>
  <c r="BS12" i="1"/>
  <c r="BS13" i="1"/>
  <c r="BS14" i="1"/>
  <c r="BS15" i="1"/>
  <c r="BS16" i="1"/>
  <c r="BS17" i="1"/>
  <c r="BS18" i="1"/>
  <c r="BS19" i="1"/>
  <c r="BS20" i="1"/>
  <c r="BS21" i="1"/>
  <c r="BS22" i="1"/>
  <c r="BS23" i="1"/>
  <c r="BS24" i="1"/>
  <c r="BS25" i="1"/>
  <c r="BS26" i="1"/>
  <c r="BS27" i="1"/>
  <c r="BS28" i="1"/>
  <c r="BS29" i="1"/>
  <c r="BS30" i="1"/>
  <c r="BS31" i="1"/>
  <c r="BS32" i="1"/>
  <c r="BS33" i="1"/>
  <c r="BS34" i="1"/>
  <c r="BS35" i="1"/>
  <c r="BS36" i="1"/>
  <c r="BS37" i="1"/>
  <c r="BS38" i="1"/>
  <c r="BS39" i="1"/>
  <c r="BS40" i="1"/>
  <c r="BS41" i="1"/>
  <c r="BS42" i="1"/>
  <c r="BS43" i="1"/>
  <c r="BS44" i="1"/>
  <c r="BS45" i="1"/>
  <c r="BS46" i="1"/>
  <c r="BS47" i="1"/>
  <c r="BS48" i="1"/>
  <c r="BS49" i="1"/>
  <c r="BS50" i="1"/>
  <c r="BS51" i="1"/>
  <c r="BS52" i="1"/>
  <c r="BS53" i="1"/>
  <c r="BS54" i="1"/>
  <c r="BS55" i="1"/>
  <c r="BS56" i="1"/>
  <c r="BS57" i="1"/>
  <c r="BS58" i="1"/>
  <c r="BS59" i="1"/>
  <c r="BS60" i="1"/>
  <c r="BS61" i="1"/>
  <c r="BS62" i="1"/>
  <c r="BS63" i="1"/>
  <c r="BS64" i="1"/>
  <c r="BS65" i="1"/>
  <c r="BS66" i="1"/>
  <c r="BS67" i="1"/>
  <c r="BS68" i="1"/>
  <c r="BS69" i="1"/>
  <c r="BS70" i="1"/>
  <c r="BS71" i="1"/>
  <c r="BS72" i="1"/>
  <c r="BS73" i="1"/>
  <c r="BS74" i="1"/>
  <c r="BS75" i="1"/>
  <c r="BS76" i="1"/>
  <c r="BS77" i="1"/>
  <c r="BS78" i="1"/>
  <c r="BS79" i="1"/>
  <c r="BS80" i="1"/>
  <c r="BS81" i="1"/>
  <c r="BS82" i="1"/>
  <c r="BS83" i="1"/>
  <c r="BS84" i="1"/>
  <c r="BS85" i="1"/>
  <c r="BS86" i="1"/>
  <c r="BS87" i="1"/>
  <c r="BS88" i="1"/>
  <c r="BS89" i="1"/>
  <c r="BS90" i="1"/>
  <c r="BS91" i="1"/>
  <c r="BS92" i="1"/>
  <c r="BS93" i="1"/>
  <c r="BS94" i="1"/>
  <c r="BS95" i="1"/>
  <c r="BS96" i="1"/>
  <c r="BS97" i="1"/>
  <c r="BS98" i="1"/>
  <c r="BS99" i="1"/>
  <c r="BS100" i="1"/>
  <c r="BS101" i="1"/>
  <c r="BS102" i="1"/>
  <c r="BS103" i="1"/>
  <c r="BS104" i="1"/>
  <c r="BS105" i="1"/>
  <c r="BS106" i="1"/>
  <c r="BS107" i="1"/>
  <c r="BS108" i="1"/>
  <c r="BS109" i="1"/>
  <c r="BS110" i="1"/>
  <c r="BS111" i="1"/>
  <c r="BS112" i="1"/>
  <c r="BS113" i="1"/>
  <c r="BS114" i="1"/>
  <c r="BS115" i="1"/>
  <c r="BS116" i="1"/>
  <c r="BS117" i="1"/>
  <c r="BS118" i="1"/>
  <c r="BS119" i="1"/>
  <c r="BS120" i="1"/>
  <c r="BS121" i="1"/>
  <c r="BS122" i="1"/>
  <c r="BS123" i="1"/>
  <c r="BS124" i="1"/>
  <c r="BS125" i="1"/>
  <c r="BS126" i="1"/>
  <c r="BS127" i="1"/>
  <c r="BS128" i="1"/>
  <c r="BS129" i="1"/>
  <c r="BS130" i="1"/>
  <c r="BS131" i="1"/>
  <c r="BS132" i="1"/>
  <c r="BS133" i="1"/>
  <c r="BS134" i="1"/>
  <c r="BS135" i="1"/>
  <c r="BS136" i="1"/>
  <c r="BS137" i="1"/>
  <c r="BS138" i="1"/>
  <c r="BS139" i="1"/>
  <c r="BS140" i="1"/>
  <c r="BS141" i="1"/>
  <c r="BS142" i="1"/>
  <c r="BS143" i="1"/>
  <c r="BS144" i="1"/>
  <c r="BS145" i="1"/>
  <c r="BS146" i="1"/>
  <c r="BS147" i="1"/>
  <c r="BS148" i="1"/>
  <c r="BS149" i="1"/>
  <c r="BS150" i="1"/>
  <c r="BS151" i="1"/>
  <c r="BS152" i="1"/>
  <c r="BS153" i="1"/>
  <c r="BS154" i="1"/>
  <c r="BS155" i="1"/>
  <c r="BS156" i="1"/>
  <c r="BS157" i="1"/>
  <c r="BS158" i="1"/>
  <c r="BS159" i="1"/>
  <c r="BS160" i="1"/>
  <c r="BS161" i="1"/>
  <c r="BS162" i="1"/>
  <c r="BS163" i="1"/>
  <c r="BS164" i="1"/>
  <c r="BS165" i="1"/>
  <c r="BS166" i="1"/>
  <c r="BS167" i="1"/>
  <c r="BS168" i="1"/>
  <c r="BS169" i="1"/>
  <c r="BS170" i="1"/>
  <c r="BS171" i="1"/>
  <c r="BS172" i="1"/>
  <c r="BS173" i="1"/>
  <c r="BS174" i="1"/>
  <c r="BS175" i="1"/>
  <c r="BS176" i="1"/>
  <c r="BS177" i="1"/>
  <c r="BS178" i="1"/>
  <c r="BS179" i="1"/>
  <c r="BS180" i="1"/>
  <c r="BS181" i="1"/>
  <c r="BS182" i="1"/>
  <c r="BS183" i="1"/>
  <c r="BS184" i="1"/>
  <c r="BS7" i="1"/>
  <c r="AU8" i="1"/>
  <c r="AU9" i="1"/>
  <c r="AU10" i="1"/>
  <c r="AU11" i="1"/>
  <c r="AU12" i="1"/>
  <c r="AU13" i="1"/>
  <c r="AU14" i="1"/>
  <c r="AU15" i="1"/>
  <c r="AU16" i="1"/>
  <c r="AU17" i="1"/>
  <c r="AU18" i="1"/>
  <c r="AU19" i="1"/>
  <c r="AU20" i="1"/>
  <c r="AU21" i="1"/>
  <c r="AU22" i="1"/>
  <c r="AU23" i="1"/>
  <c r="AU24" i="1"/>
  <c r="AU25" i="1"/>
  <c r="AU26" i="1"/>
  <c r="AU27" i="1"/>
  <c r="AU28" i="1"/>
  <c r="AU29" i="1"/>
  <c r="AU30" i="1"/>
  <c r="AU31" i="1"/>
  <c r="AU32"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7" i="1"/>
  <c r="FE186" i="1"/>
  <c r="FF186" i="1"/>
  <c r="FG186" i="1"/>
  <c r="FD186" i="1"/>
  <c r="FD8" i="1" s="1"/>
  <c r="FD10" i="1"/>
  <c r="FD11" i="1"/>
  <c r="FD12" i="1"/>
  <c r="FD13" i="1"/>
  <c r="FD14" i="1"/>
  <c r="FD15" i="1"/>
  <c r="FD16" i="1"/>
  <c r="FD17" i="1"/>
  <c r="FD18" i="1"/>
  <c r="FD19" i="1"/>
  <c r="FD20" i="1"/>
  <c r="FD21" i="1"/>
  <c r="FD22" i="1"/>
  <c r="FD23" i="1"/>
  <c r="FD24" i="1"/>
  <c r="FD25" i="1"/>
  <c r="FD26" i="1"/>
  <c r="FD27" i="1"/>
  <c r="FD28" i="1"/>
  <c r="FD29" i="1"/>
  <c r="FD30" i="1"/>
  <c r="FD31" i="1"/>
  <c r="FD32" i="1"/>
  <c r="FD33" i="1"/>
  <c r="FD34" i="1"/>
  <c r="FD35" i="1"/>
  <c r="FD36" i="1"/>
  <c r="FD37" i="1"/>
  <c r="FD38" i="1"/>
  <c r="FD39" i="1"/>
  <c r="FD40" i="1"/>
  <c r="FD41" i="1"/>
  <c r="FD42" i="1"/>
  <c r="FD43" i="1"/>
  <c r="FD44" i="1"/>
  <c r="FD45" i="1"/>
  <c r="FD46" i="1"/>
  <c r="FD47" i="1"/>
  <c r="FD48" i="1"/>
  <c r="FD49" i="1"/>
  <c r="FD50" i="1"/>
  <c r="FD51" i="1"/>
  <c r="FD52" i="1"/>
  <c r="FD53" i="1"/>
  <c r="FD54" i="1"/>
  <c r="FD55" i="1"/>
  <c r="FD56" i="1"/>
  <c r="FD57" i="1"/>
  <c r="FD58" i="1"/>
  <c r="FD59" i="1"/>
  <c r="FD60" i="1"/>
  <c r="FD61" i="1"/>
  <c r="FD62" i="1"/>
  <c r="FD63" i="1"/>
  <c r="FD64" i="1"/>
  <c r="FD65" i="1"/>
  <c r="FD66" i="1"/>
  <c r="FD67" i="1"/>
  <c r="FD68" i="1"/>
  <c r="FD69" i="1"/>
  <c r="FD70" i="1"/>
  <c r="FD71" i="1"/>
  <c r="FD72" i="1"/>
  <c r="FD73" i="1"/>
  <c r="FD74" i="1"/>
  <c r="FD75" i="1"/>
  <c r="FD76" i="1"/>
  <c r="FD77" i="1"/>
  <c r="FD78" i="1"/>
  <c r="FD79" i="1"/>
  <c r="FD80" i="1"/>
  <c r="FD81" i="1"/>
  <c r="FD82" i="1"/>
  <c r="FD83" i="1"/>
  <c r="FD84" i="1"/>
  <c r="FD85" i="1"/>
  <c r="FD86" i="1"/>
  <c r="FD87" i="1"/>
  <c r="FD88" i="1"/>
  <c r="FD89" i="1"/>
  <c r="FD90" i="1"/>
  <c r="FD91" i="1"/>
  <c r="FD92" i="1"/>
  <c r="FD93" i="1"/>
  <c r="FD94" i="1"/>
  <c r="FD95" i="1"/>
  <c r="FD96" i="1"/>
  <c r="FD97" i="1"/>
  <c r="FD98" i="1"/>
  <c r="FD99" i="1"/>
  <c r="FD100" i="1"/>
  <c r="FD101" i="1"/>
  <c r="FD102" i="1"/>
  <c r="FD103" i="1"/>
  <c r="FD104"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7" i="1"/>
  <c r="FD158" i="1"/>
  <c r="FD159" i="1"/>
  <c r="FD160" i="1"/>
  <c r="FD161" i="1"/>
  <c r="FD162" i="1"/>
  <c r="FD163" i="1"/>
  <c r="FD164" i="1"/>
  <c r="FD165" i="1"/>
  <c r="FD166" i="1"/>
  <c r="FD167" i="1"/>
  <c r="FD7" i="1"/>
  <c r="CE7" i="1" s="1"/>
  <c r="CR8" i="1"/>
  <c r="CR9" i="1"/>
  <c r="CR10" i="1"/>
  <c r="CR11" i="1"/>
  <c r="CR12" i="1"/>
  <c r="CR13" i="1"/>
  <c r="CR14" i="1"/>
  <c r="CR15" i="1"/>
  <c r="CR16" i="1"/>
  <c r="CR17" i="1"/>
  <c r="CR18" i="1"/>
  <c r="CR19" i="1"/>
  <c r="CR20" i="1"/>
  <c r="CR21" i="1"/>
  <c r="CR22" i="1"/>
  <c r="CR23" i="1"/>
  <c r="CR24" i="1"/>
  <c r="CR25" i="1"/>
  <c r="CR26" i="1"/>
  <c r="CR27" i="1"/>
  <c r="CR28" i="1"/>
  <c r="CR29" i="1"/>
  <c r="CR30" i="1"/>
  <c r="CR31" i="1"/>
  <c r="CR32" i="1"/>
  <c r="CR33" i="1"/>
  <c r="CR34" i="1"/>
  <c r="CR35" i="1"/>
  <c r="CR36" i="1"/>
  <c r="CR37" i="1"/>
  <c r="CR38" i="1"/>
  <c r="CR39" i="1"/>
  <c r="CR40" i="1"/>
  <c r="CR41" i="1"/>
  <c r="CR42" i="1"/>
  <c r="CR43" i="1"/>
  <c r="CR44" i="1"/>
  <c r="CR45" i="1"/>
  <c r="CR46" i="1"/>
  <c r="CR47" i="1"/>
  <c r="CR48" i="1"/>
  <c r="CR49" i="1"/>
  <c r="CR50" i="1"/>
  <c r="CR51" i="1"/>
  <c r="CR52" i="1"/>
  <c r="CR53" i="1"/>
  <c r="CR54" i="1"/>
  <c r="CR55" i="1"/>
  <c r="CR56" i="1"/>
  <c r="CR57" i="1"/>
  <c r="CR58" i="1"/>
  <c r="CR59" i="1"/>
  <c r="CR60" i="1"/>
  <c r="CR61" i="1"/>
  <c r="CR62" i="1"/>
  <c r="CR63" i="1"/>
  <c r="CR64" i="1"/>
  <c r="CR65" i="1"/>
  <c r="CR66" i="1"/>
  <c r="CR67" i="1"/>
  <c r="CR68" i="1"/>
  <c r="CR69" i="1"/>
  <c r="CR70" i="1"/>
  <c r="CR71" i="1"/>
  <c r="CR72" i="1"/>
  <c r="CR73" i="1"/>
  <c r="CR74" i="1"/>
  <c r="CR75" i="1"/>
  <c r="CR76" i="1"/>
  <c r="CR77" i="1"/>
  <c r="CR78" i="1"/>
  <c r="CR79" i="1"/>
  <c r="CR80" i="1"/>
  <c r="CR81" i="1"/>
  <c r="CR82" i="1"/>
  <c r="CR83" i="1"/>
  <c r="CR84" i="1"/>
  <c r="CR85" i="1"/>
  <c r="CR86" i="1"/>
  <c r="CR87" i="1"/>
  <c r="CR88" i="1"/>
  <c r="CR89" i="1"/>
  <c r="CR90" i="1"/>
  <c r="CR91" i="1"/>
  <c r="CR92" i="1"/>
  <c r="CR93" i="1"/>
  <c r="CR94" i="1"/>
  <c r="CR95" i="1"/>
  <c r="CR96" i="1"/>
  <c r="CR97" i="1"/>
  <c r="CR98" i="1"/>
  <c r="CR99" i="1"/>
  <c r="CR100" i="1"/>
  <c r="CR101" i="1"/>
  <c r="CR102" i="1"/>
  <c r="CR103" i="1"/>
  <c r="CR104" i="1"/>
  <c r="CR105" i="1"/>
  <c r="CR106" i="1"/>
  <c r="CR107" i="1"/>
  <c r="CR108" i="1"/>
  <c r="CR109" i="1"/>
  <c r="CR110" i="1"/>
  <c r="CR111" i="1"/>
  <c r="CR112" i="1"/>
  <c r="CR113" i="1"/>
  <c r="CR114" i="1"/>
  <c r="CR115" i="1"/>
  <c r="CR116" i="1"/>
  <c r="CR117" i="1"/>
  <c r="CR118" i="1"/>
  <c r="CR119" i="1"/>
  <c r="CR120" i="1"/>
  <c r="CR121" i="1"/>
  <c r="CR122" i="1"/>
  <c r="CR123" i="1"/>
  <c r="CR124" i="1"/>
  <c r="CR125" i="1"/>
  <c r="CR126" i="1"/>
  <c r="CR127" i="1"/>
  <c r="CR128" i="1"/>
  <c r="CR129" i="1"/>
  <c r="CR130" i="1"/>
  <c r="CR131" i="1"/>
  <c r="CR132"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5" i="1"/>
  <c r="CR176" i="1"/>
  <c r="CR177" i="1"/>
  <c r="CR178" i="1"/>
  <c r="CR179" i="1"/>
  <c r="CR180" i="1"/>
  <c r="CR181" i="1"/>
  <c r="CR182" i="1"/>
  <c r="CR183" i="1"/>
  <c r="CR184" i="1"/>
  <c r="CR7" i="1"/>
  <c r="CR187" i="1"/>
  <c r="CR186" i="1" s="1"/>
  <c r="K16" i="20"/>
  <c r="FD9" i="1" l="1"/>
  <c r="BG6" i="3"/>
  <c r="BH6" i="3"/>
  <c r="BI6" i="3"/>
  <c r="BF5" i="3"/>
  <c r="AV5" i="3"/>
  <c r="AW5" i="3"/>
  <c r="AX5" i="3"/>
  <c r="AY5" i="3"/>
  <c r="AZ5" i="3"/>
  <c r="BA5" i="3"/>
  <c r="BB5" i="3"/>
  <c r="AU6" i="3"/>
  <c r="AV6" i="3"/>
  <c r="AW6" i="3"/>
  <c r="AX6" i="3"/>
  <c r="AY6" i="3"/>
  <c r="AZ6" i="3"/>
  <c r="BA6" i="3"/>
  <c r="BB6" i="3"/>
  <c r="AU7" i="3"/>
  <c r="AV7" i="3"/>
  <c r="AW7" i="3"/>
  <c r="AX7" i="3"/>
  <c r="AY7" i="3"/>
  <c r="AZ7" i="3"/>
  <c r="BA7" i="3"/>
  <c r="BB7" i="3"/>
  <c r="AU8" i="3"/>
  <c r="AV8" i="3"/>
  <c r="AW8" i="3"/>
  <c r="AX8" i="3"/>
  <c r="AY8" i="3"/>
  <c r="AZ8" i="3"/>
  <c r="BA8" i="3"/>
  <c r="BB8" i="3"/>
  <c r="AU9" i="3"/>
  <c r="AV9" i="3"/>
  <c r="AW9" i="3"/>
  <c r="AX9" i="3"/>
  <c r="AY9" i="3"/>
  <c r="AZ9" i="3"/>
  <c r="BA9" i="3"/>
  <c r="BB9" i="3"/>
  <c r="AU10" i="3"/>
  <c r="AV10" i="3"/>
  <c r="AW10" i="3"/>
  <c r="AX10" i="3"/>
  <c r="AY10" i="3"/>
  <c r="AZ10" i="3"/>
  <c r="BA10" i="3"/>
  <c r="BB10" i="3"/>
  <c r="AU11" i="3"/>
  <c r="AV11" i="3"/>
  <c r="AW11" i="3"/>
  <c r="AX11" i="3"/>
  <c r="AY11" i="3"/>
  <c r="AZ11" i="3"/>
  <c r="BA11" i="3"/>
  <c r="BB11" i="3"/>
  <c r="AU12" i="3"/>
  <c r="AV12" i="3"/>
  <c r="AW12" i="3"/>
  <c r="AX12" i="3"/>
  <c r="AY12" i="3"/>
  <c r="AZ12" i="3"/>
  <c r="BA12" i="3"/>
  <c r="BB12" i="3"/>
  <c r="AU13" i="3"/>
  <c r="AV13" i="3"/>
  <c r="AW13" i="3"/>
  <c r="AX13" i="3"/>
  <c r="AY13" i="3"/>
  <c r="AZ13" i="3"/>
  <c r="BA13" i="3"/>
  <c r="BB13" i="3"/>
  <c r="AU14" i="3"/>
  <c r="AV14" i="3"/>
  <c r="AW14" i="3"/>
  <c r="AX14" i="3"/>
  <c r="AY14" i="3"/>
  <c r="AZ14" i="3"/>
  <c r="BA14" i="3"/>
  <c r="BB14" i="3"/>
  <c r="AU15" i="3"/>
  <c r="AV15" i="3"/>
  <c r="AW15" i="3"/>
  <c r="AX15" i="3"/>
  <c r="AY15" i="3"/>
  <c r="AZ15" i="3"/>
  <c r="BA15" i="3"/>
  <c r="BB15" i="3"/>
  <c r="AU16" i="3"/>
  <c r="AV16" i="3"/>
  <c r="AW16" i="3"/>
  <c r="AX16" i="3"/>
  <c r="AY16" i="3"/>
  <c r="AZ16" i="3"/>
  <c r="BA16" i="3"/>
  <c r="BB16" i="3"/>
  <c r="AU17" i="3"/>
  <c r="AV17" i="3"/>
  <c r="AW17" i="3"/>
  <c r="AX17" i="3"/>
  <c r="AY17" i="3"/>
  <c r="AZ17" i="3"/>
  <c r="BA17" i="3"/>
  <c r="BB17" i="3"/>
  <c r="AU18" i="3"/>
  <c r="AV18" i="3"/>
  <c r="AW18" i="3"/>
  <c r="AX18" i="3"/>
  <c r="AY18" i="3"/>
  <c r="AZ18" i="3"/>
  <c r="BA18" i="3"/>
  <c r="BB18" i="3"/>
  <c r="AU19" i="3"/>
  <c r="AV19" i="3"/>
  <c r="AW19" i="3"/>
  <c r="AX19" i="3"/>
  <c r="AY19" i="3"/>
  <c r="AZ19" i="3"/>
  <c r="BA19" i="3"/>
  <c r="BB19" i="3"/>
  <c r="AU20" i="3"/>
  <c r="AV20" i="3"/>
  <c r="AW20" i="3"/>
  <c r="AX20" i="3"/>
  <c r="AY20" i="3"/>
  <c r="AZ20" i="3"/>
  <c r="BA20" i="3"/>
  <c r="BB20" i="3"/>
  <c r="AU21" i="3"/>
  <c r="AV21" i="3"/>
  <c r="AW21" i="3"/>
  <c r="AX21" i="3"/>
  <c r="AY21" i="3"/>
  <c r="AZ21" i="3"/>
  <c r="BA21" i="3"/>
  <c r="BB21" i="3"/>
  <c r="AU22" i="3"/>
  <c r="AV22" i="3"/>
  <c r="AW22" i="3"/>
  <c r="AX22" i="3"/>
  <c r="AY22" i="3"/>
  <c r="AZ22" i="3"/>
  <c r="BA22" i="3"/>
  <c r="BB22" i="3"/>
  <c r="AU23" i="3"/>
  <c r="AV23" i="3"/>
  <c r="AW23" i="3"/>
  <c r="AX23" i="3"/>
  <c r="AY23" i="3"/>
  <c r="AZ23" i="3"/>
  <c r="BA23" i="3"/>
  <c r="BB23" i="3"/>
  <c r="AU24" i="3"/>
  <c r="AV24" i="3"/>
  <c r="AW24" i="3"/>
  <c r="AX24" i="3"/>
  <c r="AY24" i="3"/>
  <c r="AZ24" i="3"/>
  <c r="BA24" i="3"/>
  <c r="BB24" i="3"/>
  <c r="AU25" i="3"/>
  <c r="AV25" i="3"/>
  <c r="AW25" i="3"/>
  <c r="AX25" i="3"/>
  <c r="AY25" i="3"/>
  <c r="AZ25" i="3"/>
  <c r="BA25" i="3"/>
  <c r="BB25" i="3"/>
  <c r="AU26" i="3"/>
  <c r="AV26" i="3"/>
  <c r="AW26" i="3"/>
  <c r="AX26" i="3"/>
  <c r="AY26" i="3"/>
  <c r="AZ26" i="3"/>
  <c r="BA26" i="3"/>
  <c r="BB26" i="3"/>
  <c r="AU27" i="3"/>
  <c r="AV27" i="3"/>
  <c r="AW27" i="3"/>
  <c r="AX27" i="3"/>
  <c r="AY27" i="3"/>
  <c r="AZ27" i="3"/>
  <c r="BA27" i="3"/>
  <c r="BB27" i="3"/>
  <c r="AU28" i="3"/>
  <c r="AV28" i="3"/>
  <c r="AW28" i="3"/>
  <c r="AX28" i="3"/>
  <c r="AY28" i="3"/>
  <c r="AZ28" i="3"/>
  <c r="BA28" i="3"/>
  <c r="BB28" i="3"/>
  <c r="AU29" i="3"/>
  <c r="AV29" i="3"/>
  <c r="AW29" i="3"/>
  <c r="AX29" i="3"/>
  <c r="AY29" i="3"/>
  <c r="AZ29" i="3"/>
  <c r="BA29" i="3"/>
  <c r="BB29" i="3"/>
  <c r="AU30" i="3"/>
  <c r="AV30" i="3"/>
  <c r="AW30" i="3"/>
  <c r="AX30" i="3"/>
  <c r="AY30" i="3"/>
  <c r="AZ30" i="3"/>
  <c r="BA30" i="3"/>
  <c r="BB30" i="3"/>
  <c r="AU31" i="3"/>
  <c r="AV31" i="3"/>
  <c r="AW31" i="3"/>
  <c r="AX31" i="3"/>
  <c r="AY31" i="3"/>
  <c r="AZ31" i="3"/>
  <c r="BA31" i="3"/>
  <c r="BB31" i="3"/>
  <c r="AU32" i="3"/>
  <c r="AV32" i="3"/>
  <c r="AW32" i="3"/>
  <c r="AX32" i="3"/>
  <c r="AY32" i="3"/>
  <c r="AZ32" i="3"/>
  <c r="BA32" i="3"/>
  <c r="BB32" i="3"/>
  <c r="AU33" i="3"/>
  <c r="AV33" i="3"/>
  <c r="AW33" i="3"/>
  <c r="AX33" i="3"/>
  <c r="AY33" i="3"/>
  <c r="AZ33" i="3"/>
  <c r="BA33" i="3"/>
  <c r="BB33" i="3"/>
  <c r="AU34" i="3"/>
  <c r="AV34" i="3"/>
  <c r="AW34" i="3"/>
  <c r="AX34" i="3"/>
  <c r="AY34" i="3"/>
  <c r="AZ34" i="3"/>
  <c r="BA34" i="3"/>
  <c r="BB34" i="3"/>
  <c r="AU35" i="3"/>
  <c r="AV35" i="3"/>
  <c r="AW35" i="3"/>
  <c r="AX35" i="3"/>
  <c r="AY35" i="3"/>
  <c r="AZ35" i="3"/>
  <c r="BA35" i="3"/>
  <c r="BB35" i="3"/>
  <c r="AU36" i="3"/>
  <c r="AV36" i="3"/>
  <c r="AW36" i="3"/>
  <c r="AX36" i="3"/>
  <c r="AY36" i="3"/>
  <c r="AZ36" i="3"/>
  <c r="BA36" i="3"/>
  <c r="BB36" i="3"/>
  <c r="AU37" i="3"/>
  <c r="AV37" i="3"/>
  <c r="AW37" i="3"/>
  <c r="AX37" i="3"/>
  <c r="AY37" i="3"/>
  <c r="AZ37" i="3"/>
  <c r="BA37" i="3"/>
  <c r="BB37" i="3"/>
  <c r="AU38" i="3"/>
  <c r="AV38" i="3"/>
  <c r="AW38" i="3"/>
  <c r="AX38" i="3"/>
  <c r="AY38" i="3"/>
  <c r="AZ38" i="3"/>
  <c r="BA38" i="3"/>
  <c r="BB38" i="3"/>
  <c r="AU39" i="3"/>
  <c r="AV39" i="3"/>
  <c r="AW39" i="3"/>
  <c r="AX39" i="3"/>
  <c r="AY39" i="3"/>
  <c r="AZ39" i="3"/>
  <c r="BA39" i="3"/>
  <c r="BB39" i="3"/>
  <c r="AU40" i="3"/>
  <c r="AV40" i="3"/>
  <c r="AW40" i="3"/>
  <c r="AX40" i="3"/>
  <c r="AY40" i="3"/>
  <c r="AZ40" i="3"/>
  <c r="BA40" i="3"/>
  <c r="BB40" i="3"/>
  <c r="AU41" i="3"/>
  <c r="AV41" i="3"/>
  <c r="AW41" i="3"/>
  <c r="AX41" i="3"/>
  <c r="AY41" i="3"/>
  <c r="AZ41" i="3"/>
  <c r="BA41" i="3"/>
  <c r="BB41" i="3"/>
  <c r="AU42" i="3"/>
  <c r="AV42" i="3"/>
  <c r="AW42" i="3"/>
  <c r="AX42" i="3"/>
  <c r="AY42" i="3"/>
  <c r="AZ42" i="3"/>
  <c r="BA42" i="3"/>
  <c r="BB42" i="3"/>
  <c r="AU43" i="3"/>
  <c r="AV43" i="3"/>
  <c r="AW43" i="3"/>
  <c r="AX43" i="3"/>
  <c r="AY43" i="3"/>
  <c r="AZ43" i="3"/>
  <c r="BA43" i="3"/>
  <c r="BB43" i="3"/>
  <c r="AU44" i="3"/>
  <c r="AV44" i="3"/>
  <c r="AW44" i="3"/>
  <c r="AX44" i="3"/>
  <c r="AY44" i="3"/>
  <c r="AZ44" i="3"/>
  <c r="BA44" i="3"/>
  <c r="BB44" i="3"/>
  <c r="AU45" i="3"/>
  <c r="AV45" i="3"/>
  <c r="AW45" i="3"/>
  <c r="AX45" i="3"/>
  <c r="AY45" i="3"/>
  <c r="AZ45" i="3"/>
  <c r="BA45" i="3"/>
  <c r="BB45" i="3"/>
  <c r="AU46" i="3"/>
  <c r="AV46" i="3"/>
  <c r="AW46" i="3"/>
  <c r="AX46" i="3"/>
  <c r="AY46" i="3"/>
  <c r="AZ46" i="3"/>
  <c r="BA46" i="3"/>
  <c r="BB46" i="3"/>
  <c r="AU47" i="3"/>
  <c r="AV47" i="3"/>
  <c r="AW47" i="3"/>
  <c r="AX47" i="3"/>
  <c r="AY47" i="3"/>
  <c r="AZ47" i="3"/>
  <c r="BA47" i="3"/>
  <c r="BB47" i="3"/>
  <c r="AU48" i="3"/>
  <c r="AV48" i="3"/>
  <c r="AW48" i="3"/>
  <c r="AX48" i="3"/>
  <c r="AY48" i="3"/>
  <c r="AZ48" i="3"/>
  <c r="BA48" i="3"/>
  <c r="BB48" i="3"/>
  <c r="AU49" i="3"/>
  <c r="AV49" i="3"/>
  <c r="AW49" i="3"/>
  <c r="AX49" i="3"/>
  <c r="AY49" i="3"/>
  <c r="AZ49" i="3"/>
  <c r="BA49" i="3"/>
  <c r="BB49" i="3"/>
  <c r="AU50" i="3"/>
  <c r="AV50" i="3"/>
  <c r="AW50" i="3"/>
  <c r="AX50" i="3"/>
  <c r="AY50" i="3"/>
  <c r="AZ50" i="3"/>
  <c r="BA50" i="3"/>
  <c r="BB50" i="3"/>
  <c r="AU51" i="3"/>
  <c r="AV51" i="3"/>
  <c r="AW51" i="3"/>
  <c r="AX51" i="3"/>
  <c r="AY51" i="3"/>
  <c r="AZ51" i="3"/>
  <c r="BA51" i="3"/>
  <c r="BB51" i="3"/>
  <c r="AU52" i="3"/>
  <c r="AV52" i="3"/>
  <c r="AW52" i="3"/>
  <c r="AX52" i="3"/>
  <c r="AY52" i="3"/>
  <c r="AZ52" i="3"/>
  <c r="BA52" i="3"/>
  <c r="BB52" i="3"/>
  <c r="AU53" i="3"/>
  <c r="AV53" i="3"/>
  <c r="AW53" i="3"/>
  <c r="AX53" i="3"/>
  <c r="AY53" i="3"/>
  <c r="AZ53" i="3"/>
  <c r="BA53" i="3"/>
  <c r="BB53" i="3"/>
  <c r="AU54" i="3"/>
  <c r="AV54" i="3"/>
  <c r="AW54" i="3"/>
  <c r="AX54" i="3"/>
  <c r="AY54" i="3"/>
  <c r="AZ54" i="3"/>
  <c r="BA54" i="3"/>
  <c r="BB54" i="3"/>
  <c r="AU55" i="3"/>
  <c r="AV55" i="3"/>
  <c r="AW55" i="3"/>
  <c r="AX55" i="3"/>
  <c r="AY55" i="3"/>
  <c r="AZ55" i="3"/>
  <c r="BA55" i="3"/>
  <c r="BB55" i="3"/>
  <c r="AU56" i="3"/>
  <c r="AV56" i="3"/>
  <c r="AW56" i="3"/>
  <c r="AX56" i="3"/>
  <c r="AY56" i="3"/>
  <c r="AZ56" i="3"/>
  <c r="BA56" i="3"/>
  <c r="BB56" i="3"/>
  <c r="AU57" i="3"/>
  <c r="AV57" i="3"/>
  <c r="AW57" i="3"/>
  <c r="AX57" i="3"/>
  <c r="AY57" i="3"/>
  <c r="AZ57" i="3"/>
  <c r="BA57" i="3"/>
  <c r="BB57" i="3"/>
  <c r="AU58" i="3"/>
  <c r="AV58" i="3"/>
  <c r="AW58" i="3"/>
  <c r="AX58" i="3"/>
  <c r="AY58" i="3"/>
  <c r="AZ58" i="3"/>
  <c r="BA58" i="3"/>
  <c r="BB58" i="3"/>
  <c r="AU59" i="3"/>
  <c r="AV59" i="3"/>
  <c r="AW59" i="3"/>
  <c r="AX59" i="3"/>
  <c r="AY59" i="3"/>
  <c r="AZ59" i="3"/>
  <c r="BA59" i="3"/>
  <c r="BB59" i="3"/>
  <c r="AU60" i="3"/>
  <c r="AV60" i="3"/>
  <c r="AW60" i="3"/>
  <c r="AX60" i="3"/>
  <c r="AY60" i="3"/>
  <c r="AZ60" i="3"/>
  <c r="BA60" i="3"/>
  <c r="BB60" i="3"/>
  <c r="AU61" i="3"/>
  <c r="AV61" i="3"/>
  <c r="AW61" i="3"/>
  <c r="AX61" i="3"/>
  <c r="AY61" i="3"/>
  <c r="AZ61" i="3"/>
  <c r="BA61" i="3"/>
  <c r="BB61" i="3"/>
  <c r="AU62" i="3"/>
  <c r="AV62" i="3"/>
  <c r="AW62" i="3"/>
  <c r="AX62" i="3"/>
  <c r="AY62" i="3"/>
  <c r="AZ62" i="3"/>
  <c r="BA62" i="3"/>
  <c r="BB62" i="3"/>
  <c r="AU63" i="3"/>
  <c r="AV63" i="3"/>
  <c r="AW63" i="3"/>
  <c r="AX63" i="3"/>
  <c r="AY63" i="3"/>
  <c r="AZ63" i="3"/>
  <c r="BA63" i="3"/>
  <c r="BB63" i="3"/>
  <c r="AU64" i="3"/>
  <c r="AV64" i="3"/>
  <c r="AW64" i="3"/>
  <c r="AX64" i="3"/>
  <c r="AY64" i="3"/>
  <c r="AZ64" i="3"/>
  <c r="BA64" i="3"/>
  <c r="BB64" i="3"/>
  <c r="AU65" i="3"/>
  <c r="AV65" i="3"/>
  <c r="AW65" i="3"/>
  <c r="AX65" i="3"/>
  <c r="AY65" i="3"/>
  <c r="AZ65" i="3"/>
  <c r="BA65" i="3"/>
  <c r="BB65" i="3"/>
  <c r="AU66" i="3"/>
  <c r="AV66" i="3"/>
  <c r="AW66" i="3"/>
  <c r="AX66" i="3"/>
  <c r="AY66" i="3"/>
  <c r="AZ66" i="3"/>
  <c r="BA66" i="3"/>
  <c r="BB66" i="3"/>
  <c r="AU67" i="3"/>
  <c r="AV67" i="3"/>
  <c r="AW67" i="3"/>
  <c r="AX67" i="3"/>
  <c r="AY67" i="3"/>
  <c r="AZ67" i="3"/>
  <c r="BA67" i="3"/>
  <c r="BB67" i="3"/>
  <c r="AU68" i="3"/>
  <c r="AV68" i="3"/>
  <c r="AW68" i="3"/>
  <c r="AX68" i="3"/>
  <c r="AY68" i="3"/>
  <c r="AZ68" i="3"/>
  <c r="BA68" i="3"/>
  <c r="BB68" i="3"/>
  <c r="AU69" i="3"/>
  <c r="AV69" i="3"/>
  <c r="AW69" i="3"/>
  <c r="AX69" i="3"/>
  <c r="AY69" i="3"/>
  <c r="AZ69" i="3"/>
  <c r="BA69" i="3"/>
  <c r="BB69" i="3"/>
  <c r="AU70" i="3"/>
  <c r="AV70" i="3"/>
  <c r="AW70" i="3"/>
  <c r="AX70" i="3"/>
  <c r="AY70" i="3"/>
  <c r="AZ70" i="3"/>
  <c r="BA70" i="3"/>
  <c r="BB70" i="3"/>
  <c r="AU71" i="3"/>
  <c r="AV71" i="3"/>
  <c r="AW71" i="3"/>
  <c r="AX71" i="3"/>
  <c r="AY71" i="3"/>
  <c r="AZ71" i="3"/>
  <c r="BA71" i="3"/>
  <c r="BB71" i="3"/>
  <c r="AU72" i="3"/>
  <c r="AV72" i="3"/>
  <c r="AW72" i="3"/>
  <c r="AX72" i="3"/>
  <c r="AY72" i="3"/>
  <c r="AZ72" i="3"/>
  <c r="BA72" i="3"/>
  <c r="BB72" i="3"/>
  <c r="AU73" i="3"/>
  <c r="AV73" i="3"/>
  <c r="AW73" i="3"/>
  <c r="AX73" i="3"/>
  <c r="AY73" i="3"/>
  <c r="AZ73" i="3"/>
  <c r="BA73" i="3"/>
  <c r="BB73" i="3"/>
  <c r="AU74" i="3"/>
  <c r="AV74" i="3"/>
  <c r="AW74" i="3"/>
  <c r="AX74" i="3"/>
  <c r="AY74" i="3"/>
  <c r="AZ74" i="3"/>
  <c r="BA74" i="3"/>
  <c r="BB74" i="3"/>
  <c r="AU75" i="3"/>
  <c r="AV75" i="3"/>
  <c r="AW75" i="3"/>
  <c r="AX75" i="3"/>
  <c r="AY75" i="3"/>
  <c r="AZ75" i="3"/>
  <c r="BA75" i="3"/>
  <c r="BB75" i="3"/>
  <c r="AU76" i="3"/>
  <c r="AV76" i="3"/>
  <c r="AW76" i="3"/>
  <c r="AX76" i="3"/>
  <c r="AY76" i="3"/>
  <c r="AZ76" i="3"/>
  <c r="BA76" i="3"/>
  <c r="BB76" i="3"/>
  <c r="AU77" i="3"/>
  <c r="AV77" i="3"/>
  <c r="AW77" i="3"/>
  <c r="AX77" i="3"/>
  <c r="AY77" i="3"/>
  <c r="AZ77" i="3"/>
  <c r="BA77" i="3"/>
  <c r="BB77" i="3"/>
  <c r="AU78" i="3"/>
  <c r="AV78" i="3"/>
  <c r="AW78" i="3"/>
  <c r="AX78" i="3"/>
  <c r="AY78" i="3"/>
  <c r="AZ78" i="3"/>
  <c r="BA78" i="3"/>
  <c r="BB78" i="3"/>
  <c r="AU79" i="3"/>
  <c r="AV79" i="3"/>
  <c r="AW79" i="3"/>
  <c r="AX79" i="3"/>
  <c r="AY79" i="3"/>
  <c r="AZ79" i="3"/>
  <c r="BA79" i="3"/>
  <c r="BB79" i="3"/>
  <c r="AU80" i="3"/>
  <c r="AV80" i="3"/>
  <c r="AW80" i="3"/>
  <c r="AX80" i="3"/>
  <c r="AY80" i="3"/>
  <c r="AZ80" i="3"/>
  <c r="BA80" i="3"/>
  <c r="BB80" i="3"/>
  <c r="AU81" i="3"/>
  <c r="AV81" i="3"/>
  <c r="AW81" i="3"/>
  <c r="AX81" i="3"/>
  <c r="AY81" i="3"/>
  <c r="AZ81" i="3"/>
  <c r="BA81" i="3"/>
  <c r="BB81" i="3"/>
  <c r="AU82" i="3"/>
  <c r="AV82" i="3"/>
  <c r="AW82" i="3"/>
  <c r="AX82" i="3"/>
  <c r="AY82" i="3"/>
  <c r="AZ82" i="3"/>
  <c r="BA82" i="3"/>
  <c r="BB82" i="3"/>
  <c r="AU83" i="3"/>
  <c r="AV83" i="3"/>
  <c r="AW83" i="3"/>
  <c r="AX83" i="3"/>
  <c r="AY83" i="3"/>
  <c r="AZ83" i="3"/>
  <c r="BA83" i="3"/>
  <c r="BB83" i="3"/>
  <c r="AU84" i="3"/>
  <c r="AV84" i="3"/>
  <c r="AW84" i="3"/>
  <c r="AX84" i="3"/>
  <c r="AY84" i="3"/>
  <c r="AZ84" i="3"/>
  <c r="BA84" i="3"/>
  <c r="BB84" i="3"/>
  <c r="AU85" i="3"/>
  <c r="AV85" i="3"/>
  <c r="AW85" i="3"/>
  <c r="AX85" i="3"/>
  <c r="AY85" i="3"/>
  <c r="AZ85" i="3"/>
  <c r="BA85" i="3"/>
  <c r="BB85" i="3"/>
  <c r="AU86" i="3"/>
  <c r="AV86" i="3"/>
  <c r="AW86" i="3"/>
  <c r="AX86" i="3"/>
  <c r="AY86" i="3"/>
  <c r="AZ86" i="3"/>
  <c r="BA86" i="3"/>
  <c r="BB86" i="3"/>
  <c r="AU87" i="3"/>
  <c r="AV87" i="3"/>
  <c r="AW87" i="3"/>
  <c r="AX87" i="3"/>
  <c r="AY87" i="3"/>
  <c r="AZ87" i="3"/>
  <c r="BA87" i="3"/>
  <c r="BB87" i="3"/>
  <c r="AU88" i="3"/>
  <c r="AV88" i="3"/>
  <c r="AW88" i="3"/>
  <c r="AX88" i="3"/>
  <c r="AY88" i="3"/>
  <c r="AZ88" i="3"/>
  <c r="BA88" i="3"/>
  <c r="BB88" i="3"/>
  <c r="AU89" i="3"/>
  <c r="AV89" i="3"/>
  <c r="AW89" i="3"/>
  <c r="AX89" i="3"/>
  <c r="AY89" i="3"/>
  <c r="AZ89" i="3"/>
  <c r="BA89" i="3"/>
  <c r="BB89" i="3"/>
  <c r="AU90" i="3"/>
  <c r="AV90" i="3"/>
  <c r="AW90" i="3"/>
  <c r="AX90" i="3"/>
  <c r="AY90" i="3"/>
  <c r="AZ90" i="3"/>
  <c r="BA90" i="3"/>
  <c r="BB90" i="3"/>
  <c r="AU91" i="3"/>
  <c r="AV91" i="3"/>
  <c r="AW91" i="3"/>
  <c r="AX91" i="3"/>
  <c r="AY91" i="3"/>
  <c r="AZ91" i="3"/>
  <c r="BA91" i="3"/>
  <c r="BB91" i="3"/>
  <c r="AU92" i="3"/>
  <c r="AV92" i="3"/>
  <c r="AW92" i="3"/>
  <c r="AX92" i="3"/>
  <c r="AY92" i="3"/>
  <c r="AZ92" i="3"/>
  <c r="BA92" i="3"/>
  <c r="BB92" i="3"/>
  <c r="AU93" i="3"/>
  <c r="AV93" i="3"/>
  <c r="AW93" i="3"/>
  <c r="AX93" i="3"/>
  <c r="AY93" i="3"/>
  <c r="AZ93" i="3"/>
  <c r="BA93" i="3"/>
  <c r="BB93" i="3"/>
  <c r="AU94" i="3"/>
  <c r="AV94" i="3"/>
  <c r="AW94" i="3"/>
  <c r="AX94" i="3"/>
  <c r="AY94" i="3"/>
  <c r="AZ94" i="3"/>
  <c r="BA94" i="3"/>
  <c r="BB94" i="3"/>
  <c r="AU95" i="3"/>
  <c r="AV95" i="3"/>
  <c r="AW95" i="3"/>
  <c r="AX95" i="3"/>
  <c r="AY95" i="3"/>
  <c r="AZ95" i="3"/>
  <c r="BA95" i="3"/>
  <c r="BB95" i="3"/>
  <c r="AU96" i="3"/>
  <c r="AV96" i="3"/>
  <c r="AW96" i="3"/>
  <c r="AX96" i="3"/>
  <c r="AY96" i="3"/>
  <c r="AZ96" i="3"/>
  <c r="BA96" i="3"/>
  <c r="BB96" i="3"/>
  <c r="AU97" i="3"/>
  <c r="AV97" i="3"/>
  <c r="AW97" i="3"/>
  <c r="AX97" i="3"/>
  <c r="AY97" i="3"/>
  <c r="AZ97" i="3"/>
  <c r="BA97" i="3"/>
  <c r="BB97" i="3"/>
  <c r="AU98" i="3"/>
  <c r="AV98" i="3"/>
  <c r="AW98" i="3"/>
  <c r="AX98" i="3"/>
  <c r="AY98" i="3"/>
  <c r="AZ98" i="3"/>
  <c r="BA98" i="3"/>
  <c r="BB98" i="3"/>
  <c r="AU99" i="3"/>
  <c r="AV99" i="3"/>
  <c r="AW99" i="3"/>
  <c r="AX99" i="3"/>
  <c r="AY99" i="3"/>
  <c r="AZ99" i="3"/>
  <c r="BA99" i="3"/>
  <c r="BB99" i="3"/>
  <c r="AU100" i="3"/>
  <c r="AV100" i="3"/>
  <c r="AW100" i="3"/>
  <c r="AX100" i="3"/>
  <c r="AY100" i="3"/>
  <c r="AZ100" i="3"/>
  <c r="BA100" i="3"/>
  <c r="BB100" i="3"/>
  <c r="AU101" i="3"/>
  <c r="AV101" i="3"/>
  <c r="AW101" i="3"/>
  <c r="AX101" i="3"/>
  <c r="AY101" i="3"/>
  <c r="AZ101" i="3"/>
  <c r="BA101" i="3"/>
  <c r="BB101" i="3"/>
  <c r="AU102" i="3"/>
  <c r="AV102" i="3"/>
  <c r="AW102" i="3"/>
  <c r="AX102" i="3"/>
  <c r="AY102" i="3"/>
  <c r="AZ102" i="3"/>
  <c r="BA102" i="3"/>
  <c r="BB102" i="3"/>
  <c r="AU103" i="3"/>
  <c r="AV103" i="3"/>
  <c r="AW103" i="3"/>
  <c r="AX103" i="3"/>
  <c r="AY103" i="3"/>
  <c r="AZ103" i="3"/>
  <c r="BA103" i="3"/>
  <c r="BB103" i="3"/>
  <c r="AU104" i="3"/>
  <c r="AV104" i="3"/>
  <c r="AW104" i="3"/>
  <c r="AX104" i="3"/>
  <c r="AY104" i="3"/>
  <c r="AZ104" i="3"/>
  <c r="BA104" i="3"/>
  <c r="BB104" i="3"/>
  <c r="AU105" i="3"/>
  <c r="AV105" i="3"/>
  <c r="AW105" i="3"/>
  <c r="AX105" i="3"/>
  <c r="AY105" i="3"/>
  <c r="AZ105" i="3"/>
  <c r="BA105" i="3"/>
  <c r="BB105" i="3"/>
  <c r="AU106" i="3"/>
  <c r="AV106" i="3"/>
  <c r="AW106" i="3"/>
  <c r="AX106" i="3"/>
  <c r="AY106" i="3"/>
  <c r="AZ106" i="3"/>
  <c r="BA106" i="3"/>
  <c r="BB106" i="3"/>
  <c r="AU107" i="3"/>
  <c r="AV107" i="3"/>
  <c r="AW107" i="3"/>
  <c r="AX107" i="3"/>
  <c r="AY107" i="3"/>
  <c r="AZ107" i="3"/>
  <c r="BA107" i="3"/>
  <c r="BB107" i="3"/>
  <c r="AU108" i="3"/>
  <c r="AV108" i="3"/>
  <c r="AW108" i="3"/>
  <c r="AX108" i="3"/>
  <c r="AY108" i="3"/>
  <c r="AZ108" i="3"/>
  <c r="BA108" i="3"/>
  <c r="BB108" i="3"/>
  <c r="AU109" i="3"/>
  <c r="AV109" i="3"/>
  <c r="AW109" i="3"/>
  <c r="AX109" i="3"/>
  <c r="AY109" i="3"/>
  <c r="AZ109" i="3"/>
  <c r="BA109" i="3"/>
  <c r="BB109" i="3"/>
  <c r="AU110" i="3"/>
  <c r="AV110" i="3"/>
  <c r="AW110" i="3"/>
  <c r="AX110" i="3"/>
  <c r="AY110" i="3"/>
  <c r="AZ110" i="3"/>
  <c r="BA110" i="3"/>
  <c r="BB110" i="3"/>
  <c r="AU111" i="3"/>
  <c r="AV111" i="3"/>
  <c r="AW111" i="3"/>
  <c r="AX111" i="3"/>
  <c r="AY111" i="3"/>
  <c r="AZ111" i="3"/>
  <c r="BA111" i="3"/>
  <c r="BB111" i="3"/>
  <c r="AU112" i="3"/>
  <c r="AV112" i="3"/>
  <c r="AW112" i="3"/>
  <c r="AX112" i="3"/>
  <c r="AY112" i="3"/>
  <c r="AZ112" i="3"/>
  <c r="BA112" i="3"/>
  <c r="BB112" i="3"/>
  <c r="AU113" i="3"/>
  <c r="AV113" i="3"/>
  <c r="AW113" i="3"/>
  <c r="AX113" i="3"/>
  <c r="AY113" i="3"/>
  <c r="AZ113" i="3"/>
  <c r="BA113" i="3"/>
  <c r="BB113" i="3"/>
  <c r="AU114" i="3"/>
  <c r="AV114" i="3"/>
  <c r="AW114" i="3"/>
  <c r="AX114" i="3"/>
  <c r="AY114" i="3"/>
  <c r="AZ114" i="3"/>
  <c r="BA114" i="3"/>
  <c r="BB114" i="3"/>
  <c r="AU115" i="3"/>
  <c r="AV115" i="3"/>
  <c r="AW115" i="3"/>
  <c r="AX115" i="3"/>
  <c r="AY115" i="3"/>
  <c r="AZ115" i="3"/>
  <c r="BA115" i="3"/>
  <c r="BB115" i="3"/>
  <c r="AU116" i="3"/>
  <c r="AV116" i="3"/>
  <c r="AW116" i="3"/>
  <c r="AX116" i="3"/>
  <c r="AY116" i="3"/>
  <c r="AZ116" i="3"/>
  <c r="BA116" i="3"/>
  <c r="BB116" i="3"/>
  <c r="AU117" i="3"/>
  <c r="AV117" i="3"/>
  <c r="AW117" i="3"/>
  <c r="AX117" i="3"/>
  <c r="AY117" i="3"/>
  <c r="AZ117" i="3"/>
  <c r="BA117" i="3"/>
  <c r="BB117" i="3"/>
  <c r="AU118" i="3"/>
  <c r="AV118" i="3"/>
  <c r="AW118" i="3"/>
  <c r="AX118" i="3"/>
  <c r="AY118" i="3"/>
  <c r="AZ118" i="3"/>
  <c r="BA118" i="3"/>
  <c r="BB118" i="3"/>
  <c r="AU119" i="3"/>
  <c r="AV119" i="3"/>
  <c r="AW119" i="3"/>
  <c r="AX119" i="3"/>
  <c r="AY119" i="3"/>
  <c r="AZ119" i="3"/>
  <c r="BA119" i="3"/>
  <c r="BB119" i="3"/>
  <c r="AU120" i="3"/>
  <c r="AV120" i="3"/>
  <c r="AW120" i="3"/>
  <c r="AX120" i="3"/>
  <c r="AY120" i="3"/>
  <c r="AZ120" i="3"/>
  <c r="BA120" i="3"/>
  <c r="BB120" i="3"/>
  <c r="AU121" i="3"/>
  <c r="AV121" i="3"/>
  <c r="AW121" i="3"/>
  <c r="AX121" i="3"/>
  <c r="AY121" i="3"/>
  <c r="AZ121" i="3"/>
  <c r="BA121" i="3"/>
  <c r="BB121" i="3"/>
  <c r="AU122" i="3"/>
  <c r="AV122" i="3"/>
  <c r="AW122" i="3"/>
  <c r="AX122" i="3"/>
  <c r="AY122" i="3"/>
  <c r="AZ122" i="3"/>
  <c r="BA122" i="3"/>
  <c r="BB122" i="3"/>
  <c r="AU123" i="3"/>
  <c r="AV123" i="3"/>
  <c r="AW123" i="3"/>
  <c r="AX123" i="3"/>
  <c r="AY123" i="3"/>
  <c r="AZ123" i="3"/>
  <c r="BA123" i="3"/>
  <c r="BB123" i="3"/>
  <c r="AU124" i="3"/>
  <c r="AV124" i="3"/>
  <c r="AW124" i="3"/>
  <c r="AX124" i="3"/>
  <c r="AY124" i="3"/>
  <c r="AZ124" i="3"/>
  <c r="BA124" i="3"/>
  <c r="BB124" i="3"/>
  <c r="AU125" i="3"/>
  <c r="AV125" i="3"/>
  <c r="AW125" i="3"/>
  <c r="AX125" i="3"/>
  <c r="AY125" i="3"/>
  <c r="AZ125" i="3"/>
  <c r="BA125" i="3"/>
  <c r="BB125" i="3"/>
  <c r="AU126" i="3"/>
  <c r="AV126" i="3"/>
  <c r="AW126" i="3"/>
  <c r="AX126" i="3"/>
  <c r="AY126" i="3"/>
  <c r="AZ126" i="3"/>
  <c r="BA126" i="3"/>
  <c r="BB126" i="3"/>
  <c r="AU127" i="3"/>
  <c r="AV127" i="3"/>
  <c r="AW127" i="3"/>
  <c r="AX127" i="3"/>
  <c r="AY127" i="3"/>
  <c r="AZ127" i="3"/>
  <c r="BA127" i="3"/>
  <c r="BB127" i="3"/>
  <c r="AU128" i="3"/>
  <c r="AV128" i="3"/>
  <c r="AW128" i="3"/>
  <c r="AX128" i="3"/>
  <c r="AY128" i="3"/>
  <c r="AZ128" i="3"/>
  <c r="BA128" i="3"/>
  <c r="BB128" i="3"/>
  <c r="AU129" i="3"/>
  <c r="AV129" i="3"/>
  <c r="AW129" i="3"/>
  <c r="AX129" i="3"/>
  <c r="AY129" i="3"/>
  <c r="AZ129" i="3"/>
  <c r="BA129" i="3"/>
  <c r="BB129" i="3"/>
  <c r="AU130" i="3"/>
  <c r="AV130" i="3"/>
  <c r="AW130" i="3"/>
  <c r="AX130" i="3"/>
  <c r="AY130" i="3"/>
  <c r="AZ130" i="3"/>
  <c r="BA130" i="3"/>
  <c r="BB130" i="3"/>
  <c r="AU131" i="3"/>
  <c r="AV131" i="3"/>
  <c r="AW131" i="3"/>
  <c r="AX131" i="3"/>
  <c r="AY131" i="3"/>
  <c r="AZ131" i="3"/>
  <c r="BA131" i="3"/>
  <c r="BB131" i="3"/>
  <c r="AU132" i="3"/>
  <c r="AV132" i="3"/>
  <c r="AW132" i="3"/>
  <c r="AX132" i="3"/>
  <c r="AY132" i="3"/>
  <c r="AZ132" i="3"/>
  <c r="BA132" i="3"/>
  <c r="BB132" i="3"/>
  <c r="AU133" i="3"/>
  <c r="AV133" i="3"/>
  <c r="AW133" i="3"/>
  <c r="AX133" i="3"/>
  <c r="AY133" i="3"/>
  <c r="AZ133" i="3"/>
  <c r="BA133" i="3"/>
  <c r="BB133" i="3"/>
  <c r="AU134" i="3"/>
  <c r="AV134" i="3"/>
  <c r="AW134" i="3"/>
  <c r="AX134" i="3"/>
  <c r="AY134" i="3"/>
  <c r="AZ134" i="3"/>
  <c r="BA134" i="3"/>
  <c r="BB134" i="3"/>
  <c r="AU135" i="3"/>
  <c r="AV135" i="3"/>
  <c r="AW135" i="3"/>
  <c r="AX135" i="3"/>
  <c r="AY135" i="3"/>
  <c r="AZ135" i="3"/>
  <c r="BA135" i="3"/>
  <c r="BB135" i="3"/>
  <c r="AU136" i="3"/>
  <c r="AV136" i="3"/>
  <c r="AW136" i="3"/>
  <c r="AX136" i="3"/>
  <c r="AY136" i="3"/>
  <c r="AZ136" i="3"/>
  <c r="BA136" i="3"/>
  <c r="BB136" i="3"/>
  <c r="AU137" i="3"/>
  <c r="AV137" i="3"/>
  <c r="AW137" i="3"/>
  <c r="AX137" i="3"/>
  <c r="AY137" i="3"/>
  <c r="AZ137" i="3"/>
  <c r="BA137" i="3"/>
  <c r="BB137" i="3"/>
  <c r="AU138" i="3"/>
  <c r="AV138" i="3"/>
  <c r="AW138" i="3"/>
  <c r="AX138" i="3"/>
  <c r="AY138" i="3"/>
  <c r="AZ138" i="3"/>
  <c r="BA138" i="3"/>
  <c r="BB138" i="3"/>
  <c r="AU139" i="3"/>
  <c r="AV139" i="3"/>
  <c r="AW139" i="3"/>
  <c r="AX139" i="3"/>
  <c r="AY139" i="3"/>
  <c r="AZ139" i="3"/>
  <c r="BA139" i="3"/>
  <c r="BB139" i="3"/>
  <c r="AU140" i="3"/>
  <c r="AV140" i="3"/>
  <c r="AW140" i="3"/>
  <c r="AX140" i="3"/>
  <c r="AY140" i="3"/>
  <c r="AZ140" i="3"/>
  <c r="BA140" i="3"/>
  <c r="BB140" i="3"/>
  <c r="AU141" i="3"/>
  <c r="AV141" i="3"/>
  <c r="AW141" i="3"/>
  <c r="AX141" i="3"/>
  <c r="AY141" i="3"/>
  <c r="AZ141" i="3"/>
  <c r="BA141" i="3"/>
  <c r="BB141" i="3"/>
  <c r="AU142" i="3"/>
  <c r="AV142" i="3"/>
  <c r="AW142" i="3"/>
  <c r="AX142" i="3"/>
  <c r="AY142" i="3"/>
  <c r="AZ142" i="3"/>
  <c r="BA142" i="3"/>
  <c r="BB142" i="3"/>
  <c r="AU143" i="3"/>
  <c r="AV143" i="3"/>
  <c r="AW143" i="3"/>
  <c r="AX143" i="3"/>
  <c r="AY143" i="3"/>
  <c r="AZ143" i="3"/>
  <c r="BA143" i="3"/>
  <c r="BB143" i="3"/>
  <c r="AU144" i="3"/>
  <c r="AV144" i="3"/>
  <c r="AW144" i="3"/>
  <c r="AX144" i="3"/>
  <c r="AY144" i="3"/>
  <c r="AZ144" i="3"/>
  <c r="BA144" i="3"/>
  <c r="BB144" i="3"/>
  <c r="AU145" i="3"/>
  <c r="AV145" i="3"/>
  <c r="AW145" i="3"/>
  <c r="AX145" i="3"/>
  <c r="AY145" i="3"/>
  <c r="AZ145" i="3"/>
  <c r="BA145" i="3"/>
  <c r="BB145" i="3"/>
  <c r="AU146" i="3"/>
  <c r="AV146" i="3"/>
  <c r="AW146" i="3"/>
  <c r="AX146" i="3"/>
  <c r="AY146" i="3"/>
  <c r="AZ146" i="3"/>
  <c r="BA146" i="3"/>
  <c r="BB146" i="3"/>
  <c r="AU147" i="3"/>
  <c r="AV147" i="3"/>
  <c r="AW147" i="3"/>
  <c r="AX147" i="3"/>
  <c r="AY147" i="3"/>
  <c r="AZ147" i="3"/>
  <c r="BA147" i="3"/>
  <c r="BB147" i="3"/>
  <c r="AU148" i="3"/>
  <c r="AV148" i="3"/>
  <c r="AW148" i="3"/>
  <c r="AX148" i="3"/>
  <c r="AY148" i="3"/>
  <c r="AZ148" i="3"/>
  <c r="BA148" i="3"/>
  <c r="BB148" i="3"/>
  <c r="AU149" i="3"/>
  <c r="AV149" i="3"/>
  <c r="AW149" i="3"/>
  <c r="AX149" i="3"/>
  <c r="AY149" i="3"/>
  <c r="AZ149" i="3"/>
  <c r="BA149" i="3"/>
  <c r="BB149" i="3"/>
  <c r="AU150" i="3"/>
  <c r="AV150" i="3"/>
  <c r="AW150" i="3"/>
  <c r="AX150" i="3"/>
  <c r="AY150" i="3"/>
  <c r="AZ150" i="3"/>
  <c r="BA150" i="3"/>
  <c r="BB150" i="3"/>
  <c r="AU151" i="3"/>
  <c r="AV151" i="3"/>
  <c r="AW151" i="3"/>
  <c r="AX151" i="3"/>
  <c r="AY151" i="3"/>
  <c r="AZ151" i="3"/>
  <c r="BA151" i="3"/>
  <c r="BB151" i="3"/>
  <c r="AU152" i="3"/>
  <c r="AV152" i="3"/>
  <c r="AW152" i="3"/>
  <c r="AX152" i="3"/>
  <c r="AY152" i="3"/>
  <c r="AZ152" i="3"/>
  <c r="BA152" i="3"/>
  <c r="BB152" i="3"/>
  <c r="AU153" i="3"/>
  <c r="AV153" i="3"/>
  <c r="AW153" i="3"/>
  <c r="AX153" i="3"/>
  <c r="AY153" i="3"/>
  <c r="AZ153" i="3"/>
  <c r="BA153" i="3"/>
  <c r="BB153" i="3"/>
  <c r="AU154" i="3"/>
  <c r="AV154" i="3"/>
  <c r="AW154" i="3"/>
  <c r="AX154" i="3"/>
  <c r="AY154" i="3"/>
  <c r="AZ154" i="3"/>
  <c r="BA154" i="3"/>
  <c r="BB154" i="3"/>
  <c r="AU155" i="3"/>
  <c r="AV155" i="3"/>
  <c r="AW155" i="3"/>
  <c r="AX155" i="3"/>
  <c r="AY155" i="3"/>
  <c r="AZ155" i="3"/>
  <c r="BA155" i="3"/>
  <c r="BB155" i="3"/>
  <c r="AU156" i="3"/>
  <c r="AV156" i="3"/>
  <c r="AW156" i="3"/>
  <c r="AX156" i="3"/>
  <c r="AY156" i="3"/>
  <c r="AZ156" i="3"/>
  <c r="BA156" i="3"/>
  <c r="BB156" i="3"/>
  <c r="AU157" i="3"/>
  <c r="AV157" i="3"/>
  <c r="AW157" i="3"/>
  <c r="AX157" i="3"/>
  <c r="AY157" i="3"/>
  <c r="AZ157" i="3"/>
  <c r="BA157" i="3"/>
  <c r="BB157" i="3"/>
  <c r="AU158" i="3"/>
  <c r="AV158" i="3"/>
  <c r="AW158" i="3"/>
  <c r="AX158" i="3"/>
  <c r="AY158" i="3"/>
  <c r="AZ158" i="3"/>
  <c r="BA158" i="3"/>
  <c r="BB158" i="3"/>
  <c r="AU159" i="3"/>
  <c r="AV159" i="3"/>
  <c r="AW159" i="3"/>
  <c r="AX159" i="3"/>
  <c r="AY159" i="3"/>
  <c r="AZ159" i="3"/>
  <c r="BA159" i="3"/>
  <c r="BB159" i="3"/>
  <c r="AU160" i="3"/>
  <c r="AV160" i="3"/>
  <c r="AW160" i="3"/>
  <c r="AX160" i="3"/>
  <c r="AY160" i="3"/>
  <c r="AZ160" i="3"/>
  <c r="BA160" i="3"/>
  <c r="BB160" i="3"/>
  <c r="AU161" i="3"/>
  <c r="AV161" i="3"/>
  <c r="AW161" i="3"/>
  <c r="AX161" i="3"/>
  <c r="AY161" i="3"/>
  <c r="AZ161" i="3"/>
  <c r="BA161" i="3"/>
  <c r="BB161" i="3"/>
  <c r="AU162" i="3"/>
  <c r="AV162" i="3"/>
  <c r="AW162" i="3"/>
  <c r="AX162" i="3"/>
  <c r="AY162" i="3"/>
  <c r="AZ162" i="3"/>
  <c r="BA162" i="3"/>
  <c r="BB162" i="3"/>
  <c r="AU163" i="3"/>
  <c r="AV163" i="3"/>
  <c r="AW163" i="3"/>
  <c r="AX163" i="3"/>
  <c r="AY163" i="3"/>
  <c r="AZ163" i="3"/>
  <c r="BA163" i="3"/>
  <c r="BB163" i="3"/>
  <c r="AU164" i="3"/>
  <c r="AV164" i="3"/>
  <c r="AW164" i="3"/>
  <c r="AX164" i="3"/>
  <c r="AY164" i="3"/>
  <c r="AZ164" i="3"/>
  <c r="BA164" i="3"/>
  <c r="BB164" i="3"/>
  <c r="AU165" i="3"/>
  <c r="AV165" i="3"/>
  <c r="AW165" i="3"/>
  <c r="AX165" i="3"/>
  <c r="AY165" i="3"/>
  <c r="AZ165" i="3"/>
  <c r="BA165" i="3"/>
  <c r="BB165" i="3"/>
  <c r="AU166" i="3"/>
  <c r="AV166" i="3"/>
  <c r="AW166" i="3"/>
  <c r="AX166" i="3"/>
  <c r="AY166" i="3"/>
  <c r="AZ166" i="3"/>
  <c r="BA166" i="3"/>
  <c r="BB166" i="3"/>
  <c r="AU167" i="3"/>
  <c r="AV167" i="3"/>
  <c r="AW167" i="3"/>
  <c r="AX167" i="3"/>
  <c r="AY167" i="3"/>
  <c r="AZ167" i="3"/>
  <c r="BA167" i="3"/>
  <c r="BB167" i="3"/>
  <c r="AU168" i="3"/>
  <c r="AV168" i="3"/>
  <c r="AW168" i="3"/>
  <c r="AX168" i="3"/>
  <c r="AY168" i="3"/>
  <c r="AZ168" i="3"/>
  <c r="BA168" i="3"/>
  <c r="BB168" i="3"/>
  <c r="AU169" i="3"/>
  <c r="AV169" i="3"/>
  <c r="AW169" i="3"/>
  <c r="AX169" i="3"/>
  <c r="AY169" i="3"/>
  <c r="AZ169" i="3"/>
  <c r="BA169" i="3"/>
  <c r="BB169" i="3"/>
  <c r="AU170" i="3"/>
  <c r="AV170" i="3"/>
  <c r="AW170" i="3"/>
  <c r="AX170" i="3"/>
  <c r="AY170" i="3"/>
  <c r="AZ170" i="3"/>
  <c r="BA170" i="3"/>
  <c r="BB170" i="3"/>
  <c r="AU171" i="3"/>
  <c r="AV171" i="3"/>
  <c r="AW171" i="3"/>
  <c r="AX171" i="3"/>
  <c r="AY171" i="3"/>
  <c r="AZ171" i="3"/>
  <c r="BA171" i="3"/>
  <c r="BB171" i="3"/>
  <c r="AU172" i="3"/>
  <c r="AV172" i="3"/>
  <c r="AW172" i="3"/>
  <c r="AX172" i="3"/>
  <c r="AY172" i="3"/>
  <c r="AZ172" i="3"/>
  <c r="BA172" i="3"/>
  <c r="BB172" i="3"/>
  <c r="AU173" i="3"/>
  <c r="AV173" i="3"/>
  <c r="AW173" i="3"/>
  <c r="AX173" i="3"/>
  <c r="AY173" i="3"/>
  <c r="AZ173" i="3"/>
  <c r="BA173" i="3"/>
  <c r="BB173" i="3"/>
  <c r="AU174" i="3"/>
  <c r="AV174" i="3"/>
  <c r="AW174" i="3"/>
  <c r="AX174" i="3"/>
  <c r="AY174" i="3"/>
  <c r="AZ174" i="3"/>
  <c r="BA174" i="3"/>
  <c r="BB174" i="3"/>
  <c r="AU175" i="3"/>
  <c r="AV175" i="3"/>
  <c r="AW175" i="3"/>
  <c r="AX175" i="3"/>
  <c r="AY175" i="3"/>
  <c r="AZ175" i="3"/>
  <c r="BA175" i="3"/>
  <c r="BB175" i="3"/>
  <c r="AU176" i="3"/>
  <c r="AV176" i="3"/>
  <c r="AW176" i="3"/>
  <c r="AX176" i="3"/>
  <c r="AY176" i="3"/>
  <c r="AZ176" i="3"/>
  <c r="BA176" i="3"/>
  <c r="BB176" i="3"/>
  <c r="AU177" i="3"/>
  <c r="AV177" i="3"/>
  <c r="AW177" i="3"/>
  <c r="AX177" i="3"/>
  <c r="AY177" i="3"/>
  <c r="AZ177" i="3"/>
  <c r="BA177" i="3"/>
  <c r="BB177" i="3"/>
  <c r="AU178" i="3"/>
  <c r="AV178" i="3"/>
  <c r="AW178" i="3"/>
  <c r="AX178" i="3"/>
  <c r="AY178" i="3"/>
  <c r="AZ178" i="3"/>
  <c r="BA178" i="3"/>
  <c r="BB178" i="3"/>
  <c r="AU179" i="3"/>
  <c r="AV179" i="3"/>
  <c r="AW179" i="3"/>
  <c r="AX179" i="3"/>
  <c r="AY179" i="3"/>
  <c r="AZ179" i="3"/>
  <c r="BA179" i="3"/>
  <c r="BB179" i="3"/>
  <c r="AU180" i="3"/>
  <c r="AV180" i="3"/>
  <c r="AW180" i="3"/>
  <c r="AX180" i="3"/>
  <c r="AY180" i="3"/>
  <c r="AZ180" i="3"/>
  <c r="BA180" i="3"/>
  <c r="BB180" i="3"/>
  <c r="AU181" i="3"/>
  <c r="AV181" i="3"/>
  <c r="AW181" i="3"/>
  <c r="AX181" i="3"/>
  <c r="AY181" i="3"/>
  <c r="AZ181" i="3"/>
  <c r="BA181" i="3"/>
  <c r="BB181" i="3"/>
  <c r="AU182" i="3"/>
  <c r="AV182" i="3"/>
  <c r="AW182" i="3"/>
  <c r="AX182" i="3"/>
  <c r="AY182" i="3"/>
  <c r="AZ182" i="3"/>
  <c r="BA182" i="3"/>
  <c r="BB182" i="3"/>
  <c r="BL5" i="3" l="1"/>
  <c r="BL6" i="3"/>
  <c r="BL7" i="3"/>
  <c r="BL8" i="3"/>
  <c r="BL9" i="3"/>
  <c r="BL10" i="3"/>
  <c r="BL11" i="3"/>
  <c r="BL12" i="3"/>
  <c r="BL13" i="3"/>
  <c r="BL14" i="3"/>
  <c r="BL15" i="3"/>
  <c r="BL16" i="3"/>
  <c r="BL17" i="3"/>
  <c r="BL18" i="3"/>
  <c r="BL19" i="3"/>
  <c r="BL20" i="3"/>
  <c r="BL21" i="3"/>
  <c r="BL22" i="3"/>
  <c r="BL23" i="3"/>
  <c r="BL24" i="3"/>
  <c r="BL25" i="3"/>
  <c r="BL26" i="3"/>
  <c r="BL27" i="3"/>
  <c r="BL28" i="3"/>
  <c r="BL29" i="3"/>
  <c r="BL30" i="3"/>
  <c r="BL31" i="3"/>
  <c r="BL32" i="3"/>
  <c r="BL33" i="3"/>
  <c r="BL34" i="3"/>
  <c r="BL35" i="3"/>
  <c r="BL36" i="3"/>
  <c r="BL37" i="3"/>
  <c r="BL38" i="3"/>
  <c r="BL39" i="3"/>
  <c r="BL40" i="3"/>
  <c r="BL41" i="3"/>
  <c r="BL42" i="3"/>
  <c r="BL43" i="3"/>
  <c r="BL44" i="3"/>
  <c r="BL45" i="3"/>
  <c r="BL46" i="3"/>
  <c r="BL47" i="3"/>
  <c r="BL48" i="3"/>
  <c r="BL49" i="3"/>
  <c r="BL50" i="3"/>
  <c r="BL51" i="3"/>
  <c r="BL52" i="3"/>
  <c r="BL53" i="3"/>
  <c r="BL54" i="3"/>
  <c r="BL55" i="3"/>
  <c r="BL56" i="3"/>
  <c r="BL57" i="3"/>
  <c r="BL58" i="3"/>
  <c r="BL59" i="3"/>
  <c r="BL60" i="3"/>
  <c r="BL61" i="3"/>
  <c r="BL62" i="3"/>
  <c r="BL63" i="3"/>
  <c r="BL64" i="3"/>
  <c r="BL65" i="3"/>
  <c r="BL66" i="3"/>
  <c r="BL67" i="3"/>
  <c r="BL68" i="3"/>
  <c r="BL69" i="3"/>
  <c r="BL70" i="3"/>
  <c r="BL71" i="3"/>
  <c r="BL72" i="3"/>
  <c r="BL73" i="3"/>
  <c r="BL74" i="3"/>
  <c r="BL75" i="3"/>
  <c r="BL76" i="3"/>
  <c r="BL77" i="3"/>
  <c r="BL78" i="3"/>
  <c r="BL79" i="3"/>
  <c r="BL80" i="3"/>
  <c r="BL81" i="3"/>
  <c r="BL82" i="3"/>
  <c r="BL83" i="3"/>
  <c r="BL84" i="3"/>
  <c r="BL85" i="3"/>
  <c r="BL86" i="3"/>
  <c r="BL87" i="3"/>
  <c r="BL88" i="3"/>
  <c r="BL89" i="3"/>
  <c r="BL90" i="3"/>
  <c r="BL91" i="3"/>
  <c r="BL92" i="3"/>
  <c r="BL93" i="3"/>
  <c r="BL94" i="3"/>
  <c r="BL95" i="3"/>
  <c r="BL96" i="3"/>
  <c r="BL97" i="3"/>
  <c r="BL98" i="3"/>
  <c r="BL99" i="3"/>
  <c r="BL100" i="3"/>
  <c r="BL101" i="3"/>
  <c r="BL102" i="3"/>
  <c r="BL103" i="3"/>
  <c r="BL104" i="3"/>
  <c r="BL105" i="3"/>
  <c r="BL106" i="3"/>
  <c r="BL107" i="3"/>
  <c r="BL108" i="3"/>
  <c r="BL109" i="3"/>
  <c r="BL110" i="3"/>
  <c r="BL111" i="3"/>
  <c r="BL112" i="3"/>
  <c r="BL113" i="3"/>
  <c r="BL114" i="3"/>
  <c r="BL115" i="3"/>
  <c r="BL116" i="3"/>
  <c r="BL117" i="3"/>
  <c r="BL118" i="3"/>
  <c r="BL119" i="3"/>
  <c r="BL120" i="3"/>
  <c r="BL121" i="3"/>
  <c r="BL122" i="3"/>
  <c r="BL123" i="3"/>
  <c r="BL124" i="3"/>
  <c r="BL125" i="3"/>
  <c r="BL126" i="3"/>
  <c r="BL127" i="3"/>
  <c r="BL128" i="3"/>
  <c r="BL129" i="3"/>
  <c r="BL130" i="3"/>
  <c r="BL131" i="3"/>
  <c r="BL132" i="3"/>
  <c r="BL133" i="3"/>
  <c r="BL134" i="3"/>
  <c r="BL135" i="3"/>
  <c r="BL136" i="3"/>
  <c r="BL137" i="3"/>
  <c r="BL138" i="3"/>
  <c r="BL139" i="3"/>
  <c r="BL140" i="3"/>
  <c r="BL141" i="3"/>
  <c r="BL142" i="3"/>
  <c r="BL143" i="3"/>
  <c r="BL144" i="3"/>
  <c r="BL145" i="3"/>
  <c r="BL146" i="3"/>
  <c r="BL147" i="3"/>
  <c r="BL148" i="3"/>
  <c r="BL149" i="3"/>
  <c r="BL150" i="3"/>
  <c r="BL151" i="3"/>
  <c r="BL152" i="3"/>
  <c r="BL153" i="3"/>
  <c r="BL154" i="3"/>
  <c r="BL155" i="3"/>
  <c r="BL156" i="3"/>
  <c r="BL157" i="3"/>
  <c r="BL158" i="3"/>
  <c r="BL159" i="3"/>
  <c r="BL160" i="3"/>
  <c r="BL161" i="3"/>
  <c r="BL162" i="3"/>
  <c r="BL163" i="3"/>
  <c r="BL164" i="3"/>
  <c r="BL165" i="3"/>
  <c r="BL166" i="3"/>
  <c r="BL167" i="3"/>
  <c r="BL168" i="3"/>
  <c r="BL169" i="3"/>
  <c r="BL170" i="3"/>
  <c r="BL171" i="3"/>
  <c r="BL172" i="3"/>
  <c r="BL173" i="3"/>
  <c r="BL174" i="3"/>
  <c r="BL175" i="3"/>
  <c r="BL176" i="3"/>
  <c r="BL177" i="3"/>
  <c r="BL178" i="3"/>
  <c r="BL179" i="3"/>
  <c r="BL180" i="3"/>
  <c r="BL181" i="3"/>
  <c r="BL182" i="3"/>
  <c r="AL7" i="3"/>
  <c r="AL8" i="3"/>
  <c r="AL9" i="3"/>
  <c r="AL11" i="3"/>
  <c r="DD189" i="1"/>
  <c r="CW6" i="1"/>
  <c r="CW7" i="1"/>
  <c r="DW6" i="1"/>
  <c r="AU186" i="1"/>
  <c r="W186" i="1"/>
  <c r="BD27" i="1" l="1"/>
  <c r="AY7" i="1"/>
  <c r="AM7" i="1"/>
  <c r="AC7" i="1"/>
  <c r="AA7" i="1"/>
  <c r="K7" i="1"/>
  <c r="N6" i="20" l="1"/>
  <c r="J10" i="20"/>
  <c r="J13" i="20"/>
  <c r="J16" i="20"/>
  <c r="J22" i="20"/>
  <c r="J24" i="20" l="1"/>
  <c r="CI8" i="1"/>
  <c r="CI9" i="1"/>
  <c r="CI10" i="1"/>
  <c r="CI11" i="1"/>
  <c r="CI12" i="1"/>
  <c r="CI13" i="1"/>
  <c r="CI14" i="1"/>
  <c r="CI15" i="1"/>
  <c r="CI16" i="1"/>
  <c r="CI17" i="1"/>
  <c r="CI18" i="1"/>
  <c r="CI19" i="1"/>
  <c r="CI20" i="1"/>
  <c r="CI21" i="1"/>
  <c r="CI22" i="1"/>
  <c r="CI23" i="1"/>
  <c r="CI24" i="1"/>
  <c r="CI25" i="1"/>
  <c r="CI26" i="1"/>
  <c r="CI27" i="1"/>
  <c r="CI28" i="1"/>
  <c r="CI29" i="1"/>
  <c r="CI30" i="1"/>
  <c r="CI31" i="1"/>
  <c r="CI32" i="1"/>
  <c r="CI33" i="1"/>
  <c r="CI34" i="1"/>
  <c r="CI35" i="1"/>
  <c r="CI36" i="1"/>
  <c r="CI37" i="1"/>
  <c r="CI38" i="1"/>
  <c r="CI39" i="1"/>
  <c r="CI40" i="1"/>
  <c r="CI41" i="1"/>
  <c r="CI42" i="1"/>
  <c r="CI43" i="1"/>
  <c r="CI44" i="1"/>
  <c r="CI45" i="1"/>
  <c r="CI46" i="1"/>
  <c r="CI47" i="1"/>
  <c r="CI48" i="1"/>
  <c r="CI49" i="1"/>
  <c r="CI50" i="1"/>
  <c r="CI51" i="1"/>
  <c r="CI52" i="1"/>
  <c r="CI53" i="1"/>
  <c r="CI54" i="1"/>
  <c r="CI55" i="1"/>
  <c r="CI56" i="1"/>
  <c r="CI57" i="1"/>
  <c r="CI58" i="1"/>
  <c r="CI59" i="1"/>
  <c r="CI60" i="1"/>
  <c r="CI61" i="1"/>
  <c r="CI62" i="1"/>
  <c r="CI63" i="1"/>
  <c r="CI64" i="1"/>
  <c r="CI65" i="1"/>
  <c r="CI66" i="1"/>
  <c r="CI67" i="1"/>
  <c r="CI68" i="1"/>
  <c r="CI69" i="1"/>
  <c r="CI70" i="1"/>
  <c r="CI71" i="1"/>
  <c r="CI72" i="1"/>
  <c r="CI73" i="1"/>
  <c r="CI74" i="1"/>
  <c r="CI75" i="1"/>
  <c r="CI76" i="1"/>
  <c r="CI77" i="1"/>
  <c r="CI78" i="1"/>
  <c r="CI79" i="1"/>
  <c r="CI80" i="1"/>
  <c r="CI81" i="1"/>
  <c r="CI82" i="1"/>
  <c r="CI83" i="1"/>
  <c r="CI84" i="1"/>
  <c r="CI85" i="1"/>
  <c r="CI86" i="1"/>
  <c r="CI87" i="1"/>
  <c r="CI88" i="1"/>
  <c r="CI89" i="1"/>
  <c r="CI90" i="1"/>
  <c r="CI91" i="1"/>
  <c r="CI92" i="1"/>
  <c r="CI93" i="1"/>
  <c r="CI94" i="1"/>
  <c r="CI95" i="1"/>
  <c r="CI96" i="1"/>
  <c r="CI97" i="1"/>
  <c r="CI98" i="1"/>
  <c r="CI99" i="1"/>
  <c r="CI100" i="1"/>
  <c r="CI101" i="1"/>
  <c r="CI102" i="1"/>
  <c r="CI103" i="1"/>
  <c r="CI104" i="1"/>
  <c r="CI105" i="1"/>
  <c r="CI106" i="1"/>
  <c r="CI107" i="1"/>
  <c r="CI108" i="1"/>
  <c r="CI109" i="1"/>
  <c r="CI110" i="1"/>
  <c r="CI111" i="1"/>
  <c r="CI112" i="1"/>
  <c r="CI113" i="1"/>
  <c r="CI114" i="1"/>
  <c r="CI115" i="1"/>
  <c r="CI116" i="1"/>
  <c r="CI117" i="1"/>
  <c r="CI118" i="1"/>
  <c r="CI119" i="1"/>
  <c r="CI120" i="1"/>
  <c r="CI121" i="1"/>
  <c r="CI122" i="1"/>
  <c r="CI123" i="1"/>
  <c r="CI124" i="1"/>
  <c r="CI125" i="1"/>
  <c r="CI126" i="1"/>
  <c r="CI127" i="1"/>
  <c r="CI128" i="1"/>
  <c r="CI129" i="1"/>
  <c r="CI130" i="1"/>
  <c r="CI131" i="1"/>
  <c r="CI132" i="1"/>
  <c r="CI133" i="1"/>
  <c r="CI134" i="1"/>
  <c r="CI135" i="1"/>
  <c r="CI136" i="1"/>
  <c r="CI137" i="1"/>
  <c r="CI138" i="1"/>
  <c r="CI139" i="1"/>
  <c r="CI140" i="1"/>
  <c r="CI141" i="1"/>
  <c r="CI142" i="1"/>
  <c r="CI143" i="1"/>
  <c r="CI144" i="1"/>
  <c r="CI145" i="1"/>
  <c r="CI146" i="1"/>
  <c r="CI147" i="1"/>
  <c r="CI148" i="1"/>
  <c r="CI149" i="1"/>
  <c r="CI150" i="1"/>
  <c r="CI151" i="1"/>
  <c r="CI152" i="1"/>
  <c r="CI153" i="1"/>
  <c r="CI154" i="1"/>
  <c r="CI155" i="1"/>
  <c r="CI156" i="1"/>
  <c r="CI157" i="1"/>
  <c r="CI158" i="1"/>
  <c r="CI159" i="1"/>
  <c r="CI160" i="1"/>
  <c r="CI161" i="1"/>
  <c r="CI162" i="1"/>
  <c r="CI163" i="1"/>
  <c r="CI164" i="1"/>
  <c r="CI165" i="1"/>
  <c r="CI166" i="1"/>
  <c r="CI167" i="1"/>
  <c r="CI168" i="1"/>
  <c r="CI169" i="1"/>
  <c r="CI170" i="1"/>
  <c r="CI171" i="1"/>
  <c r="CI172" i="1"/>
  <c r="CI173" i="1"/>
  <c r="CI174" i="1"/>
  <c r="CI175" i="1"/>
  <c r="CI176" i="1"/>
  <c r="CI177" i="1"/>
  <c r="CI178" i="1"/>
  <c r="CI179" i="1"/>
  <c r="CI180" i="1"/>
  <c r="CI181" i="1"/>
  <c r="CI182" i="1"/>
  <c r="CI183" i="1"/>
  <c r="CI184" i="1"/>
  <c r="CI7" i="1"/>
  <c r="BQ192" i="12" l="1"/>
  <c r="BQ193" i="12"/>
  <c r="BD192" i="12"/>
  <c r="BD193" i="12"/>
  <c r="AD192" i="12"/>
  <c r="AD193" i="12"/>
  <c r="AC192" i="12"/>
  <c r="AC193" i="12"/>
  <c r="AQ192" i="12"/>
  <c r="AQ193" i="12"/>
  <c r="AQ12" i="12"/>
  <c r="AD12" i="12"/>
  <c r="Q12" i="12"/>
  <c r="AQ4" i="3"/>
  <c r="AQ5" i="3"/>
  <c r="L27" i="5"/>
  <c r="L28" i="5"/>
  <c r="P6" i="3"/>
  <c r="Q6" i="3"/>
  <c r="P7" i="3"/>
  <c r="Q7" i="3"/>
  <c r="P8" i="3"/>
  <c r="Q8" i="3"/>
  <c r="P9" i="3"/>
  <c r="Q9" i="3"/>
  <c r="P10" i="3"/>
  <c r="Q10" i="3"/>
  <c r="P11" i="3"/>
  <c r="Q11" i="3"/>
  <c r="P12" i="3"/>
  <c r="Q12" i="3"/>
  <c r="P13" i="3"/>
  <c r="Q13" i="3"/>
  <c r="P14" i="3"/>
  <c r="Q14" i="3"/>
  <c r="P15" i="3"/>
  <c r="Q15" i="3"/>
  <c r="P16" i="3"/>
  <c r="Q16" i="3"/>
  <c r="P17" i="3"/>
  <c r="Q17" i="3"/>
  <c r="P18" i="3"/>
  <c r="Q18" i="3"/>
  <c r="P19" i="3"/>
  <c r="Q19" i="3"/>
  <c r="P20" i="3"/>
  <c r="Q20" i="3"/>
  <c r="P21" i="3"/>
  <c r="Q21" i="3"/>
  <c r="P22" i="3"/>
  <c r="Q22" i="3"/>
  <c r="P23" i="3"/>
  <c r="Q23" i="3"/>
  <c r="P24" i="3"/>
  <c r="Q24" i="3"/>
  <c r="P25" i="3"/>
  <c r="Q25" i="3"/>
  <c r="P26" i="3"/>
  <c r="Q26" i="3"/>
  <c r="P27" i="3"/>
  <c r="Q27" i="3"/>
  <c r="P28" i="3"/>
  <c r="Q28" i="3"/>
  <c r="P29" i="3"/>
  <c r="Q29" i="3"/>
  <c r="P30" i="3"/>
  <c r="Q30" i="3"/>
  <c r="P31" i="3"/>
  <c r="Q31" i="3"/>
  <c r="P32" i="3"/>
  <c r="Q32" i="3"/>
  <c r="P33" i="3"/>
  <c r="Q33" i="3"/>
  <c r="P34" i="3"/>
  <c r="Q34" i="3"/>
  <c r="P35" i="3"/>
  <c r="Q35" i="3"/>
  <c r="P36" i="3"/>
  <c r="Q36" i="3"/>
  <c r="P37" i="3"/>
  <c r="Q37" i="3"/>
  <c r="P38" i="3"/>
  <c r="Q38" i="3"/>
  <c r="P39" i="3"/>
  <c r="Q39" i="3"/>
  <c r="P40" i="3"/>
  <c r="Q40" i="3"/>
  <c r="P41" i="3"/>
  <c r="Q41" i="3"/>
  <c r="P42" i="3"/>
  <c r="Q42" i="3"/>
  <c r="P43" i="3"/>
  <c r="Q43" i="3"/>
  <c r="P44" i="3"/>
  <c r="Q44" i="3"/>
  <c r="P45" i="3"/>
  <c r="Q45" i="3"/>
  <c r="P46" i="3"/>
  <c r="Q46" i="3"/>
  <c r="P47" i="3"/>
  <c r="Q47" i="3"/>
  <c r="P48" i="3"/>
  <c r="Q48" i="3"/>
  <c r="P49" i="3"/>
  <c r="Q49" i="3"/>
  <c r="P50" i="3"/>
  <c r="Q50" i="3"/>
  <c r="P51" i="3"/>
  <c r="Q51" i="3"/>
  <c r="P52" i="3"/>
  <c r="Q52" i="3"/>
  <c r="P53" i="3"/>
  <c r="Q53" i="3"/>
  <c r="P54" i="3"/>
  <c r="Q54" i="3"/>
  <c r="P55" i="3"/>
  <c r="Q55" i="3"/>
  <c r="P56" i="3"/>
  <c r="Q56" i="3"/>
  <c r="P57" i="3"/>
  <c r="Q57" i="3"/>
  <c r="P58" i="3"/>
  <c r="Q58" i="3"/>
  <c r="P59" i="3"/>
  <c r="Q59" i="3"/>
  <c r="P60" i="3"/>
  <c r="Q60" i="3"/>
  <c r="P61" i="3"/>
  <c r="Q61" i="3"/>
  <c r="P62" i="3"/>
  <c r="Q62" i="3"/>
  <c r="P63" i="3"/>
  <c r="Q63" i="3"/>
  <c r="P64" i="3"/>
  <c r="Q64" i="3"/>
  <c r="P65" i="3"/>
  <c r="Q65" i="3"/>
  <c r="P66" i="3"/>
  <c r="Q66" i="3"/>
  <c r="P67" i="3"/>
  <c r="Q67" i="3"/>
  <c r="P68" i="3"/>
  <c r="Q68" i="3"/>
  <c r="P69" i="3"/>
  <c r="Q69" i="3"/>
  <c r="P70" i="3"/>
  <c r="Q70" i="3"/>
  <c r="P71" i="3"/>
  <c r="Q71" i="3"/>
  <c r="P72" i="3"/>
  <c r="Q72" i="3"/>
  <c r="P73" i="3"/>
  <c r="Q73" i="3"/>
  <c r="P74" i="3"/>
  <c r="Q74" i="3"/>
  <c r="P75" i="3"/>
  <c r="Q75" i="3"/>
  <c r="P76" i="3"/>
  <c r="Q76" i="3"/>
  <c r="P77" i="3"/>
  <c r="Q77" i="3"/>
  <c r="P78" i="3"/>
  <c r="Q78" i="3"/>
  <c r="P79" i="3"/>
  <c r="Q79" i="3"/>
  <c r="P80" i="3"/>
  <c r="Q80" i="3"/>
  <c r="P81" i="3"/>
  <c r="Q81" i="3"/>
  <c r="P82" i="3"/>
  <c r="Q82" i="3"/>
  <c r="P83" i="3"/>
  <c r="Q83" i="3"/>
  <c r="P84" i="3"/>
  <c r="Q84" i="3"/>
  <c r="P85" i="3"/>
  <c r="Q85" i="3"/>
  <c r="P86" i="3"/>
  <c r="Q86" i="3"/>
  <c r="P87" i="3"/>
  <c r="Q87" i="3"/>
  <c r="P88" i="3"/>
  <c r="Q88" i="3"/>
  <c r="P89" i="3"/>
  <c r="Q89" i="3"/>
  <c r="P90" i="3"/>
  <c r="Q90" i="3"/>
  <c r="P91" i="3"/>
  <c r="Q91" i="3"/>
  <c r="P92" i="3"/>
  <c r="Q92" i="3"/>
  <c r="P93" i="3"/>
  <c r="Q93" i="3"/>
  <c r="P94" i="3"/>
  <c r="Q94" i="3"/>
  <c r="P95" i="3"/>
  <c r="Q95" i="3"/>
  <c r="P96" i="3"/>
  <c r="Q96" i="3"/>
  <c r="P97" i="3"/>
  <c r="Q97" i="3"/>
  <c r="P98" i="3"/>
  <c r="Q98" i="3"/>
  <c r="P99" i="3"/>
  <c r="Q99" i="3"/>
  <c r="P100" i="3"/>
  <c r="Q100" i="3"/>
  <c r="P101" i="3"/>
  <c r="Q101" i="3"/>
  <c r="P102" i="3"/>
  <c r="Q102" i="3"/>
  <c r="P103" i="3"/>
  <c r="Q103" i="3"/>
  <c r="P104" i="3"/>
  <c r="Q104" i="3"/>
  <c r="P105" i="3"/>
  <c r="Q105" i="3"/>
  <c r="P106" i="3"/>
  <c r="Q106" i="3"/>
  <c r="P107" i="3"/>
  <c r="Q107" i="3"/>
  <c r="P108" i="3"/>
  <c r="Q108" i="3"/>
  <c r="P109" i="3"/>
  <c r="Q109" i="3"/>
  <c r="P110" i="3"/>
  <c r="Q110" i="3"/>
  <c r="P111" i="3"/>
  <c r="Q111" i="3"/>
  <c r="P112" i="3"/>
  <c r="Q112" i="3"/>
  <c r="P113" i="3"/>
  <c r="Q113" i="3"/>
  <c r="P114" i="3"/>
  <c r="Q114" i="3"/>
  <c r="P115" i="3"/>
  <c r="Q115" i="3"/>
  <c r="P116" i="3"/>
  <c r="Q116" i="3"/>
  <c r="P117" i="3"/>
  <c r="Q117" i="3"/>
  <c r="P118" i="3"/>
  <c r="Q118" i="3"/>
  <c r="P119" i="3"/>
  <c r="Q119" i="3"/>
  <c r="P120" i="3"/>
  <c r="Q120" i="3"/>
  <c r="P121" i="3"/>
  <c r="Q121" i="3"/>
  <c r="P122" i="3"/>
  <c r="Q122" i="3"/>
  <c r="P123" i="3"/>
  <c r="Q123" i="3"/>
  <c r="P124" i="3"/>
  <c r="Q124" i="3"/>
  <c r="P125" i="3"/>
  <c r="Q125" i="3"/>
  <c r="P126" i="3"/>
  <c r="Q126" i="3"/>
  <c r="P127" i="3"/>
  <c r="Q127" i="3"/>
  <c r="P128" i="3"/>
  <c r="Q128" i="3"/>
  <c r="P129" i="3"/>
  <c r="Q129" i="3"/>
  <c r="P130" i="3"/>
  <c r="Q130" i="3"/>
  <c r="P131" i="3"/>
  <c r="Q131" i="3"/>
  <c r="P132" i="3"/>
  <c r="Q132" i="3"/>
  <c r="P133" i="3"/>
  <c r="Q133" i="3"/>
  <c r="P134" i="3"/>
  <c r="Q134" i="3"/>
  <c r="P135" i="3"/>
  <c r="Q135" i="3"/>
  <c r="P136" i="3"/>
  <c r="Q136" i="3"/>
  <c r="P137" i="3"/>
  <c r="Q137" i="3"/>
  <c r="P138" i="3"/>
  <c r="Q138" i="3"/>
  <c r="P139" i="3"/>
  <c r="Q139" i="3"/>
  <c r="P140" i="3"/>
  <c r="Q140" i="3"/>
  <c r="P141" i="3"/>
  <c r="Q141" i="3"/>
  <c r="P142" i="3"/>
  <c r="Q142" i="3"/>
  <c r="P143" i="3"/>
  <c r="Q143" i="3"/>
  <c r="P144" i="3"/>
  <c r="Q144" i="3"/>
  <c r="P145" i="3"/>
  <c r="Q145" i="3"/>
  <c r="P146" i="3"/>
  <c r="Q146" i="3"/>
  <c r="P147" i="3"/>
  <c r="Q147" i="3"/>
  <c r="P148" i="3"/>
  <c r="Q148" i="3"/>
  <c r="P149" i="3"/>
  <c r="Q149" i="3"/>
  <c r="P150" i="3"/>
  <c r="Q150" i="3"/>
  <c r="P151" i="3"/>
  <c r="Q151" i="3"/>
  <c r="P152" i="3"/>
  <c r="Q152" i="3"/>
  <c r="P153" i="3"/>
  <c r="Q153" i="3"/>
  <c r="P154" i="3"/>
  <c r="Q154" i="3"/>
  <c r="P155" i="3"/>
  <c r="Q155" i="3"/>
  <c r="P156" i="3"/>
  <c r="Q156" i="3"/>
  <c r="P157" i="3"/>
  <c r="Q157" i="3"/>
  <c r="P158" i="3"/>
  <c r="Q158" i="3"/>
  <c r="P159" i="3"/>
  <c r="Q159" i="3"/>
  <c r="P160" i="3"/>
  <c r="Q160" i="3"/>
  <c r="P161" i="3"/>
  <c r="Q161" i="3"/>
  <c r="P162" i="3"/>
  <c r="Q162" i="3"/>
  <c r="P163" i="3"/>
  <c r="Q163" i="3"/>
  <c r="P164" i="3"/>
  <c r="Q164" i="3"/>
  <c r="P165" i="3"/>
  <c r="Q165" i="3"/>
  <c r="Q5" i="3"/>
  <c r="CB12" i="12"/>
  <c r="BQ12" i="12"/>
  <c r="BQ13" i="12"/>
  <c r="BQ14" i="12"/>
  <c r="BQ15" i="12"/>
  <c r="BQ16" i="12"/>
  <c r="BQ17" i="12"/>
  <c r="BQ18" i="12"/>
  <c r="BQ19" i="12"/>
  <c r="BQ20" i="12"/>
  <c r="BQ21" i="12"/>
  <c r="BQ22" i="12"/>
  <c r="BQ23" i="12"/>
  <c r="BQ24" i="12"/>
  <c r="BQ25" i="12"/>
  <c r="BQ26" i="12"/>
  <c r="BQ27" i="12"/>
  <c r="BQ28" i="12"/>
  <c r="BQ29" i="12"/>
  <c r="BQ30" i="12"/>
  <c r="BQ31" i="12"/>
  <c r="BQ32" i="12"/>
  <c r="BQ33" i="12"/>
  <c r="BQ34" i="12"/>
  <c r="BQ35" i="12"/>
  <c r="BQ36" i="12"/>
  <c r="BQ37" i="12"/>
  <c r="BQ38" i="12"/>
  <c r="BQ39" i="12"/>
  <c r="BQ40" i="12"/>
  <c r="BQ41" i="12"/>
  <c r="BQ42" i="12"/>
  <c r="BQ43" i="12"/>
  <c r="BQ44" i="12"/>
  <c r="BQ45" i="12"/>
  <c r="BQ46" i="12"/>
  <c r="BQ47" i="12"/>
  <c r="BQ48" i="12"/>
  <c r="BQ49" i="12"/>
  <c r="BQ50" i="12"/>
  <c r="BQ51" i="12"/>
  <c r="BQ52" i="12"/>
  <c r="BQ53" i="12"/>
  <c r="BQ54" i="12"/>
  <c r="BQ55" i="12"/>
  <c r="BQ56" i="12"/>
  <c r="BQ57" i="12"/>
  <c r="BQ58" i="12"/>
  <c r="BQ59" i="12"/>
  <c r="BQ60" i="12"/>
  <c r="BQ61" i="12"/>
  <c r="BQ62" i="12"/>
  <c r="BQ63" i="12"/>
  <c r="BQ64" i="12"/>
  <c r="BQ65" i="12"/>
  <c r="BQ66" i="12"/>
  <c r="BQ67" i="12"/>
  <c r="BQ68" i="12"/>
  <c r="BQ69" i="12"/>
  <c r="BQ70" i="12"/>
  <c r="BQ71" i="12"/>
  <c r="BQ72" i="12"/>
  <c r="BQ73" i="12"/>
  <c r="BQ74" i="12"/>
  <c r="BQ75" i="12"/>
  <c r="BQ76" i="12"/>
  <c r="BQ77" i="12"/>
  <c r="BQ78" i="12"/>
  <c r="BQ79" i="12"/>
  <c r="BQ80" i="12"/>
  <c r="BQ81" i="12"/>
  <c r="BQ82" i="12"/>
  <c r="BQ83" i="12"/>
  <c r="BQ84" i="12"/>
  <c r="BQ85" i="12"/>
  <c r="BQ86" i="12"/>
  <c r="BQ87" i="12"/>
  <c r="BQ88" i="12"/>
  <c r="BQ89" i="12"/>
  <c r="BQ90" i="12"/>
  <c r="BQ91" i="12"/>
  <c r="BQ92" i="12"/>
  <c r="BQ93" i="12"/>
  <c r="BQ94" i="12"/>
  <c r="BQ95" i="12"/>
  <c r="BQ96" i="12"/>
  <c r="BQ97" i="12"/>
  <c r="BQ98" i="12"/>
  <c r="BQ99" i="12"/>
  <c r="BQ100" i="12"/>
  <c r="BQ101" i="12"/>
  <c r="BQ102" i="12"/>
  <c r="BQ103" i="12"/>
  <c r="BQ104" i="12"/>
  <c r="BQ105" i="12"/>
  <c r="BQ106" i="12"/>
  <c r="BQ107" i="12"/>
  <c r="BQ108" i="12"/>
  <c r="BQ109" i="12"/>
  <c r="BQ110" i="12"/>
  <c r="BQ111" i="12"/>
  <c r="BQ112" i="12"/>
  <c r="BQ113" i="12"/>
  <c r="BQ114" i="12"/>
  <c r="BQ115" i="12"/>
  <c r="BQ116" i="12"/>
  <c r="BQ117" i="12"/>
  <c r="BQ118" i="12"/>
  <c r="BQ119" i="12"/>
  <c r="BQ120" i="12"/>
  <c r="BQ121" i="12"/>
  <c r="BQ122" i="12"/>
  <c r="BQ123" i="12"/>
  <c r="BQ124" i="12"/>
  <c r="BQ125" i="12"/>
  <c r="BQ126" i="12"/>
  <c r="BQ127" i="12"/>
  <c r="BQ128" i="12"/>
  <c r="BQ129" i="12"/>
  <c r="BQ130" i="12"/>
  <c r="BQ131" i="12"/>
  <c r="BQ132" i="12"/>
  <c r="BQ133" i="12"/>
  <c r="BQ134" i="12"/>
  <c r="BQ135" i="12"/>
  <c r="BQ136" i="12"/>
  <c r="BQ137" i="12"/>
  <c r="BQ138" i="12"/>
  <c r="BQ139" i="12"/>
  <c r="BQ140" i="12"/>
  <c r="BQ141" i="12"/>
  <c r="BQ142" i="12"/>
  <c r="BQ143" i="12"/>
  <c r="BQ144" i="12"/>
  <c r="BQ145" i="12"/>
  <c r="BQ146" i="12"/>
  <c r="BQ147" i="12"/>
  <c r="BQ148" i="12"/>
  <c r="BQ149" i="12"/>
  <c r="BQ150" i="12"/>
  <c r="BQ151" i="12"/>
  <c r="BQ152" i="12"/>
  <c r="BQ153" i="12"/>
  <c r="BQ154" i="12"/>
  <c r="BQ155" i="12"/>
  <c r="BQ156" i="12"/>
  <c r="BQ157" i="12"/>
  <c r="BQ158" i="12"/>
  <c r="BQ159" i="12"/>
  <c r="BQ160" i="12"/>
  <c r="BQ161" i="12"/>
  <c r="BQ162" i="12"/>
  <c r="BQ163" i="12"/>
  <c r="BQ164" i="12"/>
  <c r="BQ165" i="12"/>
  <c r="BQ166" i="12"/>
  <c r="BQ167" i="12"/>
  <c r="BQ168" i="12"/>
  <c r="BQ169" i="12"/>
  <c r="BQ170" i="12"/>
  <c r="BQ171" i="12"/>
  <c r="BQ172" i="12"/>
  <c r="BQ173" i="12"/>
  <c r="BP13" i="12"/>
  <c r="BP14" i="12"/>
  <c r="BP15" i="12"/>
  <c r="BP16" i="12"/>
  <c r="BP17" i="12"/>
  <c r="BP18" i="12"/>
  <c r="BP19" i="12"/>
  <c r="BP20" i="12"/>
  <c r="BP21" i="12"/>
  <c r="BP22" i="12"/>
  <c r="BP23" i="12"/>
  <c r="BP24" i="12"/>
  <c r="BP25" i="12"/>
  <c r="BP26" i="12"/>
  <c r="BP27" i="12"/>
  <c r="BP28" i="12"/>
  <c r="BP29" i="12"/>
  <c r="BP30" i="12"/>
  <c r="BP31" i="12"/>
  <c r="BP32" i="12"/>
  <c r="BP33" i="12"/>
  <c r="BP34" i="12"/>
  <c r="BP35" i="12"/>
  <c r="BP36" i="12"/>
  <c r="BP37" i="12"/>
  <c r="BP38" i="12"/>
  <c r="BP39" i="12"/>
  <c r="BP40" i="12"/>
  <c r="BP41" i="12"/>
  <c r="BP42" i="12"/>
  <c r="BP43" i="12"/>
  <c r="BP44" i="12"/>
  <c r="BP45" i="12"/>
  <c r="BP46" i="12"/>
  <c r="BP47" i="12"/>
  <c r="BP48" i="12"/>
  <c r="BP49" i="12"/>
  <c r="BP50" i="12"/>
  <c r="BP51" i="12"/>
  <c r="BP52" i="12"/>
  <c r="BP53" i="12"/>
  <c r="BP54" i="12"/>
  <c r="BP55" i="12"/>
  <c r="BP56" i="12"/>
  <c r="BP57" i="12"/>
  <c r="BP58" i="12"/>
  <c r="BP59" i="12"/>
  <c r="BP60" i="12"/>
  <c r="BP61" i="12"/>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111" i="12"/>
  <c r="BP112" i="12"/>
  <c r="BP113" i="12"/>
  <c r="BP114" i="12"/>
  <c r="BP115" i="12"/>
  <c r="BP116" i="12"/>
  <c r="BP117" i="12"/>
  <c r="BP118" i="12"/>
  <c r="BP119" i="12"/>
  <c r="BP120" i="12"/>
  <c r="BP121" i="12"/>
  <c r="BP122" i="12"/>
  <c r="BP123" i="12"/>
  <c r="BP124" i="12"/>
  <c r="BP125" i="12"/>
  <c r="BP126" i="12"/>
  <c r="BP127" i="12"/>
  <c r="BP128" i="12"/>
  <c r="BP129" i="12"/>
  <c r="BP130" i="12"/>
  <c r="BP131" i="12"/>
  <c r="BP132" i="12"/>
  <c r="BP133" i="12"/>
  <c r="BP134" i="12"/>
  <c r="BP135" i="12"/>
  <c r="BP136" i="12"/>
  <c r="BP137" i="12"/>
  <c r="BP138" i="12"/>
  <c r="BP139" i="12"/>
  <c r="BP140" i="12"/>
  <c r="BP141" i="12"/>
  <c r="BP142" i="12"/>
  <c r="BP143" i="12"/>
  <c r="BP144" i="12"/>
  <c r="BP145" i="12"/>
  <c r="BP146" i="12"/>
  <c r="BP147" i="12"/>
  <c r="BP148" i="12"/>
  <c r="BP149" i="12"/>
  <c r="BP150" i="12"/>
  <c r="BP151" i="12"/>
  <c r="BP152" i="12"/>
  <c r="BP153" i="12"/>
  <c r="BP154" i="12"/>
  <c r="BP155" i="12"/>
  <c r="BP156" i="12"/>
  <c r="BP157" i="12"/>
  <c r="BP158" i="12"/>
  <c r="BP159" i="12"/>
  <c r="BP160" i="12"/>
  <c r="BP161" i="12"/>
  <c r="BP162" i="12"/>
  <c r="BP163" i="12"/>
  <c r="BP164" i="12"/>
  <c r="BP165" i="12"/>
  <c r="BP166" i="12"/>
  <c r="BP167" i="12"/>
  <c r="BP168" i="12"/>
  <c r="BP169" i="12"/>
  <c r="BP170" i="12"/>
  <c r="BP171" i="12"/>
  <c r="BP172" i="12"/>
  <c r="BP173" i="12"/>
  <c r="AP14" i="12"/>
  <c r="AQ14" i="12"/>
  <c r="AP15" i="12"/>
  <c r="AQ15" i="12"/>
  <c r="AP16" i="12"/>
  <c r="AQ16" i="12"/>
  <c r="AP17" i="12"/>
  <c r="AQ17" i="12"/>
  <c r="AP18" i="12"/>
  <c r="AQ18" i="12"/>
  <c r="AP19" i="12"/>
  <c r="AQ19" i="12"/>
  <c r="AP20" i="12"/>
  <c r="AQ20" i="12"/>
  <c r="AP21" i="12"/>
  <c r="AQ21" i="12"/>
  <c r="AP22" i="12"/>
  <c r="AQ22" i="12"/>
  <c r="AP23" i="12"/>
  <c r="AQ23" i="12"/>
  <c r="AP24" i="12"/>
  <c r="AQ24" i="12"/>
  <c r="AP25" i="12"/>
  <c r="AQ25" i="12"/>
  <c r="AP26" i="12"/>
  <c r="AQ26" i="12"/>
  <c r="AP27" i="12"/>
  <c r="AQ27" i="12"/>
  <c r="AP28" i="12"/>
  <c r="AQ28" i="12"/>
  <c r="AP29" i="12"/>
  <c r="AQ29" i="12"/>
  <c r="AP30" i="12"/>
  <c r="AQ30" i="12"/>
  <c r="AP31" i="12"/>
  <c r="AQ31" i="12"/>
  <c r="AP32" i="12"/>
  <c r="AQ32" i="12"/>
  <c r="AP33" i="12"/>
  <c r="AQ33" i="12"/>
  <c r="AP34" i="12"/>
  <c r="AQ34" i="12"/>
  <c r="AP35" i="12"/>
  <c r="AQ35" i="12"/>
  <c r="AP36" i="12"/>
  <c r="AQ36" i="12"/>
  <c r="AP37" i="12"/>
  <c r="AQ37" i="12"/>
  <c r="AP38" i="12"/>
  <c r="AQ38" i="12"/>
  <c r="AP39" i="12"/>
  <c r="AQ39" i="12"/>
  <c r="AP40" i="12"/>
  <c r="AQ40" i="12"/>
  <c r="AP41" i="12"/>
  <c r="AQ41" i="12"/>
  <c r="AP42" i="12"/>
  <c r="AQ42" i="12"/>
  <c r="AP43" i="12"/>
  <c r="AQ43" i="12"/>
  <c r="AP44" i="12"/>
  <c r="AQ44" i="12"/>
  <c r="AP45" i="12"/>
  <c r="AQ45" i="12"/>
  <c r="AP46" i="12"/>
  <c r="AQ46" i="12"/>
  <c r="AP47" i="12"/>
  <c r="AQ47" i="12"/>
  <c r="AP48" i="12"/>
  <c r="AQ48" i="12"/>
  <c r="AP49" i="12"/>
  <c r="AQ49" i="12"/>
  <c r="AP50" i="12"/>
  <c r="AQ50" i="12"/>
  <c r="AP51" i="12"/>
  <c r="AQ51" i="12"/>
  <c r="AP52" i="12"/>
  <c r="AQ52" i="12"/>
  <c r="AP53" i="12"/>
  <c r="AQ53" i="12"/>
  <c r="AP54" i="12"/>
  <c r="AQ54" i="12"/>
  <c r="AP55" i="12"/>
  <c r="AQ55" i="12"/>
  <c r="AP56" i="12"/>
  <c r="AQ56" i="12"/>
  <c r="AP57" i="12"/>
  <c r="AQ57" i="12"/>
  <c r="AP58" i="12"/>
  <c r="AQ58" i="12"/>
  <c r="AP59" i="12"/>
  <c r="AQ59" i="12"/>
  <c r="AP60" i="12"/>
  <c r="AQ60" i="12"/>
  <c r="AP61" i="12"/>
  <c r="AQ61" i="12"/>
  <c r="AP62" i="12"/>
  <c r="AQ62" i="12"/>
  <c r="AP63" i="12"/>
  <c r="AQ63" i="12"/>
  <c r="AP64" i="12"/>
  <c r="AQ64" i="12"/>
  <c r="AP65" i="12"/>
  <c r="AQ65" i="12"/>
  <c r="AP66" i="12"/>
  <c r="AQ66" i="12"/>
  <c r="AP67" i="12"/>
  <c r="AQ67" i="12"/>
  <c r="AP68" i="12"/>
  <c r="AQ68" i="12"/>
  <c r="AP69" i="12"/>
  <c r="AQ69" i="12"/>
  <c r="AP70" i="12"/>
  <c r="AQ70" i="12"/>
  <c r="AP71" i="12"/>
  <c r="AQ71" i="12"/>
  <c r="AP72" i="12"/>
  <c r="AQ72" i="12"/>
  <c r="AP73" i="12"/>
  <c r="AQ73" i="12"/>
  <c r="AP74" i="12"/>
  <c r="AQ74" i="12"/>
  <c r="AP75" i="12"/>
  <c r="AQ75" i="12"/>
  <c r="AP76" i="12"/>
  <c r="AQ76" i="12"/>
  <c r="AP77" i="12"/>
  <c r="AQ77" i="12"/>
  <c r="AP78" i="12"/>
  <c r="AQ78" i="12"/>
  <c r="AP79" i="12"/>
  <c r="AQ79" i="12"/>
  <c r="AP80" i="12"/>
  <c r="AQ80" i="12"/>
  <c r="AP81" i="12"/>
  <c r="AQ81" i="12"/>
  <c r="AP82" i="12"/>
  <c r="AQ82" i="12"/>
  <c r="AP83" i="12"/>
  <c r="AQ83" i="12"/>
  <c r="AP84" i="12"/>
  <c r="AQ84" i="12"/>
  <c r="AP85" i="12"/>
  <c r="AQ85" i="12"/>
  <c r="AP86" i="12"/>
  <c r="AQ86" i="12"/>
  <c r="AP87" i="12"/>
  <c r="AQ87" i="12"/>
  <c r="AP88" i="12"/>
  <c r="AQ88" i="12"/>
  <c r="AP89" i="12"/>
  <c r="AQ89" i="12"/>
  <c r="AP90" i="12"/>
  <c r="AQ90" i="12"/>
  <c r="AP91" i="12"/>
  <c r="AQ91" i="12"/>
  <c r="AP92" i="12"/>
  <c r="AQ92" i="12"/>
  <c r="AP93" i="12"/>
  <c r="AQ93" i="12"/>
  <c r="AP94" i="12"/>
  <c r="AQ94" i="12"/>
  <c r="AP95" i="12"/>
  <c r="AQ95" i="12"/>
  <c r="AP96" i="12"/>
  <c r="AQ96" i="12"/>
  <c r="AP97" i="12"/>
  <c r="AQ97" i="12"/>
  <c r="AP98" i="12"/>
  <c r="AQ98" i="12"/>
  <c r="AP99" i="12"/>
  <c r="AQ99" i="12"/>
  <c r="AP100" i="12"/>
  <c r="AQ100" i="12"/>
  <c r="AP101" i="12"/>
  <c r="AQ101" i="12"/>
  <c r="AP102" i="12"/>
  <c r="AQ102" i="12"/>
  <c r="AP103" i="12"/>
  <c r="AQ103" i="12"/>
  <c r="AP104" i="12"/>
  <c r="AQ104" i="12"/>
  <c r="AP105" i="12"/>
  <c r="AQ105" i="12"/>
  <c r="AP106" i="12"/>
  <c r="AQ106" i="12"/>
  <c r="AP107" i="12"/>
  <c r="AQ107" i="12"/>
  <c r="AP108" i="12"/>
  <c r="AQ108" i="12"/>
  <c r="AP109" i="12"/>
  <c r="AQ109" i="12"/>
  <c r="AP110" i="12"/>
  <c r="AQ110" i="12"/>
  <c r="AP111" i="12"/>
  <c r="AQ111" i="12"/>
  <c r="AP112" i="12"/>
  <c r="AQ112" i="12"/>
  <c r="AP113" i="12"/>
  <c r="AQ113" i="12"/>
  <c r="AP114" i="12"/>
  <c r="AQ114" i="12"/>
  <c r="AP115" i="12"/>
  <c r="AQ115" i="12"/>
  <c r="AP116" i="12"/>
  <c r="AQ116" i="12"/>
  <c r="AP117" i="12"/>
  <c r="AQ117" i="12"/>
  <c r="AP118" i="12"/>
  <c r="AQ118" i="12"/>
  <c r="AP119" i="12"/>
  <c r="AQ119" i="12"/>
  <c r="AP120" i="12"/>
  <c r="AQ120" i="12"/>
  <c r="AP121" i="12"/>
  <c r="AQ121" i="12"/>
  <c r="AP122" i="12"/>
  <c r="AQ122" i="12"/>
  <c r="AP123" i="12"/>
  <c r="AQ123" i="12"/>
  <c r="AP124" i="12"/>
  <c r="AQ124" i="12"/>
  <c r="AP125" i="12"/>
  <c r="AQ125" i="12"/>
  <c r="AP126" i="12"/>
  <c r="AQ126" i="12"/>
  <c r="AP127" i="12"/>
  <c r="AQ127" i="12"/>
  <c r="AP128" i="12"/>
  <c r="AQ128" i="12"/>
  <c r="AP129" i="12"/>
  <c r="AQ129" i="12"/>
  <c r="AP130" i="12"/>
  <c r="AQ130" i="12"/>
  <c r="AP131" i="12"/>
  <c r="AQ131" i="12"/>
  <c r="AP132" i="12"/>
  <c r="AQ132" i="12"/>
  <c r="AP133" i="12"/>
  <c r="AQ133" i="12"/>
  <c r="AP134" i="12"/>
  <c r="AQ134" i="12"/>
  <c r="AP135" i="12"/>
  <c r="AQ135" i="12"/>
  <c r="AP136" i="12"/>
  <c r="AQ136" i="12"/>
  <c r="AP137" i="12"/>
  <c r="AQ137" i="12"/>
  <c r="AP138" i="12"/>
  <c r="AQ138" i="12"/>
  <c r="AP139" i="12"/>
  <c r="AQ139" i="12"/>
  <c r="AP140" i="12"/>
  <c r="AQ140" i="12"/>
  <c r="AP141" i="12"/>
  <c r="AQ141" i="12"/>
  <c r="AP142" i="12"/>
  <c r="AQ142" i="12"/>
  <c r="AP143" i="12"/>
  <c r="AQ143" i="12"/>
  <c r="AP144" i="12"/>
  <c r="AQ144" i="12"/>
  <c r="AP145" i="12"/>
  <c r="AQ145" i="12"/>
  <c r="AP146" i="12"/>
  <c r="AQ146" i="12"/>
  <c r="AP147" i="12"/>
  <c r="AQ147" i="12"/>
  <c r="AP148" i="12"/>
  <c r="AQ148" i="12"/>
  <c r="AP149" i="12"/>
  <c r="AQ149" i="12"/>
  <c r="AP150" i="12"/>
  <c r="AQ150" i="12"/>
  <c r="AP151" i="12"/>
  <c r="AQ151" i="12"/>
  <c r="AP152" i="12"/>
  <c r="AQ152" i="12"/>
  <c r="AP153" i="12"/>
  <c r="AQ153" i="12"/>
  <c r="AP154" i="12"/>
  <c r="AQ154" i="12"/>
  <c r="AP155" i="12"/>
  <c r="AQ155" i="12"/>
  <c r="AP156" i="12"/>
  <c r="AQ156" i="12"/>
  <c r="AP157" i="12"/>
  <c r="AQ157" i="12"/>
  <c r="AP158" i="12"/>
  <c r="AQ158" i="12"/>
  <c r="AP159" i="12"/>
  <c r="AQ159" i="12"/>
  <c r="AP160" i="12"/>
  <c r="AQ160" i="12"/>
  <c r="AP161" i="12"/>
  <c r="AQ161" i="12"/>
  <c r="AP162" i="12"/>
  <c r="AQ162" i="12"/>
  <c r="AP163" i="12"/>
  <c r="AQ163" i="12"/>
  <c r="AP164" i="12"/>
  <c r="AQ164" i="12"/>
  <c r="AP165" i="12"/>
  <c r="AQ165" i="12"/>
  <c r="AP166" i="12"/>
  <c r="AQ166" i="12"/>
  <c r="AP167" i="12"/>
  <c r="AQ167" i="12"/>
  <c r="AP168" i="12"/>
  <c r="AQ168" i="12"/>
  <c r="AP169" i="12"/>
  <c r="AQ169" i="12"/>
  <c r="AP170" i="12"/>
  <c r="AQ170" i="12"/>
  <c r="AP171" i="12"/>
  <c r="AQ171" i="12"/>
  <c r="AP172" i="12"/>
  <c r="AQ172" i="12"/>
  <c r="AP173" i="12"/>
  <c r="AQ173" i="12"/>
  <c r="AQ13" i="12"/>
  <c r="AC14" i="12"/>
  <c r="AD14" i="12"/>
  <c r="AC15" i="12"/>
  <c r="AD15" i="12"/>
  <c r="AC16" i="12"/>
  <c r="AD16" i="12"/>
  <c r="AC17" i="12"/>
  <c r="AD17" i="12"/>
  <c r="AC18" i="12"/>
  <c r="AD18" i="12"/>
  <c r="AC19" i="12"/>
  <c r="AD19" i="12"/>
  <c r="AC20" i="12"/>
  <c r="AD20" i="12"/>
  <c r="AC21" i="12"/>
  <c r="AD21" i="12"/>
  <c r="AC22" i="12"/>
  <c r="AD22" i="12"/>
  <c r="AC23" i="12"/>
  <c r="AD23" i="12"/>
  <c r="AC24" i="12"/>
  <c r="AD24" i="12"/>
  <c r="AC25" i="12"/>
  <c r="AD25" i="12"/>
  <c r="AC26" i="12"/>
  <c r="AD26" i="12"/>
  <c r="AC27" i="12"/>
  <c r="AD27" i="12"/>
  <c r="AC28" i="12"/>
  <c r="AD28" i="12"/>
  <c r="AC29" i="12"/>
  <c r="AD29" i="12"/>
  <c r="AC30" i="12"/>
  <c r="AD30" i="12"/>
  <c r="AC31" i="12"/>
  <c r="AD31" i="12"/>
  <c r="AC32" i="12"/>
  <c r="AD32" i="12"/>
  <c r="AC33" i="12"/>
  <c r="AD33" i="12"/>
  <c r="AC34" i="12"/>
  <c r="AD34" i="12"/>
  <c r="AC35" i="12"/>
  <c r="AD35" i="12"/>
  <c r="AC36" i="12"/>
  <c r="AD36" i="12"/>
  <c r="AC37" i="12"/>
  <c r="AD37" i="12"/>
  <c r="AC38" i="12"/>
  <c r="AD38" i="12"/>
  <c r="AC39" i="12"/>
  <c r="AD39" i="12"/>
  <c r="AC40" i="12"/>
  <c r="AD40" i="12"/>
  <c r="AC41" i="12"/>
  <c r="AD41" i="12"/>
  <c r="AC42" i="12"/>
  <c r="AD42" i="12"/>
  <c r="AC43" i="12"/>
  <c r="AD43" i="12"/>
  <c r="AC44" i="12"/>
  <c r="AD44" i="12"/>
  <c r="AC45" i="12"/>
  <c r="AD45" i="12"/>
  <c r="AC46" i="12"/>
  <c r="AD46" i="12"/>
  <c r="AC47" i="12"/>
  <c r="AD47" i="12"/>
  <c r="AC48" i="12"/>
  <c r="AD48" i="12"/>
  <c r="AC49" i="12"/>
  <c r="AD49" i="12"/>
  <c r="AC50" i="12"/>
  <c r="AD50" i="12"/>
  <c r="AC51" i="12"/>
  <c r="AD51" i="12"/>
  <c r="AC52" i="12"/>
  <c r="AD52" i="12"/>
  <c r="AC53" i="12"/>
  <c r="AD53" i="12"/>
  <c r="AC54" i="12"/>
  <c r="AD54" i="12"/>
  <c r="AC55" i="12"/>
  <c r="AD55" i="12"/>
  <c r="AC56" i="12"/>
  <c r="AD56" i="12"/>
  <c r="AC57" i="12"/>
  <c r="AD57" i="12"/>
  <c r="AC58" i="12"/>
  <c r="AD58" i="12"/>
  <c r="AC59" i="12"/>
  <c r="AD59" i="12"/>
  <c r="AC60" i="12"/>
  <c r="AD60" i="12"/>
  <c r="AC61" i="12"/>
  <c r="AD61" i="12"/>
  <c r="AC62" i="12"/>
  <c r="AD62" i="12"/>
  <c r="AC63" i="12"/>
  <c r="AD63" i="12"/>
  <c r="AC64" i="12"/>
  <c r="AD64" i="12"/>
  <c r="AC65" i="12"/>
  <c r="AD65" i="12"/>
  <c r="AC66" i="12"/>
  <c r="AD66" i="12"/>
  <c r="AC67" i="12"/>
  <c r="AD67" i="12"/>
  <c r="AC68" i="12"/>
  <c r="AD68" i="12"/>
  <c r="AC69" i="12"/>
  <c r="AD69" i="12"/>
  <c r="AC70" i="12"/>
  <c r="AD70" i="12"/>
  <c r="AC71" i="12"/>
  <c r="AD71" i="12"/>
  <c r="AC72" i="12"/>
  <c r="AD72" i="12"/>
  <c r="AC73" i="12"/>
  <c r="AD73" i="12"/>
  <c r="AC74" i="12"/>
  <c r="AD74" i="12"/>
  <c r="AC75" i="12"/>
  <c r="AD75" i="12"/>
  <c r="AC76" i="12"/>
  <c r="AD76" i="12"/>
  <c r="AC77" i="12"/>
  <c r="AD77" i="12"/>
  <c r="AC78" i="12"/>
  <c r="AD78" i="12"/>
  <c r="AC79" i="12"/>
  <c r="AD79" i="12"/>
  <c r="AC80" i="12"/>
  <c r="AD80" i="12"/>
  <c r="AC81" i="12"/>
  <c r="AD81" i="12"/>
  <c r="AC82" i="12"/>
  <c r="AD82" i="12"/>
  <c r="AC83" i="12"/>
  <c r="AD83" i="12"/>
  <c r="AC84" i="12"/>
  <c r="AD84" i="12"/>
  <c r="AC85" i="12"/>
  <c r="AD85" i="12"/>
  <c r="AC86" i="12"/>
  <c r="AD86" i="12"/>
  <c r="AC87" i="12"/>
  <c r="AD87" i="12"/>
  <c r="AC88" i="12"/>
  <c r="AD88" i="12"/>
  <c r="AC89" i="12"/>
  <c r="AD89" i="12"/>
  <c r="AC90" i="12"/>
  <c r="AD90" i="12"/>
  <c r="AC91" i="12"/>
  <c r="AD91" i="12"/>
  <c r="AC92" i="12"/>
  <c r="AD92" i="12"/>
  <c r="AC93" i="12"/>
  <c r="AD93" i="12"/>
  <c r="AC94" i="12"/>
  <c r="AD94" i="12"/>
  <c r="AC95" i="12"/>
  <c r="AD95" i="12"/>
  <c r="AC96" i="12"/>
  <c r="AD96" i="12"/>
  <c r="AC97" i="12"/>
  <c r="AD97" i="12"/>
  <c r="AC98" i="12"/>
  <c r="AD98" i="12"/>
  <c r="AC99" i="12"/>
  <c r="AD99" i="12"/>
  <c r="AC100" i="12"/>
  <c r="AD100" i="12"/>
  <c r="AC101" i="12"/>
  <c r="AD101" i="12"/>
  <c r="AC102" i="12"/>
  <c r="AD102" i="12"/>
  <c r="AC103" i="12"/>
  <c r="AD103" i="12"/>
  <c r="AC104" i="12"/>
  <c r="AD104" i="12"/>
  <c r="AC105" i="12"/>
  <c r="AD105" i="12"/>
  <c r="AC106" i="12"/>
  <c r="AD106" i="12"/>
  <c r="AC107" i="12"/>
  <c r="AD107" i="12"/>
  <c r="AC108" i="12"/>
  <c r="AD108" i="12"/>
  <c r="AC109" i="12"/>
  <c r="AD109" i="12"/>
  <c r="AC110" i="12"/>
  <c r="AD110" i="12"/>
  <c r="AC111" i="12"/>
  <c r="AD111" i="12"/>
  <c r="AC112" i="12"/>
  <c r="AD112" i="12"/>
  <c r="AC113" i="12"/>
  <c r="AD113" i="12"/>
  <c r="AC114" i="12"/>
  <c r="AD114" i="12"/>
  <c r="AC115" i="12"/>
  <c r="AD115" i="12"/>
  <c r="AC116" i="12"/>
  <c r="AD116" i="12"/>
  <c r="AC117" i="12"/>
  <c r="AD117" i="12"/>
  <c r="AC118" i="12"/>
  <c r="AD118" i="12"/>
  <c r="AC119" i="12"/>
  <c r="AD119" i="12"/>
  <c r="AC120" i="12"/>
  <c r="AD120" i="12"/>
  <c r="AC121" i="12"/>
  <c r="AD121" i="12"/>
  <c r="AC122" i="12"/>
  <c r="AD122" i="12"/>
  <c r="AC123" i="12"/>
  <c r="AD123" i="12"/>
  <c r="AC124" i="12"/>
  <c r="AD124" i="12"/>
  <c r="AC125" i="12"/>
  <c r="AD125" i="12"/>
  <c r="AC126" i="12"/>
  <c r="AD126" i="12"/>
  <c r="AC127" i="12"/>
  <c r="AD127" i="12"/>
  <c r="AC128" i="12"/>
  <c r="AD128" i="12"/>
  <c r="AC129" i="12"/>
  <c r="AD129" i="12"/>
  <c r="AC130" i="12"/>
  <c r="AD130" i="12"/>
  <c r="AC131" i="12"/>
  <c r="AD131" i="12"/>
  <c r="AC132" i="12"/>
  <c r="AD132" i="12"/>
  <c r="AC133" i="12"/>
  <c r="AD133" i="12"/>
  <c r="AC134" i="12"/>
  <c r="AD134" i="12"/>
  <c r="AC135" i="12"/>
  <c r="AD135" i="12"/>
  <c r="AC136" i="12"/>
  <c r="AD136" i="12"/>
  <c r="AC137" i="12"/>
  <c r="AD137" i="12"/>
  <c r="AC138" i="12"/>
  <c r="AD138" i="12"/>
  <c r="AC139" i="12"/>
  <c r="AD139" i="12"/>
  <c r="AC140" i="12"/>
  <c r="AD140" i="12"/>
  <c r="AC141" i="12"/>
  <c r="AD141" i="12"/>
  <c r="AC142" i="12"/>
  <c r="AD142" i="12"/>
  <c r="AC143" i="12"/>
  <c r="AD143" i="12"/>
  <c r="AC144" i="12"/>
  <c r="AD144" i="12"/>
  <c r="AC145" i="12"/>
  <c r="AD145" i="12"/>
  <c r="AC146" i="12"/>
  <c r="AD146" i="12"/>
  <c r="AC147" i="12"/>
  <c r="AD147" i="12"/>
  <c r="AC148" i="12"/>
  <c r="AD148" i="12"/>
  <c r="AC149" i="12"/>
  <c r="AD149" i="12"/>
  <c r="AC150" i="12"/>
  <c r="AD150" i="12"/>
  <c r="AC151" i="12"/>
  <c r="AD151" i="12"/>
  <c r="AC152" i="12"/>
  <c r="AD152" i="12"/>
  <c r="AC153" i="12"/>
  <c r="AD153" i="12"/>
  <c r="AC154" i="12"/>
  <c r="AD154" i="12"/>
  <c r="AC155" i="12"/>
  <c r="AD155" i="12"/>
  <c r="AC156" i="12"/>
  <c r="AD156" i="12"/>
  <c r="AC157" i="12"/>
  <c r="AD157" i="12"/>
  <c r="AC158" i="12"/>
  <c r="AD158" i="12"/>
  <c r="AC159" i="12"/>
  <c r="AD159" i="12"/>
  <c r="AC160" i="12"/>
  <c r="AD160" i="12"/>
  <c r="AC161" i="12"/>
  <c r="AD161" i="12"/>
  <c r="AC162" i="12"/>
  <c r="AD162" i="12"/>
  <c r="AC163" i="12"/>
  <c r="AD163" i="12"/>
  <c r="AC164" i="12"/>
  <c r="AD164" i="12"/>
  <c r="AC165" i="12"/>
  <c r="AD165" i="12"/>
  <c r="AC166" i="12"/>
  <c r="AD166" i="12"/>
  <c r="AC167" i="12"/>
  <c r="AD167" i="12"/>
  <c r="AC168" i="12"/>
  <c r="AD168" i="12"/>
  <c r="AC169" i="12"/>
  <c r="AD169" i="12"/>
  <c r="AC170" i="12"/>
  <c r="AD170" i="12"/>
  <c r="AC171" i="12"/>
  <c r="AD171" i="12"/>
  <c r="AC172" i="12"/>
  <c r="AD172" i="12"/>
  <c r="AC173" i="12"/>
  <c r="AD173" i="12"/>
  <c r="A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166" i="12"/>
  <c r="BD167" i="12"/>
  <c r="BD168" i="12"/>
  <c r="BD169" i="12"/>
  <c r="BD170" i="12"/>
  <c r="BD171" i="12"/>
  <c r="BD172" i="12"/>
  <c r="BD173" i="12"/>
  <c r="BD13" i="12"/>
  <c r="BB12" i="12"/>
  <c r="BD12" i="12" l="1"/>
  <c r="K4" i="3" l="1"/>
  <c r="L6" i="3" l="1"/>
  <c r="M6" i="3"/>
  <c r="N6" i="3"/>
  <c r="L7" i="3"/>
  <c r="M7" i="3"/>
  <c r="N7" i="3"/>
  <c r="L8" i="3"/>
  <c r="M8" i="3"/>
  <c r="N8" i="3"/>
  <c r="L9" i="3"/>
  <c r="M9" i="3"/>
  <c r="N9" i="3"/>
  <c r="L10" i="3"/>
  <c r="M10" i="3"/>
  <c r="N10" i="3"/>
  <c r="L11" i="3"/>
  <c r="M11" i="3"/>
  <c r="N11" i="3"/>
  <c r="L12" i="3"/>
  <c r="M12" i="3"/>
  <c r="N12" i="3"/>
  <c r="L13" i="3"/>
  <c r="M13" i="3"/>
  <c r="N13" i="3"/>
  <c r="L14" i="3"/>
  <c r="M14" i="3"/>
  <c r="N14" i="3"/>
  <c r="L15" i="3"/>
  <c r="M15" i="3"/>
  <c r="N15" i="3"/>
  <c r="L16" i="3"/>
  <c r="M16" i="3"/>
  <c r="N16" i="3"/>
  <c r="L17" i="3"/>
  <c r="M17" i="3"/>
  <c r="N17" i="3"/>
  <c r="L18" i="3"/>
  <c r="M18" i="3"/>
  <c r="N18" i="3"/>
  <c r="L19" i="3"/>
  <c r="M19" i="3"/>
  <c r="N19" i="3"/>
  <c r="L20" i="3"/>
  <c r="M20" i="3"/>
  <c r="N20" i="3"/>
  <c r="L21" i="3"/>
  <c r="M21" i="3"/>
  <c r="N21" i="3"/>
  <c r="L22" i="3"/>
  <c r="M22" i="3"/>
  <c r="N22" i="3"/>
  <c r="L23" i="3"/>
  <c r="M23" i="3"/>
  <c r="N23" i="3"/>
  <c r="L24" i="3"/>
  <c r="M24" i="3"/>
  <c r="N24" i="3"/>
  <c r="L25" i="3"/>
  <c r="M25" i="3"/>
  <c r="N25" i="3"/>
  <c r="L26" i="3"/>
  <c r="M26" i="3"/>
  <c r="N26" i="3"/>
  <c r="L27" i="3"/>
  <c r="M27" i="3"/>
  <c r="N27" i="3"/>
  <c r="L28" i="3"/>
  <c r="M28" i="3"/>
  <c r="N28" i="3"/>
  <c r="L29" i="3"/>
  <c r="M29" i="3"/>
  <c r="N29" i="3"/>
  <c r="L30" i="3"/>
  <c r="M30" i="3"/>
  <c r="N30" i="3"/>
  <c r="L31" i="3"/>
  <c r="M31" i="3"/>
  <c r="N31" i="3"/>
  <c r="L32" i="3"/>
  <c r="M32" i="3"/>
  <c r="N32" i="3"/>
  <c r="L33" i="3"/>
  <c r="M33" i="3"/>
  <c r="N33" i="3"/>
  <c r="L34" i="3"/>
  <c r="M34" i="3"/>
  <c r="N34" i="3"/>
  <c r="L35" i="3"/>
  <c r="M35" i="3"/>
  <c r="N35" i="3"/>
  <c r="L36" i="3"/>
  <c r="M36" i="3"/>
  <c r="N36" i="3"/>
  <c r="L37" i="3"/>
  <c r="M37" i="3"/>
  <c r="N37" i="3"/>
  <c r="L38" i="3"/>
  <c r="M38" i="3"/>
  <c r="N38" i="3"/>
  <c r="L39" i="3"/>
  <c r="M39" i="3"/>
  <c r="N39" i="3"/>
  <c r="L40" i="3"/>
  <c r="M40" i="3"/>
  <c r="N40" i="3"/>
  <c r="L41" i="3"/>
  <c r="M41" i="3"/>
  <c r="N41" i="3"/>
  <c r="L42" i="3"/>
  <c r="M42" i="3"/>
  <c r="N42" i="3"/>
  <c r="L43" i="3"/>
  <c r="M43" i="3"/>
  <c r="N43" i="3"/>
  <c r="L44" i="3"/>
  <c r="M44" i="3"/>
  <c r="N44" i="3"/>
  <c r="L45" i="3"/>
  <c r="M45" i="3"/>
  <c r="N45" i="3"/>
  <c r="L46" i="3"/>
  <c r="M46" i="3"/>
  <c r="N46" i="3"/>
  <c r="L47" i="3"/>
  <c r="M47" i="3"/>
  <c r="N47" i="3"/>
  <c r="L48" i="3"/>
  <c r="M48" i="3"/>
  <c r="N48" i="3"/>
  <c r="L49" i="3"/>
  <c r="M49" i="3"/>
  <c r="N49" i="3"/>
  <c r="L50" i="3"/>
  <c r="M50" i="3"/>
  <c r="N50" i="3"/>
  <c r="L51" i="3"/>
  <c r="M51" i="3"/>
  <c r="N51" i="3"/>
  <c r="L52" i="3"/>
  <c r="M52" i="3"/>
  <c r="N52" i="3"/>
  <c r="L53" i="3"/>
  <c r="M53" i="3"/>
  <c r="N53" i="3"/>
  <c r="L54" i="3"/>
  <c r="M54" i="3"/>
  <c r="N54" i="3"/>
  <c r="L55" i="3"/>
  <c r="M55" i="3"/>
  <c r="N55" i="3"/>
  <c r="L56" i="3"/>
  <c r="M56" i="3"/>
  <c r="N56" i="3"/>
  <c r="L57" i="3"/>
  <c r="M57" i="3"/>
  <c r="N57" i="3"/>
  <c r="L58" i="3"/>
  <c r="M58" i="3"/>
  <c r="N58" i="3"/>
  <c r="L59" i="3"/>
  <c r="M59" i="3"/>
  <c r="N59" i="3"/>
  <c r="L60" i="3"/>
  <c r="M60" i="3"/>
  <c r="N60" i="3"/>
  <c r="L61" i="3"/>
  <c r="M61" i="3"/>
  <c r="N61" i="3"/>
  <c r="L62" i="3"/>
  <c r="M62" i="3"/>
  <c r="N62" i="3"/>
  <c r="L63" i="3"/>
  <c r="M63" i="3"/>
  <c r="N63" i="3"/>
  <c r="L64" i="3"/>
  <c r="M64" i="3"/>
  <c r="N64" i="3"/>
  <c r="L65" i="3"/>
  <c r="M65" i="3"/>
  <c r="N65" i="3"/>
  <c r="L66" i="3"/>
  <c r="M66" i="3"/>
  <c r="N66" i="3"/>
  <c r="L67" i="3"/>
  <c r="M67" i="3"/>
  <c r="N67" i="3"/>
  <c r="L68" i="3"/>
  <c r="M68" i="3"/>
  <c r="N68" i="3"/>
  <c r="L69" i="3"/>
  <c r="M69" i="3"/>
  <c r="N69" i="3"/>
  <c r="L70" i="3"/>
  <c r="M70" i="3"/>
  <c r="N70" i="3"/>
  <c r="L71" i="3"/>
  <c r="M71" i="3"/>
  <c r="N71" i="3"/>
  <c r="L72" i="3"/>
  <c r="M72" i="3"/>
  <c r="N72" i="3"/>
  <c r="L73" i="3"/>
  <c r="M73" i="3"/>
  <c r="N73" i="3"/>
  <c r="L74" i="3"/>
  <c r="M74" i="3"/>
  <c r="N74" i="3"/>
  <c r="L75" i="3"/>
  <c r="M75" i="3"/>
  <c r="N75" i="3"/>
  <c r="L76" i="3"/>
  <c r="M76" i="3"/>
  <c r="N76" i="3"/>
  <c r="L77" i="3"/>
  <c r="M77" i="3"/>
  <c r="N77" i="3"/>
  <c r="L78" i="3"/>
  <c r="M78" i="3"/>
  <c r="N78" i="3"/>
  <c r="L79" i="3"/>
  <c r="M79" i="3"/>
  <c r="N79" i="3"/>
  <c r="L80" i="3"/>
  <c r="M80" i="3"/>
  <c r="N80" i="3"/>
  <c r="L81" i="3"/>
  <c r="M81" i="3"/>
  <c r="N81" i="3"/>
  <c r="L82" i="3"/>
  <c r="M82" i="3"/>
  <c r="N82" i="3"/>
  <c r="L83" i="3"/>
  <c r="M83" i="3"/>
  <c r="N83" i="3"/>
  <c r="L84" i="3"/>
  <c r="M84" i="3"/>
  <c r="N84" i="3"/>
  <c r="L85" i="3"/>
  <c r="M85" i="3"/>
  <c r="N85" i="3"/>
  <c r="L86" i="3"/>
  <c r="M86" i="3"/>
  <c r="N86" i="3"/>
  <c r="L87" i="3"/>
  <c r="M87" i="3"/>
  <c r="N87" i="3"/>
  <c r="L88" i="3"/>
  <c r="M88" i="3"/>
  <c r="N88" i="3"/>
  <c r="L89" i="3"/>
  <c r="M89" i="3"/>
  <c r="N89" i="3"/>
  <c r="L90" i="3"/>
  <c r="M90" i="3"/>
  <c r="N90" i="3"/>
  <c r="L91" i="3"/>
  <c r="M91" i="3"/>
  <c r="N91" i="3"/>
  <c r="L92" i="3"/>
  <c r="M92" i="3"/>
  <c r="N92" i="3"/>
  <c r="L93" i="3"/>
  <c r="M93" i="3"/>
  <c r="N93" i="3"/>
  <c r="L94" i="3"/>
  <c r="M94" i="3"/>
  <c r="N94" i="3"/>
  <c r="L95" i="3"/>
  <c r="M95" i="3"/>
  <c r="N95" i="3"/>
  <c r="L96" i="3"/>
  <c r="M96" i="3"/>
  <c r="N96" i="3"/>
  <c r="L97" i="3"/>
  <c r="M97" i="3"/>
  <c r="N97" i="3"/>
  <c r="L98" i="3"/>
  <c r="M98" i="3"/>
  <c r="N98" i="3"/>
  <c r="L99" i="3"/>
  <c r="M99" i="3"/>
  <c r="N99" i="3"/>
  <c r="L100" i="3"/>
  <c r="M100" i="3"/>
  <c r="N100" i="3"/>
  <c r="L101" i="3"/>
  <c r="M101" i="3"/>
  <c r="N101" i="3"/>
  <c r="L102" i="3"/>
  <c r="M102" i="3"/>
  <c r="N102" i="3"/>
  <c r="L103" i="3"/>
  <c r="M103" i="3"/>
  <c r="N103" i="3"/>
  <c r="L104" i="3"/>
  <c r="M104" i="3"/>
  <c r="N104" i="3"/>
  <c r="L105" i="3"/>
  <c r="M105" i="3"/>
  <c r="N105" i="3"/>
  <c r="L106" i="3"/>
  <c r="M106" i="3"/>
  <c r="N106" i="3"/>
  <c r="L107" i="3"/>
  <c r="M107" i="3"/>
  <c r="N107" i="3"/>
  <c r="L108" i="3"/>
  <c r="M108" i="3"/>
  <c r="N108" i="3"/>
  <c r="L109" i="3"/>
  <c r="M109" i="3"/>
  <c r="N109" i="3"/>
  <c r="L110" i="3"/>
  <c r="M110" i="3"/>
  <c r="N110" i="3"/>
  <c r="L111" i="3"/>
  <c r="M111" i="3"/>
  <c r="N111" i="3"/>
  <c r="L112" i="3"/>
  <c r="M112" i="3"/>
  <c r="N112" i="3"/>
  <c r="L113" i="3"/>
  <c r="M113" i="3"/>
  <c r="N113" i="3"/>
  <c r="L114" i="3"/>
  <c r="M114" i="3"/>
  <c r="N114" i="3"/>
  <c r="L115" i="3"/>
  <c r="M115" i="3"/>
  <c r="N115" i="3"/>
  <c r="L116" i="3"/>
  <c r="M116" i="3"/>
  <c r="N116" i="3"/>
  <c r="L117" i="3"/>
  <c r="M117" i="3"/>
  <c r="N117" i="3"/>
  <c r="L118" i="3"/>
  <c r="M118" i="3"/>
  <c r="N118" i="3"/>
  <c r="L119" i="3"/>
  <c r="M119" i="3"/>
  <c r="N119" i="3"/>
  <c r="L120" i="3"/>
  <c r="M120" i="3"/>
  <c r="N120" i="3"/>
  <c r="L121" i="3"/>
  <c r="M121" i="3"/>
  <c r="N121" i="3"/>
  <c r="L122" i="3"/>
  <c r="M122" i="3"/>
  <c r="N122" i="3"/>
  <c r="L123" i="3"/>
  <c r="M123" i="3"/>
  <c r="N123" i="3"/>
  <c r="L124" i="3"/>
  <c r="M124" i="3"/>
  <c r="N124" i="3"/>
  <c r="L125" i="3"/>
  <c r="M125" i="3"/>
  <c r="N125" i="3"/>
  <c r="L126" i="3"/>
  <c r="M126" i="3"/>
  <c r="N126" i="3"/>
  <c r="L127" i="3"/>
  <c r="M127" i="3"/>
  <c r="N127" i="3"/>
  <c r="L128" i="3"/>
  <c r="M128" i="3"/>
  <c r="N128" i="3"/>
  <c r="L129" i="3"/>
  <c r="M129" i="3"/>
  <c r="N129" i="3"/>
  <c r="L130" i="3"/>
  <c r="M130" i="3"/>
  <c r="N130" i="3"/>
  <c r="L131" i="3"/>
  <c r="M131" i="3"/>
  <c r="N131" i="3"/>
  <c r="L132" i="3"/>
  <c r="M132" i="3"/>
  <c r="N132" i="3"/>
  <c r="L133" i="3"/>
  <c r="M133" i="3"/>
  <c r="N133" i="3"/>
  <c r="L134" i="3"/>
  <c r="M134" i="3"/>
  <c r="N134" i="3"/>
  <c r="L135" i="3"/>
  <c r="M135" i="3"/>
  <c r="N135" i="3"/>
  <c r="L136" i="3"/>
  <c r="M136" i="3"/>
  <c r="N136" i="3"/>
  <c r="L137" i="3"/>
  <c r="M137" i="3"/>
  <c r="N137" i="3"/>
  <c r="L138" i="3"/>
  <c r="M138" i="3"/>
  <c r="N138" i="3"/>
  <c r="L139" i="3"/>
  <c r="M139" i="3"/>
  <c r="N139" i="3"/>
  <c r="L140" i="3"/>
  <c r="M140" i="3"/>
  <c r="N140" i="3"/>
  <c r="L141" i="3"/>
  <c r="M141" i="3"/>
  <c r="N141" i="3"/>
  <c r="L142" i="3"/>
  <c r="M142" i="3"/>
  <c r="N142" i="3"/>
  <c r="L143" i="3"/>
  <c r="M143" i="3"/>
  <c r="N143" i="3"/>
  <c r="L144" i="3"/>
  <c r="M144" i="3"/>
  <c r="N144" i="3"/>
  <c r="L145" i="3"/>
  <c r="M145" i="3"/>
  <c r="N145" i="3"/>
  <c r="L146" i="3"/>
  <c r="M146" i="3"/>
  <c r="N146" i="3"/>
  <c r="L147" i="3"/>
  <c r="M147" i="3"/>
  <c r="N147" i="3"/>
  <c r="L148" i="3"/>
  <c r="M148" i="3"/>
  <c r="N148" i="3"/>
  <c r="L149" i="3"/>
  <c r="M149" i="3"/>
  <c r="N149" i="3"/>
  <c r="L150" i="3"/>
  <c r="M150" i="3"/>
  <c r="N150" i="3"/>
  <c r="L151" i="3"/>
  <c r="M151" i="3"/>
  <c r="N151" i="3"/>
  <c r="L152" i="3"/>
  <c r="M152" i="3"/>
  <c r="N152" i="3"/>
  <c r="L153" i="3"/>
  <c r="M153" i="3"/>
  <c r="N153" i="3"/>
  <c r="L154" i="3"/>
  <c r="M154" i="3"/>
  <c r="N154" i="3"/>
  <c r="L155" i="3"/>
  <c r="M155" i="3"/>
  <c r="N155" i="3"/>
  <c r="L156" i="3"/>
  <c r="M156" i="3"/>
  <c r="N156" i="3"/>
  <c r="L157" i="3"/>
  <c r="M157" i="3"/>
  <c r="N157" i="3"/>
  <c r="L158" i="3"/>
  <c r="M158" i="3"/>
  <c r="N158" i="3"/>
  <c r="L159" i="3"/>
  <c r="M159" i="3"/>
  <c r="N159" i="3"/>
  <c r="L160" i="3"/>
  <c r="M160" i="3"/>
  <c r="N160" i="3"/>
  <c r="L161" i="3"/>
  <c r="M161" i="3"/>
  <c r="N161" i="3"/>
  <c r="L162" i="3"/>
  <c r="M162" i="3"/>
  <c r="N162" i="3"/>
  <c r="L163" i="3"/>
  <c r="M163" i="3"/>
  <c r="N163" i="3"/>
  <c r="L164" i="3"/>
  <c r="M164" i="3"/>
  <c r="N164" i="3"/>
  <c r="L165" i="3"/>
  <c r="M165" i="3"/>
  <c r="N165" i="3"/>
  <c r="M5" i="3"/>
  <c r="N5" i="3"/>
  <c r="L5" i="3"/>
  <c r="FC6" i="1"/>
  <c r="CD11" i="1"/>
  <c r="CD19" i="1"/>
  <c r="CD23" i="1"/>
  <c r="CD27" i="1"/>
  <c r="CD35" i="1"/>
  <c r="CD39" i="1"/>
  <c r="CD43" i="1"/>
  <c r="CD15" i="1"/>
  <c r="CD31" i="1"/>
  <c r="BF47" i="1"/>
  <c r="BF51" i="1"/>
  <c r="BF55" i="1"/>
  <c r="BF59" i="1"/>
  <c r="BF63" i="1"/>
  <c r="BF67" i="1"/>
  <c r="BF71" i="1"/>
  <c r="BF75" i="1"/>
  <c r="BF79" i="1"/>
  <c r="BF83" i="1"/>
  <c r="BF87" i="1"/>
  <c r="BF91" i="1"/>
  <c r="BF95" i="1"/>
  <c r="BF99" i="1"/>
  <c r="BF103" i="1"/>
  <c r="BF107" i="1"/>
  <c r="BF111" i="1"/>
  <c r="BF115" i="1"/>
  <c r="BF119" i="1"/>
  <c r="BF123" i="1"/>
  <c r="BF127" i="1"/>
  <c r="BF131" i="1"/>
  <c r="BF135" i="1"/>
  <c r="BF139" i="1"/>
  <c r="BF143" i="1"/>
  <c r="BF147" i="1"/>
  <c r="BF151" i="1"/>
  <c r="BF155" i="1"/>
  <c r="BF159" i="1"/>
  <c r="BF163" i="1"/>
  <c r="BF167" i="1"/>
  <c r="BF171" i="1"/>
  <c r="BF175" i="1"/>
  <c r="BF179" i="1"/>
  <c r="BF183" i="1"/>
  <c r="CD8" i="1"/>
  <c r="CD9" i="1"/>
  <c r="CD10" i="1"/>
  <c r="CD12" i="1"/>
  <c r="CD13" i="1"/>
  <c r="CD14" i="1"/>
  <c r="CD16" i="1"/>
  <c r="CD17" i="1"/>
  <c r="CD18" i="1"/>
  <c r="CD20" i="1"/>
  <c r="CD21" i="1"/>
  <c r="CD22" i="1"/>
  <c r="CD24" i="1"/>
  <c r="CD25" i="1"/>
  <c r="CD26" i="1"/>
  <c r="CD28" i="1"/>
  <c r="CD29" i="1"/>
  <c r="CD30" i="1"/>
  <c r="CD32" i="1"/>
  <c r="CD33" i="1"/>
  <c r="CD34" i="1"/>
  <c r="CD36" i="1"/>
  <c r="CD37" i="1"/>
  <c r="CD38" i="1"/>
  <c r="CD40" i="1"/>
  <c r="CD41" i="1"/>
  <c r="CD42" i="1"/>
  <c r="CD44" i="1"/>
  <c r="CD45" i="1"/>
  <c r="CD46" i="1"/>
  <c r="CD48" i="1"/>
  <c r="CD49" i="1"/>
  <c r="CD50" i="1"/>
  <c r="CD52" i="1"/>
  <c r="CD53" i="1"/>
  <c r="CD54" i="1"/>
  <c r="CD56" i="1"/>
  <c r="CD57" i="1"/>
  <c r="CD58" i="1"/>
  <c r="CD60" i="1"/>
  <c r="CD61" i="1"/>
  <c r="CD62" i="1"/>
  <c r="CD64" i="1"/>
  <c r="CD65" i="1"/>
  <c r="CD66" i="1"/>
  <c r="CD68" i="1"/>
  <c r="CD69" i="1"/>
  <c r="CD70" i="1"/>
  <c r="CD72" i="1"/>
  <c r="CD73" i="1"/>
  <c r="CD74" i="1"/>
  <c r="CD76" i="1"/>
  <c r="CD77" i="1"/>
  <c r="CD78" i="1"/>
  <c r="CD80" i="1"/>
  <c r="CD81" i="1"/>
  <c r="CD82" i="1"/>
  <c r="CD84" i="1"/>
  <c r="CD85" i="1"/>
  <c r="CD86" i="1"/>
  <c r="CD88" i="1"/>
  <c r="CD89" i="1"/>
  <c r="CD90" i="1"/>
  <c r="CD92" i="1"/>
  <c r="CD93" i="1"/>
  <c r="CD94" i="1"/>
  <c r="CD96" i="1"/>
  <c r="CD97" i="1"/>
  <c r="CD98" i="1"/>
  <c r="CD100" i="1"/>
  <c r="CD101" i="1"/>
  <c r="CD102" i="1"/>
  <c r="CD104" i="1"/>
  <c r="CD105" i="1"/>
  <c r="CD106" i="1"/>
  <c r="CD108" i="1"/>
  <c r="CD109" i="1"/>
  <c r="CD110" i="1"/>
  <c r="CD112" i="1"/>
  <c r="CD113" i="1"/>
  <c r="CD114" i="1"/>
  <c r="CD116" i="1"/>
  <c r="CD117" i="1"/>
  <c r="CD118" i="1"/>
  <c r="CD120" i="1"/>
  <c r="CD121" i="1"/>
  <c r="CD122" i="1"/>
  <c r="CD124" i="1"/>
  <c r="CD125" i="1"/>
  <c r="CD126" i="1"/>
  <c r="CD128" i="1"/>
  <c r="CD129" i="1"/>
  <c r="CD130" i="1"/>
  <c r="CD132" i="1"/>
  <c r="CD133" i="1"/>
  <c r="CD134" i="1"/>
  <c r="CD136" i="1"/>
  <c r="CD137" i="1"/>
  <c r="CD138" i="1"/>
  <c r="CD140" i="1"/>
  <c r="CD141" i="1"/>
  <c r="CD142" i="1"/>
  <c r="CD144" i="1"/>
  <c r="CD145" i="1"/>
  <c r="CD146" i="1"/>
  <c r="CD148" i="1"/>
  <c r="CD149" i="1"/>
  <c r="CD150" i="1"/>
  <c r="CD152" i="1"/>
  <c r="CD153" i="1"/>
  <c r="CD154" i="1"/>
  <c r="CD156" i="1"/>
  <c r="CD157" i="1"/>
  <c r="CD158" i="1"/>
  <c r="CD160" i="1"/>
  <c r="CD161" i="1"/>
  <c r="CD162" i="1"/>
  <c r="CD164" i="1"/>
  <c r="CD165" i="1"/>
  <c r="CD166" i="1"/>
  <c r="CD168" i="1"/>
  <c r="CD169" i="1"/>
  <c r="CD170" i="1"/>
  <c r="CD172" i="1"/>
  <c r="CD173" i="1"/>
  <c r="CD174" i="1"/>
  <c r="CD176" i="1"/>
  <c r="CD177" i="1"/>
  <c r="CD178" i="1"/>
  <c r="CD180" i="1"/>
  <c r="CD181" i="1"/>
  <c r="CD182" i="1"/>
  <c r="CD184" i="1"/>
  <c r="CD7" i="1"/>
  <c r="BF8" i="1"/>
  <c r="DR8" i="1" s="1"/>
  <c r="BF9" i="1"/>
  <c r="BF10" i="1"/>
  <c r="BF12" i="1"/>
  <c r="BF13" i="1"/>
  <c r="DR13" i="1" s="1"/>
  <c r="BF14" i="1"/>
  <c r="BF16" i="1"/>
  <c r="BF17" i="1"/>
  <c r="BF18" i="1"/>
  <c r="DR18" i="1" s="1"/>
  <c r="BF20" i="1"/>
  <c r="BF21" i="1"/>
  <c r="BF22" i="1"/>
  <c r="BF24" i="1"/>
  <c r="DR24" i="1" s="1"/>
  <c r="BF25" i="1"/>
  <c r="BF26" i="1"/>
  <c r="BF28" i="1"/>
  <c r="BF29" i="1"/>
  <c r="DR29" i="1" s="1"/>
  <c r="BF30" i="1"/>
  <c r="BF32" i="1"/>
  <c r="BF33" i="1"/>
  <c r="BF34" i="1"/>
  <c r="DR34" i="1" s="1"/>
  <c r="BF36" i="1"/>
  <c r="BF37" i="1"/>
  <c r="BF38" i="1"/>
  <c r="BF40" i="1"/>
  <c r="DR40" i="1" s="1"/>
  <c r="BF41" i="1"/>
  <c r="BF42" i="1"/>
  <c r="BF44" i="1"/>
  <c r="BF45" i="1"/>
  <c r="DR45" i="1" s="1"/>
  <c r="BF46" i="1"/>
  <c r="BF48" i="1"/>
  <c r="BF49" i="1"/>
  <c r="BF50" i="1"/>
  <c r="DR50" i="1" s="1"/>
  <c r="BF52" i="1"/>
  <c r="BF53" i="1"/>
  <c r="BF54" i="1"/>
  <c r="BF56" i="1"/>
  <c r="DR56" i="1" s="1"/>
  <c r="BF57" i="1"/>
  <c r="BF58" i="1"/>
  <c r="BF60" i="1"/>
  <c r="BF61" i="1"/>
  <c r="DR61" i="1" s="1"/>
  <c r="BF62" i="1"/>
  <c r="BF64" i="1"/>
  <c r="BF65" i="1"/>
  <c r="BF66" i="1"/>
  <c r="DR66" i="1" s="1"/>
  <c r="BF68" i="1"/>
  <c r="BF69" i="1"/>
  <c r="BF70" i="1"/>
  <c r="BF72" i="1"/>
  <c r="DR72" i="1" s="1"/>
  <c r="BF73" i="1"/>
  <c r="BF74" i="1"/>
  <c r="BF76" i="1"/>
  <c r="BF77" i="1"/>
  <c r="DR77" i="1" s="1"/>
  <c r="BF78" i="1"/>
  <c r="BF80" i="1"/>
  <c r="BF81" i="1"/>
  <c r="BF82" i="1"/>
  <c r="DR82" i="1" s="1"/>
  <c r="BF84" i="1"/>
  <c r="BF85" i="1"/>
  <c r="BF86" i="1"/>
  <c r="BF88" i="1"/>
  <c r="DR88" i="1" s="1"/>
  <c r="BF89" i="1"/>
  <c r="BF90" i="1"/>
  <c r="BF92" i="1"/>
  <c r="BF93" i="1"/>
  <c r="DR93" i="1" s="1"/>
  <c r="BF94" i="1"/>
  <c r="BF96" i="1"/>
  <c r="BF97" i="1"/>
  <c r="BF98" i="1"/>
  <c r="DR98" i="1" s="1"/>
  <c r="BF100" i="1"/>
  <c r="BF101" i="1"/>
  <c r="BF102" i="1"/>
  <c r="BF104" i="1"/>
  <c r="DR104" i="1" s="1"/>
  <c r="BF105" i="1"/>
  <c r="BF106" i="1"/>
  <c r="BF108" i="1"/>
  <c r="BF109" i="1"/>
  <c r="DR109" i="1" s="1"/>
  <c r="BF110" i="1"/>
  <c r="BF112" i="1"/>
  <c r="BF113" i="1"/>
  <c r="BF114" i="1"/>
  <c r="DR114" i="1" s="1"/>
  <c r="BF116" i="1"/>
  <c r="BF117" i="1"/>
  <c r="BF118" i="1"/>
  <c r="BF120" i="1"/>
  <c r="DR120" i="1" s="1"/>
  <c r="BF121" i="1"/>
  <c r="BF122" i="1"/>
  <c r="BF124" i="1"/>
  <c r="BF125" i="1"/>
  <c r="DR125" i="1" s="1"/>
  <c r="BF126" i="1"/>
  <c r="BF128" i="1"/>
  <c r="BF129" i="1"/>
  <c r="BF130" i="1"/>
  <c r="DR130" i="1" s="1"/>
  <c r="BF132" i="1"/>
  <c r="BF133" i="1"/>
  <c r="BF134" i="1"/>
  <c r="BF136" i="1"/>
  <c r="DR136" i="1" s="1"/>
  <c r="BF137" i="1"/>
  <c r="L16" i="5" s="1"/>
  <c r="BF138" i="1"/>
  <c r="BF140" i="1"/>
  <c r="BF141" i="1"/>
  <c r="DR141" i="1" s="1"/>
  <c r="BF142" i="1"/>
  <c r="BF144" i="1"/>
  <c r="BF145" i="1"/>
  <c r="BF146" i="1"/>
  <c r="DR146" i="1" s="1"/>
  <c r="BF148" i="1"/>
  <c r="BF149" i="1"/>
  <c r="BF150" i="1"/>
  <c r="BF152" i="1"/>
  <c r="DR152" i="1" s="1"/>
  <c r="BF153" i="1"/>
  <c r="BF154" i="1"/>
  <c r="BF156" i="1"/>
  <c r="BF157" i="1"/>
  <c r="DR157" i="1" s="1"/>
  <c r="BF158" i="1"/>
  <c r="BF160" i="1"/>
  <c r="BF161" i="1"/>
  <c r="BF162" i="1"/>
  <c r="DR162" i="1" s="1"/>
  <c r="BF164" i="1"/>
  <c r="BF165" i="1"/>
  <c r="BF166" i="1"/>
  <c r="BF168" i="1"/>
  <c r="DR168" i="1" s="1"/>
  <c r="BF169" i="1"/>
  <c r="BF170" i="1"/>
  <c r="BF172" i="1"/>
  <c r="BF173" i="1"/>
  <c r="DR173" i="1" s="1"/>
  <c r="BF174" i="1"/>
  <c r="BF176" i="1"/>
  <c r="BF177" i="1"/>
  <c r="BF178" i="1"/>
  <c r="DR178" i="1" s="1"/>
  <c r="BF180" i="1"/>
  <c r="BF181" i="1"/>
  <c r="BF182" i="1"/>
  <c r="BF184" i="1"/>
  <c r="DR184" i="1" s="1"/>
  <c r="BF7" i="1"/>
  <c r="AH8" i="1"/>
  <c r="ED8" i="1" s="1"/>
  <c r="AH9" i="1"/>
  <c r="AH10" i="1"/>
  <c r="AH11" i="1"/>
  <c r="AH12" i="1"/>
  <c r="AT12" i="1" s="1"/>
  <c r="AH13" i="1"/>
  <c r="AH14" i="1"/>
  <c r="AH15" i="1"/>
  <c r="AH16" i="1"/>
  <c r="AT16" i="1" s="1"/>
  <c r="AH17" i="1"/>
  <c r="AT17" i="1" s="1"/>
  <c r="AH18" i="1"/>
  <c r="AH19" i="1"/>
  <c r="AH20" i="1"/>
  <c r="AT20" i="1" s="1"/>
  <c r="AH21" i="1"/>
  <c r="AT21" i="1" s="1"/>
  <c r="AH22" i="1"/>
  <c r="AH23" i="1"/>
  <c r="AH24" i="1"/>
  <c r="AT24" i="1" s="1"/>
  <c r="AH25" i="1"/>
  <c r="AH26" i="1"/>
  <c r="AH27" i="1"/>
  <c r="AH28" i="1"/>
  <c r="AT28" i="1" s="1"/>
  <c r="AH29" i="1"/>
  <c r="AH30" i="1"/>
  <c r="AH31" i="1"/>
  <c r="AH32" i="1"/>
  <c r="AH33" i="1"/>
  <c r="AT33" i="1" s="1"/>
  <c r="AH34" i="1"/>
  <c r="AH35" i="1"/>
  <c r="AH36" i="1"/>
  <c r="AT36" i="1" s="1"/>
  <c r="AH37" i="1"/>
  <c r="AH38" i="1"/>
  <c r="AH39" i="1"/>
  <c r="AH40" i="1"/>
  <c r="AT40" i="1" s="1"/>
  <c r="AH41" i="1"/>
  <c r="AT41" i="1" s="1"/>
  <c r="AH42" i="1"/>
  <c r="AH43" i="1"/>
  <c r="AH44" i="1"/>
  <c r="AT44" i="1" s="1"/>
  <c r="AH45" i="1"/>
  <c r="AH46" i="1"/>
  <c r="AH47" i="1"/>
  <c r="AH48" i="1"/>
  <c r="AH49" i="1"/>
  <c r="AT49" i="1" s="1"/>
  <c r="AH50" i="1"/>
  <c r="AH51" i="1"/>
  <c r="AH52" i="1"/>
  <c r="AH53" i="1"/>
  <c r="AH54" i="1"/>
  <c r="AH55" i="1"/>
  <c r="AH56" i="1"/>
  <c r="AT56" i="1" s="1"/>
  <c r="AH57" i="1"/>
  <c r="AT57" i="1" s="1"/>
  <c r="AH58" i="1"/>
  <c r="AH59" i="1"/>
  <c r="AH60" i="1"/>
  <c r="AT60" i="1" s="1"/>
  <c r="AH61" i="1"/>
  <c r="AH62" i="1"/>
  <c r="AH63" i="1"/>
  <c r="AH64" i="1"/>
  <c r="AH65" i="1"/>
  <c r="AT65" i="1" s="1"/>
  <c r="AH66" i="1"/>
  <c r="AH67" i="1"/>
  <c r="AH68" i="1"/>
  <c r="AH69" i="1"/>
  <c r="AH70" i="1"/>
  <c r="AH71" i="1"/>
  <c r="AH72" i="1"/>
  <c r="AT72" i="1" s="1"/>
  <c r="AH73" i="1"/>
  <c r="AH74" i="1"/>
  <c r="AH75" i="1"/>
  <c r="AH76" i="1"/>
  <c r="AT76" i="1" s="1"/>
  <c r="AH77" i="1"/>
  <c r="AH78" i="1"/>
  <c r="AH79" i="1"/>
  <c r="AH80" i="1"/>
  <c r="AT80" i="1" s="1"/>
  <c r="AH81" i="1"/>
  <c r="AT81" i="1" s="1"/>
  <c r="AH82" i="1"/>
  <c r="AH83" i="1"/>
  <c r="AH84" i="1"/>
  <c r="AT84" i="1" s="1"/>
  <c r="AH85" i="1"/>
  <c r="AT85" i="1" s="1"/>
  <c r="AH86" i="1"/>
  <c r="AH87" i="1"/>
  <c r="AH88" i="1"/>
  <c r="AT88" i="1" s="1"/>
  <c r="AH89" i="1"/>
  <c r="AH90" i="1"/>
  <c r="AH91" i="1"/>
  <c r="AH92" i="1"/>
  <c r="AT92" i="1" s="1"/>
  <c r="AH93" i="1"/>
  <c r="AH94" i="1"/>
  <c r="AH95" i="1"/>
  <c r="AH96" i="1"/>
  <c r="AH97" i="1"/>
  <c r="AT97" i="1" s="1"/>
  <c r="AH98" i="1"/>
  <c r="AH99" i="1"/>
  <c r="AH100" i="1"/>
  <c r="AT100" i="1" s="1"/>
  <c r="AH101" i="1"/>
  <c r="AH102" i="1"/>
  <c r="AH103" i="1"/>
  <c r="AH104" i="1"/>
  <c r="AT104" i="1" s="1"/>
  <c r="AH105" i="1"/>
  <c r="AT105" i="1" s="1"/>
  <c r="AH106" i="1"/>
  <c r="AH107" i="1"/>
  <c r="AH108" i="1"/>
  <c r="AT108" i="1" s="1"/>
  <c r="AH109" i="1"/>
  <c r="AH110" i="1"/>
  <c r="AH111" i="1"/>
  <c r="AH112" i="1"/>
  <c r="AH113" i="1"/>
  <c r="AT113" i="1" s="1"/>
  <c r="AH114" i="1"/>
  <c r="AH115" i="1"/>
  <c r="AH116" i="1"/>
  <c r="AH117" i="1"/>
  <c r="AH118" i="1"/>
  <c r="AH119" i="1"/>
  <c r="AH120" i="1"/>
  <c r="AT120" i="1" s="1"/>
  <c r="AH121" i="1"/>
  <c r="AT121" i="1" s="1"/>
  <c r="AH122" i="1"/>
  <c r="AH123" i="1"/>
  <c r="AH124" i="1"/>
  <c r="AT124" i="1" s="1"/>
  <c r="AH125" i="1"/>
  <c r="AH126" i="1"/>
  <c r="AH127" i="1"/>
  <c r="AH128" i="1"/>
  <c r="AH129" i="1"/>
  <c r="AT129" i="1" s="1"/>
  <c r="AH130" i="1"/>
  <c r="AH131" i="1"/>
  <c r="AH132" i="1"/>
  <c r="AH133" i="1"/>
  <c r="AH134" i="1"/>
  <c r="AH135" i="1"/>
  <c r="AH136" i="1"/>
  <c r="ED136" i="1" s="1"/>
  <c r="AH137" i="1"/>
  <c r="L17" i="5" s="1"/>
  <c r="L15" i="5" s="1"/>
  <c r="AH138" i="1"/>
  <c r="AH139" i="1"/>
  <c r="AH140" i="1"/>
  <c r="AT140" i="1" s="1"/>
  <c r="AH141" i="1"/>
  <c r="AH142" i="1"/>
  <c r="AH143" i="1"/>
  <c r="AH144" i="1"/>
  <c r="AT144" i="1" s="1"/>
  <c r="AH145" i="1"/>
  <c r="AT145" i="1" s="1"/>
  <c r="AH146" i="1"/>
  <c r="AH147" i="1"/>
  <c r="AH148" i="1"/>
  <c r="AT148" i="1" s="1"/>
  <c r="AH149" i="1"/>
  <c r="AT149" i="1" s="1"/>
  <c r="AH150" i="1"/>
  <c r="AH151" i="1"/>
  <c r="AH152" i="1"/>
  <c r="AT152" i="1" s="1"/>
  <c r="AH153" i="1"/>
  <c r="AH154" i="1"/>
  <c r="AH155" i="1"/>
  <c r="AH156" i="1"/>
  <c r="AT156" i="1" s="1"/>
  <c r="AH157" i="1"/>
  <c r="AH158" i="1"/>
  <c r="AH159" i="1"/>
  <c r="AH160" i="1"/>
  <c r="AH161" i="1"/>
  <c r="AT161" i="1" s="1"/>
  <c r="AH162" i="1"/>
  <c r="AH163" i="1"/>
  <c r="AH164" i="1"/>
  <c r="AT164" i="1" s="1"/>
  <c r="AH165" i="1"/>
  <c r="AH166" i="1"/>
  <c r="AH167" i="1"/>
  <c r="AH168" i="1"/>
  <c r="AT168" i="1" s="1"/>
  <c r="AH169" i="1"/>
  <c r="AT169" i="1" s="1"/>
  <c r="AH170" i="1"/>
  <c r="AH171" i="1"/>
  <c r="AH172" i="1"/>
  <c r="AT172" i="1" s="1"/>
  <c r="AH173" i="1"/>
  <c r="AH174" i="1"/>
  <c r="AH175" i="1"/>
  <c r="AH176" i="1"/>
  <c r="AH177" i="1"/>
  <c r="AT177" i="1" s="1"/>
  <c r="AH178" i="1"/>
  <c r="AH179" i="1"/>
  <c r="AH180" i="1"/>
  <c r="AH181" i="1"/>
  <c r="AH182" i="1"/>
  <c r="AH183" i="1"/>
  <c r="AH184" i="1"/>
  <c r="AT184" i="1" s="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H7" i="1"/>
  <c r="V6" i="1"/>
  <c r="AT178" i="1" l="1"/>
  <c r="AT162" i="1"/>
  <c r="AT146" i="1"/>
  <c r="AT130" i="1"/>
  <c r="AT114" i="1"/>
  <c r="AT98" i="1"/>
  <c r="AT82" i="1"/>
  <c r="AT66" i="1"/>
  <c r="AT50" i="1"/>
  <c r="AT34" i="1"/>
  <c r="AT18" i="1"/>
  <c r="AT157" i="1"/>
  <c r="AT141" i="1"/>
  <c r="AT125" i="1"/>
  <c r="AT109" i="1"/>
  <c r="AT93" i="1"/>
  <c r="AT77" i="1"/>
  <c r="AT61" i="1"/>
  <c r="AT45" i="1"/>
  <c r="AT29" i="1"/>
  <c r="AT13" i="1"/>
  <c r="L4" i="3"/>
  <c r="ED182" i="1"/>
  <c r="ED177" i="1"/>
  <c r="ED172" i="1"/>
  <c r="ED166" i="1"/>
  <c r="ED161" i="1"/>
  <c r="ED156" i="1"/>
  <c r="ED150" i="1"/>
  <c r="ED145" i="1"/>
  <c r="ED140" i="1"/>
  <c r="ED134" i="1"/>
  <c r="ED129" i="1"/>
  <c r="ED124" i="1"/>
  <c r="ED118" i="1"/>
  <c r="ED113" i="1"/>
  <c r="ED108" i="1"/>
  <c r="ED102" i="1"/>
  <c r="ED97" i="1"/>
  <c r="ED92" i="1"/>
  <c r="ED86" i="1"/>
  <c r="ED81" i="1"/>
  <c r="ED76" i="1"/>
  <c r="ED70" i="1"/>
  <c r="ED65" i="1"/>
  <c r="ED60" i="1"/>
  <c r="ED54" i="1"/>
  <c r="ED49" i="1"/>
  <c r="ED44" i="1"/>
  <c r="ED38" i="1"/>
  <c r="ED33" i="1"/>
  <c r="ED28" i="1"/>
  <c r="ED22" i="1"/>
  <c r="ED17" i="1"/>
  <c r="ED12" i="1"/>
  <c r="DR129" i="1"/>
  <c r="EP129" i="1" s="1"/>
  <c r="ED29" i="1"/>
  <c r="AH6" i="1"/>
  <c r="AT136" i="1"/>
  <c r="AT8" i="1"/>
  <c r="AT181" i="1"/>
  <c r="AT176" i="1"/>
  <c r="AT170" i="1"/>
  <c r="AT165" i="1"/>
  <c r="AT160" i="1"/>
  <c r="AT154" i="1"/>
  <c r="AT133" i="1"/>
  <c r="AT128" i="1"/>
  <c r="AT117" i="1"/>
  <c r="AT112" i="1"/>
  <c r="AT106" i="1"/>
  <c r="AT101" i="1"/>
  <c r="AT96" i="1"/>
  <c r="AT74" i="1"/>
  <c r="AT69" i="1"/>
  <c r="AT64" i="1"/>
  <c r="AT53" i="1"/>
  <c r="AT48" i="1"/>
  <c r="AT37" i="1"/>
  <c r="AT32" i="1"/>
  <c r="AT26" i="1"/>
  <c r="DR108" i="1"/>
  <c r="EP108" i="1" s="1"/>
  <c r="AT7" i="1"/>
  <c r="AT180" i="1"/>
  <c r="AT153" i="1"/>
  <c r="AT137" i="1"/>
  <c r="AT132" i="1"/>
  <c r="AT116" i="1"/>
  <c r="AT89" i="1"/>
  <c r="AT73" i="1"/>
  <c r="AT68" i="1"/>
  <c r="AT52" i="1"/>
  <c r="AT25" i="1"/>
  <c r="AT9" i="1"/>
  <c r="ED157" i="1"/>
  <c r="EP157" i="1" s="1"/>
  <c r="DR65" i="1"/>
  <c r="EP65" i="1" s="1"/>
  <c r="ED93" i="1"/>
  <c r="AT173" i="1"/>
  <c r="DR172" i="1"/>
  <c r="EP172" i="1" s="1"/>
  <c r="DR44" i="1"/>
  <c r="EP44" i="1" s="1"/>
  <c r="ED72" i="1"/>
  <c r="AT179" i="1"/>
  <c r="ED179" i="1"/>
  <c r="AT167" i="1"/>
  <c r="ED167" i="1"/>
  <c r="AT163" i="1"/>
  <c r="DR163" i="1"/>
  <c r="ED163" i="1"/>
  <c r="AT151" i="1"/>
  <c r="ED151" i="1"/>
  <c r="AT143" i="1"/>
  <c r="DR143" i="1"/>
  <c r="AT135" i="1"/>
  <c r="ED135" i="1"/>
  <c r="AT127" i="1"/>
  <c r="DR127" i="1"/>
  <c r="AT115" i="1"/>
  <c r="DR115" i="1"/>
  <c r="ED115" i="1"/>
  <c r="EP115" i="1" s="1"/>
  <c r="AT107" i="1"/>
  <c r="ED107" i="1"/>
  <c r="AT99" i="1"/>
  <c r="DR99" i="1"/>
  <c r="ED99" i="1"/>
  <c r="AT91" i="1"/>
  <c r="ED91" i="1"/>
  <c r="AT83" i="1"/>
  <c r="DR83" i="1"/>
  <c r="ED83" i="1"/>
  <c r="AT75" i="1"/>
  <c r="ED75" i="1"/>
  <c r="AT67" i="1"/>
  <c r="DR67" i="1"/>
  <c r="ED67" i="1"/>
  <c r="AT59" i="1"/>
  <c r="ED59" i="1"/>
  <c r="AT47" i="1"/>
  <c r="DR47" i="1"/>
  <c r="AT183" i="1"/>
  <c r="ED183" i="1"/>
  <c r="AT175" i="1"/>
  <c r="ED175" i="1"/>
  <c r="AT171" i="1"/>
  <c r="ED171" i="1"/>
  <c r="AT159" i="1"/>
  <c r="DR159" i="1"/>
  <c r="AT147" i="1"/>
  <c r="DR147" i="1"/>
  <c r="ED147" i="1"/>
  <c r="AT139" i="1"/>
  <c r="ED139" i="1"/>
  <c r="AT131" i="1"/>
  <c r="DR131" i="1"/>
  <c r="ED131" i="1"/>
  <c r="AT123" i="1"/>
  <c r="ED123" i="1"/>
  <c r="AT119" i="1"/>
  <c r="ED119" i="1"/>
  <c r="AT111" i="1"/>
  <c r="DR111" i="1"/>
  <c r="AT103" i="1"/>
  <c r="ED103" i="1"/>
  <c r="AT95" i="1"/>
  <c r="DR95" i="1"/>
  <c r="AT87" i="1"/>
  <c r="ED87" i="1"/>
  <c r="AT79" i="1"/>
  <c r="DR79" i="1"/>
  <c r="AT71" i="1"/>
  <c r="ED71" i="1"/>
  <c r="AT63" i="1"/>
  <c r="DR63" i="1"/>
  <c r="AT55" i="1"/>
  <c r="ED55" i="1"/>
  <c r="AT51" i="1"/>
  <c r="DR51" i="1"/>
  <c r="ED51" i="1"/>
  <c r="AT155" i="1"/>
  <c r="ED155" i="1"/>
  <c r="ED158" i="1"/>
  <c r="DR158" i="1"/>
  <c r="ED126" i="1"/>
  <c r="DR126" i="1"/>
  <c r="ED122" i="1"/>
  <c r="DR122" i="1"/>
  <c r="ED110" i="1"/>
  <c r="DR110" i="1"/>
  <c r="ED94" i="1"/>
  <c r="DR94" i="1"/>
  <c r="ED90" i="1"/>
  <c r="DR90" i="1"/>
  <c r="ED78" i="1"/>
  <c r="DR78" i="1"/>
  <c r="ED178" i="1"/>
  <c r="AT182" i="1"/>
  <c r="AT166" i="1"/>
  <c r="AT150" i="1"/>
  <c r="AT134" i="1"/>
  <c r="AT118" i="1"/>
  <c r="AT102" i="1"/>
  <c r="AT86" i="1"/>
  <c r="AT70" i="1"/>
  <c r="AT54" i="1"/>
  <c r="AT38" i="1"/>
  <c r="AT22" i="1"/>
  <c r="ED181" i="1"/>
  <c r="DR181" i="1"/>
  <c r="ED169" i="1"/>
  <c r="DR169" i="1"/>
  <c r="ED165" i="1"/>
  <c r="DR165" i="1"/>
  <c r="EP165" i="1" s="1"/>
  <c r="ED153" i="1"/>
  <c r="DR153" i="1"/>
  <c r="ED149" i="1"/>
  <c r="DR149" i="1"/>
  <c r="ED137" i="1"/>
  <c r="L21" i="5" s="1"/>
  <c r="L23" i="5" s="1"/>
  <c r="DR137" i="1"/>
  <c r="L22" i="5" s="1"/>
  <c r="ED133" i="1"/>
  <c r="EP133" i="1" s="1"/>
  <c r="DR133" i="1"/>
  <c r="ED121" i="1"/>
  <c r="DR121" i="1"/>
  <c r="ED117" i="1"/>
  <c r="DR117" i="1"/>
  <c r="ED105" i="1"/>
  <c r="DR105" i="1"/>
  <c r="ED101" i="1"/>
  <c r="EP101" i="1" s="1"/>
  <c r="DR101" i="1"/>
  <c r="EP93" i="1"/>
  <c r="ED89" i="1"/>
  <c r="DR89" i="1"/>
  <c r="ED85" i="1"/>
  <c r="DR85" i="1"/>
  <c r="ED73" i="1"/>
  <c r="DR73" i="1"/>
  <c r="ED69" i="1"/>
  <c r="DR69" i="1"/>
  <c r="ED57" i="1"/>
  <c r="DR57" i="1"/>
  <c r="ED53" i="1"/>
  <c r="DR53" i="1"/>
  <c r="EP53" i="1" s="1"/>
  <c r="ED41" i="1"/>
  <c r="DR41" i="1"/>
  <c r="ED37" i="1"/>
  <c r="DR37" i="1"/>
  <c r="EP29" i="1"/>
  <c r="ED25" i="1"/>
  <c r="DR25" i="1"/>
  <c r="ED21" i="1"/>
  <c r="EP21" i="1" s="1"/>
  <c r="DR21" i="1"/>
  <c r="ED9" i="1"/>
  <c r="DR9" i="1"/>
  <c r="CD183" i="1"/>
  <c r="CD179" i="1"/>
  <c r="CD175" i="1"/>
  <c r="CD171" i="1"/>
  <c r="CD167" i="1"/>
  <c r="CD163" i="1"/>
  <c r="CD159" i="1"/>
  <c r="CD155" i="1"/>
  <c r="CD151" i="1"/>
  <c r="CD147" i="1"/>
  <c r="CD143" i="1"/>
  <c r="CD139" i="1"/>
  <c r="CD135" i="1"/>
  <c r="CD131" i="1"/>
  <c r="CD127" i="1"/>
  <c r="CD123" i="1"/>
  <c r="CD119" i="1"/>
  <c r="CD115" i="1"/>
  <c r="CD111" i="1"/>
  <c r="CD107" i="1"/>
  <c r="CD103" i="1"/>
  <c r="CD99" i="1"/>
  <c r="CD95" i="1"/>
  <c r="CD91" i="1"/>
  <c r="CD87" i="1"/>
  <c r="CD83" i="1"/>
  <c r="CD79" i="1"/>
  <c r="CD75" i="1"/>
  <c r="CD71" i="1"/>
  <c r="CD67" i="1"/>
  <c r="CD63" i="1"/>
  <c r="CD59" i="1"/>
  <c r="CD55" i="1"/>
  <c r="CD51" i="1"/>
  <c r="CD47" i="1"/>
  <c r="CD6" i="1" s="1"/>
  <c r="L18" i="7" s="1"/>
  <c r="L19" i="7" s="1"/>
  <c r="L20" i="7" s="1"/>
  <c r="L21" i="7" s="1"/>
  <c r="DR166" i="1"/>
  <c r="EP166" i="1" s="1"/>
  <c r="DR145" i="1"/>
  <c r="EP145" i="1" s="1"/>
  <c r="DR124" i="1"/>
  <c r="EP124" i="1" s="1"/>
  <c r="DR102" i="1"/>
  <c r="EP102" i="1" s="1"/>
  <c r="DR81" i="1"/>
  <c r="EP81" i="1" s="1"/>
  <c r="DR60" i="1"/>
  <c r="EP60" i="1" s="1"/>
  <c r="DR38" i="1"/>
  <c r="EP38" i="1" s="1"/>
  <c r="DR17" i="1"/>
  <c r="EP17" i="1" s="1"/>
  <c r="ED173" i="1"/>
  <c r="EP173" i="1" s="1"/>
  <c r="ED152" i="1"/>
  <c r="EP152" i="1" s="1"/>
  <c r="ED130" i="1"/>
  <c r="ED109" i="1"/>
  <c r="EP109" i="1" s="1"/>
  <c r="ED88" i="1"/>
  <c r="ED66" i="1"/>
  <c r="ED45" i="1"/>
  <c r="EP45" i="1" s="1"/>
  <c r="ED24" i="1"/>
  <c r="EP24" i="1" s="1"/>
  <c r="ED174" i="1"/>
  <c r="DR174" i="1"/>
  <c r="ED142" i="1"/>
  <c r="DR142" i="1"/>
  <c r="EP142" i="1" s="1"/>
  <c r="ED138" i="1"/>
  <c r="DR138" i="1"/>
  <c r="ED62" i="1"/>
  <c r="DR62" i="1"/>
  <c r="EP62" i="1" s="1"/>
  <c r="ED58" i="1"/>
  <c r="DR58" i="1"/>
  <c r="EP58" i="1" s="1"/>
  <c r="ED46" i="1"/>
  <c r="DR46" i="1"/>
  <c r="EP46" i="1" s="1"/>
  <c r="ED42" i="1"/>
  <c r="DR42" i="1"/>
  <c r="EP42" i="1" s="1"/>
  <c r="ED30" i="1"/>
  <c r="DR30" i="1"/>
  <c r="EP30" i="1" s="1"/>
  <c r="ED10" i="1"/>
  <c r="DR10" i="1"/>
  <c r="EP10" i="1" s="1"/>
  <c r="ED50" i="1"/>
  <c r="AT138" i="1"/>
  <c r="AT122" i="1"/>
  <c r="AT90" i="1"/>
  <c r="AT58" i="1"/>
  <c r="AT42" i="1"/>
  <c r="AT10" i="1"/>
  <c r="ED180" i="1"/>
  <c r="DR180" i="1"/>
  <c r="ED176" i="1"/>
  <c r="EP176" i="1" s="1"/>
  <c r="DR176" i="1"/>
  <c r="ED164" i="1"/>
  <c r="DR164" i="1"/>
  <c r="ED160" i="1"/>
  <c r="EP160" i="1" s="1"/>
  <c r="DR160" i="1"/>
  <c r="ED148" i="1"/>
  <c r="DR148" i="1"/>
  <c r="ED144" i="1"/>
  <c r="DR144" i="1"/>
  <c r="EP136" i="1"/>
  <c r="ED132" i="1"/>
  <c r="DR132" i="1"/>
  <c r="ED128" i="1"/>
  <c r="DR128" i="1"/>
  <c r="EP128" i="1" s="1"/>
  <c r="ED116" i="1"/>
  <c r="DR116" i="1"/>
  <c r="EP116" i="1" s="1"/>
  <c r="ED112" i="1"/>
  <c r="DR112" i="1"/>
  <c r="ED100" i="1"/>
  <c r="DR100" i="1"/>
  <c r="EP100" i="1" s="1"/>
  <c r="ED96" i="1"/>
  <c r="DR96" i="1"/>
  <c r="EP96" i="1" s="1"/>
  <c r="ED84" i="1"/>
  <c r="DR84" i="1"/>
  <c r="EP84" i="1" s="1"/>
  <c r="ED80" i="1"/>
  <c r="DR80" i="1"/>
  <c r="EP72" i="1"/>
  <c r="ED68" i="1"/>
  <c r="DR68" i="1"/>
  <c r="ED64" i="1"/>
  <c r="EP64" i="1" s="1"/>
  <c r="DR64" i="1"/>
  <c r="ED52" i="1"/>
  <c r="DR52" i="1"/>
  <c r="ED48" i="1"/>
  <c r="DR48" i="1"/>
  <c r="ED36" i="1"/>
  <c r="DR36" i="1"/>
  <c r="ED32" i="1"/>
  <c r="EP32" i="1" s="1"/>
  <c r="DR32" i="1"/>
  <c r="ED20" i="1"/>
  <c r="DR20" i="1"/>
  <c r="ED16" i="1"/>
  <c r="DR16" i="1"/>
  <c r="EP8" i="1"/>
  <c r="DR182" i="1"/>
  <c r="DR161" i="1"/>
  <c r="DR140" i="1"/>
  <c r="DR118" i="1"/>
  <c r="EP118" i="1" s="1"/>
  <c r="DR97" i="1"/>
  <c r="DR76" i="1"/>
  <c r="DR54" i="1"/>
  <c r="DR33" i="1"/>
  <c r="EP33" i="1" s="1"/>
  <c r="DR12" i="1"/>
  <c r="ED168" i="1"/>
  <c r="EP168" i="1" s="1"/>
  <c r="ED146" i="1"/>
  <c r="ED125" i="1"/>
  <c r="EP125" i="1" s="1"/>
  <c r="ED104" i="1"/>
  <c r="EP104" i="1" s="1"/>
  <c r="ED82" i="1"/>
  <c r="ED61" i="1"/>
  <c r="EP61" i="1" s="1"/>
  <c r="ED40" i="1"/>
  <c r="EP40" i="1" s="1"/>
  <c r="ED18" i="1"/>
  <c r="EP18" i="1" s="1"/>
  <c r="EP178" i="1"/>
  <c r="ED170" i="1"/>
  <c r="DR170" i="1"/>
  <c r="EP170" i="1" s="1"/>
  <c r="ED154" i="1"/>
  <c r="DR154" i="1"/>
  <c r="ED106" i="1"/>
  <c r="DR106" i="1"/>
  <c r="EP106" i="1" s="1"/>
  <c r="ED74" i="1"/>
  <c r="DR74" i="1"/>
  <c r="ED26" i="1"/>
  <c r="DR26" i="1"/>
  <c r="EP26" i="1" s="1"/>
  <c r="ED14" i="1"/>
  <c r="DR14" i="1"/>
  <c r="DR150" i="1"/>
  <c r="EP150" i="1" s="1"/>
  <c r="DR86" i="1"/>
  <c r="EP86" i="1" s="1"/>
  <c r="DR22" i="1"/>
  <c r="EP22" i="1" s="1"/>
  <c r="ED114" i="1"/>
  <c r="AT174" i="1"/>
  <c r="AT158" i="1"/>
  <c r="AT142" i="1"/>
  <c r="AT126" i="1"/>
  <c r="AT110" i="1"/>
  <c r="AT94" i="1"/>
  <c r="AT78" i="1"/>
  <c r="AT62" i="1"/>
  <c r="AT46" i="1"/>
  <c r="AT30" i="1"/>
  <c r="AT14" i="1"/>
  <c r="BF43" i="1"/>
  <c r="AT43" i="1" s="1"/>
  <c r="BF39" i="1"/>
  <c r="AT39" i="1" s="1"/>
  <c r="BF35" i="1"/>
  <c r="AT35" i="1" s="1"/>
  <c r="BF31" i="1"/>
  <c r="AT31" i="1" s="1"/>
  <c r="BF27" i="1"/>
  <c r="AT27" i="1" s="1"/>
  <c r="BF23" i="1"/>
  <c r="AT23" i="1" s="1"/>
  <c r="BF19" i="1"/>
  <c r="AT19" i="1" s="1"/>
  <c r="BF15" i="1"/>
  <c r="AT15" i="1" s="1"/>
  <c r="BF11" i="1"/>
  <c r="DR177" i="1"/>
  <c r="EP177" i="1" s="1"/>
  <c r="DR156" i="1"/>
  <c r="EP156" i="1" s="1"/>
  <c r="DR134" i="1"/>
  <c r="EP134" i="1" s="1"/>
  <c r="DR113" i="1"/>
  <c r="EP113" i="1" s="1"/>
  <c r="DR92" i="1"/>
  <c r="EP92" i="1" s="1"/>
  <c r="DR70" i="1"/>
  <c r="EP70" i="1" s="1"/>
  <c r="DR49" i="1"/>
  <c r="EP49" i="1" s="1"/>
  <c r="DR28" i="1"/>
  <c r="EP28" i="1" s="1"/>
  <c r="ED184" i="1"/>
  <c r="EP184" i="1" s="1"/>
  <c r="ED162" i="1"/>
  <c r="EP162" i="1" s="1"/>
  <c r="ED141" i="1"/>
  <c r="EP141" i="1" s="1"/>
  <c r="ED120" i="1"/>
  <c r="EP120" i="1" s="1"/>
  <c r="ED98" i="1"/>
  <c r="ED77" i="1"/>
  <c r="EP77" i="1" s="1"/>
  <c r="ED56" i="1"/>
  <c r="EP56" i="1" s="1"/>
  <c r="ED34" i="1"/>
  <c r="EP34" i="1" s="1"/>
  <c r="ED13" i="1"/>
  <c r="EP13" i="1" s="1"/>
  <c r="BR6" i="1"/>
  <c r="EP88" i="1"/>
  <c r="EP131" i="1"/>
  <c r="EP67" i="1"/>
  <c r="EP144" i="1"/>
  <c r="EP85" i="1"/>
  <c r="EP80" i="1"/>
  <c r="EP69" i="1"/>
  <c r="EP16" i="1"/>
  <c r="ED159" i="1"/>
  <c r="EP159" i="1" s="1"/>
  <c r="ED143" i="1"/>
  <c r="ED127" i="1"/>
  <c r="EP127" i="1" s="1"/>
  <c r="ED111" i="1"/>
  <c r="EP111" i="1" s="1"/>
  <c r="ED95" i="1"/>
  <c r="EP95" i="1" s="1"/>
  <c r="ED79" i="1"/>
  <c r="EP79" i="1" s="1"/>
  <c r="ED63" i="1"/>
  <c r="EP63" i="1" s="1"/>
  <c r="ED47" i="1"/>
  <c r="EP47" i="1" s="1"/>
  <c r="DR183" i="1"/>
  <c r="EP183" i="1" s="1"/>
  <c r="DR179" i="1"/>
  <c r="DR175" i="1"/>
  <c r="EP175" i="1" s="1"/>
  <c r="DR171" i="1"/>
  <c r="EP171" i="1" s="1"/>
  <c r="DR167" i="1"/>
  <c r="EP167" i="1" s="1"/>
  <c r="DR155" i="1"/>
  <c r="DR151" i="1"/>
  <c r="EP151" i="1" s="1"/>
  <c r="DR139" i="1"/>
  <c r="DR135" i="1"/>
  <c r="EP135" i="1" s="1"/>
  <c r="DR123" i="1"/>
  <c r="EP123" i="1" s="1"/>
  <c r="DR119" i="1"/>
  <c r="EP119" i="1" s="1"/>
  <c r="DR107" i="1"/>
  <c r="DR103" i="1"/>
  <c r="EP103" i="1" s="1"/>
  <c r="DR91" i="1"/>
  <c r="EP91" i="1" s="1"/>
  <c r="DR87" i="1"/>
  <c r="EP87" i="1" s="1"/>
  <c r="DR75" i="1"/>
  <c r="DR71" i="1"/>
  <c r="EP71" i="1" s="1"/>
  <c r="DR59" i="1"/>
  <c r="EP59" i="1" s="1"/>
  <c r="DR55" i="1"/>
  <c r="EP55" i="1" s="1"/>
  <c r="EP146" i="1"/>
  <c r="EP130" i="1"/>
  <c r="EP114" i="1"/>
  <c r="EP98" i="1"/>
  <c r="EP82" i="1"/>
  <c r="EP66" i="1"/>
  <c r="EP50" i="1"/>
  <c r="ED27" i="1"/>
  <c r="DR27" i="1"/>
  <c r="ED23" i="1"/>
  <c r="DR23" i="1"/>
  <c r="ED11" i="1"/>
  <c r="DR11" i="1"/>
  <c r="EP154" i="1"/>
  <c r="EP138" i="1"/>
  <c r="ED43" i="1"/>
  <c r="DR43" i="1"/>
  <c r="DR15" i="1"/>
  <c r="ED39" i="1"/>
  <c r="DR39" i="1"/>
  <c r="CQ6" i="1"/>
  <c r="ED7" i="1"/>
  <c r="DR7" i="1"/>
  <c r="AT11" i="1"/>
  <c r="J6" i="1"/>
  <c r="CW189" i="1"/>
  <c r="R20" i="7"/>
  <c r="R24" i="7" s="1"/>
  <c r="R21" i="7"/>
  <c r="CX189" i="1"/>
  <c r="CY189" i="1"/>
  <c r="AY89" i="1"/>
  <c r="DK89" i="1"/>
  <c r="AA89" i="1"/>
  <c r="DW89" i="1" s="1"/>
  <c r="AV14" i="12"/>
  <c r="AW14" i="12"/>
  <c r="AX14" i="12"/>
  <c r="AY14" i="12"/>
  <c r="AZ14" i="12"/>
  <c r="BA14" i="12"/>
  <c r="BB14" i="12"/>
  <c r="BC14" i="12"/>
  <c r="BE14" i="12"/>
  <c r="BF14" i="12"/>
  <c r="BG14" i="12"/>
  <c r="AV15" i="12"/>
  <c r="AW15" i="12"/>
  <c r="AX15" i="12"/>
  <c r="AY15" i="12"/>
  <c r="AZ15" i="12"/>
  <c r="BA15" i="12"/>
  <c r="BB15" i="12"/>
  <c r="BC15" i="12"/>
  <c r="BE15" i="12"/>
  <c r="BF15" i="12"/>
  <c r="BG15" i="12"/>
  <c r="AV16" i="12"/>
  <c r="AW16" i="12"/>
  <c r="AX16" i="12"/>
  <c r="AY16" i="12"/>
  <c r="AZ16" i="12"/>
  <c r="BA16" i="12"/>
  <c r="BB16" i="12"/>
  <c r="BC16" i="12"/>
  <c r="BE16" i="12"/>
  <c r="BF16" i="12"/>
  <c r="BG16" i="12"/>
  <c r="AV17" i="12"/>
  <c r="AW17" i="12"/>
  <c r="AX17" i="12"/>
  <c r="AY17" i="12"/>
  <c r="AZ17" i="12"/>
  <c r="BA17" i="12"/>
  <c r="BB17" i="12"/>
  <c r="BC17" i="12"/>
  <c r="BE17" i="12"/>
  <c r="BF17" i="12"/>
  <c r="BG17" i="12"/>
  <c r="AV18" i="12"/>
  <c r="AW18" i="12"/>
  <c r="AX18" i="12"/>
  <c r="AY18" i="12"/>
  <c r="AZ18" i="12"/>
  <c r="BA18" i="12"/>
  <c r="BB18" i="12"/>
  <c r="BC18" i="12"/>
  <c r="BE18" i="12"/>
  <c r="BF18" i="12"/>
  <c r="BG18" i="12"/>
  <c r="AV19" i="12"/>
  <c r="AW19" i="12"/>
  <c r="AX19" i="12"/>
  <c r="AY19" i="12"/>
  <c r="AZ19" i="12"/>
  <c r="BA19" i="12"/>
  <c r="BB19" i="12"/>
  <c r="BC19" i="12"/>
  <c r="BE19" i="12"/>
  <c r="BF19" i="12"/>
  <c r="BG19" i="12"/>
  <c r="AV20" i="12"/>
  <c r="AW20" i="12"/>
  <c r="AX20" i="12"/>
  <c r="AY20" i="12"/>
  <c r="AZ20" i="12"/>
  <c r="BA20" i="12"/>
  <c r="BB20" i="12"/>
  <c r="BC20" i="12"/>
  <c r="BE20" i="12"/>
  <c r="BF20" i="12"/>
  <c r="BG20" i="12"/>
  <c r="AV21" i="12"/>
  <c r="AW21" i="12"/>
  <c r="AX21" i="12"/>
  <c r="AY21" i="12"/>
  <c r="AZ21" i="12"/>
  <c r="BA21" i="12"/>
  <c r="BB21" i="12"/>
  <c r="BC21" i="12"/>
  <c r="BE21" i="12"/>
  <c r="BF21" i="12"/>
  <c r="BG21" i="12"/>
  <c r="AV22" i="12"/>
  <c r="AW22" i="12"/>
  <c r="AX22" i="12"/>
  <c r="AY22" i="12"/>
  <c r="AZ22" i="12"/>
  <c r="BA22" i="12"/>
  <c r="BB22" i="12"/>
  <c r="BC22" i="12"/>
  <c r="BE22" i="12"/>
  <c r="BF22" i="12"/>
  <c r="BG22" i="12"/>
  <c r="AV23" i="12"/>
  <c r="AW23" i="12"/>
  <c r="AX23" i="12"/>
  <c r="AY23" i="12"/>
  <c r="AZ23" i="12"/>
  <c r="BA23" i="12"/>
  <c r="BB23" i="12"/>
  <c r="BC23" i="12"/>
  <c r="BE23" i="12"/>
  <c r="BF23" i="12"/>
  <c r="BG23" i="12"/>
  <c r="AV24" i="12"/>
  <c r="AW24" i="12"/>
  <c r="AX24" i="12"/>
  <c r="AY24" i="12"/>
  <c r="AZ24" i="12"/>
  <c r="BA24" i="12"/>
  <c r="BB24" i="12"/>
  <c r="BC24" i="12"/>
  <c r="BE24" i="12"/>
  <c r="BF24" i="12"/>
  <c r="BG24" i="12"/>
  <c r="AV25" i="12"/>
  <c r="AW25" i="12"/>
  <c r="AX25" i="12"/>
  <c r="AY25" i="12"/>
  <c r="AZ25" i="12"/>
  <c r="BA25" i="12"/>
  <c r="BB25" i="12"/>
  <c r="BC25" i="12"/>
  <c r="BE25" i="12"/>
  <c r="BF25" i="12"/>
  <c r="BG25" i="12"/>
  <c r="AV26" i="12"/>
  <c r="AW26" i="12"/>
  <c r="AX26" i="12"/>
  <c r="AY26" i="12"/>
  <c r="AZ26" i="12"/>
  <c r="BA26" i="12"/>
  <c r="BB26" i="12"/>
  <c r="BC26" i="12"/>
  <c r="BE26" i="12"/>
  <c r="BF26" i="12"/>
  <c r="BG26" i="12"/>
  <c r="AV27" i="12"/>
  <c r="AW27" i="12"/>
  <c r="AX27" i="12"/>
  <c r="AY27" i="12"/>
  <c r="AZ27" i="12"/>
  <c r="BA27" i="12"/>
  <c r="BB27" i="12"/>
  <c r="BC27" i="12"/>
  <c r="BE27" i="12"/>
  <c r="BF27" i="12"/>
  <c r="BG27" i="12"/>
  <c r="AV28" i="12"/>
  <c r="AW28" i="12"/>
  <c r="AX28" i="12"/>
  <c r="AY28" i="12"/>
  <c r="AZ28" i="12"/>
  <c r="BA28" i="12"/>
  <c r="BB28" i="12"/>
  <c r="BC28" i="12"/>
  <c r="BE28" i="12"/>
  <c r="BF28" i="12"/>
  <c r="BG28" i="12"/>
  <c r="AV29" i="12"/>
  <c r="AW29" i="12"/>
  <c r="AX29" i="12"/>
  <c r="AY29" i="12"/>
  <c r="AZ29" i="12"/>
  <c r="BA29" i="12"/>
  <c r="BB29" i="12"/>
  <c r="BC29" i="12"/>
  <c r="BE29" i="12"/>
  <c r="BF29" i="12"/>
  <c r="BG29" i="12"/>
  <c r="AV30" i="12"/>
  <c r="AW30" i="12"/>
  <c r="AX30" i="12"/>
  <c r="AY30" i="12"/>
  <c r="AZ30" i="12"/>
  <c r="BA30" i="12"/>
  <c r="BB30" i="12"/>
  <c r="BC30" i="12"/>
  <c r="BE30" i="12"/>
  <c r="BF30" i="12"/>
  <c r="BG30" i="12"/>
  <c r="AV31" i="12"/>
  <c r="AW31" i="12"/>
  <c r="AX31" i="12"/>
  <c r="AY31" i="12"/>
  <c r="AZ31" i="12"/>
  <c r="BA31" i="12"/>
  <c r="BB31" i="12"/>
  <c r="BC31" i="12"/>
  <c r="BE31" i="12"/>
  <c r="BF31" i="12"/>
  <c r="BG31" i="12"/>
  <c r="AV32" i="12"/>
  <c r="AW32" i="12"/>
  <c r="AX32" i="12"/>
  <c r="AY32" i="12"/>
  <c r="AZ32" i="12"/>
  <c r="BA32" i="12"/>
  <c r="BB32" i="12"/>
  <c r="BC32" i="12"/>
  <c r="BE32" i="12"/>
  <c r="BF32" i="12"/>
  <c r="BG32" i="12"/>
  <c r="AV33" i="12"/>
  <c r="AW33" i="12"/>
  <c r="AX33" i="12"/>
  <c r="AY33" i="12"/>
  <c r="AZ33" i="12"/>
  <c r="BA33" i="12"/>
  <c r="BB33" i="12"/>
  <c r="BC33" i="12"/>
  <c r="BE33" i="12"/>
  <c r="BF33" i="12"/>
  <c r="BG33" i="12"/>
  <c r="AV34" i="12"/>
  <c r="AW34" i="12"/>
  <c r="AX34" i="12"/>
  <c r="AY34" i="12"/>
  <c r="AZ34" i="12"/>
  <c r="BA34" i="12"/>
  <c r="BB34" i="12"/>
  <c r="BC34" i="12"/>
  <c r="BE34" i="12"/>
  <c r="BF34" i="12"/>
  <c r="BG34" i="12"/>
  <c r="AV35" i="12"/>
  <c r="AW35" i="12"/>
  <c r="AX35" i="12"/>
  <c r="AY35" i="12"/>
  <c r="AZ35" i="12"/>
  <c r="BA35" i="12"/>
  <c r="BB35" i="12"/>
  <c r="BC35" i="12"/>
  <c r="BE35" i="12"/>
  <c r="BF35" i="12"/>
  <c r="BG35" i="12"/>
  <c r="AV36" i="12"/>
  <c r="AW36" i="12"/>
  <c r="AX36" i="12"/>
  <c r="AY36" i="12"/>
  <c r="AZ36" i="12"/>
  <c r="BA36" i="12"/>
  <c r="BB36" i="12"/>
  <c r="BC36" i="12"/>
  <c r="BE36" i="12"/>
  <c r="BF36" i="12"/>
  <c r="BG36" i="12"/>
  <c r="AV37" i="12"/>
  <c r="AW37" i="12"/>
  <c r="AX37" i="12"/>
  <c r="AY37" i="12"/>
  <c r="AZ37" i="12"/>
  <c r="BA37" i="12"/>
  <c r="BB37" i="12"/>
  <c r="BC37" i="12"/>
  <c r="BE37" i="12"/>
  <c r="BF37" i="12"/>
  <c r="BG37" i="12"/>
  <c r="AV38" i="12"/>
  <c r="AW38" i="12"/>
  <c r="AX38" i="12"/>
  <c r="AY38" i="12"/>
  <c r="AZ38" i="12"/>
  <c r="BA38" i="12"/>
  <c r="BB38" i="12"/>
  <c r="BC38" i="12"/>
  <c r="BE38" i="12"/>
  <c r="BF38" i="12"/>
  <c r="BG38" i="12"/>
  <c r="AV39" i="12"/>
  <c r="AW39" i="12"/>
  <c r="AX39" i="12"/>
  <c r="AY39" i="12"/>
  <c r="AZ39" i="12"/>
  <c r="BA39" i="12"/>
  <c r="BB39" i="12"/>
  <c r="BC39" i="12"/>
  <c r="BE39" i="12"/>
  <c r="BF39" i="12"/>
  <c r="BG39" i="12"/>
  <c r="AV40" i="12"/>
  <c r="AW40" i="12"/>
  <c r="AX40" i="12"/>
  <c r="AY40" i="12"/>
  <c r="AZ40" i="12"/>
  <c r="BA40" i="12"/>
  <c r="BB40" i="12"/>
  <c r="BC40" i="12"/>
  <c r="BE40" i="12"/>
  <c r="BF40" i="12"/>
  <c r="BG40" i="12"/>
  <c r="AV41" i="12"/>
  <c r="AW41" i="12"/>
  <c r="AX41" i="12"/>
  <c r="AY41" i="12"/>
  <c r="AZ41" i="12"/>
  <c r="BA41" i="12"/>
  <c r="BB41" i="12"/>
  <c r="BC41" i="12"/>
  <c r="BE41" i="12"/>
  <c r="BF41" i="12"/>
  <c r="BG41" i="12"/>
  <c r="AV42" i="12"/>
  <c r="AW42" i="12"/>
  <c r="AX42" i="12"/>
  <c r="AY42" i="12"/>
  <c r="AZ42" i="12"/>
  <c r="BA42" i="12"/>
  <c r="BB42" i="12"/>
  <c r="BC42" i="12"/>
  <c r="BE42" i="12"/>
  <c r="BF42" i="12"/>
  <c r="BG42" i="12"/>
  <c r="AV43" i="12"/>
  <c r="AW43" i="12"/>
  <c r="AX43" i="12"/>
  <c r="AY43" i="12"/>
  <c r="AZ43" i="12"/>
  <c r="BA43" i="12"/>
  <c r="BB43" i="12"/>
  <c r="BC43" i="12"/>
  <c r="BE43" i="12"/>
  <c r="BF43" i="12"/>
  <c r="BG43" i="12"/>
  <c r="AV44" i="12"/>
  <c r="AW44" i="12"/>
  <c r="AX44" i="12"/>
  <c r="AY44" i="12"/>
  <c r="AZ44" i="12"/>
  <c r="BA44" i="12"/>
  <c r="BB44" i="12"/>
  <c r="BC44" i="12"/>
  <c r="BE44" i="12"/>
  <c r="BF44" i="12"/>
  <c r="BG44" i="12"/>
  <c r="AV45" i="12"/>
  <c r="AW45" i="12"/>
  <c r="AX45" i="12"/>
  <c r="AY45" i="12"/>
  <c r="AZ45" i="12"/>
  <c r="BA45" i="12"/>
  <c r="BB45" i="12"/>
  <c r="BC45" i="12"/>
  <c r="BE45" i="12"/>
  <c r="BF45" i="12"/>
  <c r="BG45" i="12"/>
  <c r="AV46" i="12"/>
  <c r="AW46" i="12"/>
  <c r="AX46" i="12"/>
  <c r="AY46" i="12"/>
  <c r="AZ46" i="12"/>
  <c r="BA46" i="12"/>
  <c r="BB46" i="12"/>
  <c r="BC46" i="12"/>
  <c r="BE46" i="12"/>
  <c r="BF46" i="12"/>
  <c r="BG46" i="12"/>
  <c r="AV47" i="12"/>
  <c r="AW47" i="12"/>
  <c r="AX47" i="12"/>
  <c r="AY47" i="12"/>
  <c r="AZ47" i="12"/>
  <c r="BA47" i="12"/>
  <c r="BB47" i="12"/>
  <c r="BC47" i="12"/>
  <c r="BE47" i="12"/>
  <c r="BF47" i="12"/>
  <c r="BG47" i="12"/>
  <c r="AV48" i="12"/>
  <c r="AW48" i="12"/>
  <c r="AX48" i="12"/>
  <c r="AY48" i="12"/>
  <c r="AZ48" i="12"/>
  <c r="BA48" i="12"/>
  <c r="BB48" i="12"/>
  <c r="BC48" i="12"/>
  <c r="BE48" i="12"/>
  <c r="BF48" i="12"/>
  <c r="BG48" i="12"/>
  <c r="AV49" i="12"/>
  <c r="AW49" i="12"/>
  <c r="AX49" i="12"/>
  <c r="AY49" i="12"/>
  <c r="AZ49" i="12"/>
  <c r="BA49" i="12"/>
  <c r="BB49" i="12"/>
  <c r="BC49" i="12"/>
  <c r="BE49" i="12"/>
  <c r="BF49" i="12"/>
  <c r="BG49" i="12"/>
  <c r="AV50" i="12"/>
  <c r="AW50" i="12"/>
  <c r="AX50" i="12"/>
  <c r="AY50" i="12"/>
  <c r="AZ50" i="12"/>
  <c r="BA50" i="12"/>
  <c r="BB50" i="12"/>
  <c r="BC50" i="12"/>
  <c r="BE50" i="12"/>
  <c r="BF50" i="12"/>
  <c r="BG50" i="12"/>
  <c r="AV51" i="12"/>
  <c r="AW51" i="12"/>
  <c r="AX51" i="12"/>
  <c r="AY51" i="12"/>
  <c r="AZ51" i="12"/>
  <c r="BA51" i="12"/>
  <c r="BB51" i="12"/>
  <c r="BC51" i="12"/>
  <c r="BE51" i="12"/>
  <c r="BF51" i="12"/>
  <c r="BG51" i="12"/>
  <c r="AV52" i="12"/>
  <c r="AW52" i="12"/>
  <c r="AX52" i="12"/>
  <c r="AY52" i="12"/>
  <c r="AZ52" i="12"/>
  <c r="BA52" i="12"/>
  <c r="BB52" i="12"/>
  <c r="BC52" i="12"/>
  <c r="BE52" i="12"/>
  <c r="BF52" i="12"/>
  <c r="BG52" i="12"/>
  <c r="AV53" i="12"/>
  <c r="AW53" i="12"/>
  <c r="AX53" i="12"/>
  <c r="AY53" i="12"/>
  <c r="AZ53" i="12"/>
  <c r="BA53" i="12"/>
  <c r="BB53" i="12"/>
  <c r="BC53" i="12"/>
  <c r="BE53" i="12"/>
  <c r="BF53" i="12"/>
  <c r="BG53" i="12"/>
  <c r="AV54" i="12"/>
  <c r="AW54" i="12"/>
  <c r="AX54" i="12"/>
  <c r="AY54" i="12"/>
  <c r="AZ54" i="12"/>
  <c r="BA54" i="12"/>
  <c r="BB54" i="12"/>
  <c r="BC54" i="12"/>
  <c r="BE54" i="12"/>
  <c r="BF54" i="12"/>
  <c r="BG54" i="12"/>
  <c r="AV55" i="12"/>
  <c r="AW55" i="12"/>
  <c r="AX55" i="12"/>
  <c r="AY55" i="12"/>
  <c r="AZ55" i="12"/>
  <c r="BA55" i="12"/>
  <c r="BB55" i="12"/>
  <c r="BC55" i="12"/>
  <c r="BE55" i="12"/>
  <c r="BF55" i="12"/>
  <c r="BG55" i="12"/>
  <c r="AV56" i="12"/>
  <c r="AW56" i="12"/>
  <c r="AX56" i="12"/>
  <c r="AY56" i="12"/>
  <c r="AZ56" i="12"/>
  <c r="BA56" i="12"/>
  <c r="BB56" i="12"/>
  <c r="BC56" i="12"/>
  <c r="BE56" i="12"/>
  <c r="BF56" i="12"/>
  <c r="BG56" i="12"/>
  <c r="AV57" i="12"/>
  <c r="AW57" i="12"/>
  <c r="AX57" i="12"/>
  <c r="AY57" i="12"/>
  <c r="AZ57" i="12"/>
  <c r="BA57" i="12"/>
  <c r="BB57" i="12"/>
  <c r="BC57" i="12"/>
  <c r="BE57" i="12"/>
  <c r="BF57" i="12"/>
  <c r="BG57" i="12"/>
  <c r="AV58" i="12"/>
  <c r="AW58" i="12"/>
  <c r="AX58" i="12"/>
  <c r="AY58" i="12"/>
  <c r="AZ58" i="12"/>
  <c r="BA58" i="12"/>
  <c r="BB58" i="12"/>
  <c r="BC58" i="12"/>
  <c r="BE58" i="12"/>
  <c r="BF58" i="12"/>
  <c r="BG58" i="12"/>
  <c r="AV59" i="12"/>
  <c r="AW59" i="12"/>
  <c r="AX59" i="12"/>
  <c r="AY59" i="12"/>
  <c r="AZ59" i="12"/>
  <c r="BA59" i="12"/>
  <c r="BB59" i="12"/>
  <c r="BC59" i="12"/>
  <c r="BE59" i="12"/>
  <c r="BF59" i="12"/>
  <c r="BG59" i="12"/>
  <c r="AV60" i="12"/>
  <c r="AW60" i="12"/>
  <c r="AX60" i="12"/>
  <c r="AY60" i="12"/>
  <c r="AZ60" i="12"/>
  <c r="BA60" i="12"/>
  <c r="BB60" i="12"/>
  <c r="BC60" i="12"/>
  <c r="BE60" i="12"/>
  <c r="BF60" i="12"/>
  <c r="BG60" i="12"/>
  <c r="AV61" i="12"/>
  <c r="AW61" i="12"/>
  <c r="AX61" i="12"/>
  <c r="AY61" i="12"/>
  <c r="AZ61" i="12"/>
  <c r="BA61" i="12"/>
  <c r="BB61" i="12"/>
  <c r="BC61" i="12"/>
  <c r="BE61" i="12"/>
  <c r="BF61" i="12"/>
  <c r="BG61" i="12"/>
  <c r="AV62" i="12"/>
  <c r="AW62" i="12"/>
  <c r="AX62" i="12"/>
  <c r="AY62" i="12"/>
  <c r="AZ62" i="12"/>
  <c r="BA62" i="12"/>
  <c r="BB62" i="12"/>
  <c r="BC62" i="12"/>
  <c r="BE62" i="12"/>
  <c r="BF62" i="12"/>
  <c r="BG62" i="12"/>
  <c r="AV63" i="12"/>
  <c r="AW63" i="12"/>
  <c r="AX63" i="12"/>
  <c r="AY63" i="12"/>
  <c r="AZ63" i="12"/>
  <c r="BA63" i="12"/>
  <c r="BB63" i="12"/>
  <c r="BC63" i="12"/>
  <c r="BE63" i="12"/>
  <c r="BF63" i="12"/>
  <c r="BG63" i="12"/>
  <c r="AV64" i="12"/>
  <c r="AW64" i="12"/>
  <c r="AX64" i="12"/>
  <c r="AY64" i="12"/>
  <c r="AZ64" i="12"/>
  <c r="BA64" i="12"/>
  <c r="BB64" i="12"/>
  <c r="BC64" i="12"/>
  <c r="BE64" i="12"/>
  <c r="BF64" i="12"/>
  <c r="BG64" i="12"/>
  <c r="AV65" i="12"/>
  <c r="AW65" i="12"/>
  <c r="AX65" i="12"/>
  <c r="AY65" i="12"/>
  <c r="AZ65" i="12"/>
  <c r="BA65" i="12"/>
  <c r="BB65" i="12"/>
  <c r="BC65" i="12"/>
  <c r="BE65" i="12"/>
  <c r="BF65" i="12"/>
  <c r="BG65" i="12"/>
  <c r="AV66" i="12"/>
  <c r="AW66" i="12"/>
  <c r="AX66" i="12"/>
  <c r="AY66" i="12"/>
  <c r="AZ66" i="12"/>
  <c r="BA66" i="12"/>
  <c r="BB66" i="12"/>
  <c r="BC66" i="12"/>
  <c r="BE66" i="12"/>
  <c r="BF66" i="12"/>
  <c r="BG66" i="12"/>
  <c r="AV67" i="12"/>
  <c r="AW67" i="12"/>
  <c r="AX67" i="12"/>
  <c r="AY67" i="12"/>
  <c r="AZ67" i="12"/>
  <c r="BA67" i="12"/>
  <c r="BB67" i="12"/>
  <c r="BC67" i="12"/>
  <c r="BE67" i="12"/>
  <c r="BF67" i="12"/>
  <c r="BG67" i="12"/>
  <c r="AV68" i="12"/>
  <c r="AW68" i="12"/>
  <c r="AX68" i="12"/>
  <c r="AY68" i="12"/>
  <c r="AZ68" i="12"/>
  <c r="BA68" i="12"/>
  <c r="BB68" i="12"/>
  <c r="BC68" i="12"/>
  <c r="BE68" i="12"/>
  <c r="BF68" i="12"/>
  <c r="BG68" i="12"/>
  <c r="AV69" i="12"/>
  <c r="AW69" i="12"/>
  <c r="AX69" i="12"/>
  <c r="AY69" i="12"/>
  <c r="AZ69" i="12"/>
  <c r="BA69" i="12"/>
  <c r="BB69" i="12"/>
  <c r="BC69" i="12"/>
  <c r="BE69" i="12"/>
  <c r="BF69" i="12"/>
  <c r="BG69" i="12"/>
  <c r="AV70" i="12"/>
  <c r="AW70" i="12"/>
  <c r="AX70" i="12"/>
  <c r="AY70" i="12"/>
  <c r="AZ70" i="12"/>
  <c r="BA70" i="12"/>
  <c r="BB70" i="12"/>
  <c r="BC70" i="12"/>
  <c r="BE70" i="12"/>
  <c r="BF70" i="12"/>
  <c r="BG70" i="12"/>
  <c r="AV71" i="12"/>
  <c r="AW71" i="12"/>
  <c r="AX71" i="12"/>
  <c r="AY71" i="12"/>
  <c r="AZ71" i="12"/>
  <c r="BA71" i="12"/>
  <c r="BB71" i="12"/>
  <c r="BC71" i="12"/>
  <c r="BE71" i="12"/>
  <c r="BF71" i="12"/>
  <c r="BG71" i="12"/>
  <c r="AV72" i="12"/>
  <c r="AW72" i="12"/>
  <c r="AX72" i="12"/>
  <c r="AY72" i="12"/>
  <c r="AZ72" i="12"/>
  <c r="BA72" i="12"/>
  <c r="BB72" i="12"/>
  <c r="BC72" i="12"/>
  <c r="BE72" i="12"/>
  <c r="BF72" i="12"/>
  <c r="BG72" i="12"/>
  <c r="AV73" i="12"/>
  <c r="AW73" i="12"/>
  <c r="AX73" i="12"/>
  <c r="AY73" i="12"/>
  <c r="AZ73" i="12"/>
  <c r="BA73" i="12"/>
  <c r="BB73" i="12"/>
  <c r="BC73" i="12"/>
  <c r="BE73" i="12"/>
  <c r="BF73" i="12"/>
  <c r="BG73" i="12"/>
  <c r="AV74" i="12"/>
  <c r="AW74" i="12"/>
  <c r="AX74" i="12"/>
  <c r="AY74" i="12"/>
  <c r="AZ74" i="12"/>
  <c r="BA74" i="12"/>
  <c r="BB74" i="12"/>
  <c r="BC74" i="12"/>
  <c r="BE74" i="12"/>
  <c r="BF74" i="12"/>
  <c r="BG74" i="12"/>
  <c r="AV75" i="12"/>
  <c r="AW75" i="12"/>
  <c r="AX75" i="12"/>
  <c r="AY75" i="12"/>
  <c r="AZ75" i="12"/>
  <c r="BA75" i="12"/>
  <c r="BB75" i="12"/>
  <c r="BC75" i="12"/>
  <c r="BE75" i="12"/>
  <c r="BF75" i="12"/>
  <c r="BG75" i="12"/>
  <c r="AV76" i="12"/>
  <c r="AW76" i="12"/>
  <c r="AX76" i="12"/>
  <c r="AY76" i="12"/>
  <c r="AZ76" i="12"/>
  <c r="BA76" i="12"/>
  <c r="BB76" i="12"/>
  <c r="BC76" i="12"/>
  <c r="BE76" i="12"/>
  <c r="BF76" i="12"/>
  <c r="BG76" i="12"/>
  <c r="AV77" i="12"/>
  <c r="AW77" i="12"/>
  <c r="AX77" i="12"/>
  <c r="AY77" i="12"/>
  <c r="AZ77" i="12"/>
  <c r="BA77" i="12"/>
  <c r="BB77" i="12"/>
  <c r="BC77" i="12"/>
  <c r="BE77" i="12"/>
  <c r="BF77" i="12"/>
  <c r="BG77" i="12"/>
  <c r="AV78" i="12"/>
  <c r="AW78" i="12"/>
  <c r="AX78" i="12"/>
  <c r="AY78" i="12"/>
  <c r="AZ78" i="12"/>
  <c r="BA78" i="12"/>
  <c r="BB78" i="12"/>
  <c r="BC78" i="12"/>
  <c r="BE78" i="12"/>
  <c r="BF78" i="12"/>
  <c r="BG78" i="12"/>
  <c r="AV79" i="12"/>
  <c r="AW79" i="12"/>
  <c r="AX79" i="12"/>
  <c r="AY79" i="12"/>
  <c r="AZ79" i="12"/>
  <c r="BA79" i="12"/>
  <c r="BB79" i="12"/>
  <c r="BC79" i="12"/>
  <c r="BE79" i="12"/>
  <c r="BF79" i="12"/>
  <c r="BG79" i="12"/>
  <c r="AV80" i="12"/>
  <c r="AW80" i="12"/>
  <c r="AX80" i="12"/>
  <c r="AY80" i="12"/>
  <c r="AZ80" i="12"/>
  <c r="BA80" i="12"/>
  <c r="BB80" i="12"/>
  <c r="BC80" i="12"/>
  <c r="BE80" i="12"/>
  <c r="BF80" i="12"/>
  <c r="BG80" i="12"/>
  <c r="AV81" i="12"/>
  <c r="AW81" i="12"/>
  <c r="AX81" i="12"/>
  <c r="AY81" i="12"/>
  <c r="AZ81" i="12"/>
  <c r="BA81" i="12"/>
  <c r="BB81" i="12"/>
  <c r="BC81" i="12"/>
  <c r="BE81" i="12"/>
  <c r="BF81" i="12"/>
  <c r="BG81" i="12"/>
  <c r="AV82" i="12"/>
  <c r="AW82" i="12"/>
  <c r="AX82" i="12"/>
  <c r="AY82" i="12"/>
  <c r="AZ82" i="12"/>
  <c r="BA82" i="12"/>
  <c r="BB82" i="12"/>
  <c r="BC82" i="12"/>
  <c r="BE82" i="12"/>
  <c r="BF82" i="12"/>
  <c r="BG82" i="12"/>
  <c r="AV83" i="12"/>
  <c r="AW83" i="12"/>
  <c r="AX83" i="12"/>
  <c r="AY83" i="12"/>
  <c r="AZ83" i="12"/>
  <c r="BA83" i="12"/>
  <c r="BB83" i="12"/>
  <c r="BC83" i="12"/>
  <c r="BE83" i="12"/>
  <c r="BF83" i="12"/>
  <c r="BG83" i="12"/>
  <c r="AV84" i="12"/>
  <c r="AW84" i="12"/>
  <c r="AX84" i="12"/>
  <c r="AY84" i="12"/>
  <c r="AZ84" i="12"/>
  <c r="BA84" i="12"/>
  <c r="BB84" i="12"/>
  <c r="BC84" i="12"/>
  <c r="BE84" i="12"/>
  <c r="BF84" i="12"/>
  <c r="BG84" i="12"/>
  <c r="AV85" i="12"/>
  <c r="AW85" i="12"/>
  <c r="AX85" i="12"/>
  <c r="AY85" i="12"/>
  <c r="AZ85" i="12"/>
  <c r="BA85" i="12"/>
  <c r="BB85" i="12"/>
  <c r="BC85" i="12"/>
  <c r="BE85" i="12"/>
  <c r="BF85" i="12"/>
  <c r="BG85" i="12"/>
  <c r="AV86" i="12"/>
  <c r="AW86" i="12"/>
  <c r="AX86" i="12"/>
  <c r="AY86" i="12"/>
  <c r="AZ86" i="12"/>
  <c r="BA86" i="12"/>
  <c r="BB86" i="12"/>
  <c r="BC86" i="12"/>
  <c r="BE86" i="12"/>
  <c r="BF86" i="12"/>
  <c r="BG86" i="12"/>
  <c r="AV87" i="12"/>
  <c r="AW87" i="12"/>
  <c r="AX87" i="12"/>
  <c r="AY87" i="12"/>
  <c r="AZ87" i="12"/>
  <c r="BA87" i="12"/>
  <c r="BB87" i="12"/>
  <c r="BC87" i="12"/>
  <c r="BE87" i="12"/>
  <c r="BF87" i="12"/>
  <c r="BG87" i="12"/>
  <c r="AV88" i="12"/>
  <c r="AW88" i="12"/>
  <c r="AX88" i="12"/>
  <c r="AY88" i="12"/>
  <c r="AZ88" i="12"/>
  <c r="BA88" i="12"/>
  <c r="BB88" i="12"/>
  <c r="BC88" i="12"/>
  <c r="BE88" i="12"/>
  <c r="BF88" i="12"/>
  <c r="BG88" i="12"/>
  <c r="AV89" i="12"/>
  <c r="AW89" i="12"/>
  <c r="AX89" i="12"/>
  <c r="AY89" i="12"/>
  <c r="AZ89" i="12"/>
  <c r="BA89" i="12"/>
  <c r="BB89" i="12"/>
  <c r="BC89" i="12"/>
  <c r="BE89" i="12"/>
  <c r="BF89" i="12"/>
  <c r="BG89" i="12"/>
  <c r="AV90" i="12"/>
  <c r="AW90" i="12"/>
  <c r="AX90" i="12"/>
  <c r="AY90" i="12"/>
  <c r="AZ90" i="12"/>
  <c r="BA90" i="12"/>
  <c r="BB90" i="12"/>
  <c r="BC90" i="12"/>
  <c r="BE90" i="12"/>
  <c r="BF90" i="12"/>
  <c r="BG90" i="12"/>
  <c r="AV91" i="12"/>
  <c r="AW91" i="12"/>
  <c r="AX91" i="12"/>
  <c r="AY91" i="12"/>
  <c r="AZ91" i="12"/>
  <c r="BA91" i="12"/>
  <c r="BB91" i="12"/>
  <c r="BC91" i="12"/>
  <c r="BE91" i="12"/>
  <c r="BF91" i="12"/>
  <c r="BG91" i="12"/>
  <c r="AV92" i="12"/>
  <c r="AW92" i="12"/>
  <c r="AX92" i="12"/>
  <c r="AY92" i="12"/>
  <c r="AZ92" i="12"/>
  <c r="BA92" i="12"/>
  <c r="BB92" i="12"/>
  <c r="BC92" i="12"/>
  <c r="BE92" i="12"/>
  <c r="BF92" i="12"/>
  <c r="BG92" i="12"/>
  <c r="AV93" i="12"/>
  <c r="AW93" i="12"/>
  <c r="AX93" i="12"/>
  <c r="AY93" i="12"/>
  <c r="AZ93" i="12"/>
  <c r="BA93" i="12"/>
  <c r="BB93" i="12"/>
  <c r="BC93" i="12"/>
  <c r="BE93" i="12"/>
  <c r="BF93" i="12"/>
  <c r="BG93" i="12"/>
  <c r="AV94" i="12"/>
  <c r="AW94" i="12"/>
  <c r="AX94" i="12"/>
  <c r="AY94" i="12"/>
  <c r="AZ94" i="12"/>
  <c r="BA94" i="12"/>
  <c r="BB94" i="12"/>
  <c r="BC94" i="12"/>
  <c r="BE94" i="12"/>
  <c r="BF94" i="12"/>
  <c r="BG94" i="12"/>
  <c r="AV95" i="12"/>
  <c r="AW95" i="12"/>
  <c r="AX95" i="12"/>
  <c r="AY95" i="12"/>
  <c r="AZ95" i="12"/>
  <c r="BA95" i="12"/>
  <c r="BB95" i="12"/>
  <c r="BC95" i="12"/>
  <c r="BE95" i="12"/>
  <c r="BF95" i="12"/>
  <c r="BG95" i="12"/>
  <c r="AV96" i="12"/>
  <c r="AW96" i="12"/>
  <c r="AX96" i="12"/>
  <c r="AY96" i="12"/>
  <c r="AZ96" i="12"/>
  <c r="BA96" i="12"/>
  <c r="BB96" i="12"/>
  <c r="BC96" i="12"/>
  <c r="BE96" i="12"/>
  <c r="BF96" i="12"/>
  <c r="BG96" i="12"/>
  <c r="AV97" i="12"/>
  <c r="AW97" i="12"/>
  <c r="AX97" i="12"/>
  <c r="AY97" i="12"/>
  <c r="AZ97" i="12"/>
  <c r="BA97" i="12"/>
  <c r="BB97" i="12"/>
  <c r="BC97" i="12"/>
  <c r="BE97" i="12"/>
  <c r="BF97" i="12"/>
  <c r="BG97" i="12"/>
  <c r="AV98" i="12"/>
  <c r="AW98" i="12"/>
  <c r="AX98" i="12"/>
  <c r="AY98" i="12"/>
  <c r="AZ98" i="12"/>
  <c r="BA98" i="12"/>
  <c r="BB98" i="12"/>
  <c r="BC98" i="12"/>
  <c r="BE98" i="12"/>
  <c r="BF98" i="12"/>
  <c r="BG98" i="12"/>
  <c r="AV99" i="12"/>
  <c r="AW99" i="12"/>
  <c r="AX99" i="12"/>
  <c r="AY99" i="12"/>
  <c r="AZ99" i="12"/>
  <c r="BA99" i="12"/>
  <c r="BB99" i="12"/>
  <c r="BC99" i="12"/>
  <c r="BE99" i="12"/>
  <c r="BF99" i="12"/>
  <c r="BG99" i="12"/>
  <c r="AV100" i="12"/>
  <c r="AW100" i="12"/>
  <c r="AX100" i="12"/>
  <c r="AY100" i="12"/>
  <c r="AZ100" i="12"/>
  <c r="BA100" i="12"/>
  <c r="BB100" i="12"/>
  <c r="BC100" i="12"/>
  <c r="BE100" i="12"/>
  <c r="BF100" i="12"/>
  <c r="BG100" i="12"/>
  <c r="AV101" i="12"/>
  <c r="AW101" i="12"/>
  <c r="AX101" i="12"/>
  <c r="AY101" i="12"/>
  <c r="AZ101" i="12"/>
  <c r="BA101" i="12"/>
  <c r="BB101" i="12"/>
  <c r="BC101" i="12"/>
  <c r="BE101" i="12"/>
  <c r="BF101" i="12"/>
  <c r="BG101" i="12"/>
  <c r="AV102" i="12"/>
  <c r="AW102" i="12"/>
  <c r="AX102" i="12"/>
  <c r="AY102" i="12"/>
  <c r="AZ102" i="12"/>
  <c r="BA102" i="12"/>
  <c r="BB102" i="12"/>
  <c r="BC102" i="12"/>
  <c r="BE102" i="12"/>
  <c r="BF102" i="12"/>
  <c r="BG102" i="12"/>
  <c r="AV103" i="12"/>
  <c r="AW103" i="12"/>
  <c r="AX103" i="12"/>
  <c r="AY103" i="12"/>
  <c r="AZ103" i="12"/>
  <c r="BA103" i="12"/>
  <c r="BB103" i="12"/>
  <c r="BC103" i="12"/>
  <c r="BE103" i="12"/>
  <c r="BF103" i="12"/>
  <c r="BG103" i="12"/>
  <c r="AV104" i="12"/>
  <c r="AW104" i="12"/>
  <c r="AX104" i="12"/>
  <c r="AY104" i="12"/>
  <c r="AZ104" i="12"/>
  <c r="BA104" i="12"/>
  <c r="BB104" i="12"/>
  <c r="BC104" i="12"/>
  <c r="BE104" i="12"/>
  <c r="BF104" i="12"/>
  <c r="BG104" i="12"/>
  <c r="AV105" i="12"/>
  <c r="AW105" i="12"/>
  <c r="AX105" i="12"/>
  <c r="AY105" i="12"/>
  <c r="AZ105" i="12"/>
  <c r="BA105" i="12"/>
  <c r="BB105" i="12"/>
  <c r="BC105" i="12"/>
  <c r="BE105" i="12"/>
  <c r="BF105" i="12"/>
  <c r="BG105" i="12"/>
  <c r="AV106" i="12"/>
  <c r="AW106" i="12"/>
  <c r="AX106" i="12"/>
  <c r="AY106" i="12"/>
  <c r="AZ106" i="12"/>
  <c r="BA106" i="12"/>
  <c r="BB106" i="12"/>
  <c r="BC106" i="12"/>
  <c r="BE106" i="12"/>
  <c r="BF106" i="12"/>
  <c r="BG106" i="12"/>
  <c r="AV107" i="12"/>
  <c r="AW107" i="12"/>
  <c r="AX107" i="12"/>
  <c r="AY107" i="12"/>
  <c r="AZ107" i="12"/>
  <c r="BA107" i="12"/>
  <c r="BB107" i="12"/>
  <c r="BC107" i="12"/>
  <c r="BE107" i="12"/>
  <c r="BF107" i="12"/>
  <c r="BG107" i="12"/>
  <c r="AV108" i="12"/>
  <c r="AW108" i="12"/>
  <c r="AX108" i="12"/>
  <c r="AY108" i="12"/>
  <c r="AZ108" i="12"/>
  <c r="BA108" i="12"/>
  <c r="BB108" i="12"/>
  <c r="BC108" i="12"/>
  <c r="BE108" i="12"/>
  <c r="BF108" i="12"/>
  <c r="BG108" i="12"/>
  <c r="AV109" i="12"/>
  <c r="AW109" i="12"/>
  <c r="AX109" i="12"/>
  <c r="AY109" i="12"/>
  <c r="AZ109" i="12"/>
  <c r="BA109" i="12"/>
  <c r="BB109" i="12"/>
  <c r="BC109" i="12"/>
  <c r="BE109" i="12"/>
  <c r="BF109" i="12"/>
  <c r="BG109" i="12"/>
  <c r="AV110" i="12"/>
  <c r="AW110" i="12"/>
  <c r="AX110" i="12"/>
  <c r="AY110" i="12"/>
  <c r="AZ110" i="12"/>
  <c r="BA110" i="12"/>
  <c r="BB110" i="12"/>
  <c r="BC110" i="12"/>
  <c r="BE110" i="12"/>
  <c r="BF110" i="12"/>
  <c r="BG110" i="12"/>
  <c r="AV111" i="12"/>
  <c r="AW111" i="12"/>
  <c r="AX111" i="12"/>
  <c r="AY111" i="12"/>
  <c r="AZ111" i="12"/>
  <c r="BA111" i="12"/>
  <c r="BB111" i="12"/>
  <c r="BC111" i="12"/>
  <c r="BE111" i="12"/>
  <c r="BF111" i="12"/>
  <c r="BG111" i="12"/>
  <c r="AV112" i="12"/>
  <c r="AW112" i="12"/>
  <c r="AX112" i="12"/>
  <c r="AY112" i="12"/>
  <c r="AZ112" i="12"/>
  <c r="BA112" i="12"/>
  <c r="BB112" i="12"/>
  <c r="BC112" i="12"/>
  <c r="BE112" i="12"/>
  <c r="BF112" i="12"/>
  <c r="BG112" i="12"/>
  <c r="AV113" i="12"/>
  <c r="AW113" i="12"/>
  <c r="AX113" i="12"/>
  <c r="AY113" i="12"/>
  <c r="AZ113" i="12"/>
  <c r="BA113" i="12"/>
  <c r="BB113" i="12"/>
  <c r="BC113" i="12"/>
  <c r="BE113" i="12"/>
  <c r="BF113" i="12"/>
  <c r="BG113" i="12"/>
  <c r="AV114" i="12"/>
  <c r="AW114" i="12"/>
  <c r="AX114" i="12"/>
  <c r="AY114" i="12"/>
  <c r="AZ114" i="12"/>
  <c r="BA114" i="12"/>
  <c r="BB114" i="12"/>
  <c r="BC114" i="12"/>
  <c r="BE114" i="12"/>
  <c r="BF114" i="12"/>
  <c r="BG114" i="12"/>
  <c r="AV115" i="12"/>
  <c r="AW115" i="12"/>
  <c r="AX115" i="12"/>
  <c r="AY115" i="12"/>
  <c r="AZ115" i="12"/>
  <c r="BA115" i="12"/>
  <c r="BB115" i="12"/>
  <c r="BC115" i="12"/>
  <c r="BE115" i="12"/>
  <c r="BF115" i="12"/>
  <c r="BG115" i="12"/>
  <c r="AV116" i="12"/>
  <c r="AW116" i="12"/>
  <c r="AX116" i="12"/>
  <c r="AY116" i="12"/>
  <c r="AZ116" i="12"/>
  <c r="BA116" i="12"/>
  <c r="BB116" i="12"/>
  <c r="BC116" i="12"/>
  <c r="BE116" i="12"/>
  <c r="BF116" i="12"/>
  <c r="BG116" i="12"/>
  <c r="AV117" i="12"/>
  <c r="AW117" i="12"/>
  <c r="AX117" i="12"/>
  <c r="AY117" i="12"/>
  <c r="AZ117" i="12"/>
  <c r="BA117" i="12"/>
  <c r="BB117" i="12"/>
  <c r="BC117" i="12"/>
  <c r="BE117" i="12"/>
  <c r="BF117" i="12"/>
  <c r="BG117" i="12"/>
  <c r="AV118" i="12"/>
  <c r="AW118" i="12"/>
  <c r="AX118" i="12"/>
  <c r="AY118" i="12"/>
  <c r="AZ118" i="12"/>
  <c r="BA118" i="12"/>
  <c r="BB118" i="12"/>
  <c r="BC118" i="12"/>
  <c r="BE118" i="12"/>
  <c r="BF118" i="12"/>
  <c r="BG118" i="12"/>
  <c r="AV119" i="12"/>
  <c r="AW119" i="12"/>
  <c r="AX119" i="12"/>
  <c r="AY119" i="12"/>
  <c r="AZ119" i="12"/>
  <c r="BA119" i="12"/>
  <c r="BB119" i="12"/>
  <c r="BC119" i="12"/>
  <c r="BE119" i="12"/>
  <c r="BF119" i="12"/>
  <c r="BG119" i="12"/>
  <c r="AV120" i="12"/>
  <c r="AW120" i="12"/>
  <c r="AX120" i="12"/>
  <c r="AY120" i="12"/>
  <c r="AZ120" i="12"/>
  <c r="BA120" i="12"/>
  <c r="BB120" i="12"/>
  <c r="BC120" i="12"/>
  <c r="BE120" i="12"/>
  <c r="BF120" i="12"/>
  <c r="BG120" i="12"/>
  <c r="AV121" i="12"/>
  <c r="AW121" i="12"/>
  <c r="AX121" i="12"/>
  <c r="AY121" i="12"/>
  <c r="AZ121" i="12"/>
  <c r="BA121" i="12"/>
  <c r="BB121" i="12"/>
  <c r="BC121" i="12"/>
  <c r="BE121" i="12"/>
  <c r="BF121" i="12"/>
  <c r="BG121" i="12"/>
  <c r="AV122" i="12"/>
  <c r="AW122" i="12"/>
  <c r="AX122" i="12"/>
  <c r="AY122" i="12"/>
  <c r="AZ122" i="12"/>
  <c r="BA122" i="12"/>
  <c r="BB122" i="12"/>
  <c r="BC122" i="12"/>
  <c r="BE122" i="12"/>
  <c r="BF122" i="12"/>
  <c r="BG122" i="12"/>
  <c r="AV123" i="12"/>
  <c r="AW123" i="12"/>
  <c r="AX123" i="12"/>
  <c r="AY123" i="12"/>
  <c r="AZ123" i="12"/>
  <c r="BA123" i="12"/>
  <c r="BB123" i="12"/>
  <c r="BC123" i="12"/>
  <c r="BE123" i="12"/>
  <c r="BF123" i="12"/>
  <c r="BG123" i="12"/>
  <c r="AV124" i="12"/>
  <c r="AW124" i="12"/>
  <c r="AX124" i="12"/>
  <c r="AY124" i="12"/>
  <c r="AZ124" i="12"/>
  <c r="BA124" i="12"/>
  <c r="BB124" i="12"/>
  <c r="BC124" i="12"/>
  <c r="BE124" i="12"/>
  <c r="BF124" i="12"/>
  <c r="BG124" i="12"/>
  <c r="AV125" i="12"/>
  <c r="AW125" i="12"/>
  <c r="AX125" i="12"/>
  <c r="AY125" i="12"/>
  <c r="AZ125" i="12"/>
  <c r="BA125" i="12"/>
  <c r="BB125" i="12"/>
  <c r="BC125" i="12"/>
  <c r="BE125" i="12"/>
  <c r="BF125" i="12"/>
  <c r="BG125" i="12"/>
  <c r="AV126" i="12"/>
  <c r="AW126" i="12"/>
  <c r="AX126" i="12"/>
  <c r="AY126" i="12"/>
  <c r="AZ126" i="12"/>
  <c r="BA126" i="12"/>
  <c r="BB126" i="12"/>
  <c r="BC126" i="12"/>
  <c r="BE126" i="12"/>
  <c r="BF126" i="12"/>
  <c r="BG126" i="12"/>
  <c r="AV127" i="12"/>
  <c r="AW127" i="12"/>
  <c r="AX127" i="12"/>
  <c r="AY127" i="12"/>
  <c r="AZ127" i="12"/>
  <c r="BA127" i="12"/>
  <c r="BB127" i="12"/>
  <c r="BC127" i="12"/>
  <c r="BE127" i="12"/>
  <c r="BF127" i="12"/>
  <c r="BG127" i="12"/>
  <c r="AV128" i="12"/>
  <c r="AW128" i="12"/>
  <c r="AX128" i="12"/>
  <c r="AY128" i="12"/>
  <c r="AZ128" i="12"/>
  <c r="BA128" i="12"/>
  <c r="BB128" i="12"/>
  <c r="BC128" i="12"/>
  <c r="BE128" i="12"/>
  <c r="BF128" i="12"/>
  <c r="BG128" i="12"/>
  <c r="AV129" i="12"/>
  <c r="AW129" i="12"/>
  <c r="AX129" i="12"/>
  <c r="AY129" i="12"/>
  <c r="AZ129" i="12"/>
  <c r="BA129" i="12"/>
  <c r="BB129" i="12"/>
  <c r="BC129" i="12"/>
  <c r="BE129" i="12"/>
  <c r="BF129" i="12"/>
  <c r="BG129" i="12"/>
  <c r="AV130" i="12"/>
  <c r="AW130" i="12"/>
  <c r="AX130" i="12"/>
  <c r="AY130" i="12"/>
  <c r="AZ130" i="12"/>
  <c r="BA130" i="12"/>
  <c r="BB130" i="12"/>
  <c r="BC130" i="12"/>
  <c r="BE130" i="12"/>
  <c r="BF130" i="12"/>
  <c r="BG130" i="12"/>
  <c r="AV131" i="12"/>
  <c r="AW131" i="12"/>
  <c r="AX131" i="12"/>
  <c r="AY131" i="12"/>
  <c r="AZ131" i="12"/>
  <c r="BA131" i="12"/>
  <c r="BB131" i="12"/>
  <c r="BC131" i="12"/>
  <c r="BE131" i="12"/>
  <c r="BF131" i="12"/>
  <c r="BG131" i="12"/>
  <c r="AV132" i="12"/>
  <c r="AW132" i="12"/>
  <c r="AX132" i="12"/>
  <c r="AY132" i="12"/>
  <c r="AZ132" i="12"/>
  <c r="BA132" i="12"/>
  <c r="BB132" i="12"/>
  <c r="BC132" i="12"/>
  <c r="BE132" i="12"/>
  <c r="BF132" i="12"/>
  <c r="BG132" i="12"/>
  <c r="AV133" i="12"/>
  <c r="AW133" i="12"/>
  <c r="AX133" i="12"/>
  <c r="AY133" i="12"/>
  <c r="AZ133" i="12"/>
  <c r="BA133" i="12"/>
  <c r="BB133" i="12"/>
  <c r="BC133" i="12"/>
  <c r="BE133" i="12"/>
  <c r="BF133" i="12"/>
  <c r="BG133" i="12"/>
  <c r="AV134" i="12"/>
  <c r="AW134" i="12"/>
  <c r="AX134" i="12"/>
  <c r="AY134" i="12"/>
  <c r="AZ134" i="12"/>
  <c r="BA134" i="12"/>
  <c r="BB134" i="12"/>
  <c r="BC134" i="12"/>
  <c r="BE134" i="12"/>
  <c r="BF134" i="12"/>
  <c r="BG134" i="12"/>
  <c r="AV135" i="12"/>
  <c r="AW135" i="12"/>
  <c r="AX135" i="12"/>
  <c r="AY135" i="12"/>
  <c r="AZ135" i="12"/>
  <c r="BA135" i="12"/>
  <c r="BB135" i="12"/>
  <c r="BC135" i="12"/>
  <c r="BE135" i="12"/>
  <c r="BF135" i="12"/>
  <c r="BG135" i="12"/>
  <c r="AV136" i="12"/>
  <c r="AW136" i="12"/>
  <c r="AX136" i="12"/>
  <c r="AY136" i="12"/>
  <c r="AZ136" i="12"/>
  <c r="BA136" i="12"/>
  <c r="BB136" i="12"/>
  <c r="BC136" i="12"/>
  <c r="BE136" i="12"/>
  <c r="BF136" i="12"/>
  <c r="BG136" i="12"/>
  <c r="AV137" i="12"/>
  <c r="AW137" i="12"/>
  <c r="AX137" i="12"/>
  <c r="AY137" i="12"/>
  <c r="AZ137" i="12"/>
  <c r="BA137" i="12"/>
  <c r="BB137" i="12"/>
  <c r="BC137" i="12"/>
  <c r="BE137" i="12"/>
  <c r="BF137" i="12"/>
  <c r="BG137" i="12"/>
  <c r="AV138" i="12"/>
  <c r="AW138" i="12"/>
  <c r="AX138" i="12"/>
  <c r="AY138" i="12"/>
  <c r="AZ138" i="12"/>
  <c r="BA138" i="12"/>
  <c r="BB138" i="12"/>
  <c r="BC138" i="12"/>
  <c r="BE138" i="12"/>
  <c r="BF138" i="12"/>
  <c r="BG138" i="12"/>
  <c r="AV139" i="12"/>
  <c r="AW139" i="12"/>
  <c r="AX139" i="12"/>
  <c r="AY139" i="12"/>
  <c r="AZ139" i="12"/>
  <c r="BA139" i="12"/>
  <c r="BB139" i="12"/>
  <c r="BC139" i="12"/>
  <c r="BE139" i="12"/>
  <c r="BF139" i="12"/>
  <c r="BG139" i="12"/>
  <c r="AV140" i="12"/>
  <c r="AW140" i="12"/>
  <c r="AX140" i="12"/>
  <c r="AY140" i="12"/>
  <c r="AZ140" i="12"/>
  <c r="BA140" i="12"/>
  <c r="BB140" i="12"/>
  <c r="BC140" i="12"/>
  <c r="BE140" i="12"/>
  <c r="BF140" i="12"/>
  <c r="BG140" i="12"/>
  <c r="AV141" i="12"/>
  <c r="AW141" i="12"/>
  <c r="AX141" i="12"/>
  <c r="AY141" i="12"/>
  <c r="AZ141" i="12"/>
  <c r="BA141" i="12"/>
  <c r="BB141" i="12"/>
  <c r="BC141" i="12"/>
  <c r="BE141" i="12"/>
  <c r="BF141" i="12"/>
  <c r="BG141" i="12"/>
  <c r="AV142" i="12"/>
  <c r="AW142" i="12"/>
  <c r="AX142" i="12"/>
  <c r="AY142" i="12"/>
  <c r="AZ142" i="12"/>
  <c r="BA142" i="12"/>
  <c r="BB142" i="12"/>
  <c r="BC142" i="12"/>
  <c r="BE142" i="12"/>
  <c r="BF142" i="12"/>
  <c r="BG142" i="12"/>
  <c r="AV143" i="12"/>
  <c r="AW143" i="12"/>
  <c r="AX143" i="12"/>
  <c r="AY143" i="12"/>
  <c r="AZ143" i="12"/>
  <c r="BA143" i="12"/>
  <c r="BB143" i="12"/>
  <c r="BC143" i="12"/>
  <c r="BE143" i="12"/>
  <c r="BF143" i="12"/>
  <c r="BG143" i="12"/>
  <c r="AV144" i="12"/>
  <c r="AW144" i="12"/>
  <c r="AX144" i="12"/>
  <c r="AY144" i="12"/>
  <c r="AZ144" i="12"/>
  <c r="BA144" i="12"/>
  <c r="BB144" i="12"/>
  <c r="BC144" i="12"/>
  <c r="BE144" i="12"/>
  <c r="BF144" i="12"/>
  <c r="BG144" i="12"/>
  <c r="AV145" i="12"/>
  <c r="AW145" i="12"/>
  <c r="AX145" i="12"/>
  <c r="AY145" i="12"/>
  <c r="AZ145" i="12"/>
  <c r="BA145" i="12"/>
  <c r="BB145" i="12"/>
  <c r="BC145" i="12"/>
  <c r="BE145" i="12"/>
  <c r="BF145" i="12"/>
  <c r="BG145" i="12"/>
  <c r="AV146" i="12"/>
  <c r="AW146" i="12"/>
  <c r="AX146" i="12"/>
  <c r="AY146" i="12"/>
  <c r="AZ146" i="12"/>
  <c r="BA146" i="12"/>
  <c r="BB146" i="12"/>
  <c r="BC146" i="12"/>
  <c r="BE146" i="12"/>
  <c r="BF146" i="12"/>
  <c r="BG146" i="12"/>
  <c r="AV147" i="12"/>
  <c r="AW147" i="12"/>
  <c r="AX147" i="12"/>
  <c r="AY147" i="12"/>
  <c r="AZ147" i="12"/>
  <c r="BA147" i="12"/>
  <c r="BB147" i="12"/>
  <c r="BC147" i="12"/>
  <c r="BE147" i="12"/>
  <c r="BF147" i="12"/>
  <c r="BG147" i="12"/>
  <c r="AV148" i="12"/>
  <c r="AW148" i="12"/>
  <c r="AX148" i="12"/>
  <c r="AY148" i="12"/>
  <c r="AZ148" i="12"/>
  <c r="BA148" i="12"/>
  <c r="BB148" i="12"/>
  <c r="BC148" i="12"/>
  <c r="BE148" i="12"/>
  <c r="BF148" i="12"/>
  <c r="BG148" i="12"/>
  <c r="AV149" i="12"/>
  <c r="AW149" i="12"/>
  <c r="AX149" i="12"/>
  <c r="AY149" i="12"/>
  <c r="AZ149" i="12"/>
  <c r="BA149" i="12"/>
  <c r="BB149" i="12"/>
  <c r="BC149" i="12"/>
  <c r="BE149" i="12"/>
  <c r="BF149" i="12"/>
  <c r="BG149" i="12"/>
  <c r="AV150" i="12"/>
  <c r="AW150" i="12"/>
  <c r="AX150" i="12"/>
  <c r="AY150" i="12"/>
  <c r="AZ150" i="12"/>
  <c r="BA150" i="12"/>
  <c r="BB150" i="12"/>
  <c r="BC150" i="12"/>
  <c r="BE150" i="12"/>
  <c r="BF150" i="12"/>
  <c r="BG150" i="12"/>
  <c r="AV151" i="12"/>
  <c r="AW151" i="12"/>
  <c r="AX151" i="12"/>
  <c r="AY151" i="12"/>
  <c r="AZ151" i="12"/>
  <c r="BA151" i="12"/>
  <c r="BB151" i="12"/>
  <c r="BC151" i="12"/>
  <c r="BE151" i="12"/>
  <c r="BF151" i="12"/>
  <c r="BG151" i="12"/>
  <c r="AV152" i="12"/>
  <c r="AW152" i="12"/>
  <c r="AX152" i="12"/>
  <c r="AY152" i="12"/>
  <c r="AZ152" i="12"/>
  <c r="BA152" i="12"/>
  <c r="BB152" i="12"/>
  <c r="BC152" i="12"/>
  <c r="BE152" i="12"/>
  <c r="BF152" i="12"/>
  <c r="BG152" i="12"/>
  <c r="AV153" i="12"/>
  <c r="AW153" i="12"/>
  <c r="AX153" i="12"/>
  <c r="AY153" i="12"/>
  <c r="AZ153" i="12"/>
  <c r="BA153" i="12"/>
  <c r="BB153" i="12"/>
  <c r="BC153" i="12"/>
  <c r="BE153" i="12"/>
  <c r="BF153" i="12"/>
  <c r="BG153" i="12"/>
  <c r="AV154" i="12"/>
  <c r="AW154" i="12"/>
  <c r="AX154" i="12"/>
  <c r="AY154" i="12"/>
  <c r="AZ154" i="12"/>
  <c r="BA154" i="12"/>
  <c r="BB154" i="12"/>
  <c r="BC154" i="12"/>
  <c r="BE154" i="12"/>
  <c r="BF154" i="12"/>
  <c r="BG154" i="12"/>
  <c r="AV155" i="12"/>
  <c r="AW155" i="12"/>
  <c r="AX155" i="12"/>
  <c r="AY155" i="12"/>
  <c r="AZ155" i="12"/>
  <c r="BA155" i="12"/>
  <c r="BB155" i="12"/>
  <c r="BC155" i="12"/>
  <c r="BE155" i="12"/>
  <c r="BF155" i="12"/>
  <c r="BG155" i="12"/>
  <c r="AV156" i="12"/>
  <c r="AW156" i="12"/>
  <c r="AX156" i="12"/>
  <c r="AY156" i="12"/>
  <c r="AZ156" i="12"/>
  <c r="BA156" i="12"/>
  <c r="BB156" i="12"/>
  <c r="BC156" i="12"/>
  <c r="BE156" i="12"/>
  <c r="BF156" i="12"/>
  <c r="BG156" i="12"/>
  <c r="AV157" i="12"/>
  <c r="AW157" i="12"/>
  <c r="AX157" i="12"/>
  <c r="AY157" i="12"/>
  <c r="AZ157" i="12"/>
  <c r="BA157" i="12"/>
  <c r="BB157" i="12"/>
  <c r="BC157" i="12"/>
  <c r="BE157" i="12"/>
  <c r="BF157" i="12"/>
  <c r="BG157" i="12"/>
  <c r="AV158" i="12"/>
  <c r="AW158" i="12"/>
  <c r="AX158" i="12"/>
  <c r="AY158" i="12"/>
  <c r="AZ158" i="12"/>
  <c r="BA158" i="12"/>
  <c r="BB158" i="12"/>
  <c r="BC158" i="12"/>
  <c r="BE158" i="12"/>
  <c r="BF158" i="12"/>
  <c r="BG158" i="12"/>
  <c r="AV159" i="12"/>
  <c r="AW159" i="12"/>
  <c r="AX159" i="12"/>
  <c r="AY159" i="12"/>
  <c r="AZ159" i="12"/>
  <c r="BA159" i="12"/>
  <c r="BB159" i="12"/>
  <c r="BC159" i="12"/>
  <c r="BE159" i="12"/>
  <c r="BF159" i="12"/>
  <c r="BG159" i="12"/>
  <c r="AV160" i="12"/>
  <c r="AW160" i="12"/>
  <c r="AX160" i="12"/>
  <c r="AY160" i="12"/>
  <c r="AZ160" i="12"/>
  <c r="BA160" i="12"/>
  <c r="BB160" i="12"/>
  <c r="BC160" i="12"/>
  <c r="BE160" i="12"/>
  <c r="BF160" i="12"/>
  <c r="BG160" i="12"/>
  <c r="AV161" i="12"/>
  <c r="AW161" i="12"/>
  <c r="AX161" i="12"/>
  <c r="AY161" i="12"/>
  <c r="AZ161" i="12"/>
  <c r="BA161" i="12"/>
  <c r="BB161" i="12"/>
  <c r="BC161" i="12"/>
  <c r="BE161" i="12"/>
  <c r="BF161" i="12"/>
  <c r="BG161" i="12"/>
  <c r="AV162" i="12"/>
  <c r="AW162" i="12"/>
  <c r="AX162" i="12"/>
  <c r="AY162" i="12"/>
  <c r="AZ162" i="12"/>
  <c r="BA162" i="12"/>
  <c r="BB162" i="12"/>
  <c r="BC162" i="12"/>
  <c r="BE162" i="12"/>
  <c r="BF162" i="12"/>
  <c r="BG162" i="12"/>
  <c r="AV163" i="12"/>
  <c r="AW163" i="12"/>
  <c r="AX163" i="12"/>
  <c r="AY163" i="12"/>
  <c r="AZ163" i="12"/>
  <c r="BA163" i="12"/>
  <c r="BB163" i="12"/>
  <c r="BC163" i="12"/>
  <c r="BE163" i="12"/>
  <c r="BF163" i="12"/>
  <c r="BG163" i="12"/>
  <c r="AV164" i="12"/>
  <c r="AW164" i="12"/>
  <c r="AX164" i="12"/>
  <c r="AY164" i="12"/>
  <c r="AZ164" i="12"/>
  <c r="BA164" i="12"/>
  <c r="BB164" i="12"/>
  <c r="BC164" i="12"/>
  <c r="BE164" i="12"/>
  <c r="BF164" i="12"/>
  <c r="BG164" i="12"/>
  <c r="AV165" i="12"/>
  <c r="AW165" i="12"/>
  <c r="AX165" i="12"/>
  <c r="AY165" i="12"/>
  <c r="AZ165" i="12"/>
  <c r="BA165" i="12"/>
  <c r="BB165" i="12"/>
  <c r="BC165" i="12"/>
  <c r="BE165" i="12"/>
  <c r="BF165" i="12"/>
  <c r="BG165" i="12"/>
  <c r="AV166" i="12"/>
  <c r="AW166" i="12"/>
  <c r="AX166" i="12"/>
  <c r="AY166" i="12"/>
  <c r="AZ166" i="12"/>
  <c r="BA166" i="12"/>
  <c r="BB166" i="12"/>
  <c r="BC166" i="12"/>
  <c r="BE166" i="12"/>
  <c r="BF166" i="12"/>
  <c r="BG166" i="12"/>
  <c r="AV167" i="12"/>
  <c r="AW167" i="12"/>
  <c r="AX167" i="12"/>
  <c r="AY167" i="12"/>
  <c r="AZ167" i="12"/>
  <c r="BA167" i="12"/>
  <c r="BB167" i="12"/>
  <c r="BC167" i="12"/>
  <c r="BE167" i="12"/>
  <c r="BF167" i="12"/>
  <c r="BG167" i="12"/>
  <c r="AV168" i="12"/>
  <c r="AW168" i="12"/>
  <c r="AX168" i="12"/>
  <c r="AY168" i="12"/>
  <c r="AZ168" i="12"/>
  <c r="BA168" i="12"/>
  <c r="BB168" i="12"/>
  <c r="BC168" i="12"/>
  <c r="BE168" i="12"/>
  <c r="BF168" i="12"/>
  <c r="BG168" i="12"/>
  <c r="AV169" i="12"/>
  <c r="AW169" i="12"/>
  <c r="AX169" i="12"/>
  <c r="AY169" i="12"/>
  <c r="AZ169" i="12"/>
  <c r="BA169" i="12"/>
  <c r="BB169" i="12"/>
  <c r="BC169" i="12"/>
  <c r="BE169" i="12"/>
  <c r="BF169" i="12"/>
  <c r="BG169" i="12"/>
  <c r="AV170" i="12"/>
  <c r="AW170" i="12"/>
  <c r="AX170" i="12"/>
  <c r="AY170" i="12"/>
  <c r="AZ170" i="12"/>
  <c r="BA170" i="12"/>
  <c r="BB170" i="12"/>
  <c r="BC170" i="12"/>
  <c r="BE170" i="12"/>
  <c r="BF170" i="12"/>
  <c r="BG170" i="12"/>
  <c r="AV171" i="12"/>
  <c r="AW171" i="12"/>
  <c r="AX171" i="12"/>
  <c r="AY171" i="12"/>
  <c r="AZ171" i="12"/>
  <c r="BA171" i="12"/>
  <c r="BB171" i="12"/>
  <c r="BC171" i="12"/>
  <c r="BE171" i="12"/>
  <c r="BF171" i="12"/>
  <c r="BG171" i="12"/>
  <c r="AV172" i="12"/>
  <c r="AW172" i="12"/>
  <c r="AX172" i="12"/>
  <c r="AY172" i="12"/>
  <c r="AZ172" i="12"/>
  <c r="BA172" i="12"/>
  <c r="BB172" i="12"/>
  <c r="BC172" i="12"/>
  <c r="BE172" i="12"/>
  <c r="BF172" i="12"/>
  <c r="BG172" i="12"/>
  <c r="AV173" i="12"/>
  <c r="AW173" i="12"/>
  <c r="AX173" i="12"/>
  <c r="AY173" i="12"/>
  <c r="AZ173" i="12"/>
  <c r="BA173" i="12"/>
  <c r="BB173" i="12"/>
  <c r="BC173" i="12"/>
  <c r="BE173" i="12"/>
  <c r="BF173" i="12"/>
  <c r="BG173" i="12"/>
  <c r="AW13" i="12"/>
  <c r="AX13" i="12"/>
  <c r="E13" i="12" s="1"/>
  <c r="E12" i="12" s="1"/>
  <c r="AY13" i="12"/>
  <c r="AZ13" i="12"/>
  <c r="BA13" i="12"/>
  <c r="BB13" i="12"/>
  <c r="BB193" i="12" s="1"/>
  <c r="BC13" i="12"/>
  <c r="BE13" i="12"/>
  <c r="BF13" i="12"/>
  <c r="BG13" i="12"/>
  <c r="BG192" i="12" s="1"/>
  <c r="AV13" i="12"/>
  <c r="CC7" i="1"/>
  <c r="CC8" i="1"/>
  <c r="CC9" i="1"/>
  <c r="CC10" i="1"/>
  <c r="CC11" i="1"/>
  <c r="CC12" i="1"/>
  <c r="CC13" i="1"/>
  <c r="CC14" i="1"/>
  <c r="CC15" i="1"/>
  <c r="CC16" i="1"/>
  <c r="CC17" i="1"/>
  <c r="CC18" i="1"/>
  <c r="CC19" i="1"/>
  <c r="CC20" i="1"/>
  <c r="CC21" i="1"/>
  <c r="CC22" i="1"/>
  <c r="CC23" i="1"/>
  <c r="CC24" i="1"/>
  <c r="CC25" i="1"/>
  <c r="CC26" i="1"/>
  <c r="CC27" i="1"/>
  <c r="CC28" i="1"/>
  <c r="CC29" i="1"/>
  <c r="CC30" i="1"/>
  <c r="CC31" i="1"/>
  <c r="CC32" i="1"/>
  <c r="CC33" i="1"/>
  <c r="CC34" i="1"/>
  <c r="CC35" i="1"/>
  <c r="CC36" i="1"/>
  <c r="CC37" i="1"/>
  <c r="CC38" i="1"/>
  <c r="CC39" i="1"/>
  <c r="CC40" i="1"/>
  <c r="CC41" i="1"/>
  <c r="CC42" i="1"/>
  <c r="CC43" i="1"/>
  <c r="CC44" i="1"/>
  <c r="CC45" i="1"/>
  <c r="CC46" i="1"/>
  <c r="CC47" i="1"/>
  <c r="CC48" i="1"/>
  <c r="CC49" i="1"/>
  <c r="CC50" i="1"/>
  <c r="CC51" i="1"/>
  <c r="CC52" i="1"/>
  <c r="CC53" i="1"/>
  <c r="CC54" i="1"/>
  <c r="CC55" i="1"/>
  <c r="CC56" i="1"/>
  <c r="CC57" i="1"/>
  <c r="CC58" i="1"/>
  <c r="CC59" i="1"/>
  <c r="CC60" i="1"/>
  <c r="CC61" i="1"/>
  <c r="CC62" i="1"/>
  <c r="CC63" i="1"/>
  <c r="CC64" i="1"/>
  <c r="CC65" i="1"/>
  <c r="CC66" i="1"/>
  <c r="CC67" i="1"/>
  <c r="CC68" i="1"/>
  <c r="CC69" i="1"/>
  <c r="CC70" i="1"/>
  <c r="CC71" i="1"/>
  <c r="CC72" i="1"/>
  <c r="CC73" i="1"/>
  <c r="CC74" i="1"/>
  <c r="CC75" i="1"/>
  <c r="CC76" i="1"/>
  <c r="CC77" i="1"/>
  <c r="CC78" i="1"/>
  <c r="CC79" i="1"/>
  <c r="CC80" i="1"/>
  <c r="CC81" i="1"/>
  <c r="CC82" i="1"/>
  <c r="CC83" i="1"/>
  <c r="CC84" i="1"/>
  <c r="CC85" i="1"/>
  <c r="CC86" i="1"/>
  <c r="CC87" i="1"/>
  <c r="CC88" i="1"/>
  <c r="CC89" i="1"/>
  <c r="CC90" i="1"/>
  <c r="CC91" i="1"/>
  <c r="CC92" i="1"/>
  <c r="CC93" i="1"/>
  <c r="CC94" i="1"/>
  <c r="CC95" i="1"/>
  <c r="CC96" i="1"/>
  <c r="CC97" i="1"/>
  <c r="CC98" i="1"/>
  <c r="CC99" i="1"/>
  <c r="CC100" i="1"/>
  <c r="CC101" i="1"/>
  <c r="CC102" i="1"/>
  <c r="CC103" i="1"/>
  <c r="CC104" i="1"/>
  <c r="CC105" i="1"/>
  <c r="CC106" i="1"/>
  <c r="CC107" i="1"/>
  <c r="CC108" i="1"/>
  <c r="CC109" i="1"/>
  <c r="CC110" i="1"/>
  <c r="CC111" i="1"/>
  <c r="CC112" i="1"/>
  <c r="CC113" i="1"/>
  <c r="CC114" i="1"/>
  <c r="CC115" i="1"/>
  <c r="CC116" i="1"/>
  <c r="CC117" i="1"/>
  <c r="CC118" i="1"/>
  <c r="CC119" i="1"/>
  <c r="CC120" i="1"/>
  <c r="CC121" i="1"/>
  <c r="CC122" i="1"/>
  <c r="CC123" i="1"/>
  <c r="CC124" i="1"/>
  <c r="CC125" i="1"/>
  <c r="CC126" i="1"/>
  <c r="CC127" i="1"/>
  <c r="CC128" i="1"/>
  <c r="CC129" i="1"/>
  <c r="CC130" i="1"/>
  <c r="CC131" i="1"/>
  <c r="CC132" i="1"/>
  <c r="CC133" i="1"/>
  <c r="CC134" i="1"/>
  <c r="CC135" i="1"/>
  <c r="CC136" i="1"/>
  <c r="CC137" i="1"/>
  <c r="CC138" i="1"/>
  <c r="CC139" i="1"/>
  <c r="CC140" i="1"/>
  <c r="CC141" i="1"/>
  <c r="CC142" i="1"/>
  <c r="CC143" i="1"/>
  <c r="CC144" i="1"/>
  <c r="CC145" i="1"/>
  <c r="CC146" i="1"/>
  <c r="CC147" i="1"/>
  <c r="CC148" i="1"/>
  <c r="CC149" i="1"/>
  <c r="CC150" i="1"/>
  <c r="CC151" i="1"/>
  <c r="CC152" i="1"/>
  <c r="CC153" i="1"/>
  <c r="CC154" i="1"/>
  <c r="CC155" i="1"/>
  <c r="CC156" i="1"/>
  <c r="CC157" i="1"/>
  <c r="CC158" i="1"/>
  <c r="CC159" i="1"/>
  <c r="CC160" i="1"/>
  <c r="CC161" i="1"/>
  <c r="CC162" i="1"/>
  <c r="CC163" i="1"/>
  <c r="CC164" i="1"/>
  <c r="CC165" i="1"/>
  <c r="CC166" i="1"/>
  <c r="CC167" i="1"/>
  <c r="CC168" i="1"/>
  <c r="CC169" i="1"/>
  <c r="CC170" i="1"/>
  <c r="CC171" i="1"/>
  <c r="CC172" i="1"/>
  <c r="CC173" i="1"/>
  <c r="CC174" i="1"/>
  <c r="CC175" i="1"/>
  <c r="CC176" i="1"/>
  <c r="CC177" i="1"/>
  <c r="CC178" i="1"/>
  <c r="CC179" i="1"/>
  <c r="CC180" i="1"/>
  <c r="CC181" i="1"/>
  <c r="CC182" i="1"/>
  <c r="CC183" i="1"/>
  <c r="CC184"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Y8" i="1"/>
  <c r="DK8" i="1" s="1"/>
  <c r="AY9" i="1"/>
  <c r="AY10" i="1"/>
  <c r="AY11" i="1"/>
  <c r="AY12" i="1"/>
  <c r="DK12" i="1" s="1"/>
  <c r="AY13" i="1"/>
  <c r="AY14" i="1"/>
  <c r="AY15" i="1"/>
  <c r="AY16" i="1"/>
  <c r="AY17" i="1"/>
  <c r="AY18" i="1"/>
  <c r="AY19" i="1"/>
  <c r="AY20" i="1"/>
  <c r="DK20" i="1" s="1"/>
  <c r="AY21" i="1"/>
  <c r="DW21" i="1" s="1"/>
  <c r="AY22" i="1"/>
  <c r="AY23" i="1"/>
  <c r="AY24" i="1"/>
  <c r="DK24" i="1" s="1"/>
  <c r="AY25" i="1"/>
  <c r="AY26" i="1"/>
  <c r="AY27" i="1"/>
  <c r="AY28" i="1"/>
  <c r="DK28" i="1" s="1"/>
  <c r="AY29" i="1"/>
  <c r="DW29" i="1" s="1"/>
  <c r="AY30" i="1"/>
  <c r="AY31" i="1"/>
  <c r="AY32" i="1"/>
  <c r="AY33" i="1"/>
  <c r="AY34" i="1"/>
  <c r="AY35" i="1"/>
  <c r="AY36" i="1"/>
  <c r="DK36" i="1" s="1"/>
  <c r="AY37" i="1"/>
  <c r="AY38" i="1"/>
  <c r="AY39" i="1"/>
  <c r="AY40" i="1"/>
  <c r="DK40" i="1" s="1"/>
  <c r="AY41" i="1"/>
  <c r="AY42" i="1"/>
  <c r="AY43" i="1"/>
  <c r="AY44" i="1"/>
  <c r="DK44" i="1" s="1"/>
  <c r="AY45" i="1"/>
  <c r="AY46" i="1"/>
  <c r="AY47" i="1"/>
  <c r="AY48" i="1"/>
  <c r="AY49" i="1"/>
  <c r="DW49" i="1" s="1"/>
  <c r="AY50" i="1"/>
  <c r="AY51" i="1"/>
  <c r="AY52" i="1"/>
  <c r="DK52" i="1" s="1"/>
  <c r="AY53" i="1"/>
  <c r="AY54" i="1"/>
  <c r="AY55" i="1"/>
  <c r="AY56" i="1"/>
  <c r="DK56" i="1" s="1"/>
  <c r="AY57" i="1"/>
  <c r="DW57" i="1" s="1"/>
  <c r="AY58" i="1"/>
  <c r="AY59" i="1"/>
  <c r="AY60" i="1"/>
  <c r="DK60" i="1" s="1"/>
  <c r="AY61" i="1"/>
  <c r="AY62" i="1"/>
  <c r="AY63" i="1"/>
  <c r="AY64" i="1"/>
  <c r="AY65" i="1"/>
  <c r="AY66" i="1"/>
  <c r="AY67" i="1"/>
  <c r="AY68" i="1"/>
  <c r="DK68" i="1" s="1"/>
  <c r="AY69" i="1"/>
  <c r="AY70" i="1"/>
  <c r="AY71" i="1"/>
  <c r="AY72" i="1"/>
  <c r="DK72" i="1" s="1"/>
  <c r="AY73" i="1"/>
  <c r="AY74" i="1"/>
  <c r="AY75" i="1"/>
  <c r="AY76" i="1"/>
  <c r="DK76" i="1" s="1"/>
  <c r="AY77" i="1"/>
  <c r="AY78" i="1"/>
  <c r="AY79" i="1"/>
  <c r="AY80" i="1"/>
  <c r="DK80" i="1" s="1"/>
  <c r="AY81" i="1"/>
  <c r="AY82" i="1"/>
  <c r="AY83" i="1"/>
  <c r="AY84" i="1"/>
  <c r="DK84" i="1" s="1"/>
  <c r="AY85" i="1"/>
  <c r="AY86" i="1"/>
  <c r="AY87" i="1"/>
  <c r="AY88" i="1"/>
  <c r="AY90" i="1"/>
  <c r="AY91" i="1"/>
  <c r="AY92" i="1"/>
  <c r="AY93" i="1"/>
  <c r="DK93" i="1" s="1"/>
  <c r="AY94" i="1"/>
  <c r="AY95" i="1"/>
  <c r="AY96" i="1"/>
  <c r="AY97" i="1"/>
  <c r="AY98" i="1"/>
  <c r="AY99" i="1"/>
  <c r="AY100" i="1"/>
  <c r="AY101" i="1"/>
  <c r="DK101" i="1" s="1"/>
  <c r="AY102" i="1"/>
  <c r="DW102" i="1" s="1"/>
  <c r="AY103" i="1"/>
  <c r="AY104" i="1"/>
  <c r="AY105" i="1"/>
  <c r="DK105" i="1" s="1"/>
  <c r="AY106" i="1"/>
  <c r="AY107" i="1"/>
  <c r="AY108" i="1"/>
  <c r="AY109" i="1"/>
  <c r="DK109" i="1" s="1"/>
  <c r="AY110" i="1"/>
  <c r="DW110" i="1" s="1"/>
  <c r="AY111" i="1"/>
  <c r="AY112" i="1"/>
  <c r="AY113" i="1"/>
  <c r="AY114" i="1"/>
  <c r="AY115" i="1"/>
  <c r="AY116" i="1"/>
  <c r="AY117" i="1"/>
  <c r="DK117" i="1" s="1"/>
  <c r="AY118" i="1"/>
  <c r="AY119" i="1"/>
  <c r="AY120" i="1"/>
  <c r="AY121" i="1"/>
  <c r="DK121" i="1" s="1"/>
  <c r="AY122" i="1"/>
  <c r="AY123" i="1"/>
  <c r="AY124" i="1"/>
  <c r="AY125" i="1"/>
  <c r="DK125" i="1" s="1"/>
  <c r="AY126" i="1"/>
  <c r="AY127" i="1"/>
  <c r="AY128" i="1"/>
  <c r="AY129" i="1"/>
  <c r="AY130" i="1"/>
  <c r="DW130" i="1" s="1"/>
  <c r="AY131" i="1"/>
  <c r="AY132" i="1"/>
  <c r="AY133" i="1"/>
  <c r="DK133" i="1" s="1"/>
  <c r="AY134" i="1"/>
  <c r="AY135" i="1"/>
  <c r="AY136" i="1"/>
  <c r="AY137" i="1"/>
  <c r="DK137" i="1" s="1"/>
  <c r="AY138" i="1"/>
  <c r="DW138" i="1" s="1"/>
  <c r="AY139" i="1"/>
  <c r="AY140" i="1"/>
  <c r="AY141" i="1"/>
  <c r="DK141" i="1" s="1"/>
  <c r="AY142" i="1"/>
  <c r="AY143" i="1"/>
  <c r="AY144" i="1"/>
  <c r="AY145" i="1"/>
  <c r="DK145" i="1" s="1"/>
  <c r="AY146" i="1"/>
  <c r="DW146" i="1" s="1"/>
  <c r="AY147" i="1"/>
  <c r="AY148" i="1"/>
  <c r="AY149" i="1"/>
  <c r="DK149" i="1" s="1"/>
  <c r="AY150" i="1"/>
  <c r="AY151" i="1"/>
  <c r="AY152" i="1"/>
  <c r="AY153" i="1"/>
  <c r="DK153" i="1" s="1"/>
  <c r="AY154" i="1"/>
  <c r="DW154" i="1" s="1"/>
  <c r="AY155" i="1"/>
  <c r="AY156" i="1"/>
  <c r="AY157" i="1"/>
  <c r="DK157" i="1" s="1"/>
  <c r="AY158" i="1"/>
  <c r="AY159" i="1"/>
  <c r="AY160" i="1"/>
  <c r="AY161" i="1"/>
  <c r="AY162" i="1"/>
  <c r="AY163" i="1"/>
  <c r="AY164" i="1"/>
  <c r="AY165" i="1"/>
  <c r="DK165" i="1" s="1"/>
  <c r="AY166" i="1"/>
  <c r="AY167" i="1"/>
  <c r="AY168" i="1"/>
  <c r="AY169" i="1"/>
  <c r="DK169" i="1" s="1"/>
  <c r="AY170" i="1"/>
  <c r="AY171" i="1"/>
  <c r="AY172" i="1"/>
  <c r="AY173" i="1"/>
  <c r="DK173" i="1" s="1"/>
  <c r="AY174" i="1"/>
  <c r="AY175" i="1"/>
  <c r="AY176" i="1"/>
  <c r="AY177" i="1"/>
  <c r="AY178" i="1"/>
  <c r="AY179" i="1"/>
  <c r="AY180" i="1"/>
  <c r="AY181" i="1"/>
  <c r="DK181" i="1" s="1"/>
  <c r="AY182" i="1"/>
  <c r="DW182" i="1" s="1"/>
  <c r="AY183" i="1"/>
  <c r="AY184" i="1"/>
  <c r="CJ6" i="1"/>
  <c r="AE10" i="3" s="1"/>
  <c r="DK7" i="1"/>
  <c r="EI7" i="1" s="1"/>
  <c r="DK11" i="1"/>
  <c r="DK15" i="1"/>
  <c r="DK16" i="1"/>
  <c r="DK19" i="1"/>
  <c r="DK21" i="1"/>
  <c r="DK23" i="1"/>
  <c r="DK27" i="1"/>
  <c r="DK29" i="1"/>
  <c r="EI29" i="1" s="1"/>
  <c r="DK31" i="1"/>
  <c r="DK32" i="1"/>
  <c r="DK35" i="1"/>
  <c r="DK39" i="1"/>
  <c r="DK43" i="1"/>
  <c r="DK47" i="1"/>
  <c r="DK48" i="1"/>
  <c r="DK49" i="1"/>
  <c r="DK51" i="1"/>
  <c r="DK55" i="1"/>
  <c r="DK57" i="1"/>
  <c r="EI57" i="1" s="1"/>
  <c r="DK59" i="1"/>
  <c r="DK63" i="1"/>
  <c r="DK64" i="1"/>
  <c r="DK67" i="1"/>
  <c r="DK71" i="1"/>
  <c r="DK75" i="1"/>
  <c r="DK79" i="1"/>
  <c r="DK83" i="1"/>
  <c r="DK87" i="1"/>
  <c r="DK92" i="1"/>
  <c r="DK96" i="1"/>
  <c r="DK97" i="1"/>
  <c r="DK100" i="1"/>
  <c r="DK102" i="1"/>
  <c r="DK104" i="1"/>
  <c r="DK108" i="1"/>
  <c r="DK110" i="1"/>
  <c r="DK112" i="1"/>
  <c r="DK113" i="1"/>
  <c r="DK116" i="1"/>
  <c r="EI116" i="1" s="1"/>
  <c r="DK120" i="1"/>
  <c r="DK124" i="1"/>
  <c r="EI124" i="1" s="1"/>
  <c r="DK128" i="1"/>
  <c r="DK129" i="1"/>
  <c r="DK130" i="1"/>
  <c r="DK132" i="1"/>
  <c r="DK136" i="1"/>
  <c r="DK138" i="1"/>
  <c r="DK140" i="1"/>
  <c r="DK144" i="1"/>
  <c r="DK148" i="1"/>
  <c r="DK152" i="1"/>
  <c r="DK154" i="1"/>
  <c r="DK156" i="1"/>
  <c r="DK160" i="1"/>
  <c r="DK161" i="1"/>
  <c r="DK164" i="1"/>
  <c r="DK168" i="1"/>
  <c r="DK172" i="1"/>
  <c r="DK176" i="1"/>
  <c r="DK177" i="1"/>
  <c r="DK180" i="1"/>
  <c r="DK184" i="1"/>
  <c r="DW7" i="1"/>
  <c r="DW11" i="1"/>
  <c r="DW15" i="1"/>
  <c r="DW19" i="1"/>
  <c r="DW23" i="1"/>
  <c r="DW27" i="1"/>
  <c r="EI27" i="1" s="1"/>
  <c r="DW31" i="1"/>
  <c r="DW35" i="1"/>
  <c r="EI35" i="1" s="1"/>
  <c r="DW39" i="1"/>
  <c r="DW43" i="1"/>
  <c r="DW47" i="1"/>
  <c r="DW51" i="1"/>
  <c r="EI51" i="1" s="1"/>
  <c r="DW55" i="1"/>
  <c r="DW59" i="1"/>
  <c r="EI59" i="1" s="1"/>
  <c r="DW63" i="1"/>
  <c r="DW67" i="1"/>
  <c r="EI67" i="1" s="1"/>
  <c r="DW71" i="1"/>
  <c r="DW75" i="1"/>
  <c r="DW79" i="1"/>
  <c r="DW83" i="1"/>
  <c r="EI83" i="1" s="1"/>
  <c r="DW87" i="1"/>
  <c r="DW92" i="1"/>
  <c r="DW96" i="1"/>
  <c r="DW100" i="1"/>
  <c r="DW104" i="1"/>
  <c r="DW108" i="1"/>
  <c r="DW112" i="1"/>
  <c r="DW116" i="1"/>
  <c r="DW120" i="1"/>
  <c r="DW124" i="1"/>
  <c r="DW128" i="1"/>
  <c r="DW132" i="1"/>
  <c r="DW136" i="1"/>
  <c r="DW140" i="1"/>
  <c r="DW144" i="1"/>
  <c r="DW148" i="1"/>
  <c r="DW152" i="1"/>
  <c r="DW156" i="1"/>
  <c r="DW160" i="1"/>
  <c r="DW164" i="1"/>
  <c r="EI164" i="1" s="1"/>
  <c r="DW168" i="1"/>
  <c r="DW172" i="1"/>
  <c r="DW176" i="1"/>
  <c r="DW180" i="1"/>
  <c r="EI180" i="1" s="1"/>
  <c r="DW184" i="1"/>
  <c r="AB7" i="1"/>
  <c r="AB8" i="1"/>
  <c r="DX8" i="1" s="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DX40" i="1" s="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DX72" i="1" s="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DX104" i="1" s="1"/>
  <c r="EJ104" i="1" s="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DX136" i="1" s="1"/>
  <c r="EJ136" i="1" s="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DX168" i="1" s="1"/>
  <c r="AB169" i="1"/>
  <c r="AB170" i="1"/>
  <c r="AB171" i="1"/>
  <c r="AB172" i="1"/>
  <c r="AB173" i="1"/>
  <c r="AB174" i="1"/>
  <c r="AB175" i="1"/>
  <c r="AB176" i="1"/>
  <c r="AB177" i="1"/>
  <c r="AB178" i="1"/>
  <c r="AB179" i="1"/>
  <c r="AB180" i="1"/>
  <c r="AB181" i="1"/>
  <c r="AB182" i="1"/>
  <c r="AB183" i="1"/>
  <c r="AB184" i="1"/>
  <c r="BX7" i="1"/>
  <c r="BX8" i="1"/>
  <c r="BX9" i="1"/>
  <c r="BX10" i="1"/>
  <c r="BX11" i="1"/>
  <c r="BX12" i="1"/>
  <c r="BX13" i="1"/>
  <c r="BX14" i="1"/>
  <c r="BX15" i="1"/>
  <c r="BX16" i="1"/>
  <c r="BX17" i="1"/>
  <c r="BX18" i="1"/>
  <c r="BX19" i="1"/>
  <c r="BX20" i="1"/>
  <c r="BX21" i="1"/>
  <c r="BX22" i="1"/>
  <c r="BX23" i="1"/>
  <c r="BX24" i="1"/>
  <c r="BX25" i="1"/>
  <c r="BX26" i="1"/>
  <c r="BX27" i="1"/>
  <c r="BX28" i="1"/>
  <c r="BX29" i="1"/>
  <c r="BX30" i="1"/>
  <c r="BX31" i="1"/>
  <c r="BX32" i="1"/>
  <c r="BX33" i="1"/>
  <c r="BX34" i="1"/>
  <c r="BX35" i="1"/>
  <c r="BX36" i="1"/>
  <c r="BX37" i="1"/>
  <c r="BX38" i="1"/>
  <c r="BX39" i="1"/>
  <c r="BX40" i="1"/>
  <c r="BX41" i="1"/>
  <c r="BX42" i="1"/>
  <c r="BX43" i="1"/>
  <c r="BX44" i="1"/>
  <c r="BX45" i="1"/>
  <c r="BX46" i="1"/>
  <c r="BX47" i="1"/>
  <c r="BX48" i="1"/>
  <c r="BX49" i="1"/>
  <c r="BX50" i="1"/>
  <c r="BX51" i="1"/>
  <c r="BX52" i="1"/>
  <c r="BX53" i="1"/>
  <c r="BX54" i="1"/>
  <c r="BX55" i="1"/>
  <c r="BX56" i="1"/>
  <c r="BX57" i="1"/>
  <c r="BX58" i="1"/>
  <c r="BX59" i="1"/>
  <c r="BX60" i="1"/>
  <c r="BX61" i="1"/>
  <c r="BX62" i="1"/>
  <c r="BX63" i="1"/>
  <c r="BX64" i="1"/>
  <c r="BX65" i="1"/>
  <c r="BX66" i="1"/>
  <c r="BX67" i="1"/>
  <c r="BX68" i="1"/>
  <c r="BX69" i="1"/>
  <c r="BX70" i="1"/>
  <c r="BX71" i="1"/>
  <c r="BX72" i="1"/>
  <c r="BX73" i="1"/>
  <c r="BX74" i="1"/>
  <c r="BX75" i="1"/>
  <c r="BX76" i="1"/>
  <c r="BX77" i="1"/>
  <c r="BX78" i="1"/>
  <c r="BX79" i="1"/>
  <c r="BX80" i="1"/>
  <c r="BX81" i="1"/>
  <c r="BX82" i="1"/>
  <c r="BX83" i="1"/>
  <c r="BX84" i="1"/>
  <c r="BX85" i="1"/>
  <c r="BX86" i="1"/>
  <c r="BX87" i="1"/>
  <c r="BX88" i="1"/>
  <c r="BX89" i="1"/>
  <c r="BX90" i="1"/>
  <c r="BX91" i="1"/>
  <c r="BX92" i="1"/>
  <c r="BX93" i="1"/>
  <c r="BX94" i="1"/>
  <c r="BX95" i="1"/>
  <c r="BX96" i="1"/>
  <c r="BX97" i="1"/>
  <c r="BX98" i="1"/>
  <c r="BX99" i="1"/>
  <c r="BX100" i="1"/>
  <c r="BX101" i="1"/>
  <c r="BX102" i="1"/>
  <c r="BX103" i="1"/>
  <c r="BX104" i="1"/>
  <c r="BX105" i="1"/>
  <c r="BX106" i="1"/>
  <c r="BX107" i="1"/>
  <c r="BX108" i="1"/>
  <c r="BX109" i="1"/>
  <c r="BX110" i="1"/>
  <c r="BX111" i="1"/>
  <c r="BX112" i="1"/>
  <c r="BX113" i="1"/>
  <c r="BX114" i="1"/>
  <c r="BX115" i="1"/>
  <c r="BX116" i="1"/>
  <c r="BX117" i="1"/>
  <c r="BX118" i="1"/>
  <c r="BX119" i="1"/>
  <c r="BX120" i="1"/>
  <c r="BX121" i="1"/>
  <c r="BX122" i="1"/>
  <c r="BX123" i="1"/>
  <c r="BX124" i="1"/>
  <c r="BX125" i="1"/>
  <c r="BX126" i="1"/>
  <c r="BX127" i="1"/>
  <c r="BX128" i="1"/>
  <c r="BX129" i="1"/>
  <c r="BX130" i="1"/>
  <c r="BX131" i="1"/>
  <c r="BX132" i="1"/>
  <c r="BX133" i="1"/>
  <c r="BX134" i="1"/>
  <c r="BX135" i="1"/>
  <c r="BX136" i="1"/>
  <c r="BX137" i="1"/>
  <c r="BX138" i="1"/>
  <c r="BX139" i="1"/>
  <c r="BX140" i="1"/>
  <c r="BX141" i="1"/>
  <c r="BX142" i="1"/>
  <c r="BX143" i="1"/>
  <c r="BX144" i="1"/>
  <c r="BX145" i="1"/>
  <c r="BX146" i="1"/>
  <c r="BX147" i="1"/>
  <c r="BX148" i="1"/>
  <c r="BX149" i="1"/>
  <c r="BX150" i="1"/>
  <c r="BX151" i="1"/>
  <c r="BX152" i="1"/>
  <c r="BX153" i="1"/>
  <c r="BX154" i="1"/>
  <c r="BX155" i="1"/>
  <c r="BX156" i="1"/>
  <c r="BX157" i="1"/>
  <c r="BX158" i="1"/>
  <c r="BX159" i="1"/>
  <c r="BX160" i="1"/>
  <c r="BX161" i="1"/>
  <c r="BX162" i="1"/>
  <c r="BX163" i="1"/>
  <c r="BX164" i="1"/>
  <c r="BX165" i="1"/>
  <c r="BX166" i="1"/>
  <c r="BX167" i="1"/>
  <c r="BX168" i="1"/>
  <c r="BX169" i="1"/>
  <c r="BX170" i="1"/>
  <c r="BX171" i="1"/>
  <c r="BX172" i="1"/>
  <c r="BX173" i="1"/>
  <c r="BX174" i="1"/>
  <c r="BX175" i="1"/>
  <c r="BX176" i="1"/>
  <c r="BX177" i="1"/>
  <c r="BX178" i="1"/>
  <c r="BX179" i="1"/>
  <c r="BX180" i="1"/>
  <c r="BX181" i="1"/>
  <c r="BX182" i="1"/>
  <c r="BX183" i="1"/>
  <c r="BX184" i="1"/>
  <c r="AZ7" i="1"/>
  <c r="AZ8" i="1"/>
  <c r="DL8" i="1" s="1"/>
  <c r="AZ9" i="1"/>
  <c r="AZ10" i="1"/>
  <c r="AZ11" i="1"/>
  <c r="AZ12" i="1"/>
  <c r="DL12" i="1" s="1"/>
  <c r="AZ13" i="1"/>
  <c r="AZ14" i="1"/>
  <c r="AZ15" i="1"/>
  <c r="AZ16" i="1"/>
  <c r="DL16" i="1" s="1"/>
  <c r="AZ17" i="1"/>
  <c r="AZ18" i="1"/>
  <c r="AZ19" i="1"/>
  <c r="AZ20" i="1"/>
  <c r="DL20" i="1" s="1"/>
  <c r="AZ21" i="1"/>
  <c r="AZ22" i="1"/>
  <c r="AZ23" i="1"/>
  <c r="AZ24" i="1"/>
  <c r="DL24" i="1" s="1"/>
  <c r="AZ25" i="1"/>
  <c r="AZ26" i="1"/>
  <c r="AZ27" i="1"/>
  <c r="AZ28" i="1"/>
  <c r="DL28" i="1" s="1"/>
  <c r="AZ29" i="1"/>
  <c r="AZ30" i="1"/>
  <c r="AZ31" i="1"/>
  <c r="AZ32" i="1"/>
  <c r="DL32" i="1" s="1"/>
  <c r="EJ32" i="1" s="1"/>
  <c r="AZ33" i="1"/>
  <c r="AZ34" i="1"/>
  <c r="AZ35" i="1"/>
  <c r="AZ36" i="1"/>
  <c r="DL36" i="1" s="1"/>
  <c r="AZ37" i="1"/>
  <c r="AZ38" i="1"/>
  <c r="AZ39" i="1"/>
  <c r="AZ40" i="1"/>
  <c r="DL40" i="1" s="1"/>
  <c r="EJ40" i="1" s="1"/>
  <c r="AZ41" i="1"/>
  <c r="AZ42" i="1"/>
  <c r="AZ43" i="1"/>
  <c r="AZ44" i="1"/>
  <c r="DL44" i="1" s="1"/>
  <c r="AZ45" i="1"/>
  <c r="AZ46" i="1"/>
  <c r="AZ47" i="1"/>
  <c r="AZ48" i="1"/>
  <c r="DL48" i="1" s="1"/>
  <c r="AZ49" i="1"/>
  <c r="AZ50" i="1"/>
  <c r="AZ51" i="1"/>
  <c r="AZ52" i="1"/>
  <c r="DL52" i="1" s="1"/>
  <c r="AZ53" i="1"/>
  <c r="AZ54" i="1"/>
  <c r="AZ55" i="1"/>
  <c r="AZ56" i="1"/>
  <c r="DL56" i="1" s="1"/>
  <c r="AZ57" i="1"/>
  <c r="AZ58" i="1"/>
  <c r="AZ59" i="1"/>
  <c r="AZ60" i="1"/>
  <c r="DL60" i="1" s="1"/>
  <c r="AZ61" i="1"/>
  <c r="AZ62" i="1"/>
  <c r="AZ63" i="1"/>
  <c r="AZ64" i="1"/>
  <c r="DL64" i="1" s="1"/>
  <c r="AZ65" i="1"/>
  <c r="AZ66" i="1"/>
  <c r="AZ67" i="1"/>
  <c r="AZ68" i="1"/>
  <c r="DL68" i="1" s="1"/>
  <c r="AZ69" i="1"/>
  <c r="AZ70" i="1"/>
  <c r="AZ71" i="1"/>
  <c r="AZ72" i="1"/>
  <c r="DL72" i="1" s="1"/>
  <c r="EJ72" i="1" s="1"/>
  <c r="AZ73" i="1"/>
  <c r="AZ74" i="1"/>
  <c r="AZ75" i="1"/>
  <c r="AZ76" i="1"/>
  <c r="DL76" i="1" s="1"/>
  <c r="AZ77" i="1"/>
  <c r="AZ78" i="1"/>
  <c r="AZ79" i="1"/>
  <c r="AZ80" i="1"/>
  <c r="DL80" i="1" s="1"/>
  <c r="AZ81" i="1"/>
  <c r="AZ82" i="1"/>
  <c r="AZ83" i="1"/>
  <c r="AZ84" i="1"/>
  <c r="DL84" i="1" s="1"/>
  <c r="AZ85" i="1"/>
  <c r="AZ86" i="1"/>
  <c r="AZ87" i="1"/>
  <c r="AZ88" i="1"/>
  <c r="DL88" i="1" s="1"/>
  <c r="AZ89" i="1"/>
  <c r="AZ90" i="1"/>
  <c r="AZ91" i="1"/>
  <c r="AZ92" i="1"/>
  <c r="DL92" i="1" s="1"/>
  <c r="AZ93" i="1"/>
  <c r="AZ94" i="1"/>
  <c r="AZ95" i="1"/>
  <c r="AZ96" i="1"/>
  <c r="DL96" i="1" s="1"/>
  <c r="AZ97" i="1"/>
  <c r="AZ98" i="1"/>
  <c r="AZ99" i="1"/>
  <c r="AZ100" i="1"/>
  <c r="DL100" i="1" s="1"/>
  <c r="AZ101" i="1"/>
  <c r="AZ102" i="1"/>
  <c r="AZ103" i="1"/>
  <c r="AZ104" i="1"/>
  <c r="DL104" i="1" s="1"/>
  <c r="AZ105" i="1"/>
  <c r="AZ106" i="1"/>
  <c r="AZ107" i="1"/>
  <c r="AZ108" i="1"/>
  <c r="DL108" i="1" s="1"/>
  <c r="AZ109" i="1"/>
  <c r="AZ110" i="1"/>
  <c r="AZ111" i="1"/>
  <c r="AZ112" i="1"/>
  <c r="DL112" i="1" s="1"/>
  <c r="AZ113" i="1"/>
  <c r="AZ114" i="1"/>
  <c r="AZ115" i="1"/>
  <c r="AZ116" i="1"/>
  <c r="DL116" i="1" s="1"/>
  <c r="AZ117" i="1"/>
  <c r="AZ118" i="1"/>
  <c r="AZ119" i="1"/>
  <c r="AZ120" i="1"/>
  <c r="DL120" i="1" s="1"/>
  <c r="AZ121" i="1"/>
  <c r="AZ122" i="1"/>
  <c r="AZ123" i="1"/>
  <c r="AZ124" i="1"/>
  <c r="DL124" i="1" s="1"/>
  <c r="AZ125" i="1"/>
  <c r="AZ126" i="1"/>
  <c r="AZ127" i="1"/>
  <c r="AZ128" i="1"/>
  <c r="DL128" i="1" s="1"/>
  <c r="AZ129" i="1"/>
  <c r="AZ130" i="1"/>
  <c r="AZ131" i="1"/>
  <c r="AZ132" i="1"/>
  <c r="DL132" i="1" s="1"/>
  <c r="AZ133" i="1"/>
  <c r="AZ134" i="1"/>
  <c r="AZ135" i="1"/>
  <c r="AZ136" i="1"/>
  <c r="DL136" i="1" s="1"/>
  <c r="AZ137" i="1"/>
  <c r="AZ138" i="1"/>
  <c r="AZ139" i="1"/>
  <c r="AZ140" i="1"/>
  <c r="DL140" i="1" s="1"/>
  <c r="AZ141" i="1"/>
  <c r="AZ142" i="1"/>
  <c r="AZ143" i="1"/>
  <c r="AZ144" i="1"/>
  <c r="DL144" i="1" s="1"/>
  <c r="AZ145" i="1"/>
  <c r="AZ146" i="1"/>
  <c r="AZ147" i="1"/>
  <c r="AZ148" i="1"/>
  <c r="DL148" i="1" s="1"/>
  <c r="AZ149" i="1"/>
  <c r="AZ150" i="1"/>
  <c r="AZ151" i="1"/>
  <c r="AZ152" i="1"/>
  <c r="DL152" i="1" s="1"/>
  <c r="AZ153" i="1"/>
  <c r="AZ154" i="1"/>
  <c r="AZ155" i="1"/>
  <c r="AZ156" i="1"/>
  <c r="DL156" i="1" s="1"/>
  <c r="AZ157" i="1"/>
  <c r="AZ158" i="1"/>
  <c r="AZ159" i="1"/>
  <c r="AZ160" i="1"/>
  <c r="DL160" i="1" s="1"/>
  <c r="AZ161" i="1"/>
  <c r="AZ162" i="1"/>
  <c r="AZ163" i="1"/>
  <c r="AZ164" i="1"/>
  <c r="DL164" i="1" s="1"/>
  <c r="AZ165" i="1"/>
  <c r="AZ166" i="1"/>
  <c r="AZ167" i="1"/>
  <c r="AZ168" i="1"/>
  <c r="DL168" i="1" s="1"/>
  <c r="EJ168" i="1" s="1"/>
  <c r="AZ169" i="1"/>
  <c r="AZ170" i="1"/>
  <c r="AZ171" i="1"/>
  <c r="AZ172" i="1"/>
  <c r="DL172" i="1" s="1"/>
  <c r="AZ173" i="1"/>
  <c r="AZ174" i="1"/>
  <c r="AZ175" i="1"/>
  <c r="AZ176" i="1"/>
  <c r="DL176" i="1" s="1"/>
  <c r="EJ176" i="1" s="1"/>
  <c r="AZ177" i="1"/>
  <c r="AZ178" i="1"/>
  <c r="AZ179" i="1"/>
  <c r="AZ180" i="1"/>
  <c r="DL180" i="1" s="1"/>
  <c r="AZ181" i="1"/>
  <c r="AZ182" i="1"/>
  <c r="AZ183" i="1"/>
  <c r="AZ184" i="1"/>
  <c r="DL184" i="1" s="1"/>
  <c r="CK6" i="1"/>
  <c r="AF10" i="3" s="1"/>
  <c r="DL7" i="1"/>
  <c r="DL9" i="1"/>
  <c r="DL10" i="1"/>
  <c r="DL11" i="1"/>
  <c r="DL13" i="1"/>
  <c r="DL14" i="1"/>
  <c r="DL15" i="1"/>
  <c r="DL17" i="1"/>
  <c r="DL18" i="1"/>
  <c r="DL19" i="1"/>
  <c r="DL21" i="1"/>
  <c r="DL22" i="1"/>
  <c r="DL23" i="1"/>
  <c r="DL25" i="1"/>
  <c r="DL26" i="1"/>
  <c r="DL27" i="1"/>
  <c r="DL29" i="1"/>
  <c r="DL30" i="1"/>
  <c r="DL31" i="1"/>
  <c r="DL33" i="1"/>
  <c r="DL34" i="1"/>
  <c r="DL35" i="1"/>
  <c r="DL37" i="1"/>
  <c r="DL38" i="1"/>
  <c r="DL39" i="1"/>
  <c r="DL41" i="1"/>
  <c r="DL42" i="1"/>
  <c r="DL43" i="1"/>
  <c r="DL45" i="1"/>
  <c r="DL46" i="1"/>
  <c r="DL47" i="1"/>
  <c r="DL49" i="1"/>
  <c r="DL50" i="1"/>
  <c r="DL51" i="1"/>
  <c r="DL53" i="1"/>
  <c r="DL54" i="1"/>
  <c r="DL55" i="1"/>
  <c r="DL57" i="1"/>
  <c r="DL58" i="1"/>
  <c r="DL59" i="1"/>
  <c r="DL61" i="1"/>
  <c r="DL62" i="1"/>
  <c r="DL63" i="1"/>
  <c r="DL65" i="1"/>
  <c r="DL66" i="1"/>
  <c r="DL67" i="1"/>
  <c r="DL69" i="1"/>
  <c r="DL70" i="1"/>
  <c r="DL71" i="1"/>
  <c r="DL73" i="1"/>
  <c r="DL74" i="1"/>
  <c r="DL75" i="1"/>
  <c r="DL77" i="1"/>
  <c r="DL78" i="1"/>
  <c r="DL79" i="1"/>
  <c r="DL81" i="1"/>
  <c r="DL82" i="1"/>
  <c r="DL83" i="1"/>
  <c r="DL85" i="1"/>
  <c r="DL86" i="1"/>
  <c r="DL87" i="1"/>
  <c r="DL89" i="1"/>
  <c r="DL90" i="1"/>
  <c r="DL91" i="1"/>
  <c r="DL93" i="1"/>
  <c r="DL94" i="1"/>
  <c r="DL95" i="1"/>
  <c r="DL97" i="1"/>
  <c r="DL98" i="1"/>
  <c r="DL99" i="1"/>
  <c r="DL101" i="1"/>
  <c r="DL102" i="1"/>
  <c r="DL103" i="1"/>
  <c r="DL105" i="1"/>
  <c r="DL106" i="1"/>
  <c r="DL107" i="1"/>
  <c r="DL109" i="1"/>
  <c r="DL110" i="1"/>
  <c r="DL111" i="1"/>
  <c r="DL113" i="1"/>
  <c r="DL114" i="1"/>
  <c r="DL115" i="1"/>
  <c r="DL117" i="1"/>
  <c r="DL118" i="1"/>
  <c r="DL119" i="1"/>
  <c r="DL121" i="1"/>
  <c r="DL122" i="1"/>
  <c r="DL123" i="1"/>
  <c r="DL125" i="1"/>
  <c r="DL126" i="1"/>
  <c r="DL127" i="1"/>
  <c r="DL129" i="1"/>
  <c r="DL130" i="1"/>
  <c r="DL131" i="1"/>
  <c r="DL133" i="1"/>
  <c r="DL134" i="1"/>
  <c r="DL135" i="1"/>
  <c r="DL137" i="1"/>
  <c r="DL138" i="1"/>
  <c r="DL139" i="1"/>
  <c r="DL141" i="1"/>
  <c r="DL142" i="1"/>
  <c r="DL143" i="1"/>
  <c r="DL145" i="1"/>
  <c r="DL146" i="1"/>
  <c r="DL147" i="1"/>
  <c r="DL149" i="1"/>
  <c r="DL150" i="1"/>
  <c r="DL151" i="1"/>
  <c r="DL153" i="1"/>
  <c r="DL154" i="1"/>
  <c r="DL155" i="1"/>
  <c r="DL157" i="1"/>
  <c r="DL158" i="1"/>
  <c r="DL159" i="1"/>
  <c r="DL161" i="1"/>
  <c r="DL162" i="1"/>
  <c r="DL163" i="1"/>
  <c r="DL165" i="1"/>
  <c r="DL166" i="1"/>
  <c r="DL167" i="1"/>
  <c r="DL169" i="1"/>
  <c r="DL170" i="1"/>
  <c r="DL171" i="1"/>
  <c r="DL173" i="1"/>
  <c r="DL174" i="1"/>
  <c r="DL175" i="1"/>
  <c r="DL177" i="1"/>
  <c r="DL178" i="1"/>
  <c r="DL179" i="1"/>
  <c r="DL181" i="1"/>
  <c r="DL182" i="1"/>
  <c r="DL183" i="1"/>
  <c r="DX10" i="1"/>
  <c r="EJ10" i="1" s="1"/>
  <c r="DX14" i="1"/>
  <c r="EJ14" i="1" s="1"/>
  <c r="DX16" i="1"/>
  <c r="EJ16" i="1" s="1"/>
  <c r="DX18" i="1"/>
  <c r="EJ18" i="1" s="1"/>
  <c r="DX22" i="1"/>
  <c r="EJ22" i="1" s="1"/>
  <c r="DX26" i="1"/>
  <c r="EJ26" i="1" s="1"/>
  <c r="DX30" i="1"/>
  <c r="EJ30" i="1" s="1"/>
  <c r="DX32" i="1"/>
  <c r="DX34" i="1"/>
  <c r="EJ34" i="1" s="1"/>
  <c r="DX38" i="1"/>
  <c r="EJ38" i="1" s="1"/>
  <c r="DX42" i="1"/>
  <c r="EJ42" i="1" s="1"/>
  <c r="DX46" i="1"/>
  <c r="EJ46" i="1" s="1"/>
  <c r="DX48" i="1"/>
  <c r="DX50" i="1"/>
  <c r="EJ50" i="1" s="1"/>
  <c r="DX54" i="1"/>
  <c r="EJ54" i="1" s="1"/>
  <c r="DX58" i="1"/>
  <c r="EJ58" i="1" s="1"/>
  <c r="DX62" i="1"/>
  <c r="EJ62" i="1" s="1"/>
  <c r="DX64" i="1"/>
  <c r="DX66" i="1"/>
  <c r="EJ66" i="1" s="1"/>
  <c r="DX70" i="1"/>
  <c r="EJ70" i="1" s="1"/>
  <c r="DX74" i="1"/>
  <c r="EJ74" i="1" s="1"/>
  <c r="DX78" i="1"/>
  <c r="EJ78" i="1" s="1"/>
  <c r="DX80" i="1"/>
  <c r="EJ80" i="1" s="1"/>
  <c r="DX82" i="1"/>
  <c r="DX86" i="1"/>
  <c r="EJ86" i="1" s="1"/>
  <c r="DX90" i="1"/>
  <c r="EJ90" i="1" s="1"/>
  <c r="DX94" i="1"/>
  <c r="EJ94" i="1" s="1"/>
  <c r="DX96" i="1"/>
  <c r="EJ96" i="1" s="1"/>
  <c r="DX98" i="1"/>
  <c r="EJ98" i="1" s="1"/>
  <c r="DX102" i="1"/>
  <c r="EJ102" i="1" s="1"/>
  <c r="DX106" i="1"/>
  <c r="EJ106" i="1" s="1"/>
  <c r="DX110" i="1"/>
  <c r="EJ110" i="1" s="1"/>
  <c r="DX112" i="1"/>
  <c r="EJ112" i="1" s="1"/>
  <c r="DX114" i="1"/>
  <c r="EJ114" i="1" s="1"/>
  <c r="DX118" i="1"/>
  <c r="EJ118" i="1" s="1"/>
  <c r="DX122" i="1"/>
  <c r="EJ122" i="1" s="1"/>
  <c r="DX126" i="1"/>
  <c r="EJ126" i="1" s="1"/>
  <c r="DX128" i="1"/>
  <c r="EJ128" i="1" s="1"/>
  <c r="DX130" i="1"/>
  <c r="EJ130" i="1" s="1"/>
  <c r="DX134" i="1"/>
  <c r="EJ134" i="1" s="1"/>
  <c r="DX138" i="1"/>
  <c r="EJ138" i="1" s="1"/>
  <c r="DX142" i="1"/>
  <c r="EJ142" i="1" s="1"/>
  <c r="DX144" i="1"/>
  <c r="EJ144" i="1" s="1"/>
  <c r="DX146" i="1"/>
  <c r="EJ146" i="1" s="1"/>
  <c r="DX150" i="1"/>
  <c r="EJ150" i="1" s="1"/>
  <c r="DX154" i="1"/>
  <c r="EJ154" i="1" s="1"/>
  <c r="DX158" i="1"/>
  <c r="EJ158" i="1" s="1"/>
  <c r="DX160" i="1"/>
  <c r="DX162" i="1"/>
  <c r="EJ162" i="1" s="1"/>
  <c r="DX166" i="1"/>
  <c r="EJ166" i="1" s="1"/>
  <c r="DX170" i="1"/>
  <c r="EJ170" i="1" s="1"/>
  <c r="DX174" i="1"/>
  <c r="EJ174" i="1" s="1"/>
  <c r="DX176" i="1"/>
  <c r="DX178" i="1"/>
  <c r="EJ178" i="1" s="1"/>
  <c r="DX182" i="1"/>
  <c r="EJ182" i="1" s="1"/>
  <c r="EI15" i="1"/>
  <c r="EI23" i="1"/>
  <c r="EI31" i="1"/>
  <c r="EI39" i="1"/>
  <c r="EI47" i="1"/>
  <c r="EI49" i="1"/>
  <c r="EI55" i="1"/>
  <c r="EI63" i="1"/>
  <c r="EJ64" i="1"/>
  <c r="EI71" i="1"/>
  <c r="EI79" i="1"/>
  <c r="EJ82" i="1"/>
  <c r="EI87" i="1"/>
  <c r="D16" i="20" s="1"/>
  <c r="D20" i="20" s="1"/>
  <c r="EI92" i="1"/>
  <c r="EI96" i="1"/>
  <c r="EI100" i="1"/>
  <c r="EI110" i="1"/>
  <c r="EI112" i="1"/>
  <c r="EI128" i="1"/>
  <c r="EI132" i="1"/>
  <c r="EI138" i="1"/>
  <c r="EI144" i="1"/>
  <c r="EI148" i="1"/>
  <c r="EI156" i="1"/>
  <c r="EI160" i="1"/>
  <c r="EJ160" i="1"/>
  <c r="EI176" i="1"/>
  <c r="AC8" i="1"/>
  <c r="AC9" i="1"/>
  <c r="AC10" i="1"/>
  <c r="AC11" i="1"/>
  <c r="DY11" i="1" s="1"/>
  <c r="EK11" i="1" s="1"/>
  <c r="AC12" i="1"/>
  <c r="AC13" i="1"/>
  <c r="AC14" i="1"/>
  <c r="AC15" i="1"/>
  <c r="AC16" i="1"/>
  <c r="AC17" i="1"/>
  <c r="AC18" i="1"/>
  <c r="AC19" i="1"/>
  <c r="AC20" i="1"/>
  <c r="AC21" i="1"/>
  <c r="AC22" i="1"/>
  <c r="AC23" i="1"/>
  <c r="AC24" i="1"/>
  <c r="AC25" i="1"/>
  <c r="AC26" i="1"/>
  <c r="AC27" i="1"/>
  <c r="AC28" i="1"/>
  <c r="AC29" i="1"/>
  <c r="DY29" i="1" s="1"/>
  <c r="EK29" i="1" s="1"/>
  <c r="AC30" i="1"/>
  <c r="AC31" i="1"/>
  <c r="AC32" i="1"/>
  <c r="AC33" i="1"/>
  <c r="AC34" i="1"/>
  <c r="AC35" i="1"/>
  <c r="DY35" i="1" s="1"/>
  <c r="EK35" i="1" s="1"/>
  <c r="AC36" i="1"/>
  <c r="AC37" i="1"/>
  <c r="AC38" i="1"/>
  <c r="AC39" i="1"/>
  <c r="AC40" i="1"/>
  <c r="AC41" i="1"/>
  <c r="AC42" i="1"/>
  <c r="AC43" i="1"/>
  <c r="DY43" i="1" s="1"/>
  <c r="AC44" i="1"/>
  <c r="AC45" i="1"/>
  <c r="AC46" i="1"/>
  <c r="AC47" i="1"/>
  <c r="AC48" i="1"/>
  <c r="AC49" i="1"/>
  <c r="AC50" i="1"/>
  <c r="AC51" i="1"/>
  <c r="AC52" i="1"/>
  <c r="AC53" i="1"/>
  <c r="AC54" i="1"/>
  <c r="AC55" i="1"/>
  <c r="AC56" i="1"/>
  <c r="AC57" i="1"/>
  <c r="AC58" i="1"/>
  <c r="AC59" i="1"/>
  <c r="AC60" i="1"/>
  <c r="AC61" i="1"/>
  <c r="DY61" i="1" s="1"/>
  <c r="AC62" i="1"/>
  <c r="AC63" i="1"/>
  <c r="AC64" i="1"/>
  <c r="AC65" i="1"/>
  <c r="AC66" i="1"/>
  <c r="AC67" i="1"/>
  <c r="DY67" i="1" s="1"/>
  <c r="EK67" i="1" s="1"/>
  <c r="AC68" i="1"/>
  <c r="AC69" i="1"/>
  <c r="AC70" i="1"/>
  <c r="AC71" i="1"/>
  <c r="AC72" i="1"/>
  <c r="AC73" i="1"/>
  <c r="AC74" i="1"/>
  <c r="AC75" i="1"/>
  <c r="DY75" i="1" s="1"/>
  <c r="EK75" i="1" s="1"/>
  <c r="AC76" i="1"/>
  <c r="AC77" i="1"/>
  <c r="AC78" i="1"/>
  <c r="AC79" i="1"/>
  <c r="AC80" i="1"/>
  <c r="AC81" i="1"/>
  <c r="AC82" i="1"/>
  <c r="AC83" i="1"/>
  <c r="AC84" i="1"/>
  <c r="AC85" i="1"/>
  <c r="AC86" i="1"/>
  <c r="AC87" i="1"/>
  <c r="AC88" i="1"/>
  <c r="AC89" i="1"/>
  <c r="AC90" i="1"/>
  <c r="AC91" i="1"/>
  <c r="AC92" i="1"/>
  <c r="AC93" i="1"/>
  <c r="DY93" i="1" s="1"/>
  <c r="AC94" i="1"/>
  <c r="AC95" i="1"/>
  <c r="AC96" i="1"/>
  <c r="AC97" i="1"/>
  <c r="AC98" i="1"/>
  <c r="AC99" i="1"/>
  <c r="DY99" i="1" s="1"/>
  <c r="EK99" i="1" s="1"/>
  <c r="AC100" i="1"/>
  <c r="AC101" i="1"/>
  <c r="AC102" i="1"/>
  <c r="AC103" i="1"/>
  <c r="AC104" i="1"/>
  <c r="AC105" i="1"/>
  <c r="AC106" i="1"/>
  <c r="AC107" i="1"/>
  <c r="DY107" i="1" s="1"/>
  <c r="AC108" i="1"/>
  <c r="AC109" i="1"/>
  <c r="AC110" i="1"/>
  <c r="AC111" i="1"/>
  <c r="AC112" i="1"/>
  <c r="AC113" i="1"/>
  <c r="AC114" i="1"/>
  <c r="AC115" i="1"/>
  <c r="AC116" i="1"/>
  <c r="AC117" i="1"/>
  <c r="AC118" i="1"/>
  <c r="AC119" i="1"/>
  <c r="AC120" i="1"/>
  <c r="AC121" i="1"/>
  <c r="AC122" i="1"/>
  <c r="AC123" i="1"/>
  <c r="AC124" i="1"/>
  <c r="AC125" i="1"/>
  <c r="DY125" i="1" s="1"/>
  <c r="EK125" i="1" s="1"/>
  <c r="AC126" i="1"/>
  <c r="AC127" i="1"/>
  <c r="AC128" i="1"/>
  <c r="AC129" i="1"/>
  <c r="AC130" i="1"/>
  <c r="AC131" i="1"/>
  <c r="DY131" i="1" s="1"/>
  <c r="EK131" i="1" s="1"/>
  <c r="AC132" i="1"/>
  <c r="AC133" i="1"/>
  <c r="AC134" i="1"/>
  <c r="AC135" i="1"/>
  <c r="AC136" i="1"/>
  <c r="AC137" i="1"/>
  <c r="AC138" i="1"/>
  <c r="AC139" i="1"/>
  <c r="DY139" i="1" s="1"/>
  <c r="EK139" i="1" s="1"/>
  <c r="AC140" i="1"/>
  <c r="AC141" i="1"/>
  <c r="DY141" i="1" s="1"/>
  <c r="EK141" i="1" s="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DY169" i="1" s="1"/>
  <c r="EK169" i="1" s="1"/>
  <c r="AC170" i="1"/>
  <c r="AC171" i="1"/>
  <c r="AC172" i="1"/>
  <c r="AC173" i="1"/>
  <c r="AC174" i="1"/>
  <c r="AC175" i="1"/>
  <c r="AC176" i="1"/>
  <c r="AC177" i="1"/>
  <c r="AC178" i="1"/>
  <c r="AC179" i="1"/>
  <c r="AC180" i="1"/>
  <c r="AC181" i="1"/>
  <c r="AC182" i="1"/>
  <c r="AC183" i="1"/>
  <c r="AC184" i="1"/>
  <c r="BY7" i="1"/>
  <c r="BY8" i="1"/>
  <c r="BY9" i="1"/>
  <c r="BY10" i="1"/>
  <c r="BY11" i="1"/>
  <c r="BY12" i="1"/>
  <c r="BY13" i="1"/>
  <c r="BY14" i="1"/>
  <c r="BY15" i="1"/>
  <c r="BY16" i="1"/>
  <c r="BY17" i="1"/>
  <c r="BY18" i="1"/>
  <c r="BY19" i="1"/>
  <c r="BY20" i="1"/>
  <c r="BY21" i="1"/>
  <c r="BY22" i="1"/>
  <c r="BY23" i="1"/>
  <c r="BY24" i="1"/>
  <c r="BY25" i="1"/>
  <c r="BY26" i="1"/>
  <c r="BY27" i="1"/>
  <c r="BY28" i="1"/>
  <c r="BY29" i="1"/>
  <c r="BY30" i="1"/>
  <c r="BY31" i="1"/>
  <c r="BY32" i="1"/>
  <c r="BY33" i="1"/>
  <c r="BY34" i="1"/>
  <c r="BY35" i="1"/>
  <c r="BY36" i="1"/>
  <c r="BY37" i="1"/>
  <c r="BY38" i="1"/>
  <c r="BY39" i="1"/>
  <c r="BY40" i="1"/>
  <c r="BY41" i="1"/>
  <c r="BY42" i="1"/>
  <c r="BY43" i="1"/>
  <c r="BY44" i="1"/>
  <c r="BY45" i="1"/>
  <c r="BY46" i="1"/>
  <c r="BY47" i="1"/>
  <c r="BY48" i="1"/>
  <c r="BY49" i="1"/>
  <c r="BY50" i="1"/>
  <c r="BY51" i="1"/>
  <c r="BY52" i="1"/>
  <c r="BY53" i="1"/>
  <c r="BY54" i="1"/>
  <c r="BY55" i="1"/>
  <c r="BY56" i="1"/>
  <c r="BY57" i="1"/>
  <c r="BY58" i="1"/>
  <c r="BY59" i="1"/>
  <c r="BY60" i="1"/>
  <c r="BY61" i="1"/>
  <c r="BY62" i="1"/>
  <c r="BY63" i="1"/>
  <c r="BY64" i="1"/>
  <c r="BY65" i="1"/>
  <c r="BY66" i="1"/>
  <c r="BY67" i="1"/>
  <c r="BY68" i="1"/>
  <c r="BY69" i="1"/>
  <c r="BY70" i="1"/>
  <c r="BY71" i="1"/>
  <c r="BY72" i="1"/>
  <c r="BY73" i="1"/>
  <c r="BY74" i="1"/>
  <c r="BY75" i="1"/>
  <c r="BY76" i="1"/>
  <c r="BY77" i="1"/>
  <c r="BY78" i="1"/>
  <c r="BY79" i="1"/>
  <c r="BY80" i="1"/>
  <c r="BY81" i="1"/>
  <c r="BY82" i="1"/>
  <c r="BY83" i="1"/>
  <c r="BY84" i="1"/>
  <c r="BY85" i="1"/>
  <c r="BY86" i="1"/>
  <c r="BY87" i="1"/>
  <c r="BY88" i="1"/>
  <c r="BY89" i="1"/>
  <c r="BY90" i="1"/>
  <c r="BY91" i="1"/>
  <c r="BY92" i="1"/>
  <c r="BY93" i="1"/>
  <c r="BY94" i="1"/>
  <c r="BY95" i="1"/>
  <c r="BY96" i="1"/>
  <c r="BY97" i="1"/>
  <c r="BY98" i="1"/>
  <c r="BY99" i="1"/>
  <c r="BY100" i="1"/>
  <c r="BY101" i="1"/>
  <c r="BY102" i="1"/>
  <c r="BY103" i="1"/>
  <c r="BY104" i="1"/>
  <c r="BY105" i="1"/>
  <c r="BY106" i="1"/>
  <c r="BY107" i="1"/>
  <c r="BY108" i="1"/>
  <c r="BY109" i="1"/>
  <c r="BY110" i="1"/>
  <c r="BY111" i="1"/>
  <c r="BY112" i="1"/>
  <c r="BY113" i="1"/>
  <c r="BY114" i="1"/>
  <c r="BY115" i="1"/>
  <c r="BY116" i="1"/>
  <c r="BY117" i="1"/>
  <c r="BY118" i="1"/>
  <c r="BY119" i="1"/>
  <c r="BY120" i="1"/>
  <c r="BY121" i="1"/>
  <c r="BY122" i="1"/>
  <c r="BY123" i="1"/>
  <c r="BY124" i="1"/>
  <c r="BY125" i="1"/>
  <c r="BY126" i="1"/>
  <c r="BY127" i="1"/>
  <c r="BY128" i="1"/>
  <c r="BY129" i="1"/>
  <c r="BY130" i="1"/>
  <c r="BY131" i="1"/>
  <c r="BY132" i="1"/>
  <c r="BY133" i="1"/>
  <c r="BY134" i="1"/>
  <c r="BY135" i="1"/>
  <c r="BY136" i="1"/>
  <c r="BY137" i="1"/>
  <c r="BY138" i="1"/>
  <c r="BY139" i="1"/>
  <c r="BY140" i="1"/>
  <c r="BY141" i="1"/>
  <c r="BY142" i="1"/>
  <c r="BY143" i="1"/>
  <c r="BY144" i="1"/>
  <c r="BY145" i="1"/>
  <c r="BY146" i="1"/>
  <c r="BY147" i="1"/>
  <c r="BY148" i="1"/>
  <c r="BY149" i="1"/>
  <c r="BY150" i="1"/>
  <c r="BY151" i="1"/>
  <c r="BY152" i="1"/>
  <c r="BY153" i="1"/>
  <c r="BY154" i="1"/>
  <c r="BY155" i="1"/>
  <c r="BY156" i="1"/>
  <c r="BY157" i="1"/>
  <c r="BY158" i="1"/>
  <c r="BY159" i="1"/>
  <c r="BY160" i="1"/>
  <c r="BY161" i="1"/>
  <c r="BY162" i="1"/>
  <c r="BY163" i="1"/>
  <c r="BY164" i="1"/>
  <c r="BY165" i="1"/>
  <c r="BY166" i="1"/>
  <c r="BY167" i="1"/>
  <c r="BY168" i="1"/>
  <c r="BY169" i="1"/>
  <c r="BY170" i="1"/>
  <c r="BY171" i="1"/>
  <c r="BY172" i="1"/>
  <c r="BY173" i="1"/>
  <c r="BY174" i="1"/>
  <c r="BY175" i="1"/>
  <c r="BY176" i="1"/>
  <c r="BY177" i="1"/>
  <c r="BY178" i="1"/>
  <c r="BY179" i="1"/>
  <c r="BY180" i="1"/>
  <c r="BY181" i="1"/>
  <c r="BY182" i="1"/>
  <c r="BY183" i="1"/>
  <c r="BY184" i="1"/>
  <c r="BY6" i="1"/>
  <c r="G18" i="7" s="1"/>
  <c r="G19" i="7" s="1"/>
  <c r="BA7" i="1"/>
  <c r="BA8" i="1"/>
  <c r="BA9" i="1"/>
  <c r="DM9" i="1" s="1"/>
  <c r="BA10" i="1"/>
  <c r="BA11" i="1"/>
  <c r="BA12" i="1"/>
  <c r="DY12" i="1" s="1"/>
  <c r="BA13" i="1"/>
  <c r="DM13" i="1" s="1"/>
  <c r="BA14" i="1"/>
  <c r="BA15" i="1"/>
  <c r="BA16" i="1"/>
  <c r="BA17" i="1"/>
  <c r="DY17" i="1" s="1"/>
  <c r="BA18" i="1"/>
  <c r="BA19" i="1"/>
  <c r="BA20" i="1"/>
  <c r="DY20" i="1" s="1"/>
  <c r="BA21" i="1"/>
  <c r="BA22" i="1"/>
  <c r="BA23" i="1"/>
  <c r="BA24" i="1"/>
  <c r="BA25" i="1"/>
  <c r="BA26" i="1"/>
  <c r="BA27" i="1"/>
  <c r="BA28" i="1"/>
  <c r="DY28" i="1" s="1"/>
  <c r="BA29" i="1"/>
  <c r="DM29" i="1" s="1"/>
  <c r="BA30" i="1"/>
  <c r="BA31" i="1"/>
  <c r="BA32" i="1"/>
  <c r="BA33" i="1"/>
  <c r="DY33" i="1" s="1"/>
  <c r="BA34" i="1"/>
  <c r="BA35" i="1"/>
  <c r="BA36" i="1"/>
  <c r="DY36" i="1" s="1"/>
  <c r="BA37" i="1"/>
  <c r="DM37" i="1" s="1"/>
  <c r="BA38" i="1"/>
  <c r="BA39" i="1"/>
  <c r="BA40" i="1"/>
  <c r="BA41" i="1"/>
  <c r="BA42" i="1"/>
  <c r="BA43" i="1"/>
  <c r="BA44" i="1"/>
  <c r="DY44" i="1" s="1"/>
  <c r="BA45" i="1"/>
  <c r="DM45" i="1" s="1"/>
  <c r="BA46" i="1"/>
  <c r="BA47" i="1"/>
  <c r="BA48" i="1"/>
  <c r="BA49" i="1"/>
  <c r="BA50" i="1"/>
  <c r="BA51" i="1"/>
  <c r="BA52" i="1"/>
  <c r="DY52" i="1" s="1"/>
  <c r="BA53" i="1"/>
  <c r="BA54" i="1"/>
  <c r="BA55" i="1"/>
  <c r="BA56" i="1"/>
  <c r="BA57" i="1"/>
  <c r="DY57" i="1" s="1"/>
  <c r="BA58" i="1"/>
  <c r="BA59" i="1"/>
  <c r="BA60" i="1"/>
  <c r="DY60" i="1" s="1"/>
  <c r="BA61" i="1"/>
  <c r="DM61" i="1" s="1"/>
  <c r="BA62" i="1"/>
  <c r="BA63" i="1"/>
  <c r="BA64" i="1"/>
  <c r="BA65" i="1"/>
  <c r="BA66" i="1"/>
  <c r="BA67" i="1"/>
  <c r="BA68" i="1"/>
  <c r="DY68" i="1" s="1"/>
  <c r="BA69" i="1"/>
  <c r="DY69" i="1" s="1"/>
  <c r="BA70" i="1"/>
  <c r="BA71" i="1"/>
  <c r="BA72" i="1"/>
  <c r="BA73" i="1"/>
  <c r="DM73" i="1" s="1"/>
  <c r="BA74" i="1"/>
  <c r="BA75" i="1"/>
  <c r="BA76" i="1"/>
  <c r="DY76" i="1" s="1"/>
  <c r="BA77" i="1"/>
  <c r="DM77" i="1" s="1"/>
  <c r="BA78" i="1"/>
  <c r="BA79" i="1"/>
  <c r="BA80" i="1"/>
  <c r="BA81" i="1"/>
  <c r="DY81" i="1" s="1"/>
  <c r="BA82" i="1"/>
  <c r="BA83" i="1"/>
  <c r="BA84" i="1"/>
  <c r="DY84" i="1" s="1"/>
  <c r="BA85" i="1"/>
  <c r="BA86" i="1"/>
  <c r="BA87" i="1"/>
  <c r="BA88" i="1"/>
  <c r="BA89" i="1"/>
  <c r="BA90" i="1"/>
  <c r="BA91" i="1"/>
  <c r="BA92" i="1"/>
  <c r="DY92" i="1" s="1"/>
  <c r="BA93" i="1"/>
  <c r="DM93" i="1" s="1"/>
  <c r="BA94" i="1"/>
  <c r="BA95" i="1"/>
  <c r="BA96" i="1"/>
  <c r="BA97" i="1"/>
  <c r="BA98" i="1"/>
  <c r="BA99" i="1"/>
  <c r="BA100" i="1"/>
  <c r="DY100" i="1" s="1"/>
  <c r="BA101" i="1"/>
  <c r="DM101" i="1" s="1"/>
  <c r="BA102" i="1"/>
  <c r="BA103" i="1"/>
  <c r="BA104" i="1"/>
  <c r="BA105" i="1"/>
  <c r="BA106" i="1"/>
  <c r="BA107" i="1"/>
  <c r="BA108" i="1"/>
  <c r="DY108" i="1" s="1"/>
  <c r="BA109" i="1"/>
  <c r="DM109" i="1" s="1"/>
  <c r="BA110" i="1"/>
  <c r="BA111" i="1"/>
  <c r="BA112" i="1"/>
  <c r="BA113" i="1"/>
  <c r="BA114" i="1"/>
  <c r="BA115" i="1"/>
  <c r="BA116" i="1"/>
  <c r="DY116" i="1" s="1"/>
  <c r="BA117" i="1"/>
  <c r="BA118" i="1"/>
  <c r="BA119" i="1"/>
  <c r="BA120" i="1"/>
  <c r="BA121" i="1"/>
  <c r="BA122" i="1"/>
  <c r="BA123" i="1"/>
  <c r="BA124" i="1"/>
  <c r="DY124" i="1" s="1"/>
  <c r="BA125" i="1"/>
  <c r="DM125" i="1" s="1"/>
  <c r="BA126" i="1"/>
  <c r="BA127" i="1"/>
  <c r="BA128" i="1"/>
  <c r="BA129" i="1"/>
  <c r="BA130" i="1"/>
  <c r="BA131" i="1"/>
  <c r="BA132" i="1"/>
  <c r="DY132" i="1" s="1"/>
  <c r="BA133" i="1"/>
  <c r="BA134" i="1"/>
  <c r="BA135" i="1"/>
  <c r="BA136" i="1"/>
  <c r="BA137" i="1"/>
  <c r="DM137" i="1" s="1"/>
  <c r="BA138" i="1"/>
  <c r="BA139" i="1"/>
  <c r="BA140" i="1"/>
  <c r="DY140" i="1" s="1"/>
  <c r="BA141" i="1"/>
  <c r="DM141" i="1" s="1"/>
  <c r="BA142" i="1"/>
  <c r="BA143" i="1"/>
  <c r="BA144" i="1"/>
  <c r="BA145" i="1"/>
  <c r="DM145" i="1" s="1"/>
  <c r="BA146" i="1"/>
  <c r="BA147" i="1"/>
  <c r="BA148" i="1"/>
  <c r="DY148" i="1" s="1"/>
  <c r="BA149" i="1"/>
  <c r="BA150" i="1"/>
  <c r="BA151" i="1"/>
  <c r="BA152" i="1"/>
  <c r="BA153" i="1"/>
  <c r="BA154" i="1"/>
  <c r="BA155" i="1"/>
  <c r="BA156" i="1"/>
  <c r="DY156" i="1" s="1"/>
  <c r="BA157" i="1"/>
  <c r="DM157" i="1" s="1"/>
  <c r="BA158" i="1"/>
  <c r="BA159" i="1"/>
  <c r="BA160" i="1"/>
  <c r="BA161" i="1"/>
  <c r="BA162" i="1"/>
  <c r="BA163" i="1"/>
  <c r="BA164" i="1"/>
  <c r="DY164" i="1" s="1"/>
  <c r="BA165" i="1"/>
  <c r="DM165" i="1" s="1"/>
  <c r="BA166" i="1"/>
  <c r="BA167" i="1"/>
  <c r="BA168" i="1"/>
  <c r="BA169" i="1"/>
  <c r="BA170" i="1"/>
  <c r="BA171" i="1"/>
  <c r="BA172" i="1"/>
  <c r="DY172" i="1" s="1"/>
  <c r="BA173" i="1"/>
  <c r="DM173" i="1" s="1"/>
  <c r="BA174" i="1"/>
  <c r="BA175" i="1"/>
  <c r="BA176" i="1"/>
  <c r="BA177" i="1"/>
  <c r="BA178" i="1"/>
  <c r="BA179" i="1"/>
  <c r="BA180" i="1"/>
  <c r="DY180" i="1" s="1"/>
  <c r="BA181" i="1"/>
  <c r="BA182" i="1"/>
  <c r="BA183" i="1"/>
  <c r="BA184" i="1"/>
  <c r="CL6" i="1"/>
  <c r="DM7" i="1"/>
  <c r="DM11" i="1"/>
  <c r="DM15" i="1"/>
  <c r="DM19" i="1"/>
  <c r="DM21" i="1"/>
  <c r="DM23" i="1"/>
  <c r="DM25" i="1"/>
  <c r="DM27" i="1"/>
  <c r="DM28" i="1"/>
  <c r="DM31" i="1"/>
  <c r="DM33" i="1"/>
  <c r="DM35" i="1"/>
  <c r="DM36" i="1"/>
  <c r="DM39" i="1"/>
  <c r="DM41" i="1"/>
  <c r="DM43" i="1"/>
  <c r="DM47" i="1"/>
  <c r="DM49" i="1"/>
  <c r="DM51" i="1"/>
  <c r="DM53" i="1"/>
  <c r="DM55" i="1"/>
  <c r="DM57" i="1"/>
  <c r="DM59" i="1"/>
  <c r="DM60" i="1"/>
  <c r="DM63" i="1"/>
  <c r="DM65" i="1"/>
  <c r="DM67" i="1"/>
  <c r="DM68" i="1"/>
  <c r="DM69" i="1"/>
  <c r="DM71" i="1"/>
  <c r="DM75" i="1"/>
  <c r="DM79" i="1"/>
  <c r="DM83" i="1"/>
  <c r="DM85" i="1"/>
  <c r="DM87" i="1"/>
  <c r="DM89" i="1"/>
  <c r="DM91" i="1"/>
  <c r="DM92" i="1"/>
  <c r="DM95" i="1"/>
  <c r="DM97" i="1"/>
  <c r="DM99" i="1"/>
  <c r="DM100" i="1"/>
  <c r="EK100" i="1" s="1"/>
  <c r="DM103" i="1"/>
  <c r="DM105" i="1"/>
  <c r="DM107" i="1"/>
  <c r="DM111" i="1"/>
  <c r="DM113" i="1"/>
  <c r="DM115" i="1"/>
  <c r="DM117" i="1"/>
  <c r="DM119" i="1"/>
  <c r="DM121" i="1"/>
  <c r="DM123" i="1"/>
  <c r="DM124" i="1"/>
  <c r="DM127" i="1"/>
  <c r="DM129" i="1"/>
  <c r="DM131" i="1"/>
  <c r="DM132" i="1"/>
  <c r="DM133" i="1"/>
  <c r="DM135" i="1"/>
  <c r="DM139" i="1"/>
  <c r="DM143" i="1"/>
  <c r="DM147" i="1"/>
  <c r="DM149" i="1"/>
  <c r="DM151" i="1"/>
  <c r="DM153" i="1"/>
  <c r="DM155" i="1"/>
  <c r="DM156" i="1"/>
  <c r="DM159" i="1"/>
  <c r="DM161" i="1"/>
  <c r="DM163" i="1"/>
  <c r="DM164" i="1"/>
  <c r="DM167" i="1"/>
  <c r="DM169" i="1"/>
  <c r="DM171" i="1"/>
  <c r="DM175" i="1"/>
  <c r="DM177" i="1"/>
  <c r="DM179" i="1"/>
  <c r="DM181" i="1"/>
  <c r="DM183" i="1"/>
  <c r="DY9" i="1"/>
  <c r="DY13" i="1"/>
  <c r="DY21" i="1"/>
  <c r="DY25" i="1"/>
  <c r="DY37" i="1"/>
  <c r="DY41" i="1"/>
  <c r="DY45" i="1"/>
  <c r="DY49" i="1"/>
  <c r="DY53" i="1"/>
  <c r="EK53" i="1" s="1"/>
  <c r="DY65" i="1"/>
  <c r="DY73" i="1"/>
  <c r="DY77" i="1"/>
  <c r="DY85" i="1"/>
  <c r="DY89" i="1"/>
  <c r="DY101" i="1"/>
  <c r="DY105" i="1"/>
  <c r="DY109" i="1"/>
  <c r="DY113" i="1"/>
  <c r="DY117" i="1"/>
  <c r="EK117" i="1" s="1"/>
  <c r="DY137" i="1"/>
  <c r="DY149" i="1"/>
  <c r="DY157" i="1"/>
  <c r="EK157" i="1" s="1"/>
  <c r="DY163" i="1"/>
  <c r="EK163" i="1" s="1"/>
  <c r="DY173" i="1"/>
  <c r="DY181" i="1"/>
  <c r="CZ189" i="1"/>
  <c r="EK37" i="1"/>
  <c r="AD7" i="1"/>
  <c r="AD8" i="1"/>
  <c r="AD9" i="1"/>
  <c r="AD10" i="1"/>
  <c r="AD11" i="1"/>
  <c r="AD12" i="1"/>
  <c r="AD13" i="1"/>
  <c r="AD14" i="1"/>
  <c r="AD15" i="1"/>
  <c r="AD16" i="1"/>
  <c r="AD17" i="1"/>
  <c r="DZ17" i="1" s="1"/>
  <c r="AD18" i="1"/>
  <c r="AD19" i="1"/>
  <c r="AD20" i="1"/>
  <c r="AD21" i="1"/>
  <c r="AD22" i="1"/>
  <c r="AD23" i="1"/>
  <c r="AD24" i="1"/>
  <c r="AD25" i="1"/>
  <c r="AD26" i="1"/>
  <c r="AD27" i="1"/>
  <c r="AD28" i="1"/>
  <c r="AD29" i="1"/>
  <c r="AD30" i="1"/>
  <c r="AD31" i="1"/>
  <c r="AD32" i="1"/>
  <c r="AD33" i="1"/>
  <c r="DZ33" i="1" s="1"/>
  <c r="AD34" i="1"/>
  <c r="AD35" i="1"/>
  <c r="AD36" i="1"/>
  <c r="AD37" i="1"/>
  <c r="AD38" i="1"/>
  <c r="AD39" i="1"/>
  <c r="AD40" i="1"/>
  <c r="AD41" i="1"/>
  <c r="AD42" i="1"/>
  <c r="AD43" i="1"/>
  <c r="AD44" i="1"/>
  <c r="AD45" i="1"/>
  <c r="AD46" i="1"/>
  <c r="AD47" i="1"/>
  <c r="AD48" i="1"/>
  <c r="AD49" i="1"/>
  <c r="DZ49" i="1" s="1"/>
  <c r="AD50" i="1"/>
  <c r="AD51" i="1"/>
  <c r="AD52" i="1"/>
  <c r="AD53" i="1"/>
  <c r="AD54" i="1"/>
  <c r="AD55" i="1"/>
  <c r="AD56" i="1"/>
  <c r="AD57" i="1"/>
  <c r="AD58" i="1"/>
  <c r="AD59" i="1"/>
  <c r="AD60" i="1"/>
  <c r="AD61" i="1"/>
  <c r="AD62" i="1"/>
  <c r="AD63" i="1"/>
  <c r="AD64" i="1"/>
  <c r="AD65" i="1"/>
  <c r="DZ65" i="1" s="1"/>
  <c r="AD66" i="1"/>
  <c r="AD67" i="1"/>
  <c r="AD68" i="1"/>
  <c r="AD69" i="1"/>
  <c r="AD70" i="1"/>
  <c r="AD71" i="1"/>
  <c r="AD72" i="1"/>
  <c r="AD73" i="1"/>
  <c r="AD74" i="1"/>
  <c r="AD75" i="1"/>
  <c r="AD76" i="1"/>
  <c r="AD77" i="1"/>
  <c r="AD78" i="1"/>
  <c r="AD79" i="1"/>
  <c r="AD80" i="1"/>
  <c r="AD81" i="1"/>
  <c r="DZ81" i="1" s="1"/>
  <c r="AD82" i="1"/>
  <c r="AD83" i="1"/>
  <c r="AD84" i="1"/>
  <c r="AD85" i="1"/>
  <c r="AD86" i="1"/>
  <c r="AD87" i="1"/>
  <c r="AD88" i="1"/>
  <c r="AD89" i="1"/>
  <c r="AD90" i="1"/>
  <c r="AD91" i="1"/>
  <c r="AD92" i="1"/>
  <c r="AD93" i="1"/>
  <c r="AD94" i="1"/>
  <c r="AD95" i="1"/>
  <c r="AD96" i="1"/>
  <c r="AD97" i="1"/>
  <c r="DZ97" i="1" s="1"/>
  <c r="AD98" i="1"/>
  <c r="AD99" i="1"/>
  <c r="AD100" i="1"/>
  <c r="AD101" i="1"/>
  <c r="AD102" i="1"/>
  <c r="AD103" i="1"/>
  <c r="AD104" i="1"/>
  <c r="AD105" i="1"/>
  <c r="AD106" i="1"/>
  <c r="AD107" i="1"/>
  <c r="AD108" i="1"/>
  <c r="AD109" i="1"/>
  <c r="AD110" i="1"/>
  <c r="AD111" i="1"/>
  <c r="AD112" i="1"/>
  <c r="AD113" i="1"/>
  <c r="DZ113" i="1" s="1"/>
  <c r="AD114" i="1"/>
  <c r="AD115" i="1"/>
  <c r="AD116" i="1"/>
  <c r="AD117" i="1"/>
  <c r="AD118" i="1"/>
  <c r="AD119" i="1"/>
  <c r="AD120" i="1"/>
  <c r="AD121" i="1"/>
  <c r="AD122" i="1"/>
  <c r="AD123" i="1"/>
  <c r="AD124" i="1"/>
  <c r="AD125" i="1"/>
  <c r="AD126" i="1"/>
  <c r="AD127" i="1"/>
  <c r="AD128" i="1"/>
  <c r="AD129" i="1"/>
  <c r="DZ129" i="1" s="1"/>
  <c r="AD130" i="1"/>
  <c r="AD131" i="1"/>
  <c r="AD132" i="1"/>
  <c r="AD133" i="1"/>
  <c r="AD134" i="1"/>
  <c r="AD135" i="1"/>
  <c r="AD136" i="1"/>
  <c r="AD137" i="1"/>
  <c r="AD138" i="1"/>
  <c r="AD139" i="1"/>
  <c r="AD140" i="1"/>
  <c r="AD141" i="1"/>
  <c r="AD142" i="1"/>
  <c r="AD143" i="1"/>
  <c r="AD144" i="1"/>
  <c r="AD145" i="1"/>
  <c r="DZ145" i="1" s="1"/>
  <c r="AD146" i="1"/>
  <c r="AD147" i="1"/>
  <c r="AD148" i="1"/>
  <c r="AD149" i="1"/>
  <c r="AD150" i="1"/>
  <c r="AD151" i="1"/>
  <c r="AD152" i="1"/>
  <c r="AD153" i="1"/>
  <c r="AD154" i="1"/>
  <c r="AD155" i="1"/>
  <c r="AD156" i="1"/>
  <c r="AD157" i="1"/>
  <c r="AD158" i="1"/>
  <c r="AD159" i="1"/>
  <c r="AD160" i="1"/>
  <c r="AD161" i="1"/>
  <c r="DZ161" i="1" s="1"/>
  <c r="AD162" i="1"/>
  <c r="AD163" i="1"/>
  <c r="AD164" i="1"/>
  <c r="AD165" i="1"/>
  <c r="AD166" i="1"/>
  <c r="AD167" i="1"/>
  <c r="AD168" i="1"/>
  <c r="AD169" i="1"/>
  <c r="AD170" i="1"/>
  <c r="AD171" i="1"/>
  <c r="AD172" i="1"/>
  <c r="AD173" i="1"/>
  <c r="AD174" i="1"/>
  <c r="AD175" i="1"/>
  <c r="AD176" i="1"/>
  <c r="AD177" i="1"/>
  <c r="DZ177" i="1" s="1"/>
  <c r="AD178" i="1"/>
  <c r="AD179" i="1"/>
  <c r="AD180" i="1"/>
  <c r="AD181" i="1"/>
  <c r="AD182" i="1"/>
  <c r="AD183" i="1"/>
  <c r="AD184" i="1"/>
  <c r="BZ7" i="1"/>
  <c r="BZ8" i="1"/>
  <c r="BZ9" i="1"/>
  <c r="BZ10" i="1"/>
  <c r="BZ11" i="1"/>
  <c r="BZ12" i="1"/>
  <c r="BZ13" i="1"/>
  <c r="BZ14" i="1"/>
  <c r="BZ15" i="1"/>
  <c r="BZ16" i="1"/>
  <c r="BZ17" i="1"/>
  <c r="BZ18" i="1"/>
  <c r="BZ19" i="1"/>
  <c r="BZ20" i="1"/>
  <c r="BZ21" i="1"/>
  <c r="BZ22" i="1"/>
  <c r="BZ23" i="1"/>
  <c r="BZ24" i="1"/>
  <c r="BZ25" i="1"/>
  <c r="BZ26" i="1"/>
  <c r="BZ27" i="1"/>
  <c r="BZ28" i="1"/>
  <c r="BZ29" i="1"/>
  <c r="BZ30" i="1"/>
  <c r="BZ31" i="1"/>
  <c r="BZ32" i="1"/>
  <c r="BZ33" i="1"/>
  <c r="BZ34" i="1"/>
  <c r="BZ35" i="1"/>
  <c r="BZ36" i="1"/>
  <c r="BZ37" i="1"/>
  <c r="BZ38" i="1"/>
  <c r="BZ39" i="1"/>
  <c r="BZ40" i="1"/>
  <c r="BZ41" i="1"/>
  <c r="BZ42" i="1"/>
  <c r="BZ43" i="1"/>
  <c r="BZ44" i="1"/>
  <c r="BZ45" i="1"/>
  <c r="BZ46" i="1"/>
  <c r="BZ47" i="1"/>
  <c r="BZ48" i="1"/>
  <c r="BZ49" i="1"/>
  <c r="BZ50" i="1"/>
  <c r="BZ51" i="1"/>
  <c r="BZ52" i="1"/>
  <c r="BZ53" i="1"/>
  <c r="BZ54" i="1"/>
  <c r="BZ55" i="1"/>
  <c r="BZ56" i="1"/>
  <c r="BZ57" i="1"/>
  <c r="BZ58" i="1"/>
  <c r="BZ59" i="1"/>
  <c r="BZ60" i="1"/>
  <c r="BZ61" i="1"/>
  <c r="BZ62" i="1"/>
  <c r="BZ63" i="1"/>
  <c r="BZ64" i="1"/>
  <c r="BZ65" i="1"/>
  <c r="BZ66" i="1"/>
  <c r="BZ67" i="1"/>
  <c r="BZ68" i="1"/>
  <c r="BZ69" i="1"/>
  <c r="BZ70" i="1"/>
  <c r="BZ71" i="1"/>
  <c r="BZ72" i="1"/>
  <c r="BZ73" i="1"/>
  <c r="BZ74" i="1"/>
  <c r="BZ75" i="1"/>
  <c r="BZ76" i="1"/>
  <c r="BZ77" i="1"/>
  <c r="BZ78" i="1"/>
  <c r="BZ79" i="1"/>
  <c r="BZ80" i="1"/>
  <c r="BZ81" i="1"/>
  <c r="BZ82" i="1"/>
  <c r="BZ83" i="1"/>
  <c r="BZ84" i="1"/>
  <c r="BZ85" i="1"/>
  <c r="BZ86" i="1"/>
  <c r="BZ87" i="1"/>
  <c r="BZ88" i="1"/>
  <c r="BZ89" i="1"/>
  <c r="BZ90" i="1"/>
  <c r="BZ91" i="1"/>
  <c r="BZ92" i="1"/>
  <c r="BZ93" i="1"/>
  <c r="BZ94" i="1"/>
  <c r="BZ95" i="1"/>
  <c r="BZ96" i="1"/>
  <c r="BZ97" i="1"/>
  <c r="BZ98" i="1"/>
  <c r="BZ99" i="1"/>
  <c r="BZ100" i="1"/>
  <c r="BZ101" i="1"/>
  <c r="BZ102" i="1"/>
  <c r="BZ103" i="1"/>
  <c r="BZ104" i="1"/>
  <c r="BZ105" i="1"/>
  <c r="BZ106" i="1"/>
  <c r="BZ107" i="1"/>
  <c r="BZ108" i="1"/>
  <c r="BZ109" i="1"/>
  <c r="BZ110" i="1"/>
  <c r="BZ111" i="1"/>
  <c r="BZ112" i="1"/>
  <c r="BZ113" i="1"/>
  <c r="BZ114" i="1"/>
  <c r="BZ115" i="1"/>
  <c r="BZ116" i="1"/>
  <c r="BZ117" i="1"/>
  <c r="BZ118" i="1"/>
  <c r="BZ119" i="1"/>
  <c r="BZ120" i="1"/>
  <c r="BZ121" i="1"/>
  <c r="BZ122" i="1"/>
  <c r="BZ123" i="1"/>
  <c r="BZ124" i="1"/>
  <c r="BZ125" i="1"/>
  <c r="BZ126" i="1"/>
  <c r="BZ127" i="1"/>
  <c r="BZ128" i="1"/>
  <c r="BZ129" i="1"/>
  <c r="BZ130" i="1"/>
  <c r="BZ131" i="1"/>
  <c r="BZ132" i="1"/>
  <c r="BZ133" i="1"/>
  <c r="BZ134" i="1"/>
  <c r="BZ135" i="1"/>
  <c r="BZ136" i="1"/>
  <c r="BZ137" i="1"/>
  <c r="BZ138" i="1"/>
  <c r="BZ139" i="1"/>
  <c r="BZ140" i="1"/>
  <c r="BZ141" i="1"/>
  <c r="BZ142" i="1"/>
  <c r="BZ143" i="1"/>
  <c r="BZ144" i="1"/>
  <c r="BZ145" i="1"/>
  <c r="BZ146" i="1"/>
  <c r="BZ147" i="1"/>
  <c r="BZ148" i="1"/>
  <c r="BZ149" i="1"/>
  <c r="BZ150" i="1"/>
  <c r="BZ151" i="1"/>
  <c r="BZ152" i="1"/>
  <c r="BZ153" i="1"/>
  <c r="BZ154" i="1"/>
  <c r="BZ155" i="1"/>
  <c r="BZ156" i="1"/>
  <c r="BZ157" i="1"/>
  <c r="BZ158" i="1"/>
  <c r="BZ159" i="1"/>
  <c r="BZ160" i="1"/>
  <c r="BZ161" i="1"/>
  <c r="BZ162" i="1"/>
  <c r="BZ163" i="1"/>
  <c r="BZ164" i="1"/>
  <c r="BZ165" i="1"/>
  <c r="BZ166" i="1"/>
  <c r="BZ167" i="1"/>
  <c r="BZ168" i="1"/>
  <c r="BZ169" i="1"/>
  <c r="BZ170" i="1"/>
  <c r="BZ171" i="1"/>
  <c r="BZ172" i="1"/>
  <c r="BZ173" i="1"/>
  <c r="BZ174" i="1"/>
  <c r="BZ175" i="1"/>
  <c r="BZ176" i="1"/>
  <c r="BZ177" i="1"/>
  <c r="BZ178" i="1"/>
  <c r="BZ179" i="1"/>
  <c r="BZ180" i="1"/>
  <c r="BZ181" i="1"/>
  <c r="BZ182" i="1"/>
  <c r="BZ183" i="1"/>
  <c r="BZ184" i="1"/>
  <c r="BB7" i="1"/>
  <c r="BB8" i="1"/>
  <c r="DN8" i="1" s="1"/>
  <c r="BB9" i="1"/>
  <c r="DN9" i="1" s="1"/>
  <c r="BB10" i="1"/>
  <c r="DN10" i="1" s="1"/>
  <c r="BB11" i="1"/>
  <c r="DZ11" i="1" s="1"/>
  <c r="BB12" i="1"/>
  <c r="DN12" i="1" s="1"/>
  <c r="BB13" i="1"/>
  <c r="BB14" i="1"/>
  <c r="DN14" i="1" s="1"/>
  <c r="BB15" i="1"/>
  <c r="DZ15" i="1" s="1"/>
  <c r="BB16" i="1"/>
  <c r="DN16" i="1" s="1"/>
  <c r="BB17" i="1"/>
  <c r="BB18" i="1"/>
  <c r="DN18" i="1" s="1"/>
  <c r="BB19" i="1"/>
  <c r="DZ19" i="1" s="1"/>
  <c r="BB20" i="1"/>
  <c r="DN20" i="1" s="1"/>
  <c r="BB21" i="1"/>
  <c r="DN21" i="1" s="1"/>
  <c r="BB22" i="1"/>
  <c r="DN22" i="1" s="1"/>
  <c r="BB23" i="1"/>
  <c r="DZ23" i="1" s="1"/>
  <c r="BB24" i="1"/>
  <c r="DN24" i="1" s="1"/>
  <c r="BB25" i="1"/>
  <c r="BB26" i="1"/>
  <c r="DN26" i="1" s="1"/>
  <c r="BB27" i="1"/>
  <c r="DZ27" i="1" s="1"/>
  <c r="BB28" i="1"/>
  <c r="DN28" i="1" s="1"/>
  <c r="BB29" i="1"/>
  <c r="BB30" i="1"/>
  <c r="BB31" i="1"/>
  <c r="DZ31" i="1" s="1"/>
  <c r="BB32" i="1"/>
  <c r="DN32" i="1" s="1"/>
  <c r="BB33" i="1"/>
  <c r="BB34" i="1"/>
  <c r="DN34" i="1" s="1"/>
  <c r="BB35" i="1"/>
  <c r="DZ35" i="1" s="1"/>
  <c r="BB36" i="1"/>
  <c r="DN36" i="1" s="1"/>
  <c r="BB37" i="1"/>
  <c r="DN37" i="1" s="1"/>
  <c r="BB38" i="1"/>
  <c r="BB39" i="1"/>
  <c r="DZ39" i="1" s="1"/>
  <c r="BB40" i="1"/>
  <c r="DN40" i="1" s="1"/>
  <c r="BB41" i="1"/>
  <c r="BB42" i="1"/>
  <c r="DN42" i="1" s="1"/>
  <c r="BB43" i="1"/>
  <c r="DZ43" i="1" s="1"/>
  <c r="BB44" i="1"/>
  <c r="DN44" i="1" s="1"/>
  <c r="BB45" i="1"/>
  <c r="BB46" i="1"/>
  <c r="DN46" i="1" s="1"/>
  <c r="BB47" i="1"/>
  <c r="DZ47" i="1" s="1"/>
  <c r="BB48" i="1"/>
  <c r="DN48" i="1" s="1"/>
  <c r="BB49" i="1"/>
  <c r="BB50" i="1"/>
  <c r="DN50" i="1" s="1"/>
  <c r="BB51" i="1"/>
  <c r="DZ51" i="1" s="1"/>
  <c r="BB52" i="1"/>
  <c r="DN52" i="1" s="1"/>
  <c r="BB53" i="1"/>
  <c r="DN53" i="1" s="1"/>
  <c r="BB54" i="1"/>
  <c r="DN54" i="1" s="1"/>
  <c r="BB55" i="1"/>
  <c r="DZ55" i="1" s="1"/>
  <c r="BB56" i="1"/>
  <c r="DN56" i="1" s="1"/>
  <c r="BB57" i="1"/>
  <c r="BB58" i="1"/>
  <c r="DN58" i="1" s="1"/>
  <c r="BB59" i="1"/>
  <c r="DZ59" i="1" s="1"/>
  <c r="BB60" i="1"/>
  <c r="DN60" i="1" s="1"/>
  <c r="BB61" i="1"/>
  <c r="BB62" i="1"/>
  <c r="DN62" i="1" s="1"/>
  <c r="BB63" i="1"/>
  <c r="DZ63" i="1" s="1"/>
  <c r="BB64" i="1"/>
  <c r="DN64" i="1" s="1"/>
  <c r="BB65" i="1"/>
  <c r="BB66" i="1"/>
  <c r="DN66" i="1" s="1"/>
  <c r="BB67" i="1"/>
  <c r="DZ67" i="1" s="1"/>
  <c r="BB68" i="1"/>
  <c r="DN68" i="1" s="1"/>
  <c r="BB69" i="1"/>
  <c r="DN69" i="1" s="1"/>
  <c r="BB70" i="1"/>
  <c r="DN70" i="1" s="1"/>
  <c r="BB71" i="1"/>
  <c r="DZ71" i="1" s="1"/>
  <c r="BB72" i="1"/>
  <c r="DN72" i="1" s="1"/>
  <c r="BB73" i="1"/>
  <c r="BB74" i="1"/>
  <c r="DN74" i="1" s="1"/>
  <c r="BB75" i="1"/>
  <c r="DZ75" i="1" s="1"/>
  <c r="BB76" i="1"/>
  <c r="DN76" i="1" s="1"/>
  <c r="BB77" i="1"/>
  <c r="BB78" i="1"/>
  <c r="DN78" i="1" s="1"/>
  <c r="BB79" i="1"/>
  <c r="DZ79" i="1" s="1"/>
  <c r="BB80" i="1"/>
  <c r="DN80" i="1" s="1"/>
  <c r="BB81" i="1"/>
  <c r="BB82" i="1"/>
  <c r="DN82" i="1" s="1"/>
  <c r="BB83" i="1"/>
  <c r="DZ83" i="1" s="1"/>
  <c r="BB84" i="1"/>
  <c r="DN84" i="1" s="1"/>
  <c r="BB85" i="1"/>
  <c r="DN85" i="1" s="1"/>
  <c r="BB86" i="1"/>
  <c r="DN86" i="1" s="1"/>
  <c r="BB87" i="1"/>
  <c r="DZ87" i="1" s="1"/>
  <c r="BB88" i="1"/>
  <c r="DN88" i="1" s="1"/>
  <c r="BB89" i="1"/>
  <c r="BB90" i="1"/>
  <c r="DN90" i="1" s="1"/>
  <c r="BB91" i="1"/>
  <c r="DZ91" i="1" s="1"/>
  <c r="BB92" i="1"/>
  <c r="DN92" i="1" s="1"/>
  <c r="BB93" i="1"/>
  <c r="BB94" i="1"/>
  <c r="BB95" i="1"/>
  <c r="DZ95" i="1" s="1"/>
  <c r="BB96" i="1"/>
  <c r="DN96" i="1" s="1"/>
  <c r="BB97" i="1"/>
  <c r="BB98" i="1"/>
  <c r="DN98" i="1" s="1"/>
  <c r="BB99" i="1"/>
  <c r="DZ99" i="1" s="1"/>
  <c r="BB100" i="1"/>
  <c r="DN100" i="1" s="1"/>
  <c r="BB101" i="1"/>
  <c r="DN101" i="1" s="1"/>
  <c r="BB102" i="1"/>
  <c r="DN102" i="1" s="1"/>
  <c r="BB103" i="1"/>
  <c r="DZ103" i="1" s="1"/>
  <c r="BB104" i="1"/>
  <c r="DN104" i="1" s="1"/>
  <c r="BB105" i="1"/>
  <c r="BB106" i="1"/>
  <c r="DN106" i="1" s="1"/>
  <c r="BB107" i="1"/>
  <c r="DZ107" i="1" s="1"/>
  <c r="BB108" i="1"/>
  <c r="DN108" i="1" s="1"/>
  <c r="BB109" i="1"/>
  <c r="BB110" i="1"/>
  <c r="DN110" i="1" s="1"/>
  <c r="BB111" i="1"/>
  <c r="DZ111" i="1" s="1"/>
  <c r="BB112" i="1"/>
  <c r="DN112" i="1" s="1"/>
  <c r="BB113" i="1"/>
  <c r="BB114" i="1"/>
  <c r="DN114" i="1" s="1"/>
  <c r="BB115" i="1"/>
  <c r="DZ115" i="1" s="1"/>
  <c r="BB116" i="1"/>
  <c r="DN116" i="1" s="1"/>
  <c r="BB117" i="1"/>
  <c r="DN117" i="1" s="1"/>
  <c r="BB118" i="1"/>
  <c r="DN118" i="1" s="1"/>
  <c r="BB119" i="1"/>
  <c r="DZ119" i="1" s="1"/>
  <c r="BB120" i="1"/>
  <c r="DN120" i="1" s="1"/>
  <c r="BB121" i="1"/>
  <c r="BB122" i="1"/>
  <c r="DN122" i="1" s="1"/>
  <c r="BB123" i="1"/>
  <c r="DZ123" i="1" s="1"/>
  <c r="BB124" i="1"/>
  <c r="DN124" i="1" s="1"/>
  <c r="BB125" i="1"/>
  <c r="BB126" i="1"/>
  <c r="BB127" i="1"/>
  <c r="DZ127" i="1" s="1"/>
  <c r="BB128" i="1"/>
  <c r="DN128" i="1" s="1"/>
  <c r="BB129" i="1"/>
  <c r="BB130" i="1"/>
  <c r="DN130" i="1" s="1"/>
  <c r="BB131" i="1"/>
  <c r="DZ131" i="1" s="1"/>
  <c r="BB132" i="1"/>
  <c r="DN132" i="1" s="1"/>
  <c r="BB133" i="1"/>
  <c r="DN133" i="1" s="1"/>
  <c r="BB134" i="1"/>
  <c r="DN134" i="1" s="1"/>
  <c r="BB135" i="1"/>
  <c r="DZ135" i="1" s="1"/>
  <c r="BB136" i="1"/>
  <c r="DN136" i="1" s="1"/>
  <c r="BB137" i="1"/>
  <c r="BB138" i="1"/>
  <c r="DN138" i="1" s="1"/>
  <c r="BB139" i="1"/>
  <c r="DZ139" i="1" s="1"/>
  <c r="BB140" i="1"/>
  <c r="DN140" i="1" s="1"/>
  <c r="BB141" i="1"/>
  <c r="BB142" i="1"/>
  <c r="DN142" i="1" s="1"/>
  <c r="BB143" i="1"/>
  <c r="DZ143" i="1" s="1"/>
  <c r="BB144" i="1"/>
  <c r="DN144" i="1" s="1"/>
  <c r="BB145" i="1"/>
  <c r="BB146" i="1"/>
  <c r="DN146" i="1" s="1"/>
  <c r="BB147" i="1"/>
  <c r="DZ147" i="1" s="1"/>
  <c r="BB148" i="1"/>
  <c r="DN148" i="1" s="1"/>
  <c r="BB149" i="1"/>
  <c r="DN149" i="1" s="1"/>
  <c r="BB150" i="1"/>
  <c r="DN150" i="1" s="1"/>
  <c r="BB151" i="1"/>
  <c r="DZ151" i="1" s="1"/>
  <c r="BB152" i="1"/>
  <c r="DN152" i="1" s="1"/>
  <c r="BB153" i="1"/>
  <c r="BB154" i="1"/>
  <c r="DN154" i="1" s="1"/>
  <c r="BB155" i="1"/>
  <c r="DZ155" i="1" s="1"/>
  <c r="BB156" i="1"/>
  <c r="DN156" i="1" s="1"/>
  <c r="BB157" i="1"/>
  <c r="BB158" i="1"/>
  <c r="BB159" i="1"/>
  <c r="DZ159" i="1" s="1"/>
  <c r="BB160" i="1"/>
  <c r="DN160" i="1" s="1"/>
  <c r="BB161" i="1"/>
  <c r="BB162" i="1"/>
  <c r="DN162" i="1" s="1"/>
  <c r="BB163" i="1"/>
  <c r="DZ163" i="1" s="1"/>
  <c r="BB164" i="1"/>
  <c r="DN164" i="1" s="1"/>
  <c r="BB165" i="1"/>
  <c r="DN165" i="1" s="1"/>
  <c r="BB166" i="1"/>
  <c r="DN166" i="1" s="1"/>
  <c r="BB167" i="1"/>
  <c r="DZ167" i="1" s="1"/>
  <c r="BB168" i="1"/>
  <c r="DN168" i="1" s="1"/>
  <c r="BB169" i="1"/>
  <c r="BB170" i="1"/>
  <c r="DN170" i="1" s="1"/>
  <c r="BB171" i="1"/>
  <c r="DZ171" i="1" s="1"/>
  <c r="BB172" i="1"/>
  <c r="DN172" i="1" s="1"/>
  <c r="BB173" i="1"/>
  <c r="BB174" i="1"/>
  <c r="DN174" i="1" s="1"/>
  <c r="BB175" i="1"/>
  <c r="DZ175" i="1" s="1"/>
  <c r="BB176" i="1"/>
  <c r="DN176" i="1" s="1"/>
  <c r="BB177" i="1"/>
  <c r="BB178" i="1"/>
  <c r="DN178" i="1" s="1"/>
  <c r="BB179" i="1"/>
  <c r="DZ179" i="1" s="1"/>
  <c r="BB180" i="1"/>
  <c r="DN180" i="1" s="1"/>
  <c r="BB181" i="1"/>
  <c r="BB182" i="1"/>
  <c r="DN182" i="1" s="1"/>
  <c r="BB183" i="1"/>
  <c r="DZ183" i="1" s="1"/>
  <c r="BB184" i="1"/>
  <c r="DN184" i="1" s="1"/>
  <c r="CM6" i="1"/>
  <c r="AH10" i="3" s="1"/>
  <c r="DN7" i="1"/>
  <c r="DN11" i="1"/>
  <c r="EL11" i="1" s="1"/>
  <c r="DN13" i="1"/>
  <c r="DN15" i="1"/>
  <c r="EL15" i="1" s="1"/>
  <c r="DN17" i="1"/>
  <c r="DN19" i="1"/>
  <c r="DN23" i="1"/>
  <c r="EL23" i="1" s="1"/>
  <c r="DN25" i="1"/>
  <c r="DN27" i="1"/>
  <c r="EL27" i="1" s="1"/>
  <c r="DN29" i="1"/>
  <c r="DN30" i="1"/>
  <c r="DN31" i="1"/>
  <c r="EL31" i="1" s="1"/>
  <c r="DN33" i="1"/>
  <c r="DN35" i="1"/>
  <c r="EL35" i="1" s="1"/>
  <c r="DN38" i="1"/>
  <c r="DN39" i="1"/>
  <c r="EL39" i="1" s="1"/>
  <c r="DN41" i="1"/>
  <c r="DN43" i="1"/>
  <c r="EL43" i="1" s="1"/>
  <c r="DN45" i="1"/>
  <c r="DN47" i="1"/>
  <c r="EL47" i="1" s="1"/>
  <c r="DN49" i="1"/>
  <c r="DN51" i="1"/>
  <c r="EL51" i="1" s="1"/>
  <c r="DN55" i="1"/>
  <c r="EL55" i="1" s="1"/>
  <c r="DN57" i="1"/>
  <c r="DN59" i="1"/>
  <c r="EL59" i="1" s="1"/>
  <c r="DN61" i="1"/>
  <c r="DN63" i="1"/>
  <c r="EL63" i="1" s="1"/>
  <c r="DN65" i="1"/>
  <c r="DN67" i="1"/>
  <c r="EL67" i="1" s="1"/>
  <c r="DN71" i="1"/>
  <c r="EL71" i="1" s="1"/>
  <c r="DN73" i="1"/>
  <c r="DN75" i="1"/>
  <c r="EL75" i="1" s="1"/>
  <c r="DN77" i="1"/>
  <c r="DN79" i="1"/>
  <c r="EL79" i="1" s="1"/>
  <c r="DN81" i="1"/>
  <c r="DN83" i="1"/>
  <c r="EL83" i="1" s="1"/>
  <c r="DN87" i="1"/>
  <c r="EL87" i="1" s="1"/>
  <c r="G16" i="20" s="1"/>
  <c r="DN89" i="1"/>
  <c r="DN91" i="1"/>
  <c r="EL91" i="1" s="1"/>
  <c r="DN93" i="1"/>
  <c r="DN94" i="1"/>
  <c r="DN95" i="1"/>
  <c r="EL95" i="1" s="1"/>
  <c r="DN97" i="1"/>
  <c r="DN99" i="1"/>
  <c r="EL99" i="1" s="1"/>
  <c r="DN103" i="1"/>
  <c r="EL103" i="1" s="1"/>
  <c r="DN105" i="1"/>
  <c r="DN107" i="1"/>
  <c r="DN109" i="1"/>
  <c r="DN111" i="1"/>
  <c r="EL111" i="1" s="1"/>
  <c r="DN113" i="1"/>
  <c r="DN115" i="1"/>
  <c r="EL115" i="1" s="1"/>
  <c r="DN119" i="1"/>
  <c r="EL119" i="1" s="1"/>
  <c r="DN121" i="1"/>
  <c r="DN123" i="1"/>
  <c r="EL123" i="1" s="1"/>
  <c r="DN125" i="1"/>
  <c r="DN126" i="1"/>
  <c r="DN127" i="1"/>
  <c r="EL127" i="1" s="1"/>
  <c r="DN129" i="1"/>
  <c r="DN131" i="1"/>
  <c r="EL131" i="1" s="1"/>
  <c r="DN135" i="1"/>
  <c r="EL135" i="1" s="1"/>
  <c r="DN137" i="1"/>
  <c r="DN139" i="1"/>
  <c r="EL139" i="1" s="1"/>
  <c r="DN141" i="1"/>
  <c r="DN143" i="1"/>
  <c r="EL143" i="1" s="1"/>
  <c r="DN145" i="1"/>
  <c r="DN147" i="1"/>
  <c r="EL147" i="1" s="1"/>
  <c r="DN151" i="1"/>
  <c r="EL151" i="1" s="1"/>
  <c r="DN153" i="1"/>
  <c r="DN155" i="1"/>
  <c r="EL155" i="1" s="1"/>
  <c r="DN157" i="1"/>
  <c r="DN158" i="1"/>
  <c r="DN159" i="1"/>
  <c r="EL159" i="1" s="1"/>
  <c r="DN161" i="1"/>
  <c r="DN163" i="1"/>
  <c r="EL163" i="1" s="1"/>
  <c r="DN167" i="1"/>
  <c r="EL167" i="1" s="1"/>
  <c r="DN169" i="1"/>
  <c r="DN171" i="1"/>
  <c r="EL171" i="1" s="1"/>
  <c r="DN173" i="1"/>
  <c r="DN175" i="1"/>
  <c r="EL175" i="1" s="1"/>
  <c r="DN177" i="1"/>
  <c r="DN181" i="1"/>
  <c r="DN183" i="1"/>
  <c r="EL183" i="1" s="1"/>
  <c r="DZ9" i="1"/>
  <c r="DZ13" i="1"/>
  <c r="DZ21" i="1"/>
  <c r="DZ25" i="1"/>
  <c r="DZ29" i="1"/>
  <c r="DZ37" i="1"/>
  <c r="DZ41" i="1"/>
  <c r="DZ45" i="1"/>
  <c r="DZ53" i="1"/>
  <c r="DZ57" i="1"/>
  <c r="DZ61" i="1"/>
  <c r="DZ69" i="1"/>
  <c r="DZ73" i="1"/>
  <c r="DZ77" i="1"/>
  <c r="DZ85" i="1"/>
  <c r="DZ89" i="1"/>
  <c r="DZ93" i="1"/>
  <c r="EL93" i="1" s="1"/>
  <c r="DZ101" i="1"/>
  <c r="DZ105" i="1"/>
  <c r="DZ109" i="1"/>
  <c r="DZ117" i="1"/>
  <c r="DZ121" i="1"/>
  <c r="DZ125" i="1"/>
  <c r="DZ133" i="1"/>
  <c r="DZ137" i="1"/>
  <c r="EL137" i="1" s="1"/>
  <c r="DZ141" i="1"/>
  <c r="EL141" i="1" s="1"/>
  <c r="DZ149" i="1"/>
  <c r="DZ153" i="1"/>
  <c r="DZ157" i="1"/>
  <c r="DZ165" i="1"/>
  <c r="DZ169" i="1"/>
  <c r="DZ173" i="1"/>
  <c r="DZ181" i="1"/>
  <c r="DA189" i="1"/>
  <c r="EL19" i="1"/>
  <c r="EL45" i="1"/>
  <c r="EL107" i="1"/>
  <c r="EL153" i="1"/>
  <c r="AE7" i="1"/>
  <c r="AE8" i="1"/>
  <c r="EA8" i="1" s="1"/>
  <c r="AE9" i="1"/>
  <c r="AE10" i="1"/>
  <c r="AE11" i="1"/>
  <c r="AE12" i="1"/>
  <c r="AE13" i="1"/>
  <c r="AE14" i="1"/>
  <c r="AE15" i="1"/>
  <c r="AE16" i="1"/>
  <c r="EA16" i="1" s="1"/>
  <c r="AE17" i="1"/>
  <c r="AE18" i="1"/>
  <c r="AE19" i="1"/>
  <c r="AE20" i="1"/>
  <c r="EA20" i="1" s="1"/>
  <c r="AE21" i="1"/>
  <c r="AE22" i="1"/>
  <c r="AE23" i="1"/>
  <c r="AE24" i="1"/>
  <c r="EA24" i="1" s="1"/>
  <c r="AE25" i="1"/>
  <c r="AE26" i="1"/>
  <c r="AE27" i="1"/>
  <c r="AE28" i="1"/>
  <c r="AE29" i="1"/>
  <c r="AE30" i="1"/>
  <c r="EA30" i="1" s="1"/>
  <c r="AE31" i="1"/>
  <c r="AE32" i="1"/>
  <c r="EA32" i="1" s="1"/>
  <c r="AE33" i="1"/>
  <c r="AE34" i="1"/>
  <c r="AE35" i="1"/>
  <c r="AE36" i="1"/>
  <c r="EA36" i="1" s="1"/>
  <c r="AE37" i="1"/>
  <c r="AE38" i="1"/>
  <c r="AE39" i="1"/>
  <c r="AE40" i="1"/>
  <c r="EA40" i="1" s="1"/>
  <c r="AE41" i="1"/>
  <c r="AE42" i="1"/>
  <c r="AE43" i="1"/>
  <c r="AE44" i="1"/>
  <c r="EA44" i="1" s="1"/>
  <c r="AE45" i="1"/>
  <c r="AE46" i="1"/>
  <c r="AE47" i="1"/>
  <c r="AE48" i="1"/>
  <c r="EA48" i="1" s="1"/>
  <c r="AE49" i="1"/>
  <c r="AE50" i="1"/>
  <c r="AE51" i="1"/>
  <c r="AE52" i="1"/>
  <c r="AE53" i="1"/>
  <c r="AE54" i="1"/>
  <c r="AE55" i="1"/>
  <c r="AE56" i="1"/>
  <c r="EA56" i="1" s="1"/>
  <c r="AE57" i="1"/>
  <c r="AE58" i="1"/>
  <c r="AE59" i="1"/>
  <c r="AE60" i="1"/>
  <c r="EA60" i="1" s="1"/>
  <c r="EM60" i="1" s="1"/>
  <c r="AE61" i="1"/>
  <c r="AE62" i="1"/>
  <c r="AE63" i="1"/>
  <c r="AE64" i="1"/>
  <c r="EA64" i="1" s="1"/>
  <c r="AE65" i="1"/>
  <c r="AE66" i="1"/>
  <c r="AE67" i="1"/>
  <c r="AE68" i="1"/>
  <c r="EA68" i="1" s="1"/>
  <c r="AE69" i="1"/>
  <c r="AE70" i="1"/>
  <c r="AE71" i="1"/>
  <c r="AE72" i="1"/>
  <c r="EA72" i="1" s="1"/>
  <c r="AE73" i="1"/>
  <c r="AE74" i="1"/>
  <c r="AE75" i="1"/>
  <c r="AE76" i="1"/>
  <c r="EA76" i="1" s="1"/>
  <c r="AE77" i="1"/>
  <c r="AE78" i="1"/>
  <c r="AE79" i="1"/>
  <c r="AE80" i="1"/>
  <c r="EA80" i="1" s="1"/>
  <c r="AE81" i="1"/>
  <c r="AE82" i="1"/>
  <c r="AE83" i="1"/>
  <c r="AE84" i="1"/>
  <c r="EA84" i="1" s="1"/>
  <c r="AE85" i="1"/>
  <c r="AE86" i="1"/>
  <c r="AE87" i="1"/>
  <c r="AE88" i="1"/>
  <c r="EA88" i="1" s="1"/>
  <c r="AE89" i="1"/>
  <c r="AE90" i="1"/>
  <c r="AE91" i="1"/>
  <c r="AE92" i="1"/>
  <c r="EA92" i="1" s="1"/>
  <c r="AE93" i="1"/>
  <c r="AE94" i="1"/>
  <c r="AE95" i="1"/>
  <c r="AE96" i="1"/>
  <c r="EA96" i="1" s="1"/>
  <c r="AE97" i="1"/>
  <c r="AE98" i="1"/>
  <c r="AE99" i="1"/>
  <c r="AE100" i="1"/>
  <c r="AE101" i="1"/>
  <c r="AE102" i="1"/>
  <c r="AE103" i="1"/>
  <c r="AE104" i="1"/>
  <c r="EA104" i="1" s="1"/>
  <c r="AE105" i="1"/>
  <c r="AE106" i="1"/>
  <c r="AE107" i="1"/>
  <c r="AE108" i="1"/>
  <c r="EA108" i="1" s="1"/>
  <c r="AE109" i="1"/>
  <c r="AE110" i="1"/>
  <c r="AE111" i="1"/>
  <c r="AE112" i="1"/>
  <c r="EA112" i="1" s="1"/>
  <c r="AE113" i="1"/>
  <c r="AE114" i="1"/>
  <c r="AE115" i="1"/>
  <c r="AE116" i="1"/>
  <c r="AE117" i="1"/>
  <c r="AE118" i="1"/>
  <c r="AE119" i="1"/>
  <c r="AE120" i="1"/>
  <c r="EA120" i="1" s="1"/>
  <c r="AE121" i="1"/>
  <c r="AE122" i="1"/>
  <c r="AE123" i="1"/>
  <c r="AE124" i="1"/>
  <c r="EA124" i="1" s="1"/>
  <c r="AE125" i="1"/>
  <c r="AE126" i="1"/>
  <c r="AE127" i="1"/>
  <c r="AE128" i="1"/>
  <c r="EA128" i="1" s="1"/>
  <c r="AE129" i="1"/>
  <c r="AE130" i="1"/>
  <c r="AE131" i="1"/>
  <c r="AE132" i="1"/>
  <c r="AE133" i="1"/>
  <c r="AE134" i="1"/>
  <c r="AE135" i="1"/>
  <c r="AE136" i="1"/>
  <c r="EA136" i="1" s="1"/>
  <c r="AE137" i="1"/>
  <c r="AE138" i="1"/>
  <c r="AE139" i="1"/>
  <c r="AE140" i="1"/>
  <c r="EA140" i="1" s="1"/>
  <c r="AE141" i="1"/>
  <c r="AE142" i="1"/>
  <c r="AE143" i="1"/>
  <c r="AE144" i="1"/>
  <c r="EA144" i="1" s="1"/>
  <c r="AE145" i="1"/>
  <c r="AE146" i="1"/>
  <c r="AE147" i="1"/>
  <c r="AE148" i="1"/>
  <c r="AE149" i="1"/>
  <c r="AE150" i="1"/>
  <c r="AE151" i="1"/>
  <c r="AE152" i="1"/>
  <c r="EA152" i="1" s="1"/>
  <c r="EM152" i="1" s="1"/>
  <c r="AE153" i="1"/>
  <c r="AE154" i="1"/>
  <c r="AE155" i="1"/>
  <c r="AE156" i="1"/>
  <c r="EA156" i="1" s="1"/>
  <c r="AE157" i="1"/>
  <c r="AE158" i="1"/>
  <c r="AE159" i="1"/>
  <c r="AE160" i="1"/>
  <c r="EA160" i="1" s="1"/>
  <c r="AE161" i="1"/>
  <c r="AE162" i="1"/>
  <c r="AE163" i="1"/>
  <c r="AE164" i="1"/>
  <c r="AE165" i="1"/>
  <c r="AE166" i="1"/>
  <c r="AE167" i="1"/>
  <c r="AE168" i="1"/>
  <c r="EA168" i="1" s="1"/>
  <c r="AE169" i="1"/>
  <c r="AE170" i="1"/>
  <c r="AE171" i="1"/>
  <c r="AE172" i="1"/>
  <c r="EA172" i="1" s="1"/>
  <c r="AE173" i="1"/>
  <c r="AE174" i="1"/>
  <c r="AE175" i="1"/>
  <c r="AE176" i="1"/>
  <c r="EA176" i="1" s="1"/>
  <c r="AE177" i="1"/>
  <c r="AE178" i="1"/>
  <c r="AE179" i="1"/>
  <c r="AE180" i="1"/>
  <c r="AE181" i="1"/>
  <c r="AE182" i="1"/>
  <c r="AE183" i="1"/>
  <c r="AE184" i="1"/>
  <c r="EA184" i="1" s="1"/>
  <c r="CA7" i="1"/>
  <c r="CA8" i="1"/>
  <c r="CA9" i="1"/>
  <c r="CA10" i="1"/>
  <c r="CA11" i="1"/>
  <c r="CA12" i="1"/>
  <c r="CA13" i="1"/>
  <c r="CA14" i="1"/>
  <c r="CA15" i="1"/>
  <c r="CA16" i="1"/>
  <c r="CA17" i="1"/>
  <c r="CA18" i="1"/>
  <c r="CA19" i="1"/>
  <c r="CA20" i="1"/>
  <c r="CA21" i="1"/>
  <c r="CA22" i="1"/>
  <c r="CA23" i="1"/>
  <c r="CA24" i="1"/>
  <c r="CA25" i="1"/>
  <c r="CA26" i="1"/>
  <c r="CA27" i="1"/>
  <c r="CA28" i="1"/>
  <c r="CA29" i="1"/>
  <c r="CA30" i="1"/>
  <c r="CA31" i="1"/>
  <c r="CA32" i="1"/>
  <c r="CA33" i="1"/>
  <c r="CA34" i="1"/>
  <c r="CA35" i="1"/>
  <c r="CA36" i="1"/>
  <c r="CA37" i="1"/>
  <c r="CA38" i="1"/>
  <c r="CA39" i="1"/>
  <c r="CA40" i="1"/>
  <c r="CA41" i="1"/>
  <c r="CA42" i="1"/>
  <c r="CA43" i="1"/>
  <c r="CA44" i="1"/>
  <c r="CA45" i="1"/>
  <c r="CA46" i="1"/>
  <c r="CA47" i="1"/>
  <c r="CA48" i="1"/>
  <c r="CA49" i="1"/>
  <c r="CA50" i="1"/>
  <c r="CA51" i="1"/>
  <c r="CA52" i="1"/>
  <c r="CA53" i="1"/>
  <c r="CA54" i="1"/>
  <c r="CA55" i="1"/>
  <c r="CA56" i="1"/>
  <c r="CA57" i="1"/>
  <c r="CA58" i="1"/>
  <c r="CA59" i="1"/>
  <c r="CA60" i="1"/>
  <c r="CA61" i="1"/>
  <c r="CA62" i="1"/>
  <c r="CA63" i="1"/>
  <c r="CA64" i="1"/>
  <c r="CA65" i="1"/>
  <c r="CA66" i="1"/>
  <c r="CA67" i="1"/>
  <c r="CA68" i="1"/>
  <c r="CA69" i="1"/>
  <c r="CA70" i="1"/>
  <c r="CA71" i="1"/>
  <c r="CA72" i="1"/>
  <c r="CA73" i="1"/>
  <c r="CA74" i="1"/>
  <c r="CA75" i="1"/>
  <c r="CA76" i="1"/>
  <c r="CA77" i="1"/>
  <c r="CA78" i="1"/>
  <c r="CA79" i="1"/>
  <c r="CA80" i="1"/>
  <c r="CA81" i="1"/>
  <c r="CA82" i="1"/>
  <c r="CA83" i="1"/>
  <c r="CA84" i="1"/>
  <c r="CA85" i="1"/>
  <c r="CA86" i="1"/>
  <c r="CA87" i="1"/>
  <c r="CA88" i="1"/>
  <c r="CA89" i="1"/>
  <c r="CA90" i="1"/>
  <c r="CA91" i="1"/>
  <c r="CA92" i="1"/>
  <c r="CA93" i="1"/>
  <c r="CA94" i="1"/>
  <c r="CA95" i="1"/>
  <c r="CA96" i="1"/>
  <c r="CA97" i="1"/>
  <c r="CA98" i="1"/>
  <c r="CA99" i="1"/>
  <c r="CA100" i="1"/>
  <c r="CA101" i="1"/>
  <c r="CA102" i="1"/>
  <c r="CA103" i="1"/>
  <c r="CA104" i="1"/>
  <c r="CA105" i="1"/>
  <c r="CA106" i="1"/>
  <c r="CA107" i="1"/>
  <c r="CA108" i="1"/>
  <c r="CA109" i="1"/>
  <c r="CA110" i="1"/>
  <c r="CA111" i="1"/>
  <c r="CA112" i="1"/>
  <c r="CA113" i="1"/>
  <c r="CA114" i="1"/>
  <c r="CA115" i="1"/>
  <c r="CA116" i="1"/>
  <c r="CA117" i="1"/>
  <c r="CA118" i="1"/>
  <c r="CA119" i="1"/>
  <c r="CA120" i="1"/>
  <c r="CA121" i="1"/>
  <c r="CA122" i="1"/>
  <c r="CA123" i="1"/>
  <c r="CA124" i="1"/>
  <c r="CA125" i="1"/>
  <c r="CA126" i="1"/>
  <c r="CA127" i="1"/>
  <c r="CA128" i="1"/>
  <c r="CA129" i="1"/>
  <c r="CA130" i="1"/>
  <c r="CA131" i="1"/>
  <c r="CA132" i="1"/>
  <c r="CA133" i="1"/>
  <c r="CA134" i="1"/>
  <c r="CA135" i="1"/>
  <c r="CA136" i="1"/>
  <c r="CA137" i="1"/>
  <c r="CA138" i="1"/>
  <c r="CA139" i="1"/>
  <c r="CA140" i="1"/>
  <c r="CA141" i="1"/>
  <c r="CA142" i="1"/>
  <c r="CA143" i="1"/>
  <c r="CA144" i="1"/>
  <c r="CA145" i="1"/>
  <c r="CA146" i="1"/>
  <c r="CA147" i="1"/>
  <c r="CA148" i="1"/>
  <c r="CA149" i="1"/>
  <c r="CA150" i="1"/>
  <c r="CA151" i="1"/>
  <c r="CA152" i="1"/>
  <c r="CA153" i="1"/>
  <c r="CA154" i="1"/>
  <c r="CA155" i="1"/>
  <c r="CA156" i="1"/>
  <c r="CA157" i="1"/>
  <c r="CA158" i="1"/>
  <c r="CA159" i="1"/>
  <c r="CA160" i="1"/>
  <c r="CA161" i="1"/>
  <c r="CA162" i="1"/>
  <c r="CA163" i="1"/>
  <c r="CA164" i="1"/>
  <c r="CA165" i="1"/>
  <c r="CA166" i="1"/>
  <c r="CA167" i="1"/>
  <c r="CA168" i="1"/>
  <c r="CA169" i="1"/>
  <c r="CA170" i="1"/>
  <c r="CA171" i="1"/>
  <c r="CA172" i="1"/>
  <c r="CA173" i="1"/>
  <c r="CA174" i="1"/>
  <c r="CA175" i="1"/>
  <c r="CA176" i="1"/>
  <c r="CA177" i="1"/>
  <c r="CA178" i="1"/>
  <c r="CA179" i="1"/>
  <c r="CA180" i="1"/>
  <c r="CA181" i="1"/>
  <c r="CA182" i="1"/>
  <c r="CA183" i="1"/>
  <c r="CA184" i="1"/>
  <c r="BC7" i="1"/>
  <c r="DO7" i="1" s="1"/>
  <c r="BC8" i="1"/>
  <c r="DO8" i="1" s="1"/>
  <c r="BC9" i="1"/>
  <c r="DO9" i="1" s="1"/>
  <c r="BC10" i="1"/>
  <c r="BC11" i="1"/>
  <c r="BC12" i="1"/>
  <c r="BC13" i="1"/>
  <c r="DO13" i="1" s="1"/>
  <c r="BC14" i="1"/>
  <c r="DO14" i="1" s="1"/>
  <c r="BC15" i="1"/>
  <c r="DO15" i="1" s="1"/>
  <c r="BC16" i="1"/>
  <c r="DO16" i="1" s="1"/>
  <c r="BC17" i="1"/>
  <c r="DO17" i="1" s="1"/>
  <c r="BC18" i="1"/>
  <c r="BC19" i="1"/>
  <c r="DO19" i="1" s="1"/>
  <c r="BC20" i="1"/>
  <c r="DO20" i="1" s="1"/>
  <c r="EM20" i="1" s="1"/>
  <c r="BC21" i="1"/>
  <c r="BC22" i="1"/>
  <c r="BC23" i="1"/>
  <c r="DO23" i="1" s="1"/>
  <c r="BC24" i="1"/>
  <c r="DO24" i="1" s="1"/>
  <c r="BC25" i="1"/>
  <c r="DO25" i="1" s="1"/>
  <c r="BC26" i="1"/>
  <c r="BC27" i="1"/>
  <c r="BC28" i="1"/>
  <c r="DO28" i="1" s="1"/>
  <c r="BC29" i="1"/>
  <c r="DO29" i="1" s="1"/>
  <c r="BC30" i="1"/>
  <c r="DO30" i="1" s="1"/>
  <c r="BC31" i="1"/>
  <c r="DO31" i="1" s="1"/>
  <c r="BC32" i="1"/>
  <c r="DO32" i="1" s="1"/>
  <c r="BC33" i="1"/>
  <c r="DO33" i="1" s="1"/>
  <c r="BC34" i="1"/>
  <c r="BC35" i="1"/>
  <c r="DO35" i="1" s="1"/>
  <c r="BC36" i="1"/>
  <c r="DO36" i="1" s="1"/>
  <c r="EM36" i="1" s="1"/>
  <c r="BC37" i="1"/>
  <c r="BC38" i="1"/>
  <c r="BC39" i="1"/>
  <c r="DO39" i="1" s="1"/>
  <c r="BC40" i="1"/>
  <c r="DO40" i="1" s="1"/>
  <c r="BC41" i="1"/>
  <c r="DO41" i="1" s="1"/>
  <c r="BC42" i="1"/>
  <c r="BC43" i="1"/>
  <c r="DO43" i="1" s="1"/>
  <c r="BC44" i="1"/>
  <c r="DO44" i="1" s="1"/>
  <c r="BC45" i="1"/>
  <c r="DO45" i="1" s="1"/>
  <c r="BC46" i="1"/>
  <c r="DO46" i="1" s="1"/>
  <c r="BC47" i="1"/>
  <c r="DO47" i="1" s="1"/>
  <c r="BC48" i="1"/>
  <c r="DO48" i="1" s="1"/>
  <c r="BC49" i="1"/>
  <c r="DO49" i="1" s="1"/>
  <c r="BC50" i="1"/>
  <c r="BC51" i="1"/>
  <c r="BC52" i="1"/>
  <c r="DO52" i="1" s="1"/>
  <c r="BC53" i="1"/>
  <c r="BC54" i="1"/>
  <c r="BC55" i="1"/>
  <c r="DO55" i="1" s="1"/>
  <c r="BC56" i="1"/>
  <c r="DO56" i="1" s="1"/>
  <c r="BC57" i="1"/>
  <c r="DO57" i="1" s="1"/>
  <c r="BC58" i="1"/>
  <c r="BC59" i="1"/>
  <c r="BC60" i="1"/>
  <c r="BC61" i="1"/>
  <c r="DO61" i="1" s="1"/>
  <c r="BC62" i="1"/>
  <c r="DO62" i="1" s="1"/>
  <c r="BC63" i="1"/>
  <c r="DO63" i="1" s="1"/>
  <c r="BC64" i="1"/>
  <c r="DO64" i="1" s="1"/>
  <c r="BC65" i="1"/>
  <c r="DO65" i="1" s="1"/>
  <c r="BC66" i="1"/>
  <c r="BC67" i="1"/>
  <c r="BC68" i="1"/>
  <c r="DO68" i="1" s="1"/>
  <c r="BC69" i="1"/>
  <c r="BC70" i="1"/>
  <c r="BC71" i="1"/>
  <c r="DO71" i="1" s="1"/>
  <c r="BC72" i="1"/>
  <c r="DO72" i="1" s="1"/>
  <c r="BC73" i="1"/>
  <c r="DO73" i="1" s="1"/>
  <c r="BC74" i="1"/>
  <c r="BC75" i="1"/>
  <c r="BC76" i="1"/>
  <c r="DO76" i="1" s="1"/>
  <c r="BC77" i="1"/>
  <c r="DO77" i="1" s="1"/>
  <c r="BC78" i="1"/>
  <c r="DO78" i="1" s="1"/>
  <c r="BC79" i="1"/>
  <c r="DO79" i="1" s="1"/>
  <c r="BC80" i="1"/>
  <c r="BC81" i="1"/>
  <c r="DO81" i="1" s="1"/>
  <c r="BC82" i="1"/>
  <c r="BC83" i="1"/>
  <c r="DO83" i="1" s="1"/>
  <c r="BC84" i="1"/>
  <c r="DO84" i="1" s="1"/>
  <c r="BC85" i="1"/>
  <c r="BC86" i="1"/>
  <c r="BC87" i="1"/>
  <c r="DO87" i="1" s="1"/>
  <c r="BC88" i="1"/>
  <c r="BC89" i="1"/>
  <c r="DO89" i="1" s="1"/>
  <c r="BC90" i="1"/>
  <c r="BC91" i="1"/>
  <c r="DO91" i="1" s="1"/>
  <c r="BC92" i="1"/>
  <c r="DO92" i="1" s="1"/>
  <c r="BC93" i="1"/>
  <c r="DO93" i="1" s="1"/>
  <c r="BC94" i="1"/>
  <c r="BC95" i="1"/>
  <c r="DO95" i="1" s="1"/>
  <c r="BC96" i="1"/>
  <c r="DO96" i="1" s="1"/>
  <c r="BC97" i="1"/>
  <c r="DO97" i="1" s="1"/>
  <c r="BC98" i="1"/>
  <c r="BC99" i="1"/>
  <c r="BC100" i="1"/>
  <c r="DO100" i="1" s="1"/>
  <c r="BC101" i="1"/>
  <c r="BC102" i="1"/>
  <c r="BC103" i="1"/>
  <c r="DO103" i="1" s="1"/>
  <c r="BC104" i="1"/>
  <c r="DO104" i="1" s="1"/>
  <c r="BC105" i="1"/>
  <c r="DO105" i="1" s="1"/>
  <c r="BC106" i="1"/>
  <c r="BC107" i="1"/>
  <c r="BC108" i="1"/>
  <c r="DO108" i="1" s="1"/>
  <c r="BC109" i="1"/>
  <c r="DO109" i="1" s="1"/>
  <c r="BC110" i="1"/>
  <c r="BC111" i="1"/>
  <c r="DO111" i="1" s="1"/>
  <c r="BC112" i="1"/>
  <c r="DO112" i="1" s="1"/>
  <c r="BC113" i="1"/>
  <c r="DO113" i="1" s="1"/>
  <c r="BC114" i="1"/>
  <c r="BC115" i="1"/>
  <c r="BC116" i="1"/>
  <c r="BC117" i="1"/>
  <c r="BC118" i="1"/>
  <c r="BC119" i="1"/>
  <c r="DO119" i="1" s="1"/>
  <c r="BC120" i="1"/>
  <c r="DO120" i="1" s="1"/>
  <c r="BC121" i="1"/>
  <c r="DO121" i="1" s="1"/>
  <c r="BC122" i="1"/>
  <c r="BC123" i="1"/>
  <c r="BC124" i="1"/>
  <c r="BC125" i="1"/>
  <c r="DO125" i="1" s="1"/>
  <c r="BC126" i="1"/>
  <c r="BC127" i="1"/>
  <c r="DO127" i="1" s="1"/>
  <c r="BC128" i="1"/>
  <c r="DO128" i="1" s="1"/>
  <c r="BC129" i="1"/>
  <c r="DO129" i="1" s="1"/>
  <c r="BC130" i="1"/>
  <c r="BC131" i="1"/>
  <c r="BC132" i="1"/>
  <c r="DO132" i="1" s="1"/>
  <c r="BC133" i="1"/>
  <c r="BC134" i="1"/>
  <c r="BC135" i="1"/>
  <c r="DO135" i="1" s="1"/>
  <c r="BC136" i="1"/>
  <c r="DO136" i="1" s="1"/>
  <c r="BC137" i="1"/>
  <c r="DO137" i="1" s="1"/>
  <c r="BC138" i="1"/>
  <c r="BC139" i="1"/>
  <c r="BC140" i="1"/>
  <c r="DO140" i="1" s="1"/>
  <c r="BC141" i="1"/>
  <c r="DO141" i="1" s="1"/>
  <c r="BC142" i="1"/>
  <c r="BC143" i="1"/>
  <c r="DO143" i="1" s="1"/>
  <c r="BC144" i="1"/>
  <c r="BC145" i="1"/>
  <c r="DO145" i="1" s="1"/>
  <c r="BC146" i="1"/>
  <c r="BC147" i="1"/>
  <c r="DO147" i="1" s="1"/>
  <c r="BC148" i="1"/>
  <c r="DO148" i="1" s="1"/>
  <c r="BC149" i="1"/>
  <c r="BC150" i="1"/>
  <c r="BC151" i="1"/>
  <c r="DO151" i="1" s="1"/>
  <c r="BC152" i="1"/>
  <c r="BC153" i="1"/>
  <c r="DO153" i="1" s="1"/>
  <c r="BC154" i="1"/>
  <c r="BC155" i="1"/>
  <c r="DO155" i="1" s="1"/>
  <c r="BC156" i="1"/>
  <c r="DO156" i="1" s="1"/>
  <c r="BC157" i="1"/>
  <c r="DO157" i="1" s="1"/>
  <c r="BC158" i="1"/>
  <c r="BC159" i="1"/>
  <c r="DO159" i="1" s="1"/>
  <c r="BC160" i="1"/>
  <c r="DO160" i="1" s="1"/>
  <c r="BC161" i="1"/>
  <c r="DO161" i="1" s="1"/>
  <c r="BC162" i="1"/>
  <c r="BC163" i="1"/>
  <c r="BC164" i="1"/>
  <c r="DO164" i="1" s="1"/>
  <c r="BC165" i="1"/>
  <c r="BC166" i="1"/>
  <c r="BC167" i="1"/>
  <c r="DO167" i="1" s="1"/>
  <c r="BC168" i="1"/>
  <c r="DO168" i="1" s="1"/>
  <c r="BC169" i="1"/>
  <c r="DO169" i="1" s="1"/>
  <c r="BC170" i="1"/>
  <c r="BC171" i="1"/>
  <c r="BC172" i="1"/>
  <c r="DO172" i="1" s="1"/>
  <c r="BC173" i="1"/>
  <c r="DO173" i="1" s="1"/>
  <c r="BC174" i="1"/>
  <c r="BC175" i="1"/>
  <c r="DO175" i="1" s="1"/>
  <c r="BC176" i="1"/>
  <c r="DO176" i="1" s="1"/>
  <c r="BC177" i="1"/>
  <c r="DO177" i="1" s="1"/>
  <c r="BC178" i="1"/>
  <c r="BC179" i="1"/>
  <c r="BC180" i="1"/>
  <c r="BC181" i="1"/>
  <c r="BC182" i="1"/>
  <c r="BC183" i="1"/>
  <c r="DO183" i="1" s="1"/>
  <c r="BC184" i="1"/>
  <c r="DO184" i="1" s="1"/>
  <c r="CN6" i="1"/>
  <c r="AI10" i="3" s="1"/>
  <c r="DO11" i="1"/>
  <c r="DO12" i="1"/>
  <c r="DO21" i="1"/>
  <c r="DO27" i="1"/>
  <c r="DO37" i="1"/>
  <c r="DO51" i="1"/>
  <c r="DO53" i="1"/>
  <c r="DO59" i="1"/>
  <c r="DO60" i="1"/>
  <c r="DO67" i="1"/>
  <c r="DO69" i="1"/>
  <c r="DO75" i="1"/>
  <c r="DO80" i="1"/>
  <c r="DO85" i="1"/>
  <c r="DO88" i="1"/>
  <c r="EM88" i="1" s="1"/>
  <c r="DO99" i="1"/>
  <c r="DO101" i="1"/>
  <c r="DO107" i="1"/>
  <c r="DO115" i="1"/>
  <c r="DO116" i="1"/>
  <c r="DO117" i="1"/>
  <c r="DO123" i="1"/>
  <c r="DO124" i="1"/>
  <c r="DO131" i="1"/>
  <c r="DO133" i="1"/>
  <c r="DO139" i="1"/>
  <c r="DO144" i="1"/>
  <c r="DO149" i="1"/>
  <c r="DO152" i="1"/>
  <c r="DO163" i="1"/>
  <c r="DO165" i="1"/>
  <c r="DO171" i="1"/>
  <c r="DO179" i="1"/>
  <c r="DO180" i="1"/>
  <c r="DO181" i="1"/>
  <c r="EA12" i="1"/>
  <c r="EA28" i="1"/>
  <c r="EA31" i="1"/>
  <c r="EA35" i="1"/>
  <c r="EA39" i="1"/>
  <c r="EA43" i="1"/>
  <c r="EA46" i="1"/>
  <c r="EA52" i="1"/>
  <c r="EA62" i="1"/>
  <c r="EA63" i="1"/>
  <c r="EA67" i="1"/>
  <c r="EA71" i="1"/>
  <c r="EM71" i="1" s="1"/>
  <c r="EA75" i="1"/>
  <c r="EA79" i="1"/>
  <c r="EA83" i="1"/>
  <c r="EA87" i="1"/>
  <c r="EA100" i="1"/>
  <c r="EA116" i="1"/>
  <c r="EA132" i="1"/>
  <c r="EA148" i="1"/>
  <c r="EA164" i="1"/>
  <c r="EA180" i="1"/>
  <c r="DB189" i="1"/>
  <c r="EM35" i="1"/>
  <c r="AF7" i="1"/>
  <c r="AF8" i="1"/>
  <c r="AF9" i="1"/>
  <c r="AF10" i="1"/>
  <c r="EB10" i="1" s="1"/>
  <c r="AF11" i="1"/>
  <c r="AF12" i="1"/>
  <c r="AF13" i="1"/>
  <c r="AF14" i="1"/>
  <c r="EB14" i="1" s="1"/>
  <c r="AF15" i="1"/>
  <c r="AF16" i="1"/>
  <c r="AF17" i="1"/>
  <c r="AF18" i="1"/>
  <c r="EB18" i="1" s="1"/>
  <c r="AF19" i="1"/>
  <c r="AF20" i="1"/>
  <c r="AF21" i="1"/>
  <c r="AF22" i="1"/>
  <c r="AF23" i="1"/>
  <c r="AF24" i="1"/>
  <c r="AF25" i="1"/>
  <c r="AF26" i="1"/>
  <c r="EB26" i="1" s="1"/>
  <c r="AF27" i="1"/>
  <c r="AF28" i="1"/>
  <c r="AF29" i="1"/>
  <c r="AF30" i="1"/>
  <c r="EB30" i="1" s="1"/>
  <c r="AF31" i="1"/>
  <c r="AF32" i="1"/>
  <c r="AF33" i="1"/>
  <c r="AF34" i="1"/>
  <c r="AF35" i="1"/>
  <c r="AF36" i="1"/>
  <c r="AF37" i="1"/>
  <c r="AF38" i="1"/>
  <c r="EB38" i="1" s="1"/>
  <c r="AF39" i="1"/>
  <c r="AF40" i="1"/>
  <c r="AF41" i="1"/>
  <c r="AF42" i="1"/>
  <c r="EB42" i="1" s="1"/>
  <c r="AF43" i="1"/>
  <c r="AF44" i="1"/>
  <c r="AF45" i="1"/>
  <c r="AF46" i="1"/>
  <c r="AF47" i="1"/>
  <c r="AF48" i="1"/>
  <c r="AF49" i="1"/>
  <c r="AF50" i="1"/>
  <c r="EB50" i="1" s="1"/>
  <c r="AF51" i="1"/>
  <c r="AF52" i="1"/>
  <c r="AF53" i="1"/>
  <c r="AF54" i="1"/>
  <c r="EB54" i="1" s="1"/>
  <c r="AF55" i="1"/>
  <c r="AF56" i="1"/>
  <c r="AF57" i="1"/>
  <c r="AF58" i="1"/>
  <c r="AF59" i="1"/>
  <c r="AF60" i="1"/>
  <c r="EB60" i="1" s="1"/>
  <c r="AF61" i="1"/>
  <c r="AF62" i="1"/>
  <c r="EB62" i="1" s="1"/>
  <c r="AF63" i="1"/>
  <c r="AF64" i="1"/>
  <c r="AF65" i="1"/>
  <c r="AF66" i="1"/>
  <c r="EB66" i="1" s="1"/>
  <c r="AF67" i="1"/>
  <c r="AF68" i="1"/>
  <c r="AF69" i="1"/>
  <c r="AF70" i="1"/>
  <c r="AF71" i="1"/>
  <c r="AF72" i="1"/>
  <c r="AF73" i="1"/>
  <c r="AF74" i="1"/>
  <c r="EB74" i="1" s="1"/>
  <c r="AF75" i="1"/>
  <c r="AF76" i="1"/>
  <c r="AF77" i="1"/>
  <c r="AF78" i="1"/>
  <c r="EB78" i="1" s="1"/>
  <c r="AF79" i="1"/>
  <c r="AF80" i="1"/>
  <c r="AF81" i="1"/>
  <c r="AF82" i="1"/>
  <c r="AF83" i="1"/>
  <c r="AF84" i="1"/>
  <c r="EB84" i="1" s="1"/>
  <c r="AF85" i="1"/>
  <c r="AF86" i="1"/>
  <c r="EB86" i="1" s="1"/>
  <c r="AF87" i="1"/>
  <c r="AF88" i="1"/>
  <c r="AF89" i="1"/>
  <c r="AF90" i="1"/>
  <c r="EB90" i="1" s="1"/>
  <c r="AF91" i="1"/>
  <c r="AF92" i="1"/>
  <c r="AF93" i="1"/>
  <c r="AF94" i="1"/>
  <c r="EB94" i="1" s="1"/>
  <c r="AF95" i="1"/>
  <c r="AF96" i="1"/>
  <c r="AF97" i="1"/>
  <c r="AF98" i="1"/>
  <c r="EB98" i="1" s="1"/>
  <c r="AF99" i="1"/>
  <c r="AF100" i="1"/>
  <c r="AF101" i="1"/>
  <c r="AF102" i="1"/>
  <c r="EB102" i="1" s="1"/>
  <c r="AF103" i="1"/>
  <c r="AF104" i="1"/>
  <c r="AF105" i="1"/>
  <c r="AF106" i="1"/>
  <c r="AF107" i="1"/>
  <c r="AF108" i="1"/>
  <c r="EB108" i="1" s="1"/>
  <c r="AF109" i="1"/>
  <c r="AF110" i="1"/>
  <c r="EB110" i="1" s="1"/>
  <c r="AF111" i="1"/>
  <c r="AF112" i="1"/>
  <c r="AF113" i="1"/>
  <c r="AF114" i="1"/>
  <c r="EB114" i="1" s="1"/>
  <c r="AF115" i="1"/>
  <c r="AF116" i="1"/>
  <c r="AF117" i="1"/>
  <c r="AF118" i="1"/>
  <c r="EB118" i="1" s="1"/>
  <c r="AF119" i="1"/>
  <c r="AF120" i="1"/>
  <c r="AF121" i="1"/>
  <c r="AF122" i="1"/>
  <c r="EB122" i="1" s="1"/>
  <c r="AF123" i="1"/>
  <c r="AF124" i="1"/>
  <c r="AF125" i="1"/>
  <c r="AF126" i="1"/>
  <c r="AF127" i="1"/>
  <c r="AF128" i="1"/>
  <c r="AF129" i="1"/>
  <c r="AF130" i="1"/>
  <c r="EB130" i="1" s="1"/>
  <c r="AF131" i="1"/>
  <c r="AF132" i="1"/>
  <c r="AF133" i="1"/>
  <c r="AF134" i="1"/>
  <c r="EB134" i="1" s="1"/>
  <c r="AF135" i="1"/>
  <c r="AF136" i="1"/>
  <c r="AF137" i="1"/>
  <c r="AF138" i="1"/>
  <c r="EB138" i="1" s="1"/>
  <c r="AF139" i="1"/>
  <c r="AF140" i="1"/>
  <c r="AF141" i="1"/>
  <c r="AF142" i="1"/>
  <c r="EB142" i="1" s="1"/>
  <c r="AF143" i="1"/>
  <c r="AF144" i="1"/>
  <c r="AF145" i="1"/>
  <c r="AF146" i="1"/>
  <c r="EB146" i="1" s="1"/>
  <c r="EN146" i="1" s="1"/>
  <c r="AF147" i="1"/>
  <c r="AF148" i="1"/>
  <c r="AF149" i="1"/>
  <c r="AF150" i="1"/>
  <c r="AF151" i="1"/>
  <c r="AF152" i="1"/>
  <c r="AF153" i="1"/>
  <c r="AF154" i="1"/>
  <c r="EB154" i="1" s="1"/>
  <c r="AF155" i="1"/>
  <c r="AF156" i="1"/>
  <c r="AF157" i="1"/>
  <c r="AF158" i="1"/>
  <c r="EB158" i="1" s="1"/>
  <c r="AF159" i="1"/>
  <c r="AF160" i="1"/>
  <c r="AF161" i="1"/>
  <c r="AF162" i="1"/>
  <c r="AF163" i="1"/>
  <c r="AF164" i="1"/>
  <c r="AF165" i="1"/>
  <c r="AF166" i="1"/>
  <c r="EB166" i="1" s="1"/>
  <c r="AF167" i="1"/>
  <c r="AF168" i="1"/>
  <c r="AF169" i="1"/>
  <c r="AF170" i="1"/>
  <c r="EB170" i="1" s="1"/>
  <c r="AF171" i="1"/>
  <c r="AF172" i="1"/>
  <c r="AF173" i="1"/>
  <c r="AF174" i="1"/>
  <c r="AF175" i="1"/>
  <c r="AF176" i="1"/>
  <c r="AF177" i="1"/>
  <c r="AF178" i="1"/>
  <c r="EB178" i="1" s="1"/>
  <c r="AF179" i="1"/>
  <c r="AF180" i="1"/>
  <c r="AF181" i="1"/>
  <c r="AF182" i="1"/>
  <c r="EB182" i="1" s="1"/>
  <c r="AF183" i="1"/>
  <c r="AF184" i="1"/>
  <c r="CB7" i="1"/>
  <c r="CB8" i="1"/>
  <c r="CB9" i="1"/>
  <c r="CB10" i="1"/>
  <c r="CB11" i="1"/>
  <c r="CB12" i="1"/>
  <c r="CB13" i="1"/>
  <c r="CB14" i="1"/>
  <c r="CB15" i="1"/>
  <c r="CB16" i="1"/>
  <c r="CB17" i="1"/>
  <c r="CB18" i="1"/>
  <c r="CB19" i="1"/>
  <c r="CB20" i="1"/>
  <c r="CB21" i="1"/>
  <c r="CB22" i="1"/>
  <c r="CB23" i="1"/>
  <c r="CB24" i="1"/>
  <c r="CB25" i="1"/>
  <c r="CB26" i="1"/>
  <c r="CB27" i="1"/>
  <c r="CB28" i="1"/>
  <c r="CB29" i="1"/>
  <c r="CB30" i="1"/>
  <c r="CB31" i="1"/>
  <c r="CB32" i="1"/>
  <c r="CB33" i="1"/>
  <c r="CB34" i="1"/>
  <c r="CB35" i="1"/>
  <c r="CB36" i="1"/>
  <c r="CB37" i="1"/>
  <c r="CB38" i="1"/>
  <c r="CB39" i="1"/>
  <c r="CB40" i="1"/>
  <c r="CB41" i="1"/>
  <c r="CB42" i="1"/>
  <c r="CB43" i="1"/>
  <c r="CB44" i="1"/>
  <c r="CB45" i="1"/>
  <c r="CB46" i="1"/>
  <c r="CB47" i="1"/>
  <c r="CB48" i="1"/>
  <c r="CB49" i="1"/>
  <c r="CB50" i="1"/>
  <c r="CB51" i="1"/>
  <c r="CB52" i="1"/>
  <c r="CB53" i="1"/>
  <c r="CB54" i="1"/>
  <c r="CB55" i="1"/>
  <c r="CB56" i="1"/>
  <c r="CB57" i="1"/>
  <c r="CB58" i="1"/>
  <c r="CB59" i="1"/>
  <c r="CB60" i="1"/>
  <c r="CB61" i="1"/>
  <c r="CB62" i="1"/>
  <c r="CB63" i="1"/>
  <c r="CB64" i="1"/>
  <c r="CB65" i="1"/>
  <c r="CB66" i="1"/>
  <c r="CB67" i="1"/>
  <c r="CB68" i="1"/>
  <c r="CB69" i="1"/>
  <c r="CB70" i="1"/>
  <c r="CB71" i="1"/>
  <c r="CB72" i="1"/>
  <c r="CB73" i="1"/>
  <c r="CB74" i="1"/>
  <c r="CB75" i="1"/>
  <c r="CB76" i="1"/>
  <c r="CB77" i="1"/>
  <c r="CB78" i="1"/>
  <c r="CB79" i="1"/>
  <c r="CB80" i="1"/>
  <c r="CB81" i="1"/>
  <c r="CB82" i="1"/>
  <c r="CB83" i="1"/>
  <c r="CB84" i="1"/>
  <c r="CB85" i="1"/>
  <c r="CB86" i="1"/>
  <c r="CB87" i="1"/>
  <c r="CB88" i="1"/>
  <c r="CB89" i="1"/>
  <c r="CB90" i="1"/>
  <c r="CB91" i="1"/>
  <c r="CB92" i="1"/>
  <c r="CB93" i="1"/>
  <c r="CB94" i="1"/>
  <c r="CB95" i="1"/>
  <c r="CB96" i="1"/>
  <c r="CB97" i="1"/>
  <c r="CB98" i="1"/>
  <c r="CB99" i="1"/>
  <c r="CB100" i="1"/>
  <c r="CB101" i="1"/>
  <c r="CB102" i="1"/>
  <c r="CB103" i="1"/>
  <c r="CB104" i="1"/>
  <c r="CB105" i="1"/>
  <c r="CB106" i="1"/>
  <c r="CB107" i="1"/>
  <c r="CB108" i="1"/>
  <c r="CB109" i="1"/>
  <c r="CB110" i="1"/>
  <c r="CB111" i="1"/>
  <c r="CB112" i="1"/>
  <c r="CB113" i="1"/>
  <c r="CB114" i="1"/>
  <c r="CB115" i="1"/>
  <c r="CB116" i="1"/>
  <c r="CB117" i="1"/>
  <c r="CB118" i="1"/>
  <c r="CB119" i="1"/>
  <c r="CB120" i="1"/>
  <c r="CB121" i="1"/>
  <c r="CB122" i="1"/>
  <c r="CB123" i="1"/>
  <c r="CB124" i="1"/>
  <c r="CB125" i="1"/>
  <c r="CB126" i="1"/>
  <c r="CB127" i="1"/>
  <c r="CB128" i="1"/>
  <c r="CB129" i="1"/>
  <c r="CB130" i="1"/>
  <c r="CB131" i="1"/>
  <c r="CB132" i="1"/>
  <c r="CB133" i="1"/>
  <c r="CB134" i="1"/>
  <c r="CB135" i="1"/>
  <c r="CB136" i="1"/>
  <c r="CB137" i="1"/>
  <c r="CB138" i="1"/>
  <c r="CB139" i="1"/>
  <c r="CB140" i="1"/>
  <c r="CB141" i="1"/>
  <c r="CB142" i="1"/>
  <c r="CB143" i="1"/>
  <c r="CB144" i="1"/>
  <c r="CB145" i="1"/>
  <c r="CB146" i="1"/>
  <c r="CB147" i="1"/>
  <c r="CB148" i="1"/>
  <c r="CB149" i="1"/>
  <c r="CB150" i="1"/>
  <c r="CB151" i="1"/>
  <c r="CB152" i="1"/>
  <c r="CB153" i="1"/>
  <c r="CB154" i="1"/>
  <c r="CB155" i="1"/>
  <c r="CB156" i="1"/>
  <c r="CB157" i="1"/>
  <c r="CB158" i="1"/>
  <c r="CB159" i="1"/>
  <c r="CB160" i="1"/>
  <c r="CB161" i="1"/>
  <c r="CB162" i="1"/>
  <c r="CB163" i="1"/>
  <c r="CB164" i="1"/>
  <c r="CB165" i="1"/>
  <c r="CB166" i="1"/>
  <c r="CB167" i="1"/>
  <c r="CB168" i="1"/>
  <c r="CB169" i="1"/>
  <c r="CB170" i="1"/>
  <c r="CB171" i="1"/>
  <c r="CB172" i="1"/>
  <c r="CB173" i="1"/>
  <c r="CB174" i="1"/>
  <c r="CB175" i="1"/>
  <c r="CB176" i="1"/>
  <c r="CB177" i="1"/>
  <c r="CB178" i="1"/>
  <c r="CB179" i="1"/>
  <c r="CB180" i="1"/>
  <c r="CB181" i="1"/>
  <c r="CB182" i="1"/>
  <c r="CB183" i="1"/>
  <c r="CB184" i="1"/>
  <c r="BD7" i="1"/>
  <c r="DP7" i="1" s="1"/>
  <c r="BD8" i="1"/>
  <c r="BD9" i="1"/>
  <c r="DP9" i="1" s="1"/>
  <c r="BD10" i="1"/>
  <c r="BD11" i="1"/>
  <c r="BD12" i="1"/>
  <c r="DP12" i="1" s="1"/>
  <c r="BD13" i="1"/>
  <c r="DP13" i="1" s="1"/>
  <c r="BD14" i="1"/>
  <c r="DP14" i="1" s="1"/>
  <c r="BD15" i="1"/>
  <c r="DP15" i="1" s="1"/>
  <c r="BD16" i="1"/>
  <c r="EB16" i="1" s="1"/>
  <c r="BD17" i="1"/>
  <c r="DP17" i="1" s="1"/>
  <c r="BD18" i="1"/>
  <c r="DP18" i="1" s="1"/>
  <c r="BD19" i="1"/>
  <c r="DP19" i="1" s="1"/>
  <c r="BD20" i="1"/>
  <c r="DP20" i="1" s="1"/>
  <c r="BD21" i="1"/>
  <c r="DP21" i="1" s="1"/>
  <c r="BD22" i="1"/>
  <c r="BD23" i="1"/>
  <c r="DP23" i="1" s="1"/>
  <c r="BD24" i="1"/>
  <c r="EB24" i="1" s="1"/>
  <c r="BD25" i="1"/>
  <c r="DP25" i="1" s="1"/>
  <c r="BD26" i="1"/>
  <c r="DP26" i="1" s="1"/>
  <c r="BD28" i="1"/>
  <c r="DP28" i="1" s="1"/>
  <c r="BD29" i="1"/>
  <c r="DP29" i="1" s="1"/>
  <c r="BD30" i="1"/>
  <c r="DP30" i="1" s="1"/>
  <c r="BD31" i="1"/>
  <c r="DP31" i="1" s="1"/>
  <c r="BD32" i="1"/>
  <c r="EB32" i="1" s="1"/>
  <c r="BD33" i="1"/>
  <c r="DP33" i="1" s="1"/>
  <c r="BD34" i="1"/>
  <c r="BD35" i="1"/>
  <c r="DP35" i="1" s="1"/>
  <c r="BD36" i="1"/>
  <c r="DP36" i="1" s="1"/>
  <c r="BD37" i="1"/>
  <c r="DP37" i="1" s="1"/>
  <c r="BD38" i="1"/>
  <c r="DP38" i="1" s="1"/>
  <c r="BD39" i="1"/>
  <c r="DP39" i="1" s="1"/>
  <c r="BD40" i="1"/>
  <c r="EB40" i="1" s="1"/>
  <c r="BD41" i="1"/>
  <c r="DP41" i="1" s="1"/>
  <c r="BD42" i="1"/>
  <c r="DP42" i="1" s="1"/>
  <c r="BD43" i="1"/>
  <c r="BD44" i="1"/>
  <c r="DP44" i="1" s="1"/>
  <c r="BD45" i="1"/>
  <c r="DP45" i="1" s="1"/>
  <c r="BD46" i="1"/>
  <c r="BD47" i="1"/>
  <c r="DP47" i="1" s="1"/>
  <c r="BD48" i="1"/>
  <c r="EB48" i="1" s="1"/>
  <c r="BD49" i="1"/>
  <c r="DP49" i="1" s="1"/>
  <c r="BD50" i="1"/>
  <c r="DP50" i="1" s="1"/>
  <c r="BD51" i="1"/>
  <c r="DP51" i="1" s="1"/>
  <c r="BD52" i="1"/>
  <c r="DP52" i="1" s="1"/>
  <c r="BD53" i="1"/>
  <c r="DP53" i="1" s="1"/>
  <c r="BD54" i="1"/>
  <c r="DP54" i="1" s="1"/>
  <c r="BD55" i="1"/>
  <c r="DP55" i="1" s="1"/>
  <c r="BD56" i="1"/>
  <c r="EB56" i="1" s="1"/>
  <c r="BD57" i="1"/>
  <c r="DP57" i="1" s="1"/>
  <c r="BD58" i="1"/>
  <c r="DP58" i="1" s="1"/>
  <c r="BD59" i="1"/>
  <c r="DP59" i="1" s="1"/>
  <c r="BD60" i="1"/>
  <c r="DP60" i="1" s="1"/>
  <c r="BD61" i="1"/>
  <c r="DP61" i="1" s="1"/>
  <c r="BD62" i="1"/>
  <c r="BD63" i="1"/>
  <c r="DP63" i="1" s="1"/>
  <c r="BD64" i="1"/>
  <c r="EB64" i="1" s="1"/>
  <c r="BD65" i="1"/>
  <c r="DP65" i="1" s="1"/>
  <c r="BD66" i="1"/>
  <c r="DP66" i="1" s="1"/>
  <c r="BD67" i="1"/>
  <c r="DP67" i="1" s="1"/>
  <c r="BD68" i="1"/>
  <c r="DP68" i="1" s="1"/>
  <c r="BD69" i="1"/>
  <c r="DP69" i="1" s="1"/>
  <c r="BD70" i="1"/>
  <c r="DP70" i="1" s="1"/>
  <c r="BD71" i="1"/>
  <c r="DP71" i="1" s="1"/>
  <c r="BD72" i="1"/>
  <c r="EB72" i="1" s="1"/>
  <c r="BD73" i="1"/>
  <c r="DP73" i="1" s="1"/>
  <c r="BD74" i="1"/>
  <c r="DP74" i="1" s="1"/>
  <c r="BD75" i="1"/>
  <c r="BD76" i="1"/>
  <c r="DP76" i="1" s="1"/>
  <c r="BD77" i="1"/>
  <c r="DP77" i="1" s="1"/>
  <c r="BD78" i="1"/>
  <c r="DP78" i="1" s="1"/>
  <c r="BD79" i="1"/>
  <c r="DP79" i="1" s="1"/>
  <c r="BD80" i="1"/>
  <c r="EB80" i="1" s="1"/>
  <c r="BD81" i="1"/>
  <c r="DP81" i="1" s="1"/>
  <c r="BD82" i="1"/>
  <c r="DP82" i="1" s="1"/>
  <c r="BD83" i="1"/>
  <c r="DP83" i="1" s="1"/>
  <c r="BD84" i="1"/>
  <c r="DP84" i="1" s="1"/>
  <c r="BD85" i="1"/>
  <c r="DP85" i="1" s="1"/>
  <c r="BD86" i="1"/>
  <c r="DP86" i="1" s="1"/>
  <c r="BD87" i="1"/>
  <c r="DP87" i="1" s="1"/>
  <c r="BD88" i="1"/>
  <c r="EB88" i="1" s="1"/>
  <c r="BD89" i="1"/>
  <c r="DP89" i="1" s="1"/>
  <c r="BD90" i="1"/>
  <c r="BD91" i="1"/>
  <c r="DP91" i="1" s="1"/>
  <c r="BD92" i="1"/>
  <c r="DP92" i="1" s="1"/>
  <c r="BD93" i="1"/>
  <c r="DP93" i="1" s="1"/>
  <c r="BD94" i="1"/>
  <c r="DP94" i="1" s="1"/>
  <c r="BD95" i="1"/>
  <c r="DP95" i="1" s="1"/>
  <c r="BD96" i="1"/>
  <c r="EB96" i="1" s="1"/>
  <c r="BD97" i="1"/>
  <c r="DP97" i="1" s="1"/>
  <c r="BD98" i="1"/>
  <c r="DP98" i="1" s="1"/>
  <c r="EN98" i="1" s="1"/>
  <c r="BD99" i="1"/>
  <c r="DP99" i="1" s="1"/>
  <c r="BD100" i="1"/>
  <c r="DP100" i="1" s="1"/>
  <c r="BD101" i="1"/>
  <c r="DP101" i="1" s="1"/>
  <c r="BD102" i="1"/>
  <c r="DP102" i="1" s="1"/>
  <c r="BD103" i="1"/>
  <c r="DP103" i="1" s="1"/>
  <c r="BD104" i="1"/>
  <c r="EB104" i="1" s="1"/>
  <c r="BD105" i="1"/>
  <c r="DP105" i="1" s="1"/>
  <c r="BD106" i="1"/>
  <c r="BD107" i="1"/>
  <c r="BD108" i="1"/>
  <c r="DP108" i="1" s="1"/>
  <c r="BD109" i="1"/>
  <c r="DP109" i="1" s="1"/>
  <c r="BD110" i="1"/>
  <c r="DP110" i="1" s="1"/>
  <c r="BD111" i="1"/>
  <c r="DP111" i="1" s="1"/>
  <c r="BD112" i="1"/>
  <c r="EB112" i="1" s="1"/>
  <c r="BD113" i="1"/>
  <c r="DP113" i="1" s="1"/>
  <c r="BD114" i="1"/>
  <c r="DP114" i="1" s="1"/>
  <c r="BD115" i="1"/>
  <c r="DP115" i="1" s="1"/>
  <c r="BD116" i="1"/>
  <c r="DP116" i="1" s="1"/>
  <c r="BD117" i="1"/>
  <c r="DP117" i="1" s="1"/>
  <c r="BD118" i="1"/>
  <c r="BD119" i="1"/>
  <c r="DP119" i="1" s="1"/>
  <c r="BD120" i="1"/>
  <c r="EB120" i="1" s="1"/>
  <c r="BD121" i="1"/>
  <c r="DP121" i="1" s="1"/>
  <c r="BD122" i="1"/>
  <c r="DP122" i="1" s="1"/>
  <c r="BD123" i="1"/>
  <c r="DP123" i="1" s="1"/>
  <c r="BD124" i="1"/>
  <c r="DP124" i="1" s="1"/>
  <c r="BD125" i="1"/>
  <c r="DP125" i="1" s="1"/>
  <c r="BD126" i="1"/>
  <c r="DP126" i="1" s="1"/>
  <c r="BD127" i="1"/>
  <c r="DP127" i="1" s="1"/>
  <c r="BD128" i="1"/>
  <c r="EB128" i="1" s="1"/>
  <c r="BD129" i="1"/>
  <c r="DP129" i="1" s="1"/>
  <c r="BD130" i="1"/>
  <c r="DP130" i="1" s="1"/>
  <c r="BD131" i="1"/>
  <c r="DP131" i="1" s="1"/>
  <c r="BD132" i="1"/>
  <c r="DP132" i="1" s="1"/>
  <c r="BD133" i="1"/>
  <c r="DP133" i="1" s="1"/>
  <c r="BD134" i="1"/>
  <c r="BD135" i="1"/>
  <c r="DP135" i="1" s="1"/>
  <c r="BD136" i="1"/>
  <c r="EB136" i="1" s="1"/>
  <c r="BD137" i="1"/>
  <c r="DP137" i="1" s="1"/>
  <c r="J22" i="5" s="1"/>
  <c r="BD138" i="1"/>
  <c r="DP138" i="1" s="1"/>
  <c r="BD139" i="1"/>
  <c r="BD140" i="1"/>
  <c r="DP140" i="1" s="1"/>
  <c r="BD141" i="1"/>
  <c r="DP141" i="1" s="1"/>
  <c r="BD142" i="1"/>
  <c r="DP142" i="1" s="1"/>
  <c r="BD143" i="1"/>
  <c r="DP143" i="1" s="1"/>
  <c r="BD144" i="1"/>
  <c r="EB144" i="1" s="1"/>
  <c r="BD145" i="1"/>
  <c r="DP145" i="1" s="1"/>
  <c r="BD146" i="1"/>
  <c r="BD147" i="1"/>
  <c r="DP147" i="1" s="1"/>
  <c r="BD148" i="1"/>
  <c r="DP148" i="1" s="1"/>
  <c r="BD149" i="1"/>
  <c r="DP149" i="1" s="1"/>
  <c r="BD150" i="1"/>
  <c r="DP150" i="1" s="1"/>
  <c r="BD151" i="1"/>
  <c r="DP151" i="1" s="1"/>
  <c r="BD152" i="1"/>
  <c r="EB152" i="1" s="1"/>
  <c r="BD153" i="1"/>
  <c r="DP153" i="1" s="1"/>
  <c r="BD154" i="1"/>
  <c r="DP154" i="1" s="1"/>
  <c r="BD155" i="1"/>
  <c r="DP155" i="1" s="1"/>
  <c r="BD156" i="1"/>
  <c r="DP156" i="1" s="1"/>
  <c r="BD157" i="1"/>
  <c r="DP157" i="1" s="1"/>
  <c r="BD158" i="1"/>
  <c r="DP158" i="1" s="1"/>
  <c r="BD159" i="1"/>
  <c r="DP159" i="1" s="1"/>
  <c r="BD160" i="1"/>
  <c r="EB160" i="1" s="1"/>
  <c r="BD161" i="1"/>
  <c r="DP161" i="1" s="1"/>
  <c r="BD162" i="1"/>
  <c r="BD163" i="1"/>
  <c r="DP163" i="1" s="1"/>
  <c r="BD164" i="1"/>
  <c r="DP164" i="1" s="1"/>
  <c r="BD165" i="1"/>
  <c r="DP165" i="1" s="1"/>
  <c r="BD166" i="1"/>
  <c r="DP166" i="1" s="1"/>
  <c r="BD167" i="1"/>
  <c r="DP167" i="1" s="1"/>
  <c r="BD168" i="1"/>
  <c r="EB168" i="1" s="1"/>
  <c r="BD169" i="1"/>
  <c r="DP169" i="1" s="1"/>
  <c r="BD170" i="1"/>
  <c r="DP170" i="1" s="1"/>
  <c r="BD171" i="1"/>
  <c r="BD172" i="1"/>
  <c r="DP172" i="1" s="1"/>
  <c r="BD173" i="1"/>
  <c r="DP173" i="1" s="1"/>
  <c r="BD174" i="1"/>
  <c r="BD175" i="1"/>
  <c r="DP175" i="1" s="1"/>
  <c r="BD176" i="1"/>
  <c r="EB176" i="1" s="1"/>
  <c r="BD177" i="1"/>
  <c r="DP177" i="1" s="1"/>
  <c r="BD178" i="1"/>
  <c r="DP178" i="1" s="1"/>
  <c r="BD179" i="1"/>
  <c r="DP179" i="1" s="1"/>
  <c r="BD180" i="1"/>
  <c r="DP180" i="1" s="1"/>
  <c r="BD181" i="1"/>
  <c r="DP181" i="1" s="1"/>
  <c r="BD182" i="1"/>
  <c r="DP182" i="1" s="1"/>
  <c r="BD183" i="1"/>
  <c r="DP183" i="1" s="1"/>
  <c r="BD184" i="1"/>
  <c r="EB184" i="1" s="1"/>
  <c r="CO6" i="1"/>
  <c r="AJ10" i="3" s="1"/>
  <c r="DP10" i="1"/>
  <c r="DP11" i="1"/>
  <c r="DP22" i="1"/>
  <c r="DP27" i="1"/>
  <c r="DP34" i="1"/>
  <c r="EN34" i="1" s="1"/>
  <c r="DP43" i="1"/>
  <c r="DP46" i="1"/>
  <c r="DP62" i="1"/>
  <c r="DP75" i="1"/>
  <c r="DP90" i="1"/>
  <c r="DP106" i="1"/>
  <c r="DP107" i="1"/>
  <c r="DP118" i="1"/>
  <c r="DP134" i="1"/>
  <c r="DP139" i="1"/>
  <c r="DP146" i="1"/>
  <c r="DP162" i="1"/>
  <c r="DP171" i="1"/>
  <c r="DP174" i="1"/>
  <c r="EB12" i="1"/>
  <c r="EB20" i="1"/>
  <c r="EB22" i="1"/>
  <c r="EB28" i="1"/>
  <c r="EB34" i="1"/>
  <c r="EB44" i="1"/>
  <c r="EB46" i="1"/>
  <c r="EB52" i="1"/>
  <c r="EB58" i="1"/>
  <c r="EB70" i="1"/>
  <c r="EB76" i="1"/>
  <c r="EB82" i="1"/>
  <c r="EB92" i="1"/>
  <c r="EB106" i="1"/>
  <c r="EB116" i="1"/>
  <c r="EB124" i="1"/>
  <c r="EB126" i="1"/>
  <c r="EB140" i="1"/>
  <c r="EB148" i="1"/>
  <c r="EB150" i="1"/>
  <c r="EB156" i="1"/>
  <c r="EB162" i="1"/>
  <c r="EB172" i="1"/>
  <c r="EB174" i="1"/>
  <c r="EB180" i="1"/>
  <c r="DC189" i="1"/>
  <c r="V6" i="3"/>
  <c r="AG7" i="1"/>
  <c r="AS7" i="1" s="1"/>
  <c r="BE7" i="1"/>
  <c r="BE8" i="1"/>
  <c r="EC8" i="1" s="1"/>
  <c r="BE9" i="1"/>
  <c r="BE10" i="1"/>
  <c r="DQ10" i="1" s="1"/>
  <c r="BE11" i="1"/>
  <c r="DQ11" i="1" s="1"/>
  <c r="BE12" i="1"/>
  <c r="DQ12" i="1" s="1"/>
  <c r="BE13" i="1"/>
  <c r="BE14" i="1"/>
  <c r="DQ14" i="1" s="1"/>
  <c r="BE15" i="1"/>
  <c r="DQ15" i="1" s="1"/>
  <c r="BE16" i="1"/>
  <c r="EC16" i="1" s="1"/>
  <c r="BE17" i="1"/>
  <c r="BE18" i="1"/>
  <c r="DQ18" i="1" s="1"/>
  <c r="BE19" i="1"/>
  <c r="DQ19" i="1" s="1"/>
  <c r="BE20" i="1"/>
  <c r="BE21" i="1"/>
  <c r="BE22" i="1"/>
  <c r="DQ22" i="1" s="1"/>
  <c r="BE23" i="1"/>
  <c r="DQ23" i="1" s="1"/>
  <c r="BE24" i="1"/>
  <c r="EC24" i="1" s="1"/>
  <c r="BE25" i="1"/>
  <c r="BE26" i="1"/>
  <c r="DQ26" i="1" s="1"/>
  <c r="BE27" i="1"/>
  <c r="DQ27" i="1" s="1"/>
  <c r="BE28" i="1"/>
  <c r="DQ28" i="1" s="1"/>
  <c r="BE29" i="1"/>
  <c r="BE30" i="1"/>
  <c r="DQ30" i="1" s="1"/>
  <c r="BE31" i="1"/>
  <c r="DQ31" i="1" s="1"/>
  <c r="BE32" i="1"/>
  <c r="EC32" i="1" s="1"/>
  <c r="BE33" i="1"/>
  <c r="EC33" i="1" s="1"/>
  <c r="EO33" i="1" s="1"/>
  <c r="BE34" i="1"/>
  <c r="DQ34" i="1" s="1"/>
  <c r="BE35" i="1"/>
  <c r="DQ35" i="1" s="1"/>
  <c r="BE36" i="1"/>
  <c r="BE37" i="1"/>
  <c r="BE38" i="1"/>
  <c r="DQ38" i="1" s="1"/>
  <c r="BE39" i="1"/>
  <c r="DQ39" i="1" s="1"/>
  <c r="BE40" i="1"/>
  <c r="EC40" i="1" s="1"/>
  <c r="BE41" i="1"/>
  <c r="BE42" i="1"/>
  <c r="DQ42" i="1" s="1"/>
  <c r="BE43" i="1"/>
  <c r="DQ43" i="1" s="1"/>
  <c r="BE44" i="1"/>
  <c r="DQ44" i="1" s="1"/>
  <c r="BE45" i="1"/>
  <c r="EC45" i="1" s="1"/>
  <c r="EO45" i="1" s="1"/>
  <c r="BE46" i="1"/>
  <c r="DQ46" i="1" s="1"/>
  <c r="BE47" i="1"/>
  <c r="DQ47" i="1" s="1"/>
  <c r="BE48" i="1"/>
  <c r="EC48" i="1" s="1"/>
  <c r="BE49" i="1"/>
  <c r="BE50" i="1"/>
  <c r="DQ50" i="1" s="1"/>
  <c r="BE51" i="1"/>
  <c r="DQ51" i="1" s="1"/>
  <c r="BE52" i="1"/>
  <c r="BE53" i="1"/>
  <c r="BE54" i="1"/>
  <c r="DQ54" i="1" s="1"/>
  <c r="BE55" i="1"/>
  <c r="DQ55" i="1" s="1"/>
  <c r="BE56" i="1"/>
  <c r="EC56" i="1" s="1"/>
  <c r="BE57" i="1"/>
  <c r="EC57" i="1" s="1"/>
  <c r="EO57" i="1" s="1"/>
  <c r="BE58" i="1"/>
  <c r="DQ58" i="1" s="1"/>
  <c r="BE59" i="1"/>
  <c r="DQ59" i="1" s="1"/>
  <c r="BE60" i="1"/>
  <c r="DQ60" i="1" s="1"/>
  <c r="BE61" i="1"/>
  <c r="BE62" i="1"/>
  <c r="DQ62" i="1" s="1"/>
  <c r="BE63" i="1"/>
  <c r="DQ63" i="1" s="1"/>
  <c r="BE64" i="1"/>
  <c r="EC64" i="1" s="1"/>
  <c r="BE65" i="1"/>
  <c r="BE66" i="1"/>
  <c r="DQ66" i="1" s="1"/>
  <c r="BE67" i="1"/>
  <c r="DQ67" i="1" s="1"/>
  <c r="BE68" i="1"/>
  <c r="BE69" i="1"/>
  <c r="EC69" i="1" s="1"/>
  <c r="BE70" i="1"/>
  <c r="DQ70" i="1" s="1"/>
  <c r="BE71" i="1"/>
  <c r="DQ71" i="1" s="1"/>
  <c r="BE72" i="1"/>
  <c r="EC72" i="1" s="1"/>
  <c r="BE73" i="1"/>
  <c r="BE74" i="1"/>
  <c r="DQ74" i="1" s="1"/>
  <c r="BE75" i="1"/>
  <c r="DQ75" i="1" s="1"/>
  <c r="BE76" i="1"/>
  <c r="DQ76" i="1" s="1"/>
  <c r="BE77" i="1"/>
  <c r="BE78" i="1"/>
  <c r="DQ78" i="1" s="1"/>
  <c r="BE79" i="1"/>
  <c r="DQ79" i="1" s="1"/>
  <c r="BE80" i="1"/>
  <c r="EC80" i="1" s="1"/>
  <c r="BE81" i="1"/>
  <c r="BE82" i="1"/>
  <c r="DQ82" i="1" s="1"/>
  <c r="BE83" i="1"/>
  <c r="DQ83" i="1" s="1"/>
  <c r="BE84" i="1"/>
  <c r="EC84" i="1" s="1"/>
  <c r="BE85" i="1"/>
  <c r="BE86" i="1"/>
  <c r="DQ86" i="1" s="1"/>
  <c r="BE87" i="1"/>
  <c r="DQ87" i="1" s="1"/>
  <c r="BE88" i="1"/>
  <c r="EC88" i="1" s="1"/>
  <c r="BE89" i="1"/>
  <c r="BE90" i="1"/>
  <c r="DQ90" i="1" s="1"/>
  <c r="BE91" i="1"/>
  <c r="DQ91" i="1" s="1"/>
  <c r="BE92" i="1"/>
  <c r="EC92" i="1" s="1"/>
  <c r="BE93" i="1"/>
  <c r="BE94" i="1"/>
  <c r="DQ94" i="1" s="1"/>
  <c r="BE95" i="1"/>
  <c r="DQ95" i="1" s="1"/>
  <c r="BE96" i="1"/>
  <c r="EC96" i="1" s="1"/>
  <c r="BE97" i="1"/>
  <c r="EC97" i="1" s="1"/>
  <c r="BE98" i="1"/>
  <c r="DQ98" i="1" s="1"/>
  <c r="BE99" i="1"/>
  <c r="DQ99" i="1" s="1"/>
  <c r="BE100" i="1"/>
  <c r="EC100" i="1" s="1"/>
  <c r="BE101" i="1"/>
  <c r="BE102" i="1"/>
  <c r="DQ102" i="1" s="1"/>
  <c r="BE103" i="1"/>
  <c r="DQ103" i="1" s="1"/>
  <c r="BE104" i="1"/>
  <c r="EC104" i="1" s="1"/>
  <c r="BE105" i="1"/>
  <c r="DQ105" i="1" s="1"/>
  <c r="BE106" i="1"/>
  <c r="DQ106" i="1" s="1"/>
  <c r="BE107" i="1"/>
  <c r="DQ107" i="1" s="1"/>
  <c r="BE108" i="1"/>
  <c r="EC108" i="1" s="1"/>
  <c r="BE109" i="1"/>
  <c r="EC109" i="1" s="1"/>
  <c r="EO109" i="1" s="1"/>
  <c r="BE110" i="1"/>
  <c r="DQ110" i="1" s="1"/>
  <c r="BE111" i="1"/>
  <c r="DQ111" i="1" s="1"/>
  <c r="BE112" i="1"/>
  <c r="EC112" i="1" s="1"/>
  <c r="BE113" i="1"/>
  <c r="DQ113" i="1" s="1"/>
  <c r="EO113" i="1" s="1"/>
  <c r="BE114" i="1"/>
  <c r="BE115" i="1"/>
  <c r="DQ115" i="1" s="1"/>
  <c r="BE116" i="1"/>
  <c r="EC116" i="1" s="1"/>
  <c r="BE117" i="1"/>
  <c r="BE118" i="1"/>
  <c r="DQ118" i="1" s="1"/>
  <c r="BE119" i="1"/>
  <c r="DQ119" i="1" s="1"/>
  <c r="BE120" i="1"/>
  <c r="EC120" i="1" s="1"/>
  <c r="BE121" i="1"/>
  <c r="DQ121" i="1" s="1"/>
  <c r="BE122" i="1"/>
  <c r="BE123" i="1"/>
  <c r="DQ123" i="1" s="1"/>
  <c r="BE124" i="1"/>
  <c r="DQ124" i="1" s="1"/>
  <c r="BE125" i="1"/>
  <c r="BE126" i="1"/>
  <c r="DQ126" i="1" s="1"/>
  <c r="BE127" i="1"/>
  <c r="DQ127" i="1" s="1"/>
  <c r="BE128" i="1"/>
  <c r="EC128" i="1" s="1"/>
  <c r="BE129" i="1"/>
  <c r="BE130" i="1"/>
  <c r="DQ130" i="1" s="1"/>
  <c r="BE131" i="1"/>
  <c r="DQ131" i="1" s="1"/>
  <c r="BE132" i="1"/>
  <c r="EC132" i="1" s="1"/>
  <c r="BE133" i="1"/>
  <c r="DQ133" i="1" s="1"/>
  <c r="BE134" i="1"/>
  <c r="DQ134" i="1" s="1"/>
  <c r="BE135" i="1"/>
  <c r="DQ135" i="1" s="1"/>
  <c r="BE136" i="1"/>
  <c r="EC136" i="1" s="1"/>
  <c r="BE137" i="1"/>
  <c r="BE138" i="1"/>
  <c r="DQ138" i="1" s="1"/>
  <c r="BE139" i="1"/>
  <c r="DQ139" i="1" s="1"/>
  <c r="BE140" i="1"/>
  <c r="EC140" i="1" s="1"/>
  <c r="BE141" i="1"/>
  <c r="BE142" i="1"/>
  <c r="DQ142" i="1" s="1"/>
  <c r="BE143" i="1"/>
  <c r="DQ143" i="1" s="1"/>
  <c r="BE144" i="1"/>
  <c r="EC144" i="1" s="1"/>
  <c r="BE145" i="1"/>
  <c r="BE146" i="1"/>
  <c r="BE147" i="1"/>
  <c r="DQ147" i="1" s="1"/>
  <c r="BE148" i="1"/>
  <c r="EC148" i="1" s="1"/>
  <c r="BE149" i="1"/>
  <c r="BE150" i="1"/>
  <c r="DQ150" i="1" s="1"/>
  <c r="BE151" i="1"/>
  <c r="DQ151" i="1" s="1"/>
  <c r="BE152" i="1"/>
  <c r="EC152" i="1" s="1"/>
  <c r="BE153" i="1"/>
  <c r="BE154" i="1"/>
  <c r="DQ154" i="1" s="1"/>
  <c r="BE155" i="1"/>
  <c r="DQ155" i="1" s="1"/>
  <c r="BE156" i="1"/>
  <c r="EC156" i="1" s="1"/>
  <c r="BE157" i="1"/>
  <c r="BE158" i="1"/>
  <c r="DQ158" i="1" s="1"/>
  <c r="BE159" i="1"/>
  <c r="DQ159" i="1" s="1"/>
  <c r="BE160" i="1"/>
  <c r="EC160" i="1" s="1"/>
  <c r="BE161" i="1"/>
  <c r="EC161" i="1" s="1"/>
  <c r="BE162" i="1"/>
  <c r="BE163" i="1"/>
  <c r="DQ163" i="1" s="1"/>
  <c r="BE164" i="1"/>
  <c r="EC164" i="1" s="1"/>
  <c r="BE165" i="1"/>
  <c r="BE166" i="1"/>
  <c r="DQ166" i="1" s="1"/>
  <c r="BE167" i="1"/>
  <c r="DQ167" i="1" s="1"/>
  <c r="BE168" i="1"/>
  <c r="EC168" i="1" s="1"/>
  <c r="BE169" i="1"/>
  <c r="BE170" i="1"/>
  <c r="DQ170" i="1" s="1"/>
  <c r="BE171" i="1"/>
  <c r="DQ171" i="1" s="1"/>
  <c r="BE172" i="1"/>
  <c r="EC172" i="1" s="1"/>
  <c r="BE173" i="1"/>
  <c r="EC173" i="1" s="1"/>
  <c r="EO173" i="1" s="1"/>
  <c r="BE174" i="1"/>
  <c r="DQ174" i="1" s="1"/>
  <c r="BE175" i="1"/>
  <c r="DQ175" i="1" s="1"/>
  <c r="BE176" i="1"/>
  <c r="EC176" i="1" s="1"/>
  <c r="BE177" i="1"/>
  <c r="BE178" i="1"/>
  <c r="BE179" i="1"/>
  <c r="DQ179" i="1" s="1"/>
  <c r="BE180" i="1"/>
  <c r="EC180" i="1" s="1"/>
  <c r="BE181" i="1"/>
  <c r="BE182" i="1"/>
  <c r="DQ182" i="1" s="1"/>
  <c r="BE183" i="1"/>
  <c r="DQ183" i="1" s="1"/>
  <c r="BE184" i="1"/>
  <c r="EC184" i="1" s="1"/>
  <c r="CP6" i="1"/>
  <c r="AK10" i="3" s="1"/>
  <c r="DQ8" i="1"/>
  <c r="DQ9" i="1"/>
  <c r="EO9" i="1" s="1"/>
  <c r="DQ13" i="1"/>
  <c r="DQ16" i="1"/>
  <c r="DQ17" i="1"/>
  <c r="DQ21" i="1"/>
  <c r="DQ24" i="1"/>
  <c r="DQ25" i="1"/>
  <c r="EO25" i="1" s="1"/>
  <c r="DQ29" i="1"/>
  <c r="DQ32" i="1"/>
  <c r="DQ33" i="1"/>
  <c r="DQ37" i="1"/>
  <c r="DQ40" i="1"/>
  <c r="DQ41" i="1"/>
  <c r="DQ45" i="1"/>
  <c r="DQ48" i="1"/>
  <c r="DQ49" i="1"/>
  <c r="EO49" i="1" s="1"/>
  <c r="DQ53" i="1"/>
  <c r="DQ56" i="1"/>
  <c r="DQ57" i="1"/>
  <c r="DQ61" i="1"/>
  <c r="DQ64" i="1"/>
  <c r="DQ65" i="1"/>
  <c r="DQ69" i="1"/>
  <c r="EO69" i="1" s="1"/>
  <c r="DQ72" i="1"/>
  <c r="DQ73" i="1"/>
  <c r="DQ77" i="1"/>
  <c r="DQ80" i="1"/>
  <c r="DQ81" i="1"/>
  <c r="DQ85" i="1"/>
  <c r="DQ88" i="1"/>
  <c r="DQ89" i="1"/>
  <c r="DQ93" i="1"/>
  <c r="DQ97" i="1"/>
  <c r="DQ101" i="1"/>
  <c r="EO101" i="1" s="1"/>
  <c r="DQ108" i="1"/>
  <c r="DQ109" i="1"/>
  <c r="DQ112" i="1"/>
  <c r="DQ114" i="1"/>
  <c r="DQ117" i="1"/>
  <c r="DQ120" i="1"/>
  <c r="DQ122" i="1"/>
  <c r="DQ125" i="1"/>
  <c r="DQ129" i="1"/>
  <c r="DQ137" i="1"/>
  <c r="DQ140" i="1"/>
  <c r="DQ141" i="1"/>
  <c r="EO141" i="1" s="1"/>
  <c r="DQ144" i="1"/>
  <c r="DQ145" i="1"/>
  <c r="DQ146" i="1"/>
  <c r="DQ149" i="1"/>
  <c r="DQ153" i="1"/>
  <c r="DQ156" i="1"/>
  <c r="DQ157" i="1"/>
  <c r="DQ160" i="1"/>
  <c r="DQ161" i="1"/>
  <c r="DQ162" i="1"/>
  <c r="DQ165" i="1"/>
  <c r="EO165" i="1" s="1"/>
  <c r="DQ169" i="1"/>
  <c r="DQ172" i="1"/>
  <c r="DQ173" i="1"/>
  <c r="DQ176" i="1"/>
  <c r="DQ177" i="1"/>
  <c r="DQ178" i="1"/>
  <c r="DQ181" i="1"/>
  <c r="EC9" i="1"/>
  <c r="EC13" i="1"/>
  <c r="EC17" i="1"/>
  <c r="EC21" i="1"/>
  <c r="EO21" i="1" s="1"/>
  <c r="EC25" i="1"/>
  <c r="EC29" i="1"/>
  <c r="EO29" i="1" s="1"/>
  <c r="EC37" i="1"/>
  <c r="EO37" i="1" s="1"/>
  <c r="EC41" i="1"/>
  <c r="EO41" i="1" s="1"/>
  <c r="EC49" i="1"/>
  <c r="EC53" i="1"/>
  <c r="EO53" i="1" s="1"/>
  <c r="EC61" i="1"/>
  <c r="EO61" i="1" s="1"/>
  <c r="EC65" i="1"/>
  <c r="EC67" i="1"/>
  <c r="EC73" i="1"/>
  <c r="EC77" i="1"/>
  <c r="EO77" i="1" s="1"/>
  <c r="EC81" i="1"/>
  <c r="EO81" i="1" s="1"/>
  <c r="EC85" i="1"/>
  <c r="EO85" i="1" s="1"/>
  <c r="EC89" i="1"/>
  <c r="EC93" i="1"/>
  <c r="EC101" i="1"/>
  <c r="EC105" i="1"/>
  <c r="EC113" i="1"/>
  <c r="EC117" i="1"/>
  <c r="EC125" i="1"/>
  <c r="EO125" i="1" s="1"/>
  <c r="EC129" i="1"/>
  <c r="EC131" i="1"/>
  <c r="EC137" i="1"/>
  <c r="EC141" i="1"/>
  <c r="EC145" i="1"/>
  <c r="EC149" i="1"/>
  <c r="EC153" i="1"/>
  <c r="EO153" i="1" s="1"/>
  <c r="EC157" i="1"/>
  <c r="EO157" i="1" s="1"/>
  <c r="EC165" i="1"/>
  <c r="EC169" i="1"/>
  <c r="EO169" i="1" s="1"/>
  <c r="EC177" i="1"/>
  <c r="EC181" i="1"/>
  <c r="EO181" i="1" s="1"/>
  <c r="DE189" i="1"/>
  <c r="EO13" i="1"/>
  <c r="EO17" i="1"/>
  <c r="U6" i="1"/>
  <c r="O6" i="1"/>
  <c r="P6" i="1"/>
  <c r="Q6" i="1"/>
  <c r="R6" i="1"/>
  <c r="S6" i="1"/>
  <c r="T6" i="1"/>
  <c r="BQ6" i="1"/>
  <c r="BK6" i="1"/>
  <c r="BL6" i="1"/>
  <c r="BM6" i="1"/>
  <c r="BN6" i="1"/>
  <c r="BO6" i="1"/>
  <c r="BP6" i="1"/>
  <c r="FB6" i="1"/>
  <c r="EV6" i="1"/>
  <c r="EW6" i="1"/>
  <c r="EX6" i="1"/>
  <c r="EY6" i="1"/>
  <c r="EZ6" i="1"/>
  <c r="FA6" i="1"/>
  <c r="DF189" i="1"/>
  <c r="DG189" i="1"/>
  <c r="DH189" i="1"/>
  <c r="AB85" i="3"/>
  <c r="AB98" i="3"/>
  <c r="E10" i="20"/>
  <c r="E22" i="20"/>
  <c r="F10" i="20"/>
  <c r="F22" i="20"/>
  <c r="G10" i="20"/>
  <c r="G22" i="20"/>
  <c r="H10" i="20"/>
  <c r="H22" i="20"/>
  <c r="I10" i="20"/>
  <c r="I22" i="20"/>
  <c r="D10" i="20"/>
  <c r="D22" i="20"/>
  <c r="AB78" i="3"/>
  <c r="E13" i="20"/>
  <c r="F13" i="20"/>
  <c r="G13" i="20"/>
  <c r="H13" i="20"/>
  <c r="I13" i="20"/>
  <c r="D13" i="20"/>
  <c r="AS3" i="3"/>
  <c r="AN7" i="1"/>
  <c r="J16" i="5"/>
  <c r="I6" i="1"/>
  <c r="C6" i="1"/>
  <c r="D6" i="1"/>
  <c r="E6" i="1"/>
  <c r="F6" i="1"/>
  <c r="G6" i="1"/>
  <c r="H6" i="1"/>
  <c r="BX24" i="12"/>
  <c r="BX25" i="12"/>
  <c r="BX26" i="12"/>
  <c r="BX27" i="12"/>
  <c r="BX28" i="12"/>
  <c r="BX29" i="12"/>
  <c r="BX30" i="12"/>
  <c r="BX31" i="12"/>
  <c r="BX32" i="12"/>
  <c r="BX33" i="12"/>
  <c r="BX34" i="12"/>
  <c r="BX35" i="12"/>
  <c r="BX36" i="12"/>
  <c r="BX37" i="12"/>
  <c r="BX38" i="12"/>
  <c r="BX39" i="12"/>
  <c r="BX40" i="12"/>
  <c r="BX41" i="12"/>
  <c r="BX42" i="12"/>
  <c r="BX43" i="12"/>
  <c r="BX44" i="12"/>
  <c r="BX45" i="12"/>
  <c r="BX46" i="12"/>
  <c r="BX47" i="12"/>
  <c r="BX48" i="12"/>
  <c r="BX49" i="12"/>
  <c r="BX50" i="12"/>
  <c r="BX51" i="12"/>
  <c r="BX52" i="12"/>
  <c r="BX53" i="12"/>
  <c r="BX54" i="12"/>
  <c r="BX55" i="12"/>
  <c r="BX56" i="12"/>
  <c r="BX57" i="12"/>
  <c r="BX58" i="12"/>
  <c r="BX59" i="12"/>
  <c r="BX60" i="12"/>
  <c r="BX61" i="12"/>
  <c r="BX62" i="12"/>
  <c r="BX63" i="12"/>
  <c r="BX64" i="12"/>
  <c r="BX65" i="12"/>
  <c r="BX66" i="12"/>
  <c r="BX67" i="12"/>
  <c r="BX68" i="12"/>
  <c r="BX69" i="12"/>
  <c r="BX70" i="12"/>
  <c r="BX71" i="12"/>
  <c r="BX72" i="12"/>
  <c r="BX73" i="12"/>
  <c r="BX74" i="12"/>
  <c r="BX75" i="12"/>
  <c r="BX76" i="12"/>
  <c r="BX77" i="12"/>
  <c r="BX78" i="12"/>
  <c r="BX79" i="12"/>
  <c r="BX80" i="12"/>
  <c r="BX81" i="12"/>
  <c r="BX82" i="12"/>
  <c r="BX83" i="12"/>
  <c r="BX84" i="12"/>
  <c r="BX85" i="12"/>
  <c r="BX86" i="12"/>
  <c r="BX87" i="12"/>
  <c r="BX88" i="12"/>
  <c r="BX89" i="12"/>
  <c r="BX90" i="12"/>
  <c r="BX91" i="12"/>
  <c r="BX92" i="12"/>
  <c r="BX93" i="12"/>
  <c r="BX94" i="12"/>
  <c r="BX95" i="12"/>
  <c r="BX96" i="12"/>
  <c r="BX97" i="12"/>
  <c r="BX98" i="12"/>
  <c r="BX99" i="12"/>
  <c r="BX100" i="12"/>
  <c r="BX101" i="12"/>
  <c r="BX102" i="12"/>
  <c r="BX103" i="12"/>
  <c r="BX104" i="12"/>
  <c r="BX105" i="12"/>
  <c r="BX106" i="12"/>
  <c r="BX107" i="12"/>
  <c r="BX108" i="12"/>
  <c r="BX109" i="12"/>
  <c r="BX110" i="12"/>
  <c r="BX111" i="12"/>
  <c r="BX112" i="12"/>
  <c r="BX113" i="12"/>
  <c r="BX114" i="12"/>
  <c r="BX115" i="12"/>
  <c r="BX116" i="12"/>
  <c r="BX117" i="12"/>
  <c r="BX118" i="12"/>
  <c r="BX119" i="12"/>
  <c r="BX120" i="12"/>
  <c r="BX121" i="12"/>
  <c r="BX122" i="12"/>
  <c r="BX123" i="12"/>
  <c r="BX124" i="12"/>
  <c r="BX125" i="12"/>
  <c r="BX126" i="12"/>
  <c r="BX127" i="12"/>
  <c r="BX128" i="12"/>
  <c r="BX129" i="12"/>
  <c r="BX130" i="12"/>
  <c r="BX131" i="12"/>
  <c r="BX132" i="12"/>
  <c r="BX133" i="12"/>
  <c r="BX134" i="12"/>
  <c r="BX135" i="12"/>
  <c r="BX136" i="12"/>
  <c r="BX137" i="12"/>
  <c r="BX138" i="12"/>
  <c r="BX139" i="12"/>
  <c r="BX140" i="12"/>
  <c r="BX141" i="12"/>
  <c r="BX142" i="12"/>
  <c r="BX143" i="12"/>
  <c r="BX144" i="12"/>
  <c r="BX145" i="12"/>
  <c r="BX146" i="12"/>
  <c r="BX147" i="12"/>
  <c r="BX148" i="12"/>
  <c r="BX149" i="12"/>
  <c r="BX150" i="12"/>
  <c r="BX151" i="12"/>
  <c r="BX152" i="12"/>
  <c r="BX153" i="12"/>
  <c r="BX154" i="12"/>
  <c r="BX155" i="12"/>
  <c r="BX156" i="12"/>
  <c r="BX157" i="12"/>
  <c r="BX158" i="12"/>
  <c r="BX159" i="12"/>
  <c r="BX160" i="12"/>
  <c r="BX161" i="12"/>
  <c r="BX162" i="12"/>
  <c r="BX163" i="12"/>
  <c r="BX164" i="12"/>
  <c r="BX165" i="12"/>
  <c r="BX166" i="12"/>
  <c r="BX167" i="12"/>
  <c r="BX168" i="12"/>
  <c r="BX169" i="12"/>
  <c r="BX170" i="12"/>
  <c r="BX171" i="12"/>
  <c r="BX172" i="12"/>
  <c r="BX173" i="12"/>
  <c r="BX16" i="12"/>
  <c r="BX17" i="12"/>
  <c r="BX18" i="12"/>
  <c r="BX19" i="12"/>
  <c r="BX20" i="12"/>
  <c r="BX21" i="12"/>
  <c r="BX22" i="12"/>
  <c r="BX23" i="12"/>
  <c r="BX14" i="12"/>
  <c r="BX15" i="12"/>
  <c r="BX13" i="12"/>
  <c r="K10" i="7"/>
  <c r="E9" i="19"/>
  <c r="F9" i="19"/>
  <c r="G9" i="19"/>
  <c r="H9" i="19"/>
  <c r="I9" i="19"/>
  <c r="E10" i="19"/>
  <c r="F10" i="19"/>
  <c r="G10" i="19"/>
  <c r="H10" i="19"/>
  <c r="I10" i="19"/>
  <c r="F11" i="19"/>
  <c r="G11" i="19"/>
  <c r="H11" i="19"/>
  <c r="I11" i="19"/>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J13"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K139" i="12"/>
  <c r="AK13" i="12"/>
  <c r="AK14" i="12"/>
  <c r="AK15" i="12"/>
  <c r="AK16" i="12"/>
  <c r="AK17" i="12"/>
  <c r="AK18" i="12"/>
  <c r="AK19" i="12"/>
  <c r="AK20" i="12"/>
  <c r="AK21" i="12"/>
  <c r="AK22" i="12"/>
  <c r="AK23" i="12"/>
  <c r="AK24" i="12"/>
  <c r="AK25" i="12"/>
  <c r="AK26" i="12"/>
  <c r="AK27" i="12"/>
  <c r="AK28" i="12"/>
  <c r="AK29" i="12"/>
  <c r="AK30" i="12"/>
  <c r="AK31" i="12"/>
  <c r="AK32" i="12"/>
  <c r="AK33" i="12"/>
  <c r="AK34" i="12"/>
  <c r="AK35" i="12"/>
  <c r="AK36" i="12"/>
  <c r="AK37" i="12"/>
  <c r="AK38" i="12"/>
  <c r="AK39" i="12"/>
  <c r="AK40" i="12"/>
  <c r="AK41" i="12"/>
  <c r="AK42" i="12"/>
  <c r="AK43" i="12"/>
  <c r="AK44" i="12"/>
  <c r="AK45" i="12"/>
  <c r="AK46" i="12"/>
  <c r="AK47" i="12"/>
  <c r="AK48" i="12"/>
  <c r="AK49" i="12"/>
  <c r="AK50" i="12"/>
  <c r="AK51" i="12"/>
  <c r="AK52" i="12"/>
  <c r="AK53" i="12"/>
  <c r="AK54" i="12"/>
  <c r="AK55" i="12"/>
  <c r="AK56" i="12"/>
  <c r="AK57" i="12"/>
  <c r="AK58" i="12"/>
  <c r="AK59" i="12"/>
  <c r="AK60" i="12"/>
  <c r="AK61" i="12"/>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111" i="12"/>
  <c r="AK112" i="12"/>
  <c r="AK113" i="12"/>
  <c r="AK114" i="12"/>
  <c r="AK115" i="12"/>
  <c r="AK116" i="12"/>
  <c r="AK117" i="12"/>
  <c r="AK118" i="12"/>
  <c r="AK119" i="12"/>
  <c r="AK120" i="12"/>
  <c r="AK121" i="12"/>
  <c r="AK122" i="12"/>
  <c r="AK123" i="12"/>
  <c r="AK124" i="12"/>
  <c r="AK125" i="12"/>
  <c r="AK126" i="12"/>
  <c r="AK127" i="12"/>
  <c r="AK128" i="12"/>
  <c r="AK129" i="12"/>
  <c r="AK130" i="12"/>
  <c r="AK131" i="12"/>
  <c r="AK132" i="12"/>
  <c r="AK133" i="12"/>
  <c r="AK134" i="12"/>
  <c r="AK135" i="12"/>
  <c r="AK136" i="12"/>
  <c r="AK137" i="12"/>
  <c r="AK138" i="12"/>
  <c r="AK140" i="12"/>
  <c r="AK141" i="12"/>
  <c r="AK142" i="12"/>
  <c r="AK143" i="12"/>
  <c r="AK144" i="12"/>
  <c r="AK145" i="12"/>
  <c r="AK146" i="12"/>
  <c r="AK147" i="12"/>
  <c r="AK148" i="12"/>
  <c r="AK149" i="12"/>
  <c r="AK150" i="12"/>
  <c r="AK151" i="12"/>
  <c r="AK152" i="12"/>
  <c r="AK153" i="12"/>
  <c r="AK154" i="12"/>
  <c r="AK155" i="12"/>
  <c r="AK156" i="12"/>
  <c r="AK157" i="12"/>
  <c r="AK158" i="12"/>
  <c r="AK159" i="12"/>
  <c r="AK160" i="12"/>
  <c r="AK161" i="12"/>
  <c r="AK162" i="12"/>
  <c r="AK163" i="12"/>
  <c r="AK164" i="12"/>
  <c r="AK165" i="12"/>
  <c r="AK166" i="12"/>
  <c r="AK167" i="12"/>
  <c r="AK168" i="12"/>
  <c r="AK169" i="12"/>
  <c r="AK170" i="12"/>
  <c r="AK171" i="12"/>
  <c r="AK172" i="12"/>
  <c r="AK173" i="12"/>
  <c r="AL139"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M139"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5" i="12"/>
  <c r="AM66" i="12"/>
  <c r="AM67" i="12"/>
  <c r="AM68" i="12"/>
  <c r="AM69" i="12"/>
  <c r="AM70" i="12"/>
  <c r="AM71" i="12"/>
  <c r="AM72" i="12"/>
  <c r="AM73" i="12"/>
  <c r="AM74" i="12"/>
  <c r="AM75" i="12"/>
  <c r="AM76" i="12"/>
  <c r="AM77" i="12"/>
  <c r="AM78" i="12"/>
  <c r="AM79" i="12"/>
  <c r="AM80" i="12"/>
  <c r="AM81" i="12"/>
  <c r="AM82" i="12"/>
  <c r="AM83" i="12"/>
  <c r="AM84" i="12"/>
  <c r="AM85" i="12"/>
  <c r="AM86" i="12"/>
  <c r="AM87" i="12"/>
  <c r="AM88" i="12"/>
  <c r="AM89" i="12"/>
  <c r="AM90" i="12"/>
  <c r="AM91" i="12"/>
  <c r="AM92" i="12"/>
  <c r="AM93" i="12"/>
  <c r="AM94" i="12"/>
  <c r="AM95" i="12"/>
  <c r="AM96" i="12"/>
  <c r="AM97" i="12"/>
  <c r="AM98" i="12"/>
  <c r="AM99" i="12"/>
  <c r="AM100" i="12"/>
  <c r="AM101" i="12"/>
  <c r="AM102" i="12"/>
  <c r="AM103" i="12"/>
  <c r="AM104" i="12"/>
  <c r="AM105" i="12"/>
  <c r="AM106" i="12"/>
  <c r="AM107" i="12"/>
  <c r="AM108" i="12"/>
  <c r="AM109" i="12"/>
  <c r="AM110" i="12"/>
  <c r="AM111" i="12"/>
  <c r="AM112" i="12"/>
  <c r="AM113" i="12"/>
  <c r="AM114" i="12"/>
  <c r="AM115" i="12"/>
  <c r="AM116" i="12"/>
  <c r="AM117" i="12"/>
  <c r="AM118" i="12"/>
  <c r="AM119" i="12"/>
  <c r="AM120" i="12"/>
  <c r="AM121" i="12"/>
  <c r="AM122" i="12"/>
  <c r="AM123" i="12"/>
  <c r="AM124" i="12"/>
  <c r="AM125" i="12"/>
  <c r="AM126" i="12"/>
  <c r="AM127" i="12"/>
  <c r="AM128" i="12"/>
  <c r="AM129" i="12"/>
  <c r="AM130" i="12"/>
  <c r="AM131" i="12"/>
  <c r="AM132" i="12"/>
  <c r="AM133" i="12"/>
  <c r="AM134" i="12"/>
  <c r="AM135" i="12"/>
  <c r="AM136" i="12"/>
  <c r="AM137" i="12"/>
  <c r="AM138" i="12"/>
  <c r="AM140" i="12"/>
  <c r="AM141" i="12"/>
  <c r="AM142" i="12"/>
  <c r="AM143" i="12"/>
  <c r="AM144" i="12"/>
  <c r="AM145" i="12"/>
  <c r="AM146" i="12"/>
  <c r="AM147" i="12"/>
  <c r="AM148" i="12"/>
  <c r="AM149" i="12"/>
  <c r="AM150" i="12"/>
  <c r="AM151" i="12"/>
  <c r="AM152" i="12"/>
  <c r="AM153" i="12"/>
  <c r="AM154" i="12"/>
  <c r="AM155" i="12"/>
  <c r="AM156" i="12"/>
  <c r="AM157" i="12"/>
  <c r="AM158" i="12"/>
  <c r="AM159" i="12"/>
  <c r="AM160" i="12"/>
  <c r="AM161" i="12"/>
  <c r="AM162" i="12"/>
  <c r="AM163" i="12"/>
  <c r="AM164" i="12"/>
  <c r="AM165" i="12"/>
  <c r="AM166" i="12"/>
  <c r="AM167" i="12"/>
  <c r="AM168" i="12"/>
  <c r="AM169" i="12"/>
  <c r="AM170" i="12"/>
  <c r="AM171" i="12"/>
  <c r="AM172" i="12"/>
  <c r="AM173" i="12"/>
  <c r="AN139" i="12"/>
  <c r="AN13" i="12"/>
  <c r="AN14" i="12"/>
  <c r="AN15" i="12"/>
  <c r="AN16" i="12"/>
  <c r="AN17" i="12"/>
  <c r="AN18" i="12"/>
  <c r="AN19" i="12"/>
  <c r="AN20" i="12"/>
  <c r="AN21" i="12"/>
  <c r="AN22" i="12"/>
  <c r="AN23" i="12"/>
  <c r="AN24" i="12"/>
  <c r="AN25" i="12"/>
  <c r="AN26" i="12"/>
  <c r="AN27" i="12"/>
  <c r="AN28" i="12"/>
  <c r="AN29" i="12"/>
  <c r="AN30" i="12"/>
  <c r="AN31" i="12"/>
  <c r="AN32" i="12"/>
  <c r="AN33" i="12"/>
  <c r="AN34" i="12"/>
  <c r="AN35" i="12"/>
  <c r="AN36" i="12"/>
  <c r="AN37" i="12"/>
  <c r="AN38"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93" i="12"/>
  <c r="AN94" i="12"/>
  <c r="AN95" i="12"/>
  <c r="AN96" i="12"/>
  <c r="AN97" i="12"/>
  <c r="AN98" i="12"/>
  <c r="AN99" i="12"/>
  <c r="AN100" i="12"/>
  <c r="AN101" i="12"/>
  <c r="AN102" i="12"/>
  <c r="AN103" i="12"/>
  <c r="AN104" i="12"/>
  <c r="AN105" i="12"/>
  <c r="AN106" i="12"/>
  <c r="AN107" i="12"/>
  <c r="AN108" i="12"/>
  <c r="AN109" i="12"/>
  <c r="AN110" i="12"/>
  <c r="AN111" i="12"/>
  <c r="AN112" i="12"/>
  <c r="AN113" i="12"/>
  <c r="AN114" i="12"/>
  <c r="AN115" i="12"/>
  <c r="AN116" i="12"/>
  <c r="AN117" i="12"/>
  <c r="AN118" i="12"/>
  <c r="AN119" i="12"/>
  <c r="AN120" i="12"/>
  <c r="AN121" i="12"/>
  <c r="AN122" i="12"/>
  <c r="AN123" i="12"/>
  <c r="AN124" i="12"/>
  <c r="AN125" i="12"/>
  <c r="AN126" i="12"/>
  <c r="AN127" i="12"/>
  <c r="AN128" i="12"/>
  <c r="AN129" i="12"/>
  <c r="AN130" i="12"/>
  <c r="AN131" i="12"/>
  <c r="AN132" i="12"/>
  <c r="AN133" i="12"/>
  <c r="AN134" i="12"/>
  <c r="AN135" i="12"/>
  <c r="AN136" i="12"/>
  <c r="AN137" i="12"/>
  <c r="AN138" i="12"/>
  <c r="AN140" i="12"/>
  <c r="AN141" i="12"/>
  <c r="AN142" i="12"/>
  <c r="AN143" i="12"/>
  <c r="AN144" i="12"/>
  <c r="AN145" i="12"/>
  <c r="AN146" i="12"/>
  <c r="AN147" i="12"/>
  <c r="AN148" i="12"/>
  <c r="AN149" i="12"/>
  <c r="AN150" i="12"/>
  <c r="AN151" i="12"/>
  <c r="AN152" i="12"/>
  <c r="AN153" i="12"/>
  <c r="AN154" i="12"/>
  <c r="AN155" i="12"/>
  <c r="AN156" i="12"/>
  <c r="AN157" i="12"/>
  <c r="AN158" i="12"/>
  <c r="AN159" i="12"/>
  <c r="AN160" i="12"/>
  <c r="AN161" i="12"/>
  <c r="AN162" i="12"/>
  <c r="AN163" i="12"/>
  <c r="AN164" i="12"/>
  <c r="AN165" i="12"/>
  <c r="AN166" i="12"/>
  <c r="AN167" i="12"/>
  <c r="AN168" i="12"/>
  <c r="AN169" i="12"/>
  <c r="AN170" i="12"/>
  <c r="AN171" i="12"/>
  <c r="AN172" i="12"/>
  <c r="AN173" i="12"/>
  <c r="AO139"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D11" i="19"/>
  <c r="D10" i="19"/>
  <c r="D9" i="19"/>
  <c r="M5" i="19"/>
  <c r="BT13" i="12"/>
  <c r="BT193" i="12" s="1"/>
  <c r="BT14" i="12"/>
  <c r="BT15" i="12"/>
  <c r="BT16" i="12"/>
  <c r="BT17" i="12"/>
  <c r="BT18" i="12"/>
  <c r="BT19" i="12"/>
  <c r="BT20" i="12"/>
  <c r="BT21" i="12"/>
  <c r="BT22" i="12"/>
  <c r="BT23" i="12"/>
  <c r="BT24" i="12"/>
  <c r="BT25" i="12"/>
  <c r="BT26" i="12"/>
  <c r="BT27" i="12"/>
  <c r="BT28" i="12"/>
  <c r="BT29" i="12"/>
  <c r="BT30" i="12"/>
  <c r="BT31" i="12"/>
  <c r="BT32" i="12"/>
  <c r="BT33" i="12"/>
  <c r="BT34" i="12"/>
  <c r="BT35" i="12"/>
  <c r="BT36" i="12"/>
  <c r="BT37" i="12"/>
  <c r="BT38" i="12"/>
  <c r="BT39" i="12"/>
  <c r="BT40" i="12"/>
  <c r="BT41" i="12"/>
  <c r="BT42" i="12"/>
  <c r="BT43" i="12"/>
  <c r="BT44" i="12"/>
  <c r="BT45" i="12"/>
  <c r="BT46" i="12"/>
  <c r="BT47" i="12"/>
  <c r="BT48" i="12"/>
  <c r="BT49" i="12"/>
  <c r="BT50" i="12"/>
  <c r="BT51" i="12"/>
  <c r="BT52" i="12"/>
  <c r="BT53" i="12"/>
  <c r="BT54" i="12"/>
  <c r="BT55" i="12"/>
  <c r="BT56" i="12"/>
  <c r="BT57" i="12"/>
  <c r="BT58" i="12"/>
  <c r="BT59" i="12"/>
  <c r="BT60" i="12"/>
  <c r="BT61" i="12"/>
  <c r="BT62" i="12"/>
  <c r="BT63" i="12"/>
  <c r="BT64" i="12"/>
  <c r="BT65" i="12"/>
  <c r="BT66" i="12"/>
  <c r="BT67" i="12"/>
  <c r="BT68" i="12"/>
  <c r="BT69" i="12"/>
  <c r="BT70" i="12"/>
  <c r="BT71" i="12"/>
  <c r="BT72" i="12"/>
  <c r="BT73" i="12"/>
  <c r="BT74" i="12"/>
  <c r="BT75" i="12"/>
  <c r="BT76" i="12"/>
  <c r="BT77" i="12"/>
  <c r="BT78" i="12"/>
  <c r="BT79" i="12"/>
  <c r="BT80" i="12"/>
  <c r="BT81" i="12"/>
  <c r="BT82" i="12"/>
  <c r="BT83" i="12"/>
  <c r="BT84" i="12"/>
  <c r="BT85" i="12"/>
  <c r="BT86" i="12"/>
  <c r="BT87" i="12"/>
  <c r="BT88" i="12"/>
  <c r="BT89" i="12"/>
  <c r="BT90" i="12"/>
  <c r="BT91" i="12"/>
  <c r="BT92" i="12"/>
  <c r="BT93" i="12"/>
  <c r="BT94" i="12"/>
  <c r="BT95" i="12"/>
  <c r="BT96" i="12"/>
  <c r="BT97" i="12"/>
  <c r="BT98" i="12"/>
  <c r="BT99" i="12"/>
  <c r="BT100" i="12"/>
  <c r="BT101" i="12"/>
  <c r="BT102" i="12"/>
  <c r="BT103" i="12"/>
  <c r="BT104" i="12"/>
  <c r="BT105" i="12"/>
  <c r="BT106" i="12"/>
  <c r="BT107" i="12"/>
  <c r="BT108" i="12"/>
  <c r="BT109" i="12"/>
  <c r="BT110" i="12"/>
  <c r="BT111" i="12"/>
  <c r="BT112" i="12"/>
  <c r="BT113" i="12"/>
  <c r="BT114" i="12"/>
  <c r="BT115" i="12"/>
  <c r="BT116" i="12"/>
  <c r="BT117" i="12"/>
  <c r="BT118" i="12"/>
  <c r="BT119" i="12"/>
  <c r="BT120" i="12"/>
  <c r="BT121" i="12"/>
  <c r="BT122" i="12"/>
  <c r="BT123" i="12"/>
  <c r="BT124" i="12"/>
  <c r="BT125" i="12"/>
  <c r="BT126" i="12"/>
  <c r="BT127" i="12"/>
  <c r="BT128" i="12"/>
  <c r="BT129" i="12"/>
  <c r="BT130" i="12"/>
  <c r="BT131" i="12"/>
  <c r="BT132" i="12"/>
  <c r="BT133" i="12"/>
  <c r="BT134" i="12"/>
  <c r="BT135" i="12"/>
  <c r="BT136" i="12"/>
  <c r="BT137" i="12"/>
  <c r="BT138" i="12"/>
  <c r="BT139" i="12"/>
  <c r="BT140" i="12"/>
  <c r="BT141" i="12"/>
  <c r="BT142" i="12"/>
  <c r="BT143" i="12"/>
  <c r="BT144" i="12"/>
  <c r="BT145" i="12"/>
  <c r="BT146" i="12"/>
  <c r="BT147" i="12"/>
  <c r="BT148" i="12"/>
  <c r="BT149" i="12"/>
  <c r="BT150" i="12"/>
  <c r="BT151" i="12"/>
  <c r="BT152" i="12"/>
  <c r="BT153" i="12"/>
  <c r="BT154" i="12"/>
  <c r="BT155" i="12"/>
  <c r="BT156" i="12"/>
  <c r="BT157" i="12"/>
  <c r="BT158" i="12"/>
  <c r="BT159" i="12"/>
  <c r="BT160" i="12"/>
  <c r="BT161" i="12"/>
  <c r="BT162" i="12"/>
  <c r="BT163" i="12"/>
  <c r="BT164" i="12"/>
  <c r="BT165" i="12"/>
  <c r="BT166" i="12"/>
  <c r="BT167" i="12"/>
  <c r="BT168" i="12"/>
  <c r="BT169" i="12"/>
  <c r="BT170" i="12"/>
  <c r="BT171" i="12"/>
  <c r="BT172" i="12"/>
  <c r="BT173" i="12"/>
  <c r="BS13" i="12"/>
  <c r="BS14" i="12"/>
  <c r="BS15" i="12"/>
  <c r="BS16" i="12"/>
  <c r="BS17" i="12"/>
  <c r="BS18" i="12"/>
  <c r="BS19" i="12"/>
  <c r="BS20" i="12"/>
  <c r="BS21" i="12"/>
  <c r="BS22" i="12"/>
  <c r="BS23" i="12"/>
  <c r="BS24" i="12"/>
  <c r="BS25" i="12"/>
  <c r="BS26" i="12"/>
  <c r="BS27" i="12"/>
  <c r="BS28" i="12"/>
  <c r="BS29" i="12"/>
  <c r="BS30" i="12"/>
  <c r="BS31" i="12"/>
  <c r="BS32" i="12"/>
  <c r="BS33" i="12"/>
  <c r="BS34" i="12"/>
  <c r="BS35" i="12"/>
  <c r="BS36" i="12"/>
  <c r="BS37" i="12"/>
  <c r="BS38" i="12"/>
  <c r="BS39" i="12"/>
  <c r="BS40" i="12"/>
  <c r="BS41" i="12"/>
  <c r="BS42" i="12"/>
  <c r="BS43" i="12"/>
  <c r="BS44" i="12"/>
  <c r="BS45" i="12"/>
  <c r="BS46" i="12"/>
  <c r="BS47" i="12"/>
  <c r="BS48" i="12"/>
  <c r="BS49" i="12"/>
  <c r="BS50" i="12"/>
  <c r="BS51" i="12"/>
  <c r="BS52" i="12"/>
  <c r="BS53" i="12"/>
  <c r="BS54" i="12"/>
  <c r="BS55" i="12"/>
  <c r="BS56" i="12"/>
  <c r="BS57" i="12"/>
  <c r="BS58" i="12"/>
  <c r="BS59" i="12"/>
  <c r="BS60" i="12"/>
  <c r="BS61" i="12"/>
  <c r="BS62" i="12"/>
  <c r="BS63" i="12"/>
  <c r="BS64" i="12"/>
  <c r="BS65" i="12"/>
  <c r="BS66" i="12"/>
  <c r="BS67" i="12"/>
  <c r="BS68" i="12"/>
  <c r="BS69" i="12"/>
  <c r="BS70" i="12"/>
  <c r="BS71" i="12"/>
  <c r="BS72" i="12"/>
  <c r="BS73" i="12"/>
  <c r="BS74" i="12"/>
  <c r="BS75" i="12"/>
  <c r="BS76" i="12"/>
  <c r="BS77" i="12"/>
  <c r="BS78" i="12"/>
  <c r="BS79" i="12"/>
  <c r="BS80" i="12"/>
  <c r="BS81" i="12"/>
  <c r="BS82" i="12"/>
  <c r="BS83" i="12"/>
  <c r="BS84" i="12"/>
  <c r="BS85" i="12"/>
  <c r="BS86" i="12"/>
  <c r="BS87" i="12"/>
  <c r="BS88" i="12"/>
  <c r="BS89" i="12"/>
  <c r="BS90" i="12"/>
  <c r="BS91" i="12"/>
  <c r="BS92" i="12"/>
  <c r="BS93" i="12"/>
  <c r="BS94" i="12"/>
  <c r="BS95" i="12"/>
  <c r="BS96" i="12"/>
  <c r="BS97" i="12"/>
  <c r="BS98" i="12"/>
  <c r="BS99" i="12"/>
  <c r="BS100" i="12"/>
  <c r="BS101" i="12"/>
  <c r="BS102" i="12"/>
  <c r="BS103" i="12"/>
  <c r="BS104" i="12"/>
  <c r="BS105" i="12"/>
  <c r="BS106" i="12"/>
  <c r="BS107" i="12"/>
  <c r="BS108" i="12"/>
  <c r="BS109" i="12"/>
  <c r="BS110" i="12"/>
  <c r="BS111" i="12"/>
  <c r="BS112" i="12"/>
  <c r="BS113" i="12"/>
  <c r="BS114" i="12"/>
  <c r="BS115" i="12"/>
  <c r="BS116" i="12"/>
  <c r="BS117" i="12"/>
  <c r="BS118" i="12"/>
  <c r="BS119" i="12"/>
  <c r="BS120" i="12"/>
  <c r="BS121" i="12"/>
  <c r="BS122" i="12"/>
  <c r="BS123" i="12"/>
  <c r="BS124" i="12"/>
  <c r="BS125" i="12"/>
  <c r="BS126" i="12"/>
  <c r="BS127" i="12"/>
  <c r="BS128" i="12"/>
  <c r="BS129" i="12"/>
  <c r="BS130" i="12"/>
  <c r="BS131" i="12"/>
  <c r="BS132" i="12"/>
  <c r="BS133" i="12"/>
  <c r="BS134" i="12"/>
  <c r="BS135" i="12"/>
  <c r="BS136" i="12"/>
  <c r="BS137" i="12"/>
  <c r="BS138" i="12"/>
  <c r="BS139" i="12"/>
  <c r="BS140" i="12"/>
  <c r="BS141" i="12"/>
  <c r="BS142" i="12"/>
  <c r="BS143" i="12"/>
  <c r="BS144" i="12"/>
  <c r="BS145" i="12"/>
  <c r="BS146" i="12"/>
  <c r="BS147" i="12"/>
  <c r="BS148" i="12"/>
  <c r="BS149" i="12"/>
  <c r="BS150" i="12"/>
  <c r="BS151" i="12"/>
  <c r="BS152" i="12"/>
  <c r="BS153" i="12"/>
  <c r="BS154" i="12"/>
  <c r="BS155" i="12"/>
  <c r="BS156" i="12"/>
  <c r="BS157" i="12"/>
  <c r="BS158" i="12"/>
  <c r="BS159" i="12"/>
  <c r="BS160" i="12"/>
  <c r="BS161" i="12"/>
  <c r="BS162" i="12"/>
  <c r="BS163" i="12"/>
  <c r="BS164" i="12"/>
  <c r="BS165" i="12"/>
  <c r="BS166" i="12"/>
  <c r="BS167" i="12"/>
  <c r="BS168" i="12"/>
  <c r="BS169" i="12"/>
  <c r="BS170" i="12"/>
  <c r="BS171" i="12"/>
  <c r="BS172" i="12"/>
  <c r="BS173" i="12"/>
  <c r="BR13" i="12"/>
  <c r="BR14" i="12"/>
  <c r="BR15" i="12"/>
  <c r="BR16" i="12"/>
  <c r="BR17" i="12"/>
  <c r="BR18" i="12"/>
  <c r="BR19" i="12"/>
  <c r="BR20" i="12"/>
  <c r="BR21" i="12"/>
  <c r="BR22" i="12"/>
  <c r="BR23" i="12"/>
  <c r="BR24" i="12"/>
  <c r="BR25" i="12"/>
  <c r="BR26" i="12"/>
  <c r="BR27" i="12"/>
  <c r="BR28" i="12"/>
  <c r="BR29" i="12"/>
  <c r="BR30" i="12"/>
  <c r="BR31" i="12"/>
  <c r="BR32" i="12"/>
  <c r="BR33" i="12"/>
  <c r="BR34" i="12"/>
  <c r="BR35" i="12"/>
  <c r="BR36" i="12"/>
  <c r="BR37" i="12"/>
  <c r="BR38" i="12"/>
  <c r="BR39" i="12"/>
  <c r="BR40" i="12"/>
  <c r="BR41" i="12"/>
  <c r="BR42" i="12"/>
  <c r="BR43" i="12"/>
  <c r="BR44" i="12"/>
  <c r="BR45" i="12"/>
  <c r="BR46" i="12"/>
  <c r="BR47" i="12"/>
  <c r="BR48" i="12"/>
  <c r="BR49" i="12"/>
  <c r="BR50" i="12"/>
  <c r="BR51" i="12"/>
  <c r="BR52" i="12"/>
  <c r="BR53" i="12"/>
  <c r="BR54" i="12"/>
  <c r="BR55" i="12"/>
  <c r="BR56" i="12"/>
  <c r="BR57" i="12"/>
  <c r="BR58" i="12"/>
  <c r="BR59" i="12"/>
  <c r="BR60" i="12"/>
  <c r="BR61" i="12"/>
  <c r="BR62" i="12"/>
  <c r="BR63" i="12"/>
  <c r="BR64" i="12"/>
  <c r="BR65" i="12"/>
  <c r="BR66" i="12"/>
  <c r="BR67" i="12"/>
  <c r="BR68" i="12"/>
  <c r="BR69" i="12"/>
  <c r="BR70" i="12"/>
  <c r="BR71" i="12"/>
  <c r="BR72" i="12"/>
  <c r="BR73" i="12"/>
  <c r="BR74" i="12"/>
  <c r="BR75" i="12"/>
  <c r="BR76" i="12"/>
  <c r="BR77" i="12"/>
  <c r="BR78" i="12"/>
  <c r="BR79" i="12"/>
  <c r="BR80" i="12"/>
  <c r="BR81" i="12"/>
  <c r="BR82" i="12"/>
  <c r="BR83" i="12"/>
  <c r="BR84" i="12"/>
  <c r="BR85" i="12"/>
  <c r="BR86" i="12"/>
  <c r="BR87" i="12"/>
  <c r="BR88" i="12"/>
  <c r="BR89" i="12"/>
  <c r="BR90" i="12"/>
  <c r="BR91" i="12"/>
  <c r="BR92" i="12"/>
  <c r="BR93" i="12"/>
  <c r="BR94" i="12"/>
  <c r="BR95" i="12"/>
  <c r="BR96" i="12"/>
  <c r="BR97" i="12"/>
  <c r="BR98" i="12"/>
  <c r="BR99" i="12"/>
  <c r="BR100" i="12"/>
  <c r="BR101" i="12"/>
  <c r="BR102" i="12"/>
  <c r="BR103" i="12"/>
  <c r="BR104" i="12"/>
  <c r="BR105" i="12"/>
  <c r="BR106" i="12"/>
  <c r="BR107" i="12"/>
  <c r="BR108" i="12"/>
  <c r="BR109" i="12"/>
  <c r="BR110" i="12"/>
  <c r="BR111" i="12"/>
  <c r="BR112" i="12"/>
  <c r="BR113" i="12"/>
  <c r="BR114" i="12"/>
  <c r="BR115" i="12"/>
  <c r="BR116" i="12"/>
  <c r="BR117" i="12"/>
  <c r="BR118" i="12"/>
  <c r="BR119" i="12"/>
  <c r="BR120" i="12"/>
  <c r="BR121" i="12"/>
  <c r="BR122" i="12"/>
  <c r="BR123" i="12"/>
  <c r="BR124" i="12"/>
  <c r="BR125" i="12"/>
  <c r="BR126" i="12"/>
  <c r="BR127" i="12"/>
  <c r="BR128" i="12"/>
  <c r="BR129" i="12"/>
  <c r="BR130" i="12"/>
  <c r="BR131" i="12"/>
  <c r="BR132" i="12"/>
  <c r="BR133" i="12"/>
  <c r="BR134" i="12"/>
  <c r="BR135" i="12"/>
  <c r="BR136" i="12"/>
  <c r="BR137" i="12"/>
  <c r="BR138" i="12"/>
  <c r="BR139" i="12"/>
  <c r="BR140" i="12"/>
  <c r="BR141" i="12"/>
  <c r="BR142" i="12"/>
  <c r="BR143" i="12"/>
  <c r="BR144" i="12"/>
  <c r="BR145" i="12"/>
  <c r="BR146" i="12"/>
  <c r="BR147" i="12"/>
  <c r="BR148" i="12"/>
  <c r="BR149" i="12"/>
  <c r="BR150" i="12"/>
  <c r="BR151" i="12"/>
  <c r="BR152" i="12"/>
  <c r="BR153" i="12"/>
  <c r="BR154" i="12"/>
  <c r="BR155" i="12"/>
  <c r="BR156" i="12"/>
  <c r="BR157" i="12"/>
  <c r="BR158" i="12"/>
  <c r="BR159" i="12"/>
  <c r="BR160" i="12"/>
  <c r="BR161" i="12"/>
  <c r="BR162" i="12"/>
  <c r="BR163" i="12"/>
  <c r="BR164" i="12"/>
  <c r="BR165" i="12"/>
  <c r="BR166" i="12"/>
  <c r="BR167" i="12"/>
  <c r="BR168" i="12"/>
  <c r="BR169" i="12"/>
  <c r="BR170" i="12"/>
  <c r="BR171" i="12"/>
  <c r="BR172" i="12"/>
  <c r="BR173" i="12"/>
  <c r="BO13" i="12"/>
  <c r="BO193" i="12" s="1"/>
  <c r="BO14" i="12"/>
  <c r="BO15" i="12"/>
  <c r="BO16" i="12"/>
  <c r="BO17" i="12"/>
  <c r="BO18" i="12"/>
  <c r="BO19" i="12"/>
  <c r="BO20" i="12"/>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51" i="12"/>
  <c r="BO52" i="12"/>
  <c r="BO53" i="12"/>
  <c r="BO54" i="12"/>
  <c r="BO55" i="12"/>
  <c r="BO56" i="12"/>
  <c r="BO57" i="12"/>
  <c r="BO58" i="12"/>
  <c r="BO59" i="12"/>
  <c r="BO60" i="12"/>
  <c r="BO61" i="12"/>
  <c r="BO62" i="12"/>
  <c r="BO63" i="12"/>
  <c r="BO64" i="12"/>
  <c r="BO65" i="12"/>
  <c r="BO66" i="12"/>
  <c r="BO67" i="12"/>
  <c r="BO68" i="12"/>
  <c r="BO69" i="12"/>
  <c r="BO70" i="12"/>
  <c r="BO71" i="12"/>
  <c r="BO72" i="12"/>
  <c r="BO73" i="12"/>
  <c r="BO74" i="12"/>
  <c r="BO75" i="12"/>
  <c r="BO76" i="12"/>
  <c r="BO77" i="12"/>
  <c r="BO78" i="12"/>
  <c r="BO79" i="12"/>
  <c r="BO80" i="12"/>
  <c r="BO81" i="12"/>
  <c r="BO82" i="12"/>
  <c r="BO83" i="12"/>
  <c r="BO84" i="12"/>
  <c r="BO85" i="12"/>
  <c r="BO86" i="12"/>
  <c r="BO87" i="12"/>
  <c r="BO88" i="12"/>
  <c r="BO89" i="12"/>
  <c r="BO90" i="12"/>
  <c r="BO91" i="12"/>
  <c r="BO92" i="12"/>
  <c r="BO93" i="12"/>
  <c r="BO94" i="12"/>
  <c r="BO95" i="12"/>
  <c r="BO96" i="12"/>
  <c r="BO97" i="12"/>
  <c r="BO98" i="12"/>
  <c r="BO99" i="12"/>
  <c r="BO100" i="12"/>
  <c r="BO101" i="12"/>
  <c r="BO102" i="12"/>
  <c r="BO103" i="12"/>
  <c r="BO104" i="12"/>
  <c r="BO105" i="12"/>
  <c r="BO106" i="12"/>
  <c r="BO107" i="12"/>
  <c r="BO108" i="12"/>
  <c r="BO109" i="12"/>
  <c r="BO110" i="12"/>
  <c r="BO111" i="12"/>
  <c r="BO112" i="12"/>
  <c r="BO113" i="12"/>
  <c r="BO114" i="12"/>
  <c r="BO115" i="12"/>
  <c r="BO116" i="12"/>
  <c r="BO117" i="12"/>
  <c r="BO118" i="12"/>
  <c r="BO119" i="12"/>
  <c r="BO120" i="12"/>
  <c r="BO121" i="12"/>
  <c r="BO122" i="12"/>
  <c r="BO123" i="12"/>
  <c r="BO124" i="12"/>
  <c r="BO125" i="12"/>
  <c r="BO126" i="12"/>
  <c r="BO127" i="12"/>
  <c r="BO128" i="12"/>
  <c r="BO129" i="12"/>
  <c r="BO130" i="12"/>
  <c r="BO131" i="12"/>
  <c r="BO132" i="12"/>
  <c r="BO133" i="12"/>
  <c r="BO134" i="12"/>
  <c r="BO135" i="12"/>
  <c r="BO136" i="12"/>
  <c r="BO137" i="12"/>
  <c r="BO138" i="12"/>
  <c r="BO139" i="12"/>
  <c r="BO140" i="12"/>
  <c r="BO141" i="12"/>
  <c r="BO142" i="12"/>
  <c r="BO143" i="12"/>
  <c r="BO144" i="12"/>
  <c r="BO145" i="12"/>
  <c r="BO146" i="12"/>
  <c r="BO147" i="12"/>
  <c r="BO148" i="12"/>
  <c r="BO149" i="12"/>
  <c r="BO150" i="12"/>
  <c r="BO151" i="12"/>
  <c r="BO152" i="12"/>
  <c r="BO153" i="12"/>
  <c r="BO154" i="12"/>
  <c r="BO155" i="12"/>
  <c r="BO156" i="12"/>
  <c r="BO157" i="12"/>
  <c r="BO158" i="12"/>
  <c r="BO159" i="12"/>
  <c r="BO160" i="12"/>
  <c r="BO161" i="12"/>
  <c r="BO162" i="12"/>
  <c r="BO163" i="12"/>
  <c r="BO164" i="12"/>
  <c r="BO165" i="12"/>
  <c r="BO166" i="12"/>
  <c r="BO167" i="12"/>
  <c r="BO168" i="12"/>
  <c r="BO169" i="12"/>
  <c r="BO170" i="12"/>
  <c r="BO171" i="12"/>
  <c r="BO172" i="12"/>
  <c r="BO173" i="12"/>
  <c r="BN13" i="12"/>
  <c r="BN14" i="12"/>
  <c r="BN15" i="12"/>
  <c r="BN16" i="12"/>
  <c r="BN17" i="12"/>
  <c r="BN18" i="12"/>
  <c r="BN19" i="12"/>
  <c r="BN20" i="12"/>
  <c r="BN21" i="12"/>
  <c r="BN22" i="12"/>
  <c r="BN23" i="12"/>
  <c r="BN24" i="12"/>
  <c r="BN25" i="12"/>
  <c r="BN26" i="12"/>
  <c r="BN27" i="12"/>
  <c r="BN28" i="12"/>
  <c r="BN29" i="12"/>
  <c r="BN30" i="12"/>
  <c r="BN31" i="12"/>
  <c r="BN32" i="12"/>
  <c r="BN33" i="12"/>
  <c r="BN34" i="12"/>
  <c r="BN35" i="12"/>
  <c r="BN36" i="12"/>
  <c r="BN37" i="12"/>
  <c r="BN38" i="12"/>
  <c r="BN39" i="12"/>
  <c r="BN40" i="12"/>
  <c r="BN41" i="12"/>
  <c r="BN42" i="12"/>
  <c r="BN43" i="12"/>
  <c r="BN44" i="12"/>
  <c r="BN45" i="12"/>
  <c r="BN46" i="12"/>
  <c r="BN47" i="12"/>
  <c r="BN48" i="12"/>
  <c r="BN49" i="12"/>
  <c r="BN50" i="12"/>
  <c r="BN51" i="12"/>
  <c r="BN52" i="12"/>
  <c r="BN53" i="12"/>
  <c r="BN54" i="12"/>
  <c r="BN55" i="12"/>
  <c r="BN56" i="12"/>
  <c r="BN57" i="12"/>
  <c r="BN58" i="12"/>
  <c r="BN59" i="12"/>
  <c r="BN60" i="12"/>
  <c r="BN61" i="12"/>
  <c r="BN62" i="12"/>
  <c r="BN63" i="12"/>
  <c r="BN64" i="12"/>
  <c r="BN65" i="12"/>
  <c r="BN66" i="12"/>
  <c r="BN67" i="12"/>
  <c r="BN68" i="12"/>
  <c r="BN69" i="12"/>
  <c r="BN70" i="12"/>
  <c r="BN71" i="12"/>
  <c r="BN72" i="12"/>
  <c r="BN73" i="12"/>
  <c r="BN74" i="12"/>
  <c r="BN75" i="12"/>
  <c r="BN76" i="12"/>
  <c r="BN77" i="12"/>
  <c r="BN78" i="12"/>
  <c r="BN79" i="12"/>
  <c r="BN80" i="12"/>
  <c r="BN81" i="12"/>
  <c r="BN82" i="12"/>
  <c r="BN83" i="12"/>
  <c r="BN84" i="12"/>
  <c r="BN85" i="12"/>
  <c r="BN86" i="12"/>
  <c r="BN87" i="12"/>
  <c r="BN88" i="12"/>
  <c r="BN89" i="12"/>
  <c r="BN90" i="12"/>
  <c r="BN91" i="12"/>
  <c r="BN92" i="12"/>
  <c r="BN93" i="12"/>
  <c r="BN94" i="12"/>
  <c r="BN95" i="12"/>
  <c r="BN96" i="12"/>
  <c r="BN97" i="12"/>
  <c r="BN98" i="12"/>
  <c r="BN99" i="12"/>
  <c r="BN100" i="12"/>
  <c r="BN101" i="12"/>
  <c r="BN102" i="12"/>
  <c r="BN103" i="12"/>
  <c r="BN104" i="12"/>
  <c r="BN105" i="12"/>
  <c r="BN106" i="12"/>
  <c r="BN107" i="12"/>
  <c r="BN108" i="12"/>
  <c r="BN109" i="12"/>
  <c r="BN110" i="12"/>
  <c r="BN111" i="12"/>
  <c r="BN112" i="12"/>
  <c r="BN113" i="12"/>
  <c r="BN114" i="12"/>
  <c r="BN115" i="12"/>
  <c r="BN116" i="12"/>
  <c r="BN117" i="12"/>
  <c r="BN118" i="12"/>
  <c r="BN119" i="12"/>
  <c r="BN120" i="12"/>
  <c r="BN121" i="12"/>
  <c r="BN122" i="12"/>
  <c r="BN123" i="12"/>
  <c r="BN124" i="12"/>
  <c r="BN125" i="12"/>
  <c r="BN126" i="12"/>
  <c r="BN127" i="12"/>
  <c r="BN128" i="12"/>
  <c r="BN129" i="12"/>
  <c r="BN130" i="12"/>
  <c r="BN131" i="12"/>
  <c r="BN132" i="12"/>
  <c r="BN133" i="12"/>
  <c r="BN134" i="12"/>
  <c r="BN135" i="12"/>
  <c r="BN136" i="12"/>
  <c r="BN137" i="12"/>
  <c r="BN138" i="12"/>
  <c r="BN139" i="12"/>
  <c r="BN140" i="12"/>
  <c r="BN141" i="12"/>
  <c r="BN142" i="12"/>
  <c r="BN143" i="12"/>
  <c r="BN144" i="12"/>
  <c r="BN145" i="12"/>
  <c r="BN146" i="12"/>
  <c r="BN147" i="12"/>
  <c r="BN148" i="12"/>
  <c r="BN149" i="12"/>
  <c r="BN150" i="12"/>
  <c r="BN151" i="12"/>
  <c r="BN152" i="12"/>
  <c r="BN153" i="12"/>
  <c r="BN154" i="12"/>
  <c r="BN155" i="12"/>
  <c r="BN156" i="12"/>
  <c r="BN157" i="12"/>
  <c r="BN158" i="12"/>
  <c r="BN159" i="12"/>
  <c r="BN160" i="12"/>
  <c r="BN161" i="12"/>
  <c r="BN162" i="12"/>
  <c r="BN163" i="12"/>
  <c r="BN164" i="12"/>
  <c r="BN165" i="12"/>
  <c r="BN166" i="12"/>
  <c r="BN167" i="12"/>
  <c r="BN168" i="12"/>
  <c r="BN169" i="12"/>
  <c r="BN170" i="12"/>
  <c r="BN171" i="12"/>
  <c r="BN172" i="12"/>
  <c r="BN173" i="12"/>
  <c r="BM13" i="12"/>
  <c r="BM14" i="12"/>
  <c r="BM15" i="12"/>
  <c r="BM16" i="12"/>
  <c r="BM17" i="12"/>
  <c r="BM18" i="12"/>
  <c r="BM19" i="12"/>
  <c r="BM20" i="12"/>
  <c r="BM21" i="12"/>
  <c r="BM22" i="12"/>
  <c r="BM23" i="12"/>
  <c r="BM24" i="12"/>
  <c r="BM25" i="12"/>
  <c r="BM26" i="12"/>
  <c r="BM27" i="12"/>
  <c r="BM28" i="12"/>
  <c r="BM29" i="12"/>
  <c r="BM30" i="12"/>
  <c r="BM31" i="12"/>
  <c r="BM32" i="12"/>
  <c r="BM33" i="12"/>
  <c r="BM34" i="12"/>
  <c r="BM35" i="12"/>
  <c r="BM36" i="12"/>
  <c r="BM37" i="12"/>
  <c r="BM38" i="12"/>
  <c r="BM39" i="12"/>
  <c r="BM40" i="12"/>
  <c r="BM41" i="12"/>
  <c r="BM42" i="12"/>
  <c r="BM43" i="12"/>
  <c r="BM44" i="12"/>
  <c r="BM45" i="12"/>
  <c r="BM46" i="12"/>
  <c r="BM47" i="12"/>
  <c r="BM48" i="12"/>
  <c r="BM49" i="12"/>
  <c r="BM50" i="12"/>
  <c r="BM51" i="12"/>
  <c r="BM52" i="12"/>
  <c r="BM53" i="12"/>
  <c r="BM54" i="12"/>
  <c r="BM55" i="12"/>
  <c r="BM56" i="12"/>
  <c r="BM57" i="12"/>
  <c r="BM58" i="12"/>
  <c r="BM59" i="12"/>
  <c r="BM60" i="12"/>
  <c r="BM61" i="12"/>
  <c r="BM62" i="12"/>
  <c r="BM63" i="12"/>
  <c r="BM64" i="12"/>
  <c r="BM65" i="12"/>
  <c r="BM66" i="12"/>
  <c r="BM67" i="12"/>
  <c r="BM68" i="12"/>
  <c r="BM69" i="12"/>
  <c r="BM70" i="12"/>
  <c r="BM71" i="12"/>
  <c r="BM72" i="12"/>
  <c r="BM73" i="12"/>
  <c r="BM74" i="12"/>
  <c r="BM75" i="12"/>
  <c r="BM76" i="12"/>
  <c r="BM77" i="12"/>
  <c r="BM78" i="12"/>
  <c r="BM79" i="12"/>
  <c r="BM80" i="12"/>
  <c r="BM81" i="12"/>
  <c r="BM82" i="12"/>
  <c r="BM83" i="12"/>
  <c r="BM84" i="12"/>
  <c r="BM85" i="12"/>
  <c r="BM86" i="12"/>
  <c r="BM87" i="12"/>
  <c r="BM88" i="12"/>
  <c r="BM89" i="12"/>
  <c r="BM90" i="12"/>
  <c r="BM91" i="12"/>
  <c r="BM92" i="12"/>
  <c r="BM93" i="12"/>
  <c r="BM94" i="12"/>
  <c r="BM95" i="12"/>
  <c r="BM96" i="12"/>
  <c r="BM97" i="12"/>
  <c r="BM98" i="12"/>
  <c r="BM99" i="12"/>
  <c r="BM100" i="12"/>
  <c r="BM101" i="12"/>
  <c r="BM102" i="12"/>
  <c r="BM103" i="12"/>
  <c r="BM104" i="12"/>
  <c r="BM105" i="12"/>
  <c r="BM106" i="12"/>
  <c r="BM107" i="12"/>
  <c r="BM108" i="12"/>
  <c r="BM109" i="12"/>
  <c r="BM110" i="12"/>
  <c r="BM111" i="12"/>
  <c r="BM112" i="12"/>
  <c r="BM113" i="12"/>
  <c r="BM114" i="12"/>
  <c r="BM115" i="12"/>
  <c r="BM116" i="12"/>
  <c r="BM117" i="12"/>
  <c r="BM118" i="12"/>
  <c r="BM119" i="12"/>
  <c r="BM120" i="12"/>
  <c r="BM121" i="12"/>
  <c r="BM122" i="12"/>
  <c r="BM123" i="12"/>
  <c r="BM124" i="12"/>
  <c r="BM125" i="12"/>
  <c r="BM126" i="12"/>
  <c r="BM127" i="12"/>
  <c r="BM128" i="12"/>
  <c r="BM129" i="12"/>
  <c r="BM130" i="12"/>
  <c r="BM131" i="12"/>
  <c r="BM132" i="12"/>
  <c r="BM133" i="12"/>
  <c r="BM134" i="12"/>
  <c r="BM135" i="12"/>
  <c r="BM136" i="12"/>
  <c r="BM137" i="12"/>
  <c r="BM138" i="12"/>
  <c r="BM139" i="12"/>
  <c r="BM140" i="12"/>
  <c r="BM141" i="12"/>
  <c r="BM142" i="12"/>
  <c r="BM143" i="12"/>
  <c r="BM144" i="12"/>
  <c r="BM145" i="12"/>
  <c r="BM146" i="12"/>
  <c r="BM147" i="12"/>
  <c r="BM148" i="12"/>
  <c r="BM149" i="12"/>
  <c r="BM150" i="12"/>
  <c r="BM151" i="12"/>
  <c r="BM152" i="12"/>
  <c r="BM153" i="12"/>
  <c r="BM154" i="12"/>
  <c r="BM155" i="12"/>
  <c r="BM156" i="12"/>
  <c r="BM157" i="12"/>
  <c r="BM158" i="12"/>
  <c r="BM159" i="12"/>
  <c r="BM160" i="12"/>
  <c r="BM161" i="12"/>
  <c r="BM162" i="12"/>
  <c r="BM163" i="12"/>
  <c r="BM164" i="12"/>
  <c r="BM165" i="12"/>
  <c r="BM166" i="12"/>
  <c r="BM167" i="12"/>
  <c r="BM168" i="12"/>
  <c r="BM169" i="12"/>
  <c r="BM170" i="12"/>
  <c r="BM171" i="12"/>
  <c r="BM172" i="12"/>
  <c r="BM173" i="12"/>
  <c r="BL13" i="12"/>
  <c r="BL14" i="12"/>
  <c r="BL15" i="12"/>
  <c r="BL16" i="12"/>
  <c r="BL17" i="12"/>
  <c r="BL18" i="12"/>
  <c r="BL19" i="12"/>
  <c r="BL20" i="12"/>
  <c r="BL21" i="12"/>
  <c r="BL22" i="12"/>
  <c r="BL23" i="12"/>
  <c r="BL24" i="12"/>
  <c r="BL25" i="12"/>
  <c r="BL26" i="12"/>
  <c r="BL27" i="12"/>
  <c r="BL28" i="12"/>
  <c r="BL29" i="12"/>
  <c r="BL30" i="12"/>
  <c r="BL31" i="12"/>
  <c r="BL32" i="12"/>
  <c r="BL33" i="12"/>
  <c r="BL34" i="12"/>
  <c r="BL35" i="12"/>
  <c r="BL36" i="12"/>
  <c r="BL37" i="12"/>
  <c r="BL38" i="12"/>
  <c r="BL39" i="12"/>
  <c r="BL40" i="12"/>
  <c r="BL41" i="12"/>
  <c r="BL42" i="12"/>
  <c r="BL43" i="12"/>
  <c r="BL44" i="12"/>
  <c r="BL45" i="12"/>
  <c r="BL46" i="12"/>
  <c r="BL47" i="12"/>
  <c r="BL48" i="12"/>
  <c r="BL49" i="12"/>
  <c r="BL50" i="12"/>
  <c r="BL51" i="12"/>
  <c r="BL52" i="12"/>
  <c r="BL53" i="12"/>
  <c r="BL54" i="12"/>
  <c r="BL55" i="12"/>
  <c r="BL56" i="12"/>
  <c r="BL57" i="12"/>
  <c r="BL58" i="12"/>
  <c r="BL59" i="12"/>
  <c r="BL60" i="12"/>
  <c r="BL61" i="12"/>
  <c r="BL62" i="12"/>
  <c r="BL63" i="12"/>
  <c r="BL64" i="12"/>
  <c r="BL65" i="12"/>
  <c r="BL66" i="12"/>
  <c r="BL67" i="12"/>
  <c r="BL68" i="12"/>
  <c r="BL69" i="12"/>
  <c r="BL70" i="12"/>
  <c r="BL71" i="12"/>
  <c r="BL72" i="12"/>
  <c r="BL73" i="12"/>
  <c r="BL74" i="12"/>
  <c r="BL75" i="12"/>
  <c r="BL76" i="12"/>
  <c r="BL77" i="12"/>
  <c r="BL78" i="12"/>
  <c r="BL79" i="12"/>
  <c r="BL80" i="12"/>
  <c r="BL81" i="12"/>
  <c r="BL82" i="12"/>
  <c r="BL83" i="12"/>
  <c r="BL84" i="12"/>
  <c r="BL85" i="12"/>
  <c r="BL86" i="12"/>
  <c r="BL87" i="12"/>
  <c r="BL88" i="12"/>
  <c r="BL89" i="12"/>
  <c r="BL90" i="12"/>
  <c r="BL91" i="12"/>
  <c r="BL92" i="12"/>
  <c r="BL93" i="12"/>
  <c r="BL94" i="12"/>
  <c r="BL95" i="12"/>
  <c r="BL96" i="12"/>
  <c r="BL97" i="12"/>
  <c r="BL98" i="12"/>
  <c r="BL99" i="12"/>
  <c r="BL100" i="12"/>
  <c r="BL101" i="12"/>
  <c r="BL102" i="12"/>
  <c r="BL103" i="12"/>
  <c r="BL104" i="12"/>
  <c r="BL105" i="12"/>
  <c r="BL106" i="12"/>
  <c r="BL107" i="12"/>
  <c r="BL108" i="12"/>
  <c r="BL109" i="12"/>
  <c r="BL110" i="12"/>
  <c r="BL111" i="12"/>
  <c r="BL112" i="12"/>
  <c r="BL113" i="12"/>
  <c r="BL114" i="12"/>
  <c r="BL115" i="12"/>
  <c r="BL116" i="12"/>
  <c r="BL117" i="12"/>
  <c r="BL118" i="12"/>
  <c r="BL119" i="12"/>
  <c r="BL120" i="12"/>
  <c r="BL121" i="12"/>
  <c r="BL122" i="12"/>
  <c r="BL123" i="12"/>
  <c r="BL124" i="12"/>
  <c r="BL125" i="12"/>
  <c r="BL126" i="12"/>
  <c r="BL127" i="12"/>
  <c r="BL128" i="12"/>
  <c r="BL129" i="12"/>
  <c r="BL130" i="12"/>
  <c r="BL131" i="12"/>
  <c r="BL132" i="12"/>
  <c r="BL133" i="12"/>
  <c r="BL134" i="12"/>
  <c r="BL135" i="12"/>
  <c r="BL136" i="12"/>
  <c r="BL137" i="12"/>
  <c r="BL138" i="12"/>
  <c r="BL139" i="12"/>
  <c r="BL140" i="12"/>
  <c r="BL141" i="12"/>
  <c r="BL142" i="12"/>
  <c r="BL143" i="12"/>
  <c r="BL144" i="12"/>
  <c r="BL145" i="12"/>
  <c r="BL146" i="12"/>
  <c r="BL147" i="12"/>
  <c r="BL148" i="12"/>
  <c r="BL149" i="12"/>
  <c r="BL150" i="12"/>
  <c r="BL151" i="12"/>
  <c r="BL152" i="12"/>
  <c r="BL153" i="12"/>
  <c r="BL154" i="12"/>
  <c r="BL155" i="12"/>
  <c r="BL156" i="12"/>
  <c r="BL157" i="12"/>
  <c r="BL158" i="12"/>
  <c r="BL159" i="12"/>
  <c r="BL160" i="12"/>
  <c r="BL161" i="12"/>
  <c r="BL162" i="12"/>
  <c r="BL163" i="12"/>
  <c r="BL164" i="12"/>
  <c r="BL165" i="12"/>
  <c r="BL166" i="12"/>
  <c r="BL167" i="12"/>
  <c r="BL168" i="12"/>
  <c r="BL169" i="12"/>
  <c r="BL170" i="12"/>
  <c r="BL171" i="12"/>
  <c r="BL172" i="12"/>
  <c r="BL173" i="12"/>
  <c r="BK13" i="12"/>
  <c r="F13" i="12" s="1"/>
  <c r="F12" i="12" s="1"/>
  <c r="BK14" i="12"/>
  <c r="BK15" i="12"/>
  <c r="BK16" i="12"/>
  <c r="BK17" i="12"/>
  <c r="BK18" i="12"/>
  <c r="BK19" i="12"/>
  <c r="BK20" i="12"/>
  <c r="BK21" i="12"/>
  <c r="BK22" i="12"/>
  <c r="BK23" i="12"/>
  <c r="BK24" i="12"/>
  <c r="BK25" i="12"/>
  <c r="BK26" i="12"/>
  <c r="BK27" i="12"/>
  <c r="BK28" i="12"/>
  <c r="BK29" i="12"/>
  <c r="BK30" i="12"/>
  <c r="BK31" i="12"/>
  <c r="BK32" i="12"/>
  <c r="BK33" i="12"/>
  <c r="BK34" i="12"/>
  <c r="BK35" i="12"/>
  <c r="BK36" i="12"/>
  <c r="BK37" i="12"/>
  <c r="BK38" i="12"/>
  <c r="BK39" i="12"/>
  <c r="BK40" i="12"/>
  <c r="BK41" i="12"/>
  <c r="BK42" i="12"/>
  <c r="BK43" i="12"/>
  <c r="BK44" i="12"/>
  <c r="BK45" i="12"/>
  <c r="BK46" i="12"/>
  <c r="BK47" i="12"/>
  <c r="BK48" i="12"/>
  <c r="BK49" i="12"/>
  <c r="BK50" i="12"/>
  <c r="BK51" i="12"/>
  <c r="BK52" i="12"/>
  <c r="BK53" i="12"/>
  <c r="BK54" i="12"/>
  <c r="BK55" i="12"/>
  <c r="BK56" i="12"/>
  <c r="BK57" i="12"/>
  <c r="BK58" i="12"/>
  <c r="BK59" i="12"/>
  <c r="BK60" i="12"/>
  <c r="BK61" i="12"/>
  <c r="BK62" i="12"/>
  <c r="BK63" i="12"/>
  <c r="BK64" i="12"/>
  <c r="BK65" i="12"/>
  <c r="BK66" i="12"/>
  <c r="BK67" i="12"/>
  <c r="BK68" i="12"/>
  <c r="BK69" i="12"/>
  <c r="BK70" i="12"/>
  <c r="BK71" i="12"/>
  <c r="BK72" i="12"/>
  <c r="BK73" i="12"/>
  <c r="BK74" i="12"/>
  <c r="BK75" i="12"/>
  <c r="BK76" i="12"/>
  <c r="BK77" i="12"/>
  <c r="BK78" i="12"/>
  <c r="BK79" i="12"/>
  <c r="BK80" i="12"/>
  <c r="BK81" i="12"/>
  <c r="BK82" i="12"/>
  <c r="BK83" i="12"/>
  <c r="BK84" i="12"/>
  <c r="BK85" i="12"/>
  <c r="BK86" i="12"/>
  <c r="BK87" i="12"/>
  <c r="BK88" i="12"/>
  <c r="BK89" i="12"/>
  <c r="BK90" i="12"/>
  <c r="BK91" i="12"/>
  <c r="BK92" i="12"/>
  <c r="BK93" i="12"/>
  <c r="BK94" i="12"/>
  <c r="BK95" i="12"/>
  <c r="BK96" i="12"/>
  <c r="BK97" i="12"/>
  <c r="BK98" i="12"/>
  <c r="BK99" i="12"/>
  <c r="BK100" i="12"/>
  <c r="BK101" i="12"/>
  <c r="BK102" i="12"/>
  <c r="BK103" i="12"/>
  <c r="BK104" i="12"/>
  <c r="BK105" i="12"/>
  <c r="BK106" i="12"/>
  <c r="BK107" i="12"/>
  <c r="BK108" i="12"/>
  <c r="BK109" i="12"/>
  <c r="BK110" i="12"/>
  <c r="BK111" i="12"/>
  <c r="BK112" i="12"/>
  <c r="BK113" i="12"/>
  <c r="BK114" i="12"/>
  <c r="BK115" i="12"/>
  <c r="BK116" i="12"/>
  <c r="BK117" i="12"/>
  <c r="BK118" i="12"/>
  <c r="BK119" i="12"/>
  <c r="BK120" i="12"/>
  <c r="BK121" i="12"/>
  <c r="BK122" i="12"/>
  <c r="BK123" i="12"/>
  <c r="BK124" i="12"/>
  <c r="BK125" i="12"/>
  <c r="BK126" i="12"/>
  <c r="BK127" i="12"/>
  <c r="BK128" i="12"/>
  <c r="BK129" i="12"/>
  <c r="BK130" i="12"/>
  <c r="BK131" i="12"/>
  <c r="BK132" i="12"/>
  <c r="BK133" i="12"/>
  <c r="BK134" i="12"/>
  <c r="BK135" i="12"/>
  <c r="BK136" i="12"/>
  <c r="BK137" i="12"/>
  <c r="BK138" i="12"/>
  <c r="BK139" i="12"/>
  <c r="BK140" i="12"/>
  <c r="BK141" i="12"/>
  <c r="BK142" i="12"/>
  <c r="BK143" i="12"/>
  <c r="BK144" i="12"/>
  <c r="BK145" i="12"/>
  <c r="BK146" i="12"/>
  <c r="BK147" i="12"/>
  <c r="BK148" i="12"/>
  <c r="BK149" i="12"/>
  <c r="BK150" i="12"/>
  <c r="BK151" i="12"/>
  <c r="BK152" i="12"/>
  <c r="BK153" i="12"/>
  <c r="BK154" i="12"/>
  <c r="BK155" i="12"/>
  <c r="BK156" i="12"/>
  <c r="BK157" i="12"/>
  <c r="BK158" i="12"/>
  <c r="BK159" i="12"/>
  <c r="BK160" i="12"/>
  <c r="BK161" i="12"/>
  <c r="BK162" i="12"/>
  <c r="BK163" i="12"/>
  <c r="BK164" i="12"/>
  <c r="BK165" i="12"/>
  <c r="BK166" i="12"/>
  <c r="BK167" i="12"/>
  <c r="BK168" i="12"/>
  <c r="BK169" i="12"/>
  <c r="BK170" i="12"/>
  <c r="BK171" i="12"/>
  <c r="BK172" i="12"/>
  <c r="BK173" i="12"/>
  <c r="BJ13" i="12"/>
  <c r="BJ14" i="12"/>
  <c r="BJ15" i="12"/>
  <c r="BJ16" i="12"/>
  <c r="BJ17" i="12"/>
  <c r="BJ18" i="12"/>
  <c r="BJ19" i="12"/>
  <c r="BJ20" i="12"/>
  <c r="BJ21" i="12"/>
  <c r="BJ22" i="12"/>
  <c r="BJ23" i="12"/>
  <c r="BJ24" i="12"/>
  <c r="BJ25" i="12"/>
  <c r="BJ26" i="12"/>
  <c r="BJ27" i="12"/>
  <c r="BJ28" i="12"/>
  <c r="BJ29" i="12"/>
  <c r="BJ30" i="12"/>
  <c r="BJ31" i="12"/>
  <c r="BJ32" i="12"/>
  <c r="BJ33" i="12"/>
  <c r="BJ34" i="12"/>
  <c r="BJ35" i="12"/>
  <c r="BJ36" i="12"/>
  <c r="BJ37" i="12"/>
  <c r="BJ38" i="12"/>
  <c r="BJ39" i="12"/>
  <c r="BJ40" i="12"/>
  <c r="BJ41" i="12"/>
  <c r="BJ42" i="12"/>
  <c r="BJ43" i="12"/>
  <c r="BJ44" i="12"/>
  <c r="BJ45" i="12"/>
  <c r="BJ46" i="12"/>
  <c r="BJ47" i="12"/>
  <c r="BJ48" i="12"/>
  <c r="BJ49" i="12"/>
  <c r="BJ50" i="12"/>
  <c r="BJ51" i="12"/>
  <c r="BJ52" i="12"/>
  <c r="BJ53" i="12"/>
  <c r="BJ54" i="12"/>
  <c r="BJ55" i="12"/>
  <c r="BJ56" i="12"/>
  <c r="BJ57" i="12"/>
  <c r="BJ58" i="12"/>
  <c r="BJ59" i="12"/>
  <c r="BJ60" i="12"/>
  <c r="BJ61" i="12"/>
  <c r="BJ62" i="12"/>
  <c r="BJ63" i="12"/>
  <c r="BJ64" i="12"/>
  <c r="BJ65" i="12"/>
  <c r="BJ66" i="12"/>
  <c r="BJ67" i="12"/>
  <c r="BJ68" i="12"/>
  <c r="BJ69" i="12"/>
  <c r="BJ70" i="12"/>
  <c r="BJ71" i="12"/>
  <c r="BJ72" i="12"/>
  <c r="BJ73" i="12"/>
  <c r="BJ74" i="12"/>
  <c r="BJ75" i="12"/>
  <c r="BJ76" i="12"/>
  <c r="BJ77" i="12"/>
  <c r="BJ78" i="12"/>
  <c r="BJ79" i="12"/>
  <c r="BJ80" i="12"/>
  <c r="BJ81" i="12"/>
  <c r="BJ82" i="12"/>
  <c r="BJ83" i="12"/>
  <c r="BJ84" i="12"/>
  <c r="BJ85" i="12"/>
  <c r="BJ86" i="12"/>
  <c r="BJ87" i="12"/>
  <c r="BJ88" i="12"/>
  <c r="BJ89" i="12"/>
  <c r="BJ90" i="12"/>
  <c r="BJ91" i="12"/>
  <c r="BJ92" i="12"/>
  <c r="BJ93" i="12"/>
  <c r="BJ94" i="12"/>
  <c r="BJ95" i="12"/>
  <c r="BJ96" i="12"/>
  <c r="BJ97" i="12"/>
  <c r="BJ98" i="12"/>
  <c r="BJ99" i="12"/>
  <c r="BJ100" i="12"/>
  <c r="BJ101" i="12"/>
  <c r="BJ102" i="12"/>
  <c r="BJ103" i="12"/>
  <c r="BJ104" i="12"/>
  <c r="BJ105" i="12"/>
  <c r="BJ106" i="12"/>
  <c r="BJ107" i="12"/>
  <c r="BJ108" i="12"/>
  <c r="BJ109" i="12"/>
  <c r="BJ110" i="12"/>
  <c r="BJ111" i="12"/>
  <c r="BJ112" i="12"/>
  <c r="BJ113" i="12"/>
  <c r="BJ114" i="12"/>
  <c r="BJ115" i="12"/>
  <c r="BJ116" i="12"/>
  <c r="BJ117" i="12"/>
  <c r="BJ118" i="12"/>
  <c r="BJ119" i="12"/>
  <c r="BJ120" i="12"/>
  <c r="BJ121" i="12"/>
  <c r="BJ122" i="12"/>
  <c r="BJ123" i="12"/>
  <c r="BJ124" i="12"/>
  <c r="BJ125" i="12"/>
  <c r="BJ126" i="12"/>
  <c r="BJ127" i="12"/>
  <c r="BJ128" i="12"/>
  <c r="BJ129" i="12"/>
  <c r="BJ130" i="12"/>
  <c r="BJ131" i="12"/>
  <c r="BJ132" i="12"/>
  <c r="BJ133" i="12"/>
  <c r="BJ134" i="12"/>
  <c r="BJ135" i="12"/>
  <c r="BJ136" i="12"/>
  <c r="BJ137" i="12"/>
  <c r="BJ138" i="12"/>
  <c r="BJ139" i="12"/>
  <c r="BJ140" i="12"/>
  <c r="BJ141" i="12"/>
  <c r="BJ142" i="12"/>
  <c r="BJ143" i="12"/>
  <c r="BJ144" i="12"/>
  <c r="BJ145" i="12"/>
  <c r="BJ146" i="12"/>
  <c r="BJ147" i="12"/>
  <c r="BJ148" i="12"/>
  <c r="BJ149" i="12"/>
  <c r="BJ150" i="12"/>
  <c r="BJ151" i="12"/>
  <c r="BJ152" i="12"/>
  <c r="BJ153" i="12"/>
  <c r="BJ154" i="12"/>
  <c r="BJ155" i="12"/>
  <c r="BJ156" i="12"/>
  <c r="BJ157" i="12"/>
  <c r="BJ158" i="12"/>
  <c r="BJ159" i="12"/>
  <c r="BJ160" i="12"/>
  <c r="BJ161" i="12"/>
  <c r="BJ162" i="12"/>
  <c r="BJ163" i="12"/>
  <c r="BJ164" i="12"/>
  <c r="BJ165" i="12"/>
  <c r="BJ166" i="12"/>
  <c r="BJ167" i="12"/>
  <c r="BJ168" i="12"/>
  <c r="BJ169" i="12"/>
  <c r="BJ170" i="12"/>
  <c r="BJ171" i="12"/>
  <c r="BJ172" i="12"/>
  <c r="BJ173" i="12"/>
  <c r="BI13" i="12"/>
  <c r="BI14" i="12"/>
  <c r="BI15" i="12"/>
  <c r="BI16" i="12"/>
  <c r="BI17" i="12"/>
  <c r="BI18" i="12"/>
  <c r="BI19" i="12"/>
  <c r="BI20" i="12"/>
  <c r="BI21" i="12"/>
  <c r="BI22" i="12"/>
  <c r="BI23" i="12"/>
  <c r="BI24" i="12"/>
  <c r="BI25" i="12"/>
  <c r="BI26" i="12"/>
  <c r="BI27" i="12"/>
  <c r="BI28" i="12"/>
  <c r="BI29" i="12"/>
  <c r="BI30" i="12"/>
  <c r="BI31" i="12"/>
  <c r="BI32" i="12"/>
  <c r="BI33" i="12"/>
  <c r="BI34" i="12"/>
  <c r="BI35" i="12"/>
  <c r="BI36" i="12"/>
  <c r="BI37" i="12"/>
  <c r="BI38" i="12"/>
  <c r="BI39" i="12"/>
  <c r="BI40" i="12"/>
  <c r="BI41" i="12"/>
  <c r="BI42" i="12"/>
  <c r="BI43" i="12"/>
  <c r="BI44" i="12"/>
  <c r="BI45" i="12"/>
  <c r="BI46" i="12"/>
  <c r="BI47" i="12"/>
  <c r="BI48" i="12"/>
  <c r="BI49" i="12"/>
  <c r="BI50" i="12"/>
  <c r="BI51" i="12"/>
  <c r="BI52" i="12"/>
  <c r="BI53" i="12"/>
  <c r="BI54" i="12"/>
  <c r="BI55" i="12"/>
  <c r="BI56" i="12"/>
  <c r="BI57" i="12"/>
  <c r="BI58" i="12"/>
  <c r="BI59" i="12"/>
  <c r="BI60" i="12"/>
  <c r="BI61" i="12"/>
  <c r="BI62" i="12"/>
  <c r="BI63" i="12"/>
  <c r="BI64" i="12"/>
  <c r="BI65" i="12"/>
  <c r="BI66" i="12"/>
  <c r="BI67" i="12"/>
  <c r="BI68" i="12"/>
  <c r="BI69" i="12"/>
  <c r="BI70" i="12"/>
  <c r="BI71" i="12"/>
  <c r="BI72" i="12"/>
  <c r="BI73" i="12"/>
  <c r="BI74" i="12"/>
  <c r="BI75" i="12"/>
  <c r="BI76" i="12"/>
  <c r="BI77" i="12"/>
  <c r="BI78" i="12"/>
  <c r="BI79" i="12"/>
  <c r="BI80" i="12"/>
  <c r="BI81" i="12"/>
  <c r="BI82" i="12"/>
  <c r="BI83" i="12"/>
  <c r="BI84" i="12"/>
  <c r="BI85" i="12"/>
  <c r="BI86" i="12"/>
  <c r="BI87" i="12"/>
  <c r="BI88" i="12"/>
  <c r="BI89" i="12"/>
  <c r="BI90" i="12"/>
  <c r="BI91" i="12"/>
  <c r="BI92" i="12"/>
  <c r="BI93" i="12"/>
  <c r="BI94" i="12"/>
  <c r="BI95" i="12"/>
  <c r="BI96" i="12"/>
  <c r="BI97" i="12"/>
  <c r="BI98" i="12"/>
  <c r="BI99" i="12"/>
  <c r="BI100" i="12"/>
  <c r="BI101" i="12"/>
  <c r="BI102" i="12"/>
  <c r="BI103" i="12"/>
  <c r="BI104" i="12"/>
  <c r="BI105" i="12"/>
  <c r="BI106" i="12"/>
  <c r="BI107" i="12"/>
  <c r="BI108" i="12"/>
  <c r="BI109" i="12"/>
  <c r="BI110" i="12"/>
  <c r="BI111" i="12"/>
  <c r="BI112" i="12"/>
  <c r="BI113" i="12"/>
  <c r="BI114" i="12"/>
  <c r="BI115" i="12"/>
  <c r="BI116" i="12"/>
  <c r="BI117" i="12"/>
  <c r="BI118" i="12"/>
  <c r="BI119" i="12"/>
  <c r="BI120" i="12"/>
  <c r="BI121" i="12"/>
  <c r="BI122" i="12"/>
  <c r="BI123" i="12"/>
  <c r="BI124" i="12"/>
  <c r="BI125" i="12"/>
  <c r="BI126" i="12"/>
  <c r="BI127" i="12"/>
  <c r="BI128" i="12"/>
  <c r="BI129" i="12"/>
  <c r="BI130" i="12"/>
  <c r="BI131" i="12"/>
  <c r="BI132" i="12"/>
  <c r="BI133" i="12"/>
  <c r="BI134" i="12"/>
  <c r="BI135" i="12"/>
  <c r="BI136" i="12"/>
  <c r="BI137" i="12"/>
  <c r="BI138" i="12"/>
  <c r="BI139" i="12"/>
  <c r="BI140" i="12"/>
  <c r="BI141" i="12"/>
  <c r="BI142" i="12"/>
  <c r="BI143" i="12"/>
  <c r="BI144" i="12"/>
  <c r="BI145" i="12"/>
  <c r="BI146" i="12"/>
  <c r="BI147" i="12"/>
  <c r="BI148" i="12"/>
  <c r="BI149" i="12"/>
  <c r="BI150" i="12"/>
  <c r="BI151" i="12"/>
  <c r="BI152" i="12"/>
  <c r="BI153" i="12"/>
  <c r="BI154" i="12"/>
  <c r="BI155" i="12"/>
  <c r="BI156" i="12"/>
  <c r="BI157" i="12"/>
  <c r="BI158" i="12"/>
  <c r="BI159" i="12"/>
  <c r="BI160" i="12"/>
  <c r="BI161" i="12"/>
  <c r="BI162" i="12"/>
  <c r="BI163" i="12"/>
  <c r="BI164" i="12"/>
  <c r="BI165" i="12"/>
  <c r="BI166" i="12"/>
  <c r="BI167" i="12"/>
  <c r="BI168" i="12"/>
  <c r="BI169" i="12"/>
  <c r="BI170" i="12"/>
  <c r="BI171" i="12"/>
  <c r="BI172" i="12"/>
  <c r="BI173" i="12"/>
  <c r="AR13" i="12"/>
  <c r="BW7" i="1"/>
  <c r="BW8" i="1"/>
  <c r="BW9" i="1"/>
  <c r="BW6" i="1" s="1"/>
  <c r="R18" i="7" s="1"/>
  <c r="BW10" i="1"/>
  <c r="BW11" i="1"/>
  <c r="BW12" i="1"/>
  <c r="BW13" i="1"/>
  <c r="BW14" i="1"/>
  <c r="BW15" i="1"/>
  <c r="BW16" i="1"/>
  <c r="BW17" i="1"/>
  <c r="BW18" i="1"/>
  <c r="BW19" i="1"/>
  <c r="BW20" i="1"/>
  <c r="BW21" i="1"/>
  <c r="BW22" i="1"/>
  <c r="BW23" i="1"/>
  <c r="BW24" i="1"/>
  <c r="BW25" i="1"/>
  <c r="BW26" i="1"/>
  <c r="BW27" i="1"/>
  <c r="BW28" i="1"/>
  <c r="BW29" i="1"/>
  <c r="BW30" i="1"/>
  <c r="BW31" i="1"/>
  <c r="BW32" i="1"/>
  <c r="BW33" i="1"/>
  <c r="BW34" i="1"/>
  <c r="BW35" i="1"/>
  <c r="BW36" i="1"/>
  <c r="BW37" i="1"/>
  <c r="BW38" i="1"/>
  <c r="BW39" i="1"/>
  <c r="BW40" i="1"/>
  <c r="BW41" i="1"/>
  <c r="BW42" i="1"/>
  <c r="BW43" i="1"/>
  <c r="BW44" i="1"/>
  <c r="BW45" i="1"/>
  <c r="BW46" i="1"/>
  <c r="BW47" i="1"/>
  <c r="BW48" i="1"/>
  <c r="BW49" i="1"/>
  <c r="BW50" i="1"/>
  <c r="BW51" i="1"/>
  <c r="BW52" i="1"/>
  <c r="BW53" i="1"/>
  <c r="BW54" i="1"/>
  <c r="BW55" i="1"/>
  <c r="BW56" i="1"/>
  <c r="BW57" i="1"/>
  <c r="BW58" i="1"/>
  <c r="BW59" i="1"/>
  <c r="BW60" i="1"/>
  <c r="BW61" i="1"/>
  <c r="BW62" i="1"/>
  <c r="BW63" i="1"/>
  <c r="BW64" i="1"/>
  <c r="BW65" i="1"/>
  <c r="BW66" i="1"/>
  <c r="BW67" i="1"/>
  <c r="BW68" i="1"/>
  <c r="BW69" i="1"/>
  <c r="BW70" i="1"/>
  <c r="BW71" i="1"/>
  <c r="BW72" i="1"/>
  <c r="BW73" i="1"/>
  <c r="BW74" i="1"/>
  <c r="BW75" i="1"/>
  <c r="BW76" i="1"/>
  <c r="BW77" i="1"/>
  <c r="BW78" i="1"/>
  <c r="BW79" i="1"/>
  <c r="BW80" i="1"/>
  <c r="BW81" i="1"/>
  <c r="BW82" i="1"/>
  <c r="BW83" i="1"/>
  <c r="BW84" i="1"/>
  <c r="BW85" i="1"/>
  <c r="BW86" i="1"/>
  <c r="BW87" i="1"/>
  <c r="BW88" i="1"/>
  <c r="BW89" i="1"/>
  <c r="BW90" i="1"/>
  <c r="BW91" i="1"/>
  <c r="BW92" i="1"/>
  <c r="BW93" i="1"/>
  <c r="BW94" i="1"/>
  <c r="BW95" i="1"/>
  <c r="BW96" i="1"/>
  <c r="BW97" i="1"/>
  <c r="BW98" i="1"/>
  <c r="BW99" i="1"/>
  <c r="BW100" i="1"/>
  <c r="BW101" i="1"/>
  <c r="BW102" i="1"/>
  <c r="BW103" i="1"/>
  <c r="BW104" i="1"/>
  <c r="BW105" i="1"/>
  <c r="BW106" i="1"/>
  <c r="BW107" i="1"/>
  <c r="BW108" i="1"/>
  <c r="BW109" i="1"/>
  <c r="BW110" i="1"/>
  <c r="BW111" i="1"/>
  <c r="BW112" i="1"/>
  <c r="BW113" i="1"/>
  <c r="BW114" i="1"/>
  <c r="BW115" i="1"/>
  <c r="BW116" i="1"/>
  <c r="BW117" i="1"/>
  <c r="BW118" i="1"/>
  <c r="BW119" i="1"/>
  <c r="BW120" i="1"/>
  <c r="BW121" i="1"/>
  <c r="BW122" i="1"/>
  <c r="BW123" i="1"/>
  <c r="BW124" i="1"/>
  <c r="BW125" i="1"/>
  <c r="BW126" i="1"/>
  <c r="BW127" i="1"/>
  <c r="BW128" i="1"/>
  <c r="BW129" i="1"/>
  <c r="BW130" i="1"/>
  <c r="BW131" i="1"/>
  <c r="BW132" i="1"/>
  <c r="BW133" i="1"/>
  <c r="BW134" i="1"/>
  <c r="BW135" i="1"/>
  <c r="BW136" i="1"/>
  <c r="BW137" i="1"/>
  <c r="BW138" i="1"/>
  <c r="BW139" i="1"/>
  <c r="BW140" i="1"/>
  <c r="BW141" i="1"/>
  <c r="BW142" i="1"/>
  <c r="BW143" i="1"/>
  <c r="BW144" i="1"/>
  <c r="BW145" i="1"/>
  <c r="BW146" i="1"/>
  <c r="BW147" i="1"/>
  <c r="BW148" i="1"/>
  <c r="BW149" i="1"/>
  <c r="BW150" i="1"/>
  <c r="BW151" i="1"/>
  <c r="BW152" i="1"/>
  <c r="BW153" i="1"/>
  <c r="BW154" i="1"/>
  <c r="BW155" i="1"/>
  <c r="BW156" i="1"/>
  <c r="BW157" i="1"/>
  <c r="BW158" i="1"/>
  <c r="BW159" i="1"/>
  <c r="BW160" i="1"/>
  <c r="BW161" i="1"/>
  <c r="BW162" i="1"/>
  <c r="BW163" i="1"/>
  <c r="BW164" i="1"/>
  <c r="BW165" i="1"/>
  <c r="BW166" i="1"/>
  <c r="BW167" i="1"/>
  <c r="BW168" i="1"/>
  <c r="BW169" i="1"/>
  <c r="BW170" i="1"/>
  <c r="BW171" i="1"/>
  <c r="BW172" i="1"/>
  <c r="BW173" i="1"/>
  <c r="BW174" i="1"/>
  <c r="BW175" i="1"/>
  <c r="BW176" i="1"/>
  <c r="BW177" i="1"/>
  <c r="BW178" i="1"/>
  <c r="BW179" i="1"/>
  <c r="BW180" i="1"/>
  <c r="BW181" i="1"/>
  <c r="BW182" i="1"/>
  <c r="BW183" i="1"/>
  <c r="BW184" i="1"/>
  <c r="AP13" i="12"/>
  <c r="AS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6" i="12"/>
  <c r="AR137"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159" i="12"/>
  <c r="AR160" i="12"/>
  <c r="AR161" i="12"/>
  <c r="AR162" i="12"/>
  <c r="AR163" i="12"/>
  <c r="AR164" i="12"/>
  <c r="AR165" i="12"/>
  <c r="AR166" i="12"/>
  <c r="AR167" i="12"/>
  <c r="AR168" i="12"/>
  <c r="AR169" i="12"/>
  <c r="AR170" i="12"/>
  <c r="AR171" i="12"/>
  <c r="AR172" i="12"/>
  <c r="AR173" i="12"/>
  <c r="AT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S110" i="12"/>
  <c r="AS111" i="12"/>
  <c r="AS112" i="12"/>
  <c r="AS113" i="12"/>
  <c r="AS114" i="12"/>
  <c r="AS115" i="12"/>
  <c r="AS116" i="12"/>
  <c r="AS117" i="12"/>
  <c r="AS118" i="12"/>
  <c r="AS119" i="12"/>
  <c r="AS120" i="12"/>
  <c r="AS121" i="12"/>
  <c r="AS122" i="12"/>
  <c r="AS123" i="12"/>
  <c r="AS124" i="12"/>
  <c r="AS125" i="12"/>
  <c r="AS126" i="12"/>
  <c r="AS127" i="12"/>
  <c r="AS128" i="12"/>
  <c r="AS129" i="12"/>
  <c r="AS130" i="12"/>
  <c r="AS131" i="12"/>
  <c r="AS132" i="12"/>
  <c r="AS133" i="12"/>
  <c r="AS134" i="12"/>
  <c r="AS135" i="12"/>
  <c r="AS136" i="12"/>
  <c r="AS137" i="12"/>
  <c r="AS138" i="12"/>
  <c r="AS139" i="12"/>
  <c r="AS140" i="12"/>
  <c r="AS141" i="12"/>
  <c r="AS142" i="12"/>
  <c r="AS143" i="12"/>
  <c r="AS144" i="12"/>
  <c r="AS145" i="12"/>
  <c r="AS146" i="12"/>
  <c r="AS147" i="12"/>
  <c r="AS148" i="12"/>
  <c r="AS149" i="12"/>
  <c r="AS150" i="12"/>
  <c r="AS151" i="12"/>
  <c r="AS152" i="12"/>
  <c r="AS153" i="12"/>
  <c r="AS154" i="12"/>
  <c r="AS155" i="12"/>
  <c r="AS156" i="12"/>
  <c r="AS157" i="12"/>
  <c r="AS158" i="12"/>
  <c r="AS159" i="12"/>
  <c r="AS160" i="12"/>
  <c r="AS161" i="12"/>
  <c r="AS162" i="12"/>
  <c r="AS163" i="12"/>
  <c r="AS164" i="12"/>
  <c r="AS165" i="12"/>
  <c r="AS166" i="12"/>
  <c r="AS167" i="12"/>
  <c r="AS168" i="12"/>
  <c r="AS169" i="12"/>
  <c r="AS170" i="12"/>
  <c r="AS171" i="12"/>
  <c r="AS172" i="12"/>
  <c r="AS17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111" i="12"/>
  <c r="AT112" i="12"/>
  <c r="AT113" i="12"/>
  <c r="AT114" i="12"/>
  <c r="AT115" i="12"/>
  <c r="AT116" i="12"/>
  <c r="AT117" i="12"/>
  <c r="AT118" i="12"/>
  <c r="AT119" i="12"/>
  <c r="AT120" i="12"/>
  <c r="AT121" i="12"/>
  <c r="AT122" i="12"/>
  <c r="AT123" i="12"/>
  <c r="AT124" i="12"/>
  <c r="AT125" i="12"/>
  <c r="AT126" i="12"/>
  <c r="AT127" i="12"/>
  <c r="AT128" i="12"/>
  <c r="AT129" i="12"/>
  <c r="AT130" i="12"/>
  <c r="AT131" i="12"/>
  <c r="AT132" i="12"/>
  <c r="AT133" i="12"/>
  <c r="AT134" i="12"/>
  <c r="AT135" i="12"/>
  <c r="AT136" i="12"/>
  <c r="AT137" i="12"/>
  <c r="AT138" i="12"/>
  <c r="AT139" i="12"/>
  <c r="AT140" i="12"/>
  <c r="AT141" i="12"/>
  <c r="AT142" i="12"/>
  <c r="AT143" i="12"/>
  <c r="AT144" i="12"/>
  <c r="AT145" i="12"/>
  <c r="AT146" i="12"/>
  <c r="AT147" i="12"/>
  <c r="AT148" i="12"/>
  <c r="AT149" i="12"/>
  <c r="AT150" i="12"/>
  <c r="AT151" i="12"/>
  <c r="AT152" i="12"/>
  <c r="AT153" i="12"/>
  <c r="AT154" i="12"/>
  <c r="AT155" i="12"/>
  <c r="AT156" i="12"/>
  <c r="AT157" i="12"/>
  <c r="AT158" i="12"/>
  <c r="AT159" i="12"/>
  <c r="AT160" i="12"/>
  <c r="AT161" i="12"/>
  <c r="AT162" i="12"/>
  <c r="AT163" i="12"/>
  <c r="AT164" i="12"/>
  <c r="AT165" i="12"/>
  <c r="AT166" i="12"/>
  <c r="AT167" i="12"/>
  <c r="AT168" i="12"/>
  <c r="AT169" i="12"/>
  <c r="AT170" i="12"/>
  <c r="AT171" i="12"/>
  <c r="AT172" i="12"/>
  <c r="AT173" i="12"/>
  <c r="G22" i="5"/>
  <c r="H22" i="5"/>
  <c r="F22" i="5"/>
  <c r="F17" i="5"/>
  <c r="J17" i="5"/>
  <c r="W13" i="12"/>
  <c r="W14" i="12"/>
  <c r="W15" i="12"/>
  <c r="W16" i="12"/>
  <c r="W17" i="12"/>
  <c r="W18" i="12"/>
  <c r="W19" i="12"/>
  <c r="W20" i="12"/>
  <c r="W21" i="12"/>
  <c r="W22" i="12"/>
  <c r="W23" i="12"/>
  <c r="W24" i="12"/>
  <c r="W25" i="12"/>
  <c r="W26" i="12"/>
  <c r="W27" i="12"/>
  <c r="W28" i="12"/>
  <c r="W29" i="12"/>
  <c r="W30" i="12"/>
  <c r="W31" i="12"/>
  <c r="W32" i="12"/>
  <c r="W33" i="12"/>
  <c r="W34" i="12"/>
  <c r="W35" i="12"/>
  <c r="W36" i="12"/>
  <c r="W37" i="12"/>
  <c r="W38" i="12"/>
  <c r="W39" i="12"/>
  <c r="W40" i="12"/>
  <c r="W41" i="12"/>
  <c r="W42" i="12"/>
  <c r="W43" i="12"/>
  <c r="W44" i="12"/>
  <c r="W45" i="12"/>
  <c r="W46" i="12"/>
  <c r="W47" i="12"/>
  <c r="W48" i="12"/>
  <c r="W49" i="12"/>
  <c r="W50" i="12"/>
  <c r="W51" i="12"/>
  <c r="W52" i="12"/>
  <c r="W53" i="12"/>
  <c r="W54" i="12"/>
  <c r="W55" i="12"/>
  <c r="W56" i="12"/>
  <c r="W57" i="12"/>
  <c r="W58" i="12"/>
  <c r="W59" i="12"/>
  <c r="W60" i="12"/>
  <c r="W61" i="12"/>
  <c r="W62" i="12"/>
  <c r="W63" i="12"/>
  <c r="W64" i="12"/>
  <c r="W65" i="12"/>
  <c r="W66" i="12"/>
  <c r="W67" i="12"/>
  <c r="W68" i="12"/>
  <c r="W69" i="12"/>
  <c r="W70" i="12"/>
  <c r="W71" i="12"/>
  <c r="W72" i="12"/>
  <c r="W73" i="12"/>
  <c r="W74" i="12"/>
  <c r="W75" i="12"/>
  <c r="W76" i="12"/>
  <c r="W77" i="12"/>
  <c r="W78" i="12"/>
  <c r="W79" i="12"/>
  <c r="W80" i="12"/>
  <c r="W81" i="12"/>
  <c r="W82" i="12"/>
  <c r="W83" i="12"/>
  <c r="W84" i="12"/>
  <c r="W85" i="12"/>
  <c r="W86" i="12"/>
  <c r="W87" i="12"/>
  <c r="W88" i="12"/>
  <c r="W89" i="12"/>
  <c r="W90" i="12"/>
  <c r="W91" i="12"/>
  <c r="W92" i="12"/>
  <c r="W93" i="12"/>
  <c r="W94" i="12"/>
  <c r="W95" i="12"/>
  <c r="W96" i="12"/>
  <c r="W97" i="12"/>
  <c r="W98" i="12"/>
  <c r="W99" i="12"/>
  <c r="W100" i="12"/>
  <c r="W101" i="12"/>
  <c r="W102" i="12"/>
  <c r="W103" i="12"/>
  <c r="W104" i="12"/>
  <c r="W105" i="12"/>
  <c r="W106" i="12"/>
  <c r="W107" i="12"/>
  <c r="W108" i="12"/>
  <c r="W109" i="12"/>
  <c r="W110" i="12"/>
  <c r="W111" i="12"/>
  <c r="W112" i="12"/>
  <c r="W113" i="12"/>
  <c r="W114" i="12"/>
  <c r="W115" i="12"/>
  <c r="W116" i="12"/>
  <c r="W117" i="12"/>
  <c r="W118" i="12"/>
  <c r="W119" i="12"/>
  <c r="W120" i="12"/>
  <c r="W121" i="12"/>
  <c r="W122" i="12"/>
  <c r="W123" i="12"/>
  <c r="W124" i="12"/>
  <c r="W125" i="12"/>
  <c r="W126" i="12"/>
  <c r="W127" i="12"/>
  <c r="W128" i="12"/>
  <c r="W129" i="12"/>
  <c r="W130" i="12"/>
  <c r="W131" i="12"/>
  <c r="W132" i="12"/>
  <c r="W133" i="12"/>
  <c r="W134" i="12"/>
  <c r="W135" i="12"/>
  <c r="W136" i="12"/>
  <c r="W137" i="12"/>
  <c r="W138" i="12"/>
  <c r="W139" i="12"/>
  <c r="W140" i="12"/>
  <c r="W141" i="12"/>
  <c r="W142" i="12"/>
  <c r="W143" i="12"/>
  <c r="W144" i="12"/>
  <c r="W145" i="12"/>
  <c r="W146" i="12"/>
  <c r="W147" i="12"/>
  <c r="W148" i="12"/>
  <c r="W149" i="12"/>
  <c r="W150" i="12"/>
  <c r="W151" i="12"/>
  <c r="W152" i="12"/>
  <c r="W153" i="12"/>
  <c r="W154" i="12"/>
  <c r="W155" i="12"/>
  <c r="W156" i="12"/>
  <c r="W157" i="12"/>
  <c r="W158" i="12"/>
  <c r="W159" i="12"/>
  <c r="W160" i="12"/>
  <c r="W161" i="12"/>
  <c r="W162" i="12"/>
  <c r="W163" i="12"/>
  <c r="W164" i="12"/>
  <c r="W165" i="12"/>
  <c r="W166" i="12"/>
  <c r="W167" i="12"/>
  <c r="W168" i="12"/>
  <c r="W169" i="12"/>
  <c r="W170" i="12"/>
  <c r="W171" i="12"/>
  <c r="W172" i="12"/>
  <c r="W173" i="12"/>
  <c r="W12" i="12"/>
  <c r="V133" i="12"/>
  <c r="X133" i="12"/>
  <c r="Y133" i="12"/>
  <c r="Z133" i="12"/>
  <c r="AA133" i="12"/>
  <c r="AB133" i="12"/>
  <c r="C133" i="12"/>
  <c r="V137" i="12"/>
  <c r="X137" i="12"/>
  <c r="Y137" i="12"/>
  <c r="Z137" i="12"/>
  <c r="AA137" i="12"/>
  <c r="AB137" i="12"/>
  <c r="C137" i="12"/>
  <c r="V141" i="12"/>
  <c r="X141" i="12"/>
  <c r="Y141" i="12"/>
  <c r="Z141" i="12"/>
  <c r="AA141" i="12"/>
  <c r="AB141" i="12"/>
  <c r="C141"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68" i="12"/>
  <c r="X69" i="12"/>
  <c r="X70" i="12"/>
  <c r="X71" i="12"/>
  <c r="X72" i="12"/>
  <c r="X73" i="12"/>
  <c r="X74" i="12"/>
  <c r="X75" i="12"/>
  <c r="X76" i="12"/>
  <c r="X77" i="12"/>
  <c r="X78" i="12"/>
  <c r="X79" i="12"/>
  <c r="X80" i="12"/>
  <c r="X81" i="12"/>
  <c r="X82" i="12"/>
  <c r="X83" i="12"/>
  <c r="X84" i="12"/>
  <c r="X85" i="12"/>
  <c r="X86" i="12"/>
  <c r="X87" i="12"/>
  <c r="X88" i="12"/>
  <c r="X89" i="12"/>
  <c r="X90" i="12"/>
  <c r="X91" i="12"/>
  <c r="X92" i="12"/>
  <c r="X93" i="12"/>
  <c r="X94" i="12"/>
  <c r="X95" i="12"/>
  <c r="X96" i="12"/>
  <c r="X97" i="12"/>
  <c r="X98" i="12"/>
  <c r="X99" i="12"/>
  <c r="X100" i="12"/>
  <c r="X101" i="12"/>
  <c r="X102" i="12"/>
  <c r="X103" i="12"/>
  <c r="X104" i="12"/>
  <c r="X105" i="12"/>
  <c r="X106" i="12"/>
  <c r="X107" i="12"/>
  <c r="X108" i="12"/>
  <c r="X109" i="12"/>
  <c r="X110" i="12"/>
  <c r="X111" i="12"/>
  <c r="X112" i="12"/>
  <c r="X113" i="12"/>
  <c r="X114" i="12"/>
  <c r="X115" i="12"/>
  <c r="X116" i="12"/>
  <c r="X117" i="12"/>
  <c r="X118" i="12"/>
  <c r="X119" i="12"/>
  <c r="X120" i="12"/>
  <c r="X121" i="12"/>
  <c r="X122" i="12"/>
  <c r="X123" i="12"/>
  <c r="X124" i="12"/>
  <c r="X125" i="12"/>
  <c r="X126" i="12"/>
  <c r="X127" i="12"/>
  <c r="X128" i="12"/>
  <c r="X129" i="12"/>
  <c r="X130" i="12"/>
  <c r="X131" i="12"/>
  <c r="X132" i="12"/>
  <c r="X134" i="12"/>
  <c r="X135" i="12"/>
  <c r="X136" i="12"/>
  <c r="X138" i="12"/>
  <c r="X139" i="12"/>
  <c r="X140" i="12"/>
  <c r="X142" i="12"/>
  <c r="X143" i="12"/>
  <c r="X144" i="12"/>
  <c r="X145" i="12"/>
  <c r="X146" i="12"/>
  <c r="X147" i="12"/>
  <c r="X148" i="12"/>
  <c r="X149" i="12"/>
  <c r="X150" i="12"/>
  <c r="X151" i="12"/>
  <c r="X152" i="12"/>
  <c r="X153" i="12"/>
  <c r="X154" i="12"/>
  <c r="X155" i="12"/>
  <c r="X156" i="12"/>
  <c r="X157" i="12"/>
  <c r="X158" i="12"/>
  <c r="X159" i="12"/>
  <c r="X160" i="12"/>
  <c r="X161" i="12"/>
  <c r="X162" i="12"/>
  <c r="X163" i="12"/>
  <c r="X164" i="12"/>
  <c r="X165" i="12"/>
  <c r="X166" i="12"/>
  <c r="X167" i="12"/>
  <c r="X168" i="12"/>
  <c r="X169" i="12"/>
  <c r="X170" i="12"/>
  <c r="X171" i="12"/>
  <c r="X172" i="12"/>
  <c r="X173" i="12"/>
  <c r="X192" i="12"/>
  <c r="V44" i="12"/>
  <c r="Y44" i="12"/>
  <c r="Z44" i="12"/>
  <c r="AA44" i="12"/>
  <c r="AB44" i="12"/>
  <c r="C44" i="12"/>
  <c r="V52" i="12"/>
  <c r="Y52" i="12"/>
  <c r="Z52" i="12"/>
  <c r="AA52" i="12"/>
  <c r="AB52" i="12"/>
  <c r="C52" i="12"/>
  <c r="V68" i="12"/>
  <c r="Y68" i="12"/>
  <c r="Z68" i="12"/>
  <c r="AA68" i="12"/>
  <c r="AB68" i="12"/>
  <c r="C68" i="12"/>
  <c r="V76" i="12"/>
  <c r="Y76" i="12"/>
  <c r="Z76" i="12"/>
  <c r="AA76" i="12"/>
  <c r="AB76" i="12"/>
  <c r="C76" i="12"/>
  <c r="V80" i="12"/>
  <c r="Y80" i="12"/>
  <c r="Z80" i="12"/>
  <c r="AA80" i="12"/>
  <c r="AB80" i="12"/>
  <c r="C80" i="12"/>
  <c r="V108" i="12"/>
  <c r="Y108" i="12"/>
  <c r="Z108" i="12"/>
  <c r="AA108" i="12"/>
  <c r="AB108" i="12"/>
  <c r="C108" i="12"/>
  <c r="V128" i="12"/>
  <c r="Y128" i="12"/>
  <c r="Z128" i="12"/>
  <c r="AA128" i="12"/>
  <c r="AB128" i="12"/>
  <c r="C128" i="12"/>
  <c r="V132" i="12"/>
  <c r="Y132" i="12"/>
  <c r="Z132" i="12"/>
  <c r="AA132" i="12"/>
  <c r="AB132" i="12"/>
  <c r="C132" i="12"/>
  <c r="V160" i="12"/>
  <c r="Y160" i="12"/>
  <c r="Z160" i="12"/>
  <c r="AA160" i="12"/>
  <c r="AB160" i="12"/>
  <c r="C160" i="12"/>
  <c r="V168" i="12"/>
  <c r="Y168" i="12"/>
  <c r="Z168" i="12"/>
  <c r="AA168" i="12"/>
  <c r="AB168" i="12"/>
  <c r="C168" i="12"/>
  <c r="Y13" i="12"/>
  <c r="Y14" i="12"/>
  <c r="Y15" i="12"/>
  <c r="V15" i="12"/>
  <c r="Z15" i="12"/>
  <c r="AA15" i="12"/>
  <c r="AB15" i="12"/>
  <c r="C15" i="12"/>
  <c r="Y16" i="12"/>
  <c r="Y17" i="12"/>
  <c r="Y18" i="12"/>
  <c r="Y19" i="12"/>
  <c r="V19" i="12"/>
  <c r="Z19" i="12"/>
  <c r="AA19" i="12"/>
  <c r="AB19" i="12"/>
  <c r="C19" i="12"/>
  <c r="Y20" i="12"/>
  <c r="Y21" i="12"/>
  <c r="Y22" i="12"/>
  <c r="Y23" i="12"/>
  <c r="Y24" i="12"/>
  <c r="Y25" i="12"/>
  <c r="Y26" i="12"/>
  <c r="Y27" i="12"/>
  <c r="Y28" i="12"/>
  <c r="Y29" i="12"/>
  <c r="Y30" i="12"/>
  <c r="Y31" i="12"/>
  <c r="Y32" i="12"/>
  <c r="Y33" i="12"/>
  <c r="Y34" i="12"/>
  <c r="Y35" i="12"/>
  <c r="Y36" i="12"/>
  <c r="Y37" i="12"/>
  <c r="Y38" i="12"/>
  <c r="Y39" i="12"/>
  <c r="Y40" i="12"/>
  <c r="Y41" i="12"/>
  <c r="Y42" i="12"/>
  <c r="Y43" i="12"/>
  <c r="Y45" i="12"/>
  <c r="Y46" i="12"/>
  <c r="Y47" i="12"/>
  <c r="Y48" i="12"/>
  <c r="Y49" i="12"/>
  <c r="Y50" i="12"/>
  <c r="Y51" i="12"/>
  <c r="Y53" i="12"/>
  <c r="Y54" i="12"/>
  <c r="Y55" i="12"/>
  <c r="Y56" i="12"/>
  <c r="Y57" i="12"/>
  <c r="Y58" i="12"/>
  <c r="Y59" i="12"/>
  <c r="Y60" i="12"/>
  <c r="Y61" i="12"/>
  <c r="Y62" i="12"/>
  <c r="Y63" i="12"/>
  <c r="Y64" i="12"/>
  <c r="Y65" i="12"/>
  <c r="Y66" i="12"/>
  <c r="Y67" i="12"/>
  <c r="Y69" i="12"/>
  <c r="Y70" i="12"/>
  <c r="Y71" i="12"/>
  <c r="V71" i="12"/>
  <c r="Z71" i="12"/>
  <c r="AA71" i="12"/>
  <c r="AB71" i="12"/>
  <c r="C71" i="12"/>
  <c r="Y72" i="12"/>
  <c r="Y73" i="12"/>
  <c r="Y74" i="12"/>
  <c r="Y75" i="12"/>
  <c r="Y77" i="12"/>
  <c r="Y78" i="12"/>
  <c r="Y79" i="12"/>
  <c r="Y81" i="12"/>
  <c r="Y82" i="12"/>
  <c r="Y83" i="12"/>
  <c r="V83" i="12"/>
  <c r="Z83" i="12"/>
  <c r="AA83" i="12"/>
  <c r="AB83" i="12"/>
  <c r="C83" i="12"/>
  <c r="Y84" i="12"/>
  <c r="Y85" i="12"/>
  <c r="Y86" i="12"/>
  <c r="Y87" i="12"/>
  <c r="V87" i="12"/>
  <c r="Z87" i="12"/>
  <c r="AA87" i="12"/>
  <c r="AB87" i="12"/>
  <c r="C87" i="12"/>
  <c r="Y88" i="12"/>
  <c r="Y89" i="12"/>
  <c r="Y90" i="12"/>
  <c r="Y91" i="12"/>
  <c r="V91" i="12"/>
  <c r="Z91" i="12"/>
  <c r="AA91" i="12"/>
  <c r="AB91" i="12"/>
  <c r="C91" i="12"/>
  <c r="Y92" i="12"/>
  <c r="Y93" i="12"/>
  <c r="Y94" i="12"/>
  <c r="Y95" i="12"/>
  <c r="V95" i="12"/>
  <c r="Z95" i="12"/>
  <c r="AA95" i="12"/>
  <c r="AB95" i="12"/>
  <c r="C95" i="12"/>
  <c r="Y96" i="12"/>
  <c r="Y97" i="12"/>
  <c r="Y98" i="12"/>
  <c r="Y99" i="12"/>
  <c r="V99" i="12"/>
  <c r="Z99" i="12"/>
  <c r="AA99" i="12"/>
  <c r="AB99" i="12"/>
  <c r="C99" i="12"/>
  <c r="Y100" i="12"/>
  <c r="Y101" i="12"/>
  <c r="Y102" i="12"/>
  <c r="Y103" i="12"/>
  <c r="Y104" i="12"/>
  <c r="Y105" i="12"/>
  <c r="Y106" i="12"/>
  <c r="Y107" i="12"/>
  <c r="V107" i="12"/>
  <c r="Z107" i="12"/>
  <c r="AA107" i="12"/>
  <c r="AB107" i="12"/>
  <c r="C107" i="12"/>
  <c r="Y109" i="12"/>
  <c r="Y110" i="12"/>
  <c r="Y111" i="12"/>
  <c r="V111" i="12"/>
  <c r="Z111" i="12"/>
  <c r="AA111" i="12"/>
  <c r="AB111" i="12"/>
  <c r="C111" i="12"/>
  <c r="Y112" i="12"/>
  <c r="Y113" i="12"/>
  <c r="Y114" i="12"/>
  <c r="Y115" i="12"/>
  <c r="Y116" i="12"/>
  <c r="Y117" i="12"/>
  <c r="Y118" i="12"/>
  <c r="Y119" i="12"/>
  <c r="Y120" i="12"/>
  <c r="Y121" i="12"/>
  <c r="Y122" i="12"/>
  <c r="Y123" i="12"/>
  <c r="Y124" i="12"/>
  <c r="Y125" i="12"/>
  <c r="Y126" i="12"/>
  <c r="Y127" i="12"/>
  <c r="Y129" i="12"/>
  <c r="Y130" i="12"/>
  <c r="V130" i="12"/>
  <c r="Z130" i="12"/>
  <c r="AA130" i="12"/>
  <c r="AB130" i="12"/>
  <c r="C130" i="12"/>
  <c r="Y131" i="12"/>
  <c r="Y134" i="12"/>
  <c r="Y135" i="12"/>
  <c r="Y136" i="12"/>
  <c r="Y138" i="12"/>
  <c r="V138" i="12"/>
  <c r="Z138" i="12"/>
  <c r="AA138" i="12"/>
  <c r="AB138" i="12"/>
  <c r="C138" i="12"/>
  <c r="Y139" i="12"/>
  <c r="Y140" i="12"/>
  <c r="Y142" i="12"/>
  <c r="Y143" i="12"/>
  <c r="Y144" i="12"/>
  <c r="Y145" i="12"/>
  <c r="Y146" i="12"/>
  <c r="V146" i="12"/>
  <c r="Z146" i="12"/>
  <c r="AA146" i="12"/>
  <c r="AB146" i="12"/>
  <c r="C146" i="12"/>
  <c r="Y147" i="12"/>
  <c r="Y148" i="12"/>
  <c r="Y149" i="12"/>
  <c r="Y150" i="12"/>
  <c r="Y151" i="12"/>
  <c r="Y152" i="12"/>
  <c r="Y153" i="12"/>
  <c r="Y154" i="12"/>
  <c r="Y155" i="12"/>
  <c r="Y156" i="12"/>
  <c r="Y157" i="12"/>
  <c r="Y158" i="12"/>
  <c r="V158" i="12"/>
  <c r="Z158" i="12"/>
  <c r="AA158" i="12"/>
  <c r="AB158" i="12"/>
  <c r="C158" i="12"/>
  <c r="Y159" i="12"/>
  <c r="Y161" i="12"/>
  <c r="Y162" i="12"/>
  <c r="V162" i="12"/>
  <c r="Z162" i="12"/>
  <c r="AA162" i="12"/>
  <c r="AB162" i="12"/>
  <c r="C162" i="12"/>
  <c r="Y163" i="12"/>
  <c r="Y164" i="12"/>
  <c r="Y165" i="12"/>
  <c r="Y166" i="12"/>
  <c r="V166" i="12"/>
  <c r="Z166" i="12"/>
  <c r="AA166" i="12"/>
  <c r="AB166" i="12"/>
  <c r="C166" i="12"/>
  <c r="Y167" i="12"/>
  <c r="Y169" i="12"/>
  <c r="Y170" i="12"/>
  <c r="Y171" i="12"/>
  <c r="Y172" i="12"/>
  <c r="Y173" i="12"/>
  <c r="Z13" i="12"/>
  <c r="Z14" i="12"/>
  <c r="Z16" i="12"/>
  <c r="Z17" i="12"/>
  <c r="Z18" i="12"/>
  <c r="Z20" i="12"/>
  <c r="V20" i="12"/>
  <c r="AA20" i="12"/>
  <c r="AB20" i="12"/>
  <c r="C20" i="12"/>
  <c r="Z21" i="12"/>
  <c r="Z22" i="12"/>
  <c r="Z23" i="12"/>
  <c r="Z24" i="12"/>
  <c r="Z25" i="12"/>
  <c r="Z26" i="12"/>
  <c r="Z27" i="12"/>
  <c r="Z28" i="12"/>
  <c r="Z29" i="12"/>
  <c r="Z30" i="12"/>
  <c r="Z31" i="12"/>
  <c r="Z32" i="12"/>
  <c r="Z33" i="12"/>
  <c r="Z34" i="12"/>
  <c r="V34" i="12"/>
  <c r="AA34" i="12"/>
  <c r="AB34" i="12"/>
  <c r="C34" i="12"/>
  <c r="Z35" i="12"/>
  <c r="Z36" i="12"/>
  <c r="Z37" i="12"/>
  <c r="Z38" i="12"/>
  <c r="Z39" i="12"/>
  <c r="Z40" i="12"/>
  <c r="Z41" i="12"/>
  <c r="Z42" i="12"/>
  <c r="Z43" i="12"/>
  <c r="Z45" i="12"/>
  <c r="Z46" i="12"/>
  <c r="Z47" i="12"/>
  <c r="Z48" i="12"/>
  <c r="Z49" i="12"/>
  <c r="Z50" i="12"/>
  <c r="Z51" i="12"/>
  <c r="Z53" i="12"/>
  <c r="Z54" i="12"/>
  <c r="Z55" i="12"/>
  <c r="V55" i="12"/>
  <c r="AA55" i="12"/>
  <c r="AB55" i="12"/>
  <c r="C55" i="12"/>
  <c r="Z56" i="12"/>
  <c r="Z57" i="12"/>
  <c r="Z58" i="12"/>
  <c r="Z59" i="12"/>
  <c r="Z60" i="12"/>
  <c r="Z61" i="12"/>
  <c r="Z62" i="12"/>
  <c r="V62" i="12"/>
  <c r="AA62" i="12"/>
  <c r="AB62" i="12"/>
  <c r="C62" i="12"/>
  <c r="Z63" i="12"/>
  <c r="Z64" i="12"/>
  <c r="Z65" i="12"/>
  <c r="Z66" i="12"/>
  <c r="Z67" i="12"/>
  <c r="Z69" i="12"/>
  <c r="Z70" i="12"/>
  <c r="V70" i="12"/>
  <c r="AA70" i="12"/>
  <c r="AB70" i="12"/>
  <c r="C70" i="12"/>
  <c r="Z72" i="12"/>
  <c r="Z73" i="12"/>
  <c r="Z74" i="12"/>
  <c r="V74" i="12"/>
  <c r="AA74" i="12"/>
  <c r="AB74" i="12"/>
  <c r="C74" i="12"/>
  <c r="Z75" i="12"/>
  <c r="Z77" i="12"/>
  <c r="Z78" i="12"/>
  <c r="Z79" i="12"/>
  <c r="Z81" i="12"/>
  <c r="Z82" i="12"/>
  <c r="V82" i="12"/>
  <c r="AA82" i="12"/>
  <c r="AB82" i="12"/>
  <c r="C82" i="12"/>
  <c r="Z84" i="12"/>
  <c r="Z85" i="12"/>
  <c r="V85" i="12"/>
  <c r="AA85" i="12"/>
  <c r="AB85" i="12"/>
  <c r="C85" i="12"/>
  <c r="Z86" i="12"/>
  <c r="Z88" i="12"/>
  <c r="Z89" i="12"/>
  <c r="Z90" i="12"/>
  <c r="Z92" i="12"/>
  <c r="Z93" i="12"/>
  <c r="Z94" i="12"/>
  <c r="Z96" i="12"/>
  <c r="Z97" i="12"/>
  <c r="Z98" i="12"/>
  <c r="Z100" i="12"/>
  <c r="Z101" i="12"/>
  <c r="Z102" i="12"/>
  <c r="Z103" i="12"/>
  <c r="Z104" i="12"/>
  <c r="Z105" i="12"/>
  <c r="Z106" i="12"/>
  <c r="Z109" i="12"/>
  <c r="Z110" i="12"/>
  <c r="Z112" i="12"/>
  <c r="Z113" i="12"/>
  <c r="Z114" i="12"/>
  <c r="Z115" i="12"/>
  <c r="Z116" i="12"/>
  <c r="Z117" i="12"/>
  <c r="V117" i="12"/>
  <c r="AA117" i="12"/>
  <c r="AB117" i="12"/>
  <c r="C117" i="12"/>
  <c r="Z118" i="12"/>
  <c r="Z119" i="12"/>
  <c r="Z120" i="12"/>
  <c r="Z121" i="12"/>
  <c r="Z122" i="12"/>
  <c r="Z123" i="12"/>
  <c r="Z124" i="12"/>
  <c r="Z125" i="12"/>
  <c r="Z126" i="12"/>
  <c r="Z127" i="12"/>
  <c r="Z129" i="12"/>
  <c r="Z131" i="12"/>
  <c r="Z134" i="12"/>
  <c r="Z135" i="12"/>
  <c r="Z136" i="12"/>
  <c r="Z139" i="12"/>
  <c r="Z140" i="12"/>
  <c r="Z142" i="12"/>
  <c r="Z143" i="12"/>
  <c r="Z144" i="12"/>
  <c r="Z145" i="12"/>
  <c r="Z147" i="12"/>
  <c r="Z148" i="12"/>
  <c r="Z149" i="12"/>
  <c r="Z150" i="12"/>
  <c r="Z151" i="12"/>
  <c r="Z152" i="12"/>
  <c r="Z153" i="12"/>
  <c r="Z154" i="12"/>
  <c r="Z155" i="12"/>
  <c r="Z156" i="12"/>
  <c r="Z157" i="12"/>
  <c r="V157" i="12"/>
  <c r="AA157" i="12"/>
  <c r="AB157" i="12"/>
  <c r="C157" i="12"/>
  <c r="Z159" i="12"/>
  <c r="Z161" i="12"/>
  <c r="Z163" i="12"/>
  <c r="Z164" i="12"/>
  <c r="Z165" i="12"/>
  <c r="Z167" i="12"/>
  <c r="Z169" i="12"/>
  <c r="Z170" i="12"/>
  <c r="Z171" i="12"/>
  <c r="Z172" i="12"/>
  <c r="Z173" i="12"/>
  <c r="AA13" i="12"/>
  <c r="AA14" i="12"/>
  <c r="AA16" i="12"/>
  <c r="AA17" i="12"/>
  <c r="V17" i="12"/>
  <c r="AB17" i="12"/>
  <c r="C17" i="12"/>
  <c r="AA18" i="12"/>
  <c r="AA21" i="12"/>
  <c r="AA22" i="12"/>
  <c r="AA23" i="12"/>
  <c r="AA24" i="12"/>
  <c r="AA25" i="12"/>
  <c r="AA26" i="12"/>
  <c r="AA27" i="12"/>
  <c r="AA28" i="12"/>
  <c r="AA29" i="12"/>
  <c r="AA30" i="12"/>
  <c r="AA31" i="12"/>
  <c r="AA32" i="12"/>
  <c r="AA33" i="12"/>
  <c r="AA35" i="12"/>
  <c r="AA36" i="12"/>
  <c r="AA37" i="12"/>
  <c r="V37" i="12"/>
  <c r="AB37" i="12"/>
  <c r="C37" i="12"/>
  <c r="AA38" i="12"/>
  <c r="AA39" i="12"/>
  <c r="AA40" i="12"/>
  <c r="AA41" i="12"/>
  <c r="AA42" i="12"/>
  <c r="AA43" i="12"/>
  <c r="AA45" i="12"/>
  <c r="AA46" i="12"/>
  <c r="AA47" i="12"/>
  <c r="AA48" i="12"/>
  <c r="AA49" i="12"/>
  <c r="AA50" i="12"/>
  <c r="AA51" i="12"/>
  <c r="AA53" i="12"/>
  <c r="AA54" i="12"/>
  <c r="AA56" i="12"/>
  <c r="AA57" i="12"/>
  <c r="AA58" i="12"/>
  <c r="AA59" i="12"/>
  <c r="AA60" i="12"/>
  <c r="AA61" i="12"/>
  <c r="AA63" i="12"/>
  <c r="AA64" i="12"/>
  <c r="V64" i="12"/>
  <c r="AB64" i="12"/>
  <c r="C64" i="12"/>
  <c r="AA65" i="12"/>
  <c r="AA66" i="12"/>
  <c r="AA67" i="12"/>
  <c r="AA69" i="12"/>
  <c r="AA72" i="12"/>
  <c r="AA73" i="12"/>
  <c r="AA75" i="12"/>
  <c r="AA77" i="12"/>
  <c r="AA78" i="12"/>
  <c r="AA79" i="12"/>
  <c r="AA81" i="12"/>
  <c r="AA84" i="12"/>
  <c r="AA86" i="12"/>
  <c r="AA88" i="12"/>
  <c r="AA89" i="12"/>
  <c r="AA90" i="12"/>
  <c r="AA92" i="12"/>
  <c r="AA93" i="12"/>
  <c r="AA94" i="12"/>
  <c r="AA96" i="12"/>
  <c r="AA97" i="12"/>
  <c r="AA98" i="12"/>
  <c r="AA100" i="12"/>
  <c r="AA101" i="12"/>
  <c r="AA102" i="12"/>
  <c r="AA103" i="12"/>
  <c r="AA104" i="12"/>
  <c r="V104" i="12"/>
  <c r="AB104" i="12"/>
  <c r="C104" i="12"/>
  <c r="AA105" i="12"/>
  <c r="AA106" i="12"/>
  <c r="AA109" i="12"/>
  <c r="AA110" i="12"/>
  <c r="AA112" i="12"/>
  <c r="V112" i="12"/>
  <c r="AB112" i="12"/>
  <c r="C112" i="12"/>
  <c r="AA113" i="12"/>
  <c r="AA114" i="12"/>
  <c r="AA115" i="12"/>
  <c r="AA116" i="12"/>
  <c r="AA118" i="12"/>
  <c r="AA119" i="12"/>
  <c r="AA120" i="12"/>
  <c r="AA121" i="12"/>
  <c r="AA122" i="12"/>
  <c r="AA123" i="12"/>
  <c r="AA124" i="12"/>
  <c r="AA125" i="12"/>
  <c r="AA126" i="12"/>
  <c r="AA127" i="12"/>
  <c r="AA129" i="12"/>
  <c r="AA131" i="12"/>
  <c r="AA134" i="12"/>
  <c r="AA135" i="12"/>
  <c r="AA136" i="12"/>
  <c r="AA139" i="12"/>
  <c r="AA140" i="12"/>
  <c r="AA142" i="12"/>
  <c r="AA143" i="12"/>
  <c r="AA144" i="12"/>
  <c r="AA145" i="12"/>
  <c r="AA147" i="12"/>
  <c r="AA148" i="12"/>
  <c r="AA149" i="12"/>
  <c r="AA150" i="12"/>
  <c r="AA151" i="12"/>
  <c r="AA152" i="12"/>
  <c r="AA153" i="12"/>
  <c r="AA154" i="12"/>
  <c r="AA155" i="12"/>
  <c r="AA156" i="12"/>
  <c r="AA159" i="12"/>
  <c r="AA161" i="12"/>
  <c r="AA163" i="12"/>
  <c r="AA164" i="12"/>
  <c r="AA165" i="12"/>
  <c r="AA167" i="12"/>
  <c r="AA169" i="12"/>
  <c r="AA170" i="12"/>
  <c r="AA171" i="12"/>
  <c r="AA172" i="12"/>
  <c r="AA173" i="12"/>
  <c r="AB13" i="12"/>
  <c r="AB14" i="12"/>
  <c r="AB16" i="12"/>
  <c r="AB18" i="12"/>
  <c r="AB21" i="12"/>
  <c r="AB22" i="12"/>
  <c r="AB23" i="12"/>
  <c r="AB24" i="12"/>
  <c r="AB25" i="12"/>
  <c r="AB26" i="12"/>
  <c r="AB27" i="12"/>
  <c r="AB28" i="12"/>
  <c r="AB29" i="12"/>
  <c r="AB30" i="12"/>
  <c r="AB31" i="12"/>
  <c r="AB32" i="12"/>
  <c r="AB33" i="12"/>
  <c r="AB35" i="12"/>
  <c r="V35" i="12"/>
  <c r="C35" i="12"/>
  <c r="AB36" i="12"/>
  <c r="AB38" i="12"/>
  <c r="AB39" i="12"/>
  <c r="V39" i="12"/>
  <c r="C39" i="12"/>
  <c r="AB40" i="12"/>
  <c r="AB41" i="12"/>
  <c r="AB42" i="12"/>
  <c r="AB43" i="12"/>
  <c r="AB45" i="12"/>
  <c r="AB46" i="12"/>
  <c r="AB47" i="12"/>
  <c r="AB48" i="12"/>
  <c r="V48" i="12"/>
  <c r="C48" i="12"/>
  <c r="AB49" i="12"/>
  <c r="AB50" i="12"/>
  <c r="AB51" i="12"/>
  <c r="AB53" i="12"/>
  <c r="AB54" i="12"/>
  <c r="AB56" i="12"/>
  <c r="AB57" i="12"/>
  <c r="AB58" i="12"/>
  <c r="AB59" i="12"/>
  <c r="AB60" i="12"/>
  <c r="AB61" i="12"/>
  <c r="AB63" i="12"/>
  <c r="AB65" i="12"/>
  <c r="AB66" i="12"/>
  <c r="AB67" i="12"/>
  <c r="V67" i="12"/>
  <c r="C67" i="12"/>
  <c r="AB69" i="12"/>
  <c r="AB72" i="12"/>
  <c r="AB73" i="12"/>
  <c r="AB75" i="12"/>
  <c r="AB77" i="12"/>
  <c r="AB78" i="12"/>
  <c r="AB79" i="12"/>
  <c r="AB81" i="12"/>
  <c r="AB84" i="12"/>
  <c r="AB86" i="12"/>
  <c r="AB88" i="12"/>
  <c r="AB89" i="12"/>
  <c r="AB90" i="12"/>
  <c r="V90" i="12"/>
  <c r="C90" i="12"/>
  <c r="AB92" i="12"/>
  <c r="AB93" i="12"/>
  <c r="AB94" i="12"/>
  <c r="AB96" i="12"/>
  <c r="AB97" i="12"/>
  <c r="V97" i="12"/>
  <c r="C97" i="12"/>
  <c r="AB98" i="12"/>
  <c r="AB100" i="12"/>
  <c r="AB101" i="12"/>
  <c r="AB102" i="12"/>
  <c r="AB103" i="12"/>
  <c r="AB105" i="12"/>
  <c r="AB106" i="12"/>
  <c r="AB109" i="12"/>
  <c r="AB110" i="12"/>
  <c r="AB113" i="12"/>
  <c r="AB114" i="12"/>
  <c r="AB115" i="12"/>
  <c r="AB116" i="12"/>
  <c r="AB118" i="12"/>
  <c r="AB119" i="12"/>
  <c r="AB120" i="12"/>
  <c r="V120" i="12"/>
  <c r="C120" i="12"/>
  <c r="AB121" i="12"/>
  <c r="AB122" i="12"/>
  <c r="AB123" i="12"/>
  <c r="AB124" i="12"/>
  <c r="AB125" i="12"/>
  <c r="AB126" i="12"/>
  <c r="AB127" i="12"/>
  <c r="AB129" i="12"/>
  <c r="AB131" i="12"/>
  <c r="V131" i="12"/>
  <c r="C131" i="12"/>
  <c r="AB134" i="12"/>
  <c r="AB135" i="12"/>
  <c r="AB136" i="12"/>
  <c r="AB139" i="12"/>
  <c r="AB140" i="12"/>
  <c r="AB142" i="12"/>
  <c r="AB143" i="12"/>
  <c r="AB144" i="12"/>
  <c r="AB145" i="12"/>
  <c r="AB147" i="12"/>
  <c r="AB148" i="12"/>
  <c r="AB149" i="12"/>
  <c r="AB150" i="12"/>
  <c r="AB151" i="12"/>
  <c r="AB152" i="12"/>
  <c r="AB153" i="12"/>
  <c r="AB154" i="12"/>
  <c r="AB155" i="12"/>
  <c r="AB156" i="12"/>
  <c r="AB159" i="12"/>
  <c r="AB161" i="12"/>
  <c r="AB163" i="12"/>
  <c r="AB164" i="12"/>
  <c r="AB165" i="12"/>
  <c r="AB167" i="12"/>
  <c r="AB169" i="12"/>
  <c r="AB170" i="12"/>
  <c r="AB171" i="12"/>
  <c r="V171" i="12"/>
  <c r="C171" i="12"/>
  <c r="AB172" i="12"/>
  <c r="AB173" i="12"/>
  <c r="AC13" i="12"/>
  <c r="AC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F13" i="12"/>
  <c r="AF14" i="12"/>
  <c r="AF15" i="12"/>
  <c r="AF16" i="12"/>
  <c r="AF17" i="12"/>
  <c r="AF18" i="12"/>
  <c r="AF19" i="12"/>
  <c r="AF20" i="12"/>
  <c r="AF21" i="12"/>
  <c r="AF22" i="12"/>
  <c r="AF23" i="12"/>
  <c r="AF24" i="12"/>
  <c r="AF25" i="12"/>
  <c r="AF26" i="12"/>
  <c r="AF27" i="12"/>
  <c r="AF28" i="12"/>
  <c r="AF29" i="12"/>
  <c r="AF30" i="12"/>
  <c r="AF31" i="12"/>
  <c r="AF32" i="12"/>
  <c r="AF33" i="12"/>
  <c r="AF34" i="12"/>
  <c r="AF35" i="12"/>
  <c r="AF36" i="12"/>
  <c r="AF37" i="12"/>
  <c r="AF38" i="12"/>
  <c r="AF39" i="12"/>
  <c r="AF40" i="12"/>
  <c r="AF41" i="12"/>
  <c r="AF42" i="12"/>
  <c r="AF43" i="12"/>
  <c r="AF44" i="12"/>
  <c r="AF45" i="12"/>
  <c r="AF46" i="12"/>
  <c r="AF47" i="12"/>
  <c r="AF48" i="12"/>
  <c r="AF49" i="12"/>
  <c r="AF50" i="12"/>
  <c r="AF51" i="12"/>
  <c r="AF52" i="12"/>
  <c r="AF53" i="12"/>
  <c r="AF54" i="12"/>
  <c r="AF55" i="12"/>
  <c r="AF56" i="12"/>
  <c r="AF57" i="12"/>
  <c r="AF58" i="12"/>
  <c r="AF59" i="12"/>
  <c r="AF60" i="12"/>
  <c r="AF61" i="12"/>
  <c r="AF62" i="12"/>
  <c r="AF63" i="12"/>
  <c r="AF64" i="12"/>
  <c r="AF65" i="12"/>
  <c r="AF66" i="12"/>
  <c r="AF67" i="12"/>
  <c r="AF68" i="12"/>
  <c r="AF69" i="12"/>
  <c r="AF70" i="12"/>
  <c r="AF71" i="12"/>
  <c r="AF72" i="12"/>
  <c r="AF73" i="12"/>
  <c r="AF74" i="12"/>
  <c r="AF75" i="12"/>
  <c r="AF76" i="12"/>
  <c r="AF77" i="12"/>
  <c r="AF78" i="12"/>
  <c r="AF79" i="12"/>
  <c r="AF80" i="12"/>
  <c r="AF81" i="12"/>
  <c r="AF82" i="12"/>
  <c r="AF83" i="12"/>
  <c r="AF84" i="12"/>
  <c r="AF85" i="12"/>
  <c r="AF86" i="12"/>
  <c r="AF87" i="12"/>
  <c r="AF88" i="12"/>
  <c r="AF89" i="12"/>
  <c r="AF90" i="12"/>
  <c r="AF91" i="12"/>
  <c r="AF92" i="12"/>
  <c r="AF93" i="12"/>
  <c r="AF94" i="12"/>
  <c r="AF95" i="12"/>
  <c r="AF96" i="12"/>
  <c r="AF97" i="12"/>
  <c r="AF98" i="12"/>
  <c r="AF99" i="12"/>
  <c r="AF100" i="12"/>
  <c r="AF101" i="12"/>
  <c r="AF102" i="12"/>
  <c r="AF103" i="12"/>
  <c r="AF104" i="12"/>
  <c r="AF105" i="12"/>
  <c r="AF106" i="12"/>
  <c r="AF107" i="12"/>
  <c r="AF108" i="12"/>
  <c r="AF109" i="12"/>
  <c r="AF110" i="12"/>
  <c r="AF111" i="12"/>
  <c r="AF112" i="12"/>
  <c r="AF113" i="12"/>
  <c r="AF114" i="12"/>
  <c r="AF115" i="12"/>
  <c r="AF116" i="12"/>
  <c r="AF117" i="12"/>
  <c r="AF118" i="12"/>
  <c r="AF119" i="12"/>
  <c r="AF120" i="12"/>
  <c r="AF121" i="12"/>
  <c r="AF122" i="12"/>
  <c r="AF123" i="12"/>
  <c r="AF124" i="12"/>
  <c r="AF125" i="12"/>
  <c r="AF126" i="12"/>
  <c r="AF127" i="12"/>
  <c r="AF128" i="12"/>
  <c r="AF129" i="12"/>
  <c r="AF130" i="12"/>
  <c r="AF131" i="12"/>
  <c r="AF132" i="12"/>
  <c r="AF133" i="12"/>
  <c r="AF134" i="12"/>
  <c r="AF135" i="12"/>
  <c r="AF136" i="12"/>
  <c r="AF137" i="12"/>
  <c r="AF138" i="12"/>
  <c r="AF139" i="12"/>
  <c r="AF140" i="12"/>
  <c r="AF141" i="12"/>
  <c r="AF142" i="12"/>
  <c r="AF143" i="12"/>
  <c r="AF144" i="12"/>
  <c r="AF145" i="12"/>
  <c r="AF146" i="12"/>
  <c r="AF147" i="12"/>
  <c r="AF148" i="12"/>
  <c r="AF149" i="12"/>
  <c r="AF150" i="12"/>
  <c r="AF151" i="12"/>
  <c r="AF152" i="12"/>
  <c r="AF153" i="12"/>
  <c r="AF154" i="12"/>
  <c r="AF155" i="12"/>
  <c r="AF156" i="12"/>
  <c r="AF157" i="12"/>
  <c r="AF158" i="12"/>
  <c r="AF159" i="12"/>
  <c r="AF160" i="12"/>
  <c r="AF161" i="12"/>
  <c r="AF162" i="12"/>
  <c r="AF163" i="12"/>
  <c r="AF164" i="12"/>
  <c r="AF165" i="12"/>
  <c r="AF166" i="12"/>
  <c r="AF167" i="12"/>
  <c r="AF168" i="12"/>
  <c r="AF169" i="12"/>
  <c r="AF170" i="12"/>
  <c r="AF171" i="12"/>
  <c r="AF172" i="12"/>
  <c r="AF173" i="12"/>
  <c r="AG13" i="12"/>
  <c r="AG14" i="12"/>
  <c r="AG15" i="12"/>
  <c r="AG16" i="12"/>
  <c r="AG17" i="12"/>
  <c r="AG18" i="12"/>
  <c r="AG19" i="12"/>
  <c r="AG20" i="12"/>
  <c r="AG21" i="12"/>
  <c r="AG22" i="12"/>
  <c r="AG23" i="12"/>
  <c r="AG24" i="12"/>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56" i="12"/>
  <c r="AG57" i="12"/>
  <c r="AG58" i="12"/>
  <c r="AG59" i="12"/>
  <c r="AG60" i="12"/>
  <c r="AG61" i="12"/>
  <c r="AG62" i="12"/>
  <c r="AG63" i="12"/>
  <c r="AG64" i="12"/>
  <c r="AG65" i="12"/>
  <c r="AG66" i="12"/>
  <c r="AG67" i="12"/>
  <c r="AG68" i="12"/>
  <c r="AG69" i="12"/>
  <c r="AG70" i="12"/>
  <c r="AG71" i="12"/>
  <c r="AG72"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5" i="12"/>
  <c r="AG106" i="12"/>
  <c r="AG107" i="12"/>
  <c r="AG108" i="12"/>
  <c r="AG109" i="12"/>
  <c r="AG110" i="12"/>
  <c r="AG111" i="12"/>
  <c r="AG112" i="12"/>
  <c r="AG113" i="12"/>
  <c r="AG114" i="12"/>
  <c r="AG115" i="12"/>
  <c r="AG116" i="12"/>
  <c r="AG117" i="12"/>
  <c r="AG118" i="12"/>
  <c r="AG119" i="12"/>
  <c r="AG120" i="12"/>
  <c r="AG121" i="12"/>
  <c r="AG122" i="12"/>
  <c r="AG123" i="12"/>
  <c r="AG124" i="12"/>
  <c r="AG125" i="12"/>
  <c r="AG126" i="12"/>
  <c r="AG127" i="12"/>
  <c r="AG128" i="12"/>
  <c r="AG129" i="12"/>
  <c r="AG130" i="12"/>
  <c r="AG131" i="12"/>
  <c r="AG132" i="12"/>
  <c r="AG133" i="12"/>
  <c r="AG134" i="12"/>
  <c r="AG135" i="12"/>
  <c r="AG136" i="12"/>
  <c r="AG137" i="12"/>
  <c r="AG138" i="12"/>
  <c r="AG139" i="12"/>
  <c r="AG140" i="12"/>
  <c r="AG141" i="12"/>
  <c r="AG142" i="12"/>
  <c r="AG143" i="12"/>
  <c r="AG144" i="12"/>
  <c r="AG145" i="12"/>
  <c r="AG146" i="12"/>
  <c r="AG147" i="12"/>
  <c r="AG148" i="12"/>
  <c r="AG149" i="12"/>
  <c r="AG150" i="12"/>
  <c r="AG151" i="12"/>
  <c r="AG152" i="12"/>
  <c r="AG153" i="12"/>
  <c r="AG154" i="12"/>
  <c r="AG155" i="12"/>
  <c r="AG156" i="12"/>
  <c r="AG157" i="12"/>
  <c r="AG158" i="12"/>
  <c r="AG159" i="12"/>
  <c r="AG160" i="12"/>
  <c r="AG161" i="12"/>
  <c r="AG162" i="12"/>
  <c r="AG163" i="12"/>
  <c r="AG164" i="12"/>
  <c r="AG165" i="12"/>
  <c r="AG166" i="12"/>
  <c r="AG167" i="12"/>
  <c r="AG168" i="12"/>
  <c r="AG169" i="12"/>
  <c r="AG170" i="12"/>
  <c r="AG171" i="12"/>
  <c r="AG172" i="12"/>
  <c r="AG173" i="12"/>
  <c r="V13" i="12"/>
  <c r="C13" i="12"/>
  <c r="V14" i="12"/>
  <c r="V16" i="12"/>
  <c r="V18" i="12"/>
  <c r="V21" i="12"/>
  <c r="V22" i="12"/>
  <c r="V23" i="12"/>
  <c r="C23" i="12"/>
  <c r="V24" i="12"/>
  <c r="V25" i="12"/>
  <c r="V26" i="12"/>
  <c r="V27" i="12"/>
  <c r="C27" i="12"/>
  <c r="V28" i="12"/>
  <c r="C28" i="12"/>
  <c r="V29" i="12"/>
  <c r="V30" i="12"/>
  <c r="V31" i="12"/>
  <c r="C31" i="12"/>
  <c r="V32" i="12"/>
  <c r="C32" i="12"/>
  <c r="V33" i="12"/>
  <c r="V36" i="12"/>
  <c r="C36" i="12"/>
  <c r="V38" i="12"/>
  <c r="V40" i="12"/>
  <c r="C40" i="12"/>
  <c r="V41" i="12"/>
  <c r="V42" i="12"/>
  <c r="C42" i="12"/>
  <c r="V43" i="12"/>
  <c r="C43" i="12"/>
  <c r="V45" i="12"/>
  <c r="V46" i="12"/>
  <c r="V47" i="12"/>
  <c r="C47" i="12"/>
  <c r="V49" i="12"/>
  <c r="C49" i="12"/>
  <c r="V50" i="12"/>
  <c r="V51" i="12"/>
  <c r="V53" i="12"/>
  <c r="C53" i="12"/>
  <c r="V54" i="12"/>
  <c r="V56" i="12"/>
  <c r="C56" i="12"/>
  <c r="V57" i="12"/>
  <c r="C57" i="12"/>
  <c r="V58" i="12"/>
  <c r="V59" i="12"/>
  <c r="C59" i="12"/>
  <c r="V60" i="12"/>
  <c r="V61" i="12"/>
  <c r="C61" i="12"/>
  <c r="V63" i="12"/>
  <c r="C63" i="12"/>
  <c r="V65" i="12"/>
  <c r="V66" i="12"/>
  <c r="V69" i="12"/>
  <c r="C69" i="12"/>
  <c r="V72" i="12"/>
  <c r="C72" i="12"/>
  <c r="V73" i="12"/>
  <c r="C73" i="12"/>
  <c r="V75" i="12"/>
  <c r="V77" i="12"/>
  <c r="V78" i="12"/>
  <c r="V79" i="12"/>
  <c r="V81" i="12"/>
  <c r="V84" i="12"/>
  <c r="C84" i="12"/>
  <c r="V86" i="12"/>
  <c r="C86" i="12"/>
  <c r="V88" i="12"/>
  <c r="C88" i="12"/>
  <c r="V89" i="12"/>
  <c r="C89" i="12"/>
  <c r="V92" i="12"/>
  <c r="C92" i="12"/>
  <c r="V93" i="12"/>
  <c r="C93" i="12"/>
  <c r="V94" i="12"/>
  <c r="C94" i="12"/>
  <c r="V96" i="12"/>
  <c r="C96" i="12"/>
  <c r="V98" i="12"/>
  <c r="V100" i="12"/>
  <c r="C100" i="12"/>
  <c r="V101" i="12"/>
  <c r="C101" i="12"/>
  <c r="V102" i="12"/>
  <c r="C102" i="12"/>
  <c r="V103" i="12"/>
  <c r="V105" i="12"/>
  <c r="C105" i="12"/>
  <c r="V106" i="12"/>
  <c r="C106" i="12"/>
  <c r="V109" i="12"/>
  <c r="C109" i="12"/>
  <c r="V110" i="12"/>
  <c r="V113" i="12"/>
  <c r="C113" i="12"/>
  <c r="V114" i="12"/>
  <c r="C114" i="12"/>
  <c r="V115" i="12"/>
  <c r="V116" i="12"/>
  <c r="C116" i="12"/>
  <c r="V118" i="12"/>
  <c r="C118" i="12"/>
  <c r="V119" i="12"/>
  <c r="C119" i="12"/>
  <c r="V121" i="12"/>
  <c r="C121" i="12"/>
  <c r="V122" i="12"/>
  <c r="V123" i="12"/>
  <c r="V124" i="12"/>
  <c r="V125" i="12"/>
  <c r="C125" i="12"/>
  <c r="V126" i="12"/>
  <c r="C126" i="12"/>
  <c r="V127" i="12"/>
  <c r="V129" i="12"/>
  <c r="V134" i="12"/>
  <c r="C134" i="12"/>
  <c r="V135" i="12"/>
  <c r="V136" i="12"/>
  <c r="C136" i="12"/>
  <c r="V139" i="12"/>
  <c r="V140" i="12"/>
  <c r="C140" i="12"/>
  <c r="V142" i="12"/>
  <c r="C142" i="12"/>
  <c r="V143" i="12"/>
  <c r="V144" i="12"/>
  <c r="C144" i="12"/>
  <c r="V145" i="12"/>
  <c r="V147" i="12"/>
  <c r="V148" i="12"/>
  <c r="C148" i="12"/>
  <c r="V149" i="12"/>
  <c r="C149" i="12"/>
  <c r="V150" i="12"/>
  <c r="C150" i="12"/>
  <c r="V151" i="12"/>
  <c r="V152" i="12"/>
  <c r="V153" i="12"/>
  <c r="C153" i="12"/>
  <c r="V154" i="12"/>
  <c r="V155" i="12"/>
  <c r="V156" i="12"/>
  <c r="C156" i="12"/>
  <c r="V159" i="12"/>
  <c r="V161" i="12"/>
  <c r="V163" i="12"/>
  <c r="V164" i="12"/>
  <c r="C164" i="12"/>
  <c r="V165" i="12"/>
  <c r="C165" i="12"/>
  <c r="V167" i="12"/>
  <c r="V169" i="12"/>
  <c r="C169" i="12"/>
  <c r="V170" i="12"/>
  <c r="C170" i="12"/>
  <c r="V172" i="12"/>
  <c r="C172" i="12"/>
  <c r="V173" i="12"/>
  <c r="C173" i="12"/>
  <c r="P3" i="7"/>
  <c r="P5" i="5"/>
  <c r="E11" i="12"/>
  <c r="F11" i="12"/>
  <c r="D11" i="12"/>
  <c r="C11" i="12"/>
  <c r="CA13" i="12"/>
  <c r="CA12" i="12"/>
  <c r="CA15" i="12"/>
  <c r="CA14" i="12"/>
  <c r="C110" i="12"/>
  <c r="C46" i="12"/>
  <c r="C38" i="12"/>
  <c r="C51" i="12"/>
  <c r="C77" i="12"/>
  <c r="C50" i="12"/>
  <c r="C124" i="12"/>
  <c r="C60" i="12"/>
  <c r="C161" i="12"/>
  <c r="C25" i="12"/>
  <c r="P12" i="12"/>
  <c r="R12" i="12"/>
  <c r="S12" i="12"/>
  <c r="T12" i="12"/>
  <c r="O12" i="12"/>
  <c r="N12" i="12"/>
  <c r="M12" i="12"/>
  <c r="L12" i="12"/>
  <c r="K12" i="12"/>
  <c r="J12" i="12"/>
  <c r="I12" i="12"/>
  <c r="V192" i="12"/>
  <c r="H17" i="5"/>
  <c r="I17" i="5"/>
  <c r="N28" i="5"/>
  <c r="O28" i="5"/>
  <c r="P28" i="5"/>
  <c r="K28" i="5"/>
  <c r="J28" i="5"/>
  <c r="I28" i="5"/>
  <c r="H28" i="5"/>
  <c r="G28" i="5"/>
  <c r="F28" i="5"/>
  <c r="J27" i="5"/>
  <c r="I27" i="5"/>
  <c r="H27" i="5"/>
  <c r="G27" i="5"/>
  <c r="F27" i="5"/>
  <c r="I4" i="3"/>
  <c r="H4" i="3"/>
  <c r="G4" i="3"/>
  <c r="F4" i="3"/>
  <c r="E4" i="3"/>
  <c r="D4" i="3"/>
  <c r="C4" i="3"/>
  <c r="I16" i="5"/>
  <c r="G16" i="5"/>
  <c r="F16" i="5"/>
  <c r="H16" i="5"/>
  <c r="M28" i="5"/>
  <c r="H10" i="7"/>
  <c r="J10" i="7"/>
  <c r="I10" i="7"/>
  <c r="F10" i="7"/>
  <c r="Y8" i="7"/>
  <c r="J4" i="3"/>
  <c r="K17" i="5"/>
  <c r="K16" i="5"/>
  <c r="K27" i="5"/>
  <c r="D119" i="12"/>
  <c r="D37" i="12"/>
  <c r="D85" i="12"/>
  <c r="D100" i="12"/>
  <c r="D167" i="12"/>
  <c r="D53" i="12"/>
  <c r="D93" i="12"/>
  <c r="D22" i="12"/>
  <c r="D23" i="12"/>
  <c r="D18" i="12"/>
  <c r="D61" i="12"/>
  <c r="D173" i="12"/>
  <c r="D97" i="12"/>
  <c r="D79" i="12"/>
  <c r="D171" i="12"/>
  <c r="D69" i="12"/>
  <c r="D152" i="12"/>
  <c r="D75" i="12"/>
  <c r="D31" i="12"/>
  <c r="D95" i="12"/>
  <c r="D135" i="12"/>
  <c r="D50" i="12"/>
  <c r="D109" i="12"/>
  <c r="D88" i="12"/>
  <c r="D54" i="12"/>
  <c r="D129" i="12"/>
  <c r="D19" i="12"/>
  <c r="D116" i="12"/>
  <c r="D39" i="12"/>
  <c r="D103" i="12"/>
  <c r="D151" i="12"/>
  <c r="D82" i="12"/>
  <c r="D45" i="12"/>
  <c r="D77" i="12"/>
  <c r="D141" i="12"/>
  <c r="D86" i="12"/>
  <c r="D153" i="12"/>
  <c r="D107" i="12"/>
  <c r="D15" i="12"/>
  <c r="D47" i="12"/>
  <c r="D111" i="12"/>
  <c r="D114" i="12"/>
  <c r="D157" i="12"/>
  <c r="D25" i="12"/>
  <c r="D131" i="12"/>
  <c r="D36" i="12"/>
  <c r="D63" i="12"/>
  <c r="D143" i="12"/>
  <c r="D146" i="12"/>
  <c r="D125" i="12"/>
  <c r="D16" i="12"/>
  <c r="D161" i="12"/>
  <c r="D27" i="12"/>
  <c r="D108" i="12"/>
  <c r="D55" i="12"/>
  <c r="D122" i="12"/>
  <c r="D121" i="12"/>
  <c r="AL12" i="12"/>
  <c r="D76" i="12"/>
  <c r="D132" i="12"/>
  <c r="D71" i="12"/>
  <c r="D154" i="12"/>
  <c r="D48" i="12"/>
  <c r="D57" i="12"/>
  <c r="D145" i="12"/>
  <c r="D35" i="12"/>
  <c r="D44" i="12"/>
  <c r="D84" i="12"/>
  <c r="D87" i="12"/>
  <c r="D21" i="12"/>
  <c r="D24" i="12"/>
  <c r="D56" i="12"/>
  <c r="D104" i="12"/>
  <c r="D168" i="12"/>
  <c r="D113" i="12"/>
  <c r="D20" i="12"/>
  <c r="D52" i="12"/>
  <c r="D92" i="12"/>
  <c r="D127" i="12"/>
  <c r="D159" i="12"/>
  <c r="D130" i="12"/>
  <c r="D162" i="12"/>
  <c r="D29" i="12"/>
  <c r="D32" i="12"/>
  <c r="D64" i="12"/>
  <c r="D120" i="12"/>
  <c r="D118" i="12"/>
  <c r="D81" i="12"/>
  <c r="D28" i="12"/>
  <c r="D68" i="12"/>
  <c r="D164" i="12"/>
  <c r="D106" i="12"/>
  <c r="D138" i="12"/>
  <c r="D170" i="12"/>
  <c r="D40" i="12"/>
  <c r="D72" i="12"/>
  <c r="D136" i="12"/>
  <c r="D150" i="12"/>
  <c r="D89" i="12"/>
  <c r="AP12" i="12"/>
  <c r="D13" i="12"/>
  <c r="AO192" i="12"/>
  <c r="AO193" i="12"/>
  <c r="D140" i="12"/>
  <c r="D172" i="12"/>
  <c r="D26" i="12"/>
  <c r="D58" i="12"/>
  <c r="D90" i="12"/>
  <c r="D117" i="12"/>
  <c r="D149" i="12"/>
  <c r="D80" i="12"/>
  <c r="D112" i="12"/>
  <c r="D144" i="12"/>
  <c r="D163" i="12"/>
  <c r="D30" i="12"/>
  <c r="D62" i="12"/>
  <c r="D94" i="12"/>
  <c r="D126" i="12"/>
  <c r="D158" i="12"/>
  <c r="D33" i="12"/>
  <c r="D65" i="12"/>
  <c r="D67" i="12"/>
  <c r="D83" i="12"/>
  <c r="D139" i="12"/>
  <c r="AI12" i="12"/>
  <c r="AO12" i="12"/>
  <c r="AK12" i="12"/>
  <c r="AR192" i="12"/>
  <c r="AR193" i="12"/>
  <c r="AR12" i="12"/>
  <c r="AN193" i="12"/>
  <c r="AN192" i="12"/>
  <c r="D148" i="12"/>
  <c r="D34" i="12"/>
  <c r="D66" i="12"/>
  <c r="D98" i="12"/>
  <c r="D38" i="12"/>
  <c r="D70" i="12"/>
  <c r="D102" i="12"/>
  <c r="D134" i="12"/>
  <c r="D166" i="12"/>
  <c r="D41" i="12"/>
  <c r="D73" i="12"/>
  <c r="D105" i="12"/>
  <c r="D137" i="12"/>
  <c r="D115" i="12"/>
  <c r="D91" i="12"/>
  <c r="D51" i="12"/>
  <c r="D147" i="12"/>
  <c r="AN12" i="12"/>
  <c r="AK193" i="12"/>
  <c r="AK192" i="12"/>
  <c r="AI192" i="12"/>
  <c r="AI193" i="12"/>
  <c r="D60" i="12"/>
  <c r="D124" i="12"/>
  <c r="D156" i="12"/>
  <c r="D155" i="12"/>
  <c r="D42" i="12"/>
  <c r="D74" i="12"/>
  <c r="D101" i="12"/>
  <c r="D133" i="12"/>
  <c r="D165" i="12"/>
  <c r="D96" i="12"/>
  <c r="D128" i="12"/>
  <c r="D160" i="12"/>
  <c r="D14" i="12"/>
  <c r="D46" i="12"/>
  <c r="D78" i="12"/>
  <c r="D110" i="12"/>
  <c r="D142" i="12"/>
  <c r="D17" i="12"/>
  <c r="D49" i="12"/>
  <c r="D123" i="12"/>
  <c r="D43" i="12"/>
  <c r="D99" i="12"/>
  <c r="D59" i="12"/>
  <c r="D169" i="12"/>
  <c r="AM12" i="12"/>
  <c r="AJ12" i="12"/>
  <c r="AP192" i="12"/>
  <c r="AP193" i="12"/>
  <c r="AL192" i="12"/>
  <c r="AL193" i="12"/>
  <c r="AM192" i="12"/>
  <c r="AM193" i="12"/>
  <c r="AJ193" i="12"/>
  <c r="AJ192" i="12"/>
  <c r="K22" i="5"/>
  <c r="AB161" i="3"/>
  <c r="AB129" i="3"/>
  <c r="AB97" i="3"/>
  <c r="AT12" i="12"/>
  <c r="AT193" i="12"/>
  <c r="AT192" i="12"/>
  <c r="AS193" i="12"/>
  <c r="AS192" i="12"/>
  <c r="AS12" i="12"/>
  <c r="AB110" i="3"/>
  <c r="AG12" i="12"/>
  <c r="AB73" i="3"/>
  <c r="C78" i="12"/>
  <c r="C54" i="12"/>
  <c r="C30" i="12"/>
  <c r="C22" i="12"/>
  <c r="C14" i="12"/>
  <c r="C145" i="12"/>
  <c r="C129" i="12"/>
  <c r="C81" i="12"/>
  <c r="C65" i="12"/>
  <c r="C154" i="12"/>
  <c r="C98" i="12"/>
  <c r="C66" i="12"/>
  <c r="C58" i="12"/>
  <c r="C26" i="12"/>
  <c r="AG192" i="12"/>
  <c r="C152" i="12"/>
  <c r="C24" i="12"/>
  <c r="X12" i="12"/>
  <c r="W192" i="12"/>
  <c r="AA192" i="12"/>
  <c r="C122" i="12"/>
  <c r="AB57" i="3"/>
  <c r="AB25" i="3"/>
  <c r="AB62" i="3"/>
  <c r="AB163" i="3"/>
  <c r="AB144" i="3"/>
  <c r="AB112" i="3"/>
  <c r="AB80" i="3"/>
  <c r="AB141" i="3"/>
  <c r="AB143" i="3"/>
  <c r="AB132" i="3"/>
  <c r="AB131" i="3"/>
  <c r="AB99" i="3"/>
  <c r="AB48" i="3"/>
  <c r="AB125" i="3"/>
  <c r="AB93" i="3"/>
  <c r="AB130" i="3"/>
  <c r="AB127" i="3"/>
  <c r="AB95" i="3"/>
  <c r="AB108" i="3"/>
  <c r="AB76" i="3"/>
  <c r="AB75" i="3"/>
  <c r="AB43" i="3"/>
  <c r="AB45" i="3"/>
  <c r="AB50" i="3"/>
  <c r="AB47" i="3"/>
  <c r="AB15" i="3"/>
  <c r="AB36" i="3"/>
  <c r="AB34" i="3"/>
  <c r="AB22" i="3"/>
  <c r="AB19" i="3"/>
  <c r="AB8" i="3"/>
  <c r="AO7" i="1"/>
  <c r="AP7" i="1"/>
  <c r="G17" i="5"/>
  <c r="G15" i="5" s="1"/>
  <c r="E11" i="19"/>
  <c r="I22" i="5"/>
  <c r="AQ7" i="1"/>
  <c r="F155" i="12"/>
  <c r="F119" i="12"/>
  <c r="F27" i="12"/>
  <c r="F61" i="12"/>
  <c r="E147" i="12"/>
  <c r="E17" i="12"/>
  <c r="F108" i="12"/>
  <c r="F113" i="12"/>
  <c r="BN192" i="12"/>
  <c r="AR7" i="1"/>
  <c r="K21" i="5"/>
  <c r="E99" i="12"/>
  <c r="E172" i="12"/>
  <c r="F122" i="12"/>
  <c r="F151" i="12"/>
  <c r="F123" i="12"/>
  <c r="F91" i="12"/>
  <c r="F87" i="12"/>
  <c r="F59" i="12"/>
  <c r="F55" i="12"/>
  <c r="F23" i="12"/>
  <c r="F157" i="12"/>
  <c r="F145" i="12"/>
  <c r="F125" i="12"/>
  <c r="F93" i="12"/>
  <c r="F81" i="12"/>
  <c r="F49" i="12"/>
  <c r="F29" i="12"/>
  <c r="F17" i="12"/>
  <c r="BS193" i="12"/>
  <c r="E71" i="12"/>
  <c r="E42" i="12"/>
  <c r="E135" i="12"/>
  <c r="E91" i="12"/>
  <c r="E64" i="12"/>
  <c r="E34" i="12"/>
  <c r="E49" i="12"/>
  <c r="E60" i="12"/>
  <c r="E119" i="12"/>
  <c r="E83" i="12"/>
  <c r="E56" i="12"/>
  <c r="E24" i="12"/>
  <c r="E81" i="12"/>
  <c r="E124" i="12"/>
  <c r="BC12" i="12"/>
  <c r="E160" i="12"/>
  <c r="E107" i="12"/>
  <c r="E77" i="12"/>
  <c r="E50" i="12"/>
  <c r="E18" i="12"/>
  <c r="E121" i="12"/>
  <c r="E54" i="12"/>
  <c r="F171" i="12"/>
  <c r="F167" i="12"/>
  <c r="F163" i="12"/>
  <c r="F159" i="12"/>
  <c r="F147" i="12"/>
  <c r="F143" i="12"/>
  <c r="F139" i="12"/>
  <c r="F135" i="12"/>
  <c r="F131" i="12"/>
  <c r="F127" i="12"/>
  <c r="F115" i="12"/>
  <c r="F111" i="12"/>
  <c r="F107" i="12"/>
  <c r="F103" i="12"/>
  <c r="F99" i="12"/>
  <c r="F95" i="12"/>
  <c r="F83" i="12"/>
  <c r="F79" i="12"/>
  <c r="F75" i="12"/>
  <c r="F71" i="12"/>
  <c r="F67" i="12"/>
  <c r="F63" i="12"/>
  <c r="F51" i="12"/>
  <c r="F47" i="12"/>
  <c r="F43" i="12"/>
  <c r="F39" i="12"/>
  <c r="F35" i="12"/>
  <c r="F31" i="12"/>
  <c r="F19" i="12"/>
  <c r="F15" i="12"/>
  <c r="E14" i="12"/>
  <c r="BN193" i="12"/>
  <c r="BS192" i="12"/>
  <c r="BT12" i="12"/>
  <c r="BJ193" i="12"/>
  <c r="F128" i="12"/>
  <c r="BJ192" i="12"/>
  <c r="F173" i="12"/>
  <c r="F169" i="12"/>
  <c r="F165" i="12"/>
  <c r="F161" i="12"/>
  <c r="F153" i="12"/>
  <c r="F149" i="12"/>
  <c r="F141" i="12"/>
  <c r="F137" i="12"/>
  <c r="F133" i="12"/>
  <c r="F129" i="12"/>
  <c r="F121" i="12"/>
  <c r="F117" i="12"/>
  <c r="F109" i="12"/>
  <c r="F105" i="12"/>
  <c r="F101" i="12"/>
  <c r="F97" i="12"/>
  <c r="F89" i="12"/>
  <c r="F85" i="12"/>
  <c r="F77" i="12"/>
  <c r="F73" i="12"/>
  <c r="F69" i="12"/>
  <c r="F65" i="12"/>
  <c r="F57" i="12"/>
  <c r="F53" i="12"/>
  <c r="F45" i="12"/>
  <c r="F41" i="12"/>
  <c r="F37" i="12"/>
  <c r="F33" i="12"/>
  <c r="F25" i="12"/>
  <c r="F21" i="12"/>
  <c r="F142" i="12"/>
  <c r="F90" i="12"/>
  <c r="F46" i="12"/>
  <c r="F22" i="12"/>
  <c r="E168" i="12"/>
  <c r="E155" i="12"/>
  <c r="E143" i="12"/>
  <c r="E128" i="12"/>
  <c r="E112" i="12"/>
  <c r="E106" i="12"/>
  <c r="E98" i="12"/>
  <c r="E90" i="12"/>
  <c r="E82" i="12"/>
  <c r="E75" i="12"/>
  <c r="E69" i="12"/>
  <c r="E63" i="12"/>
  <c r="E55" i="12"/>
  <c r="E48" i="12"/>
  <c r="E40" i="12"/>
  <c r="E29" i="12"/>
  <c r="E23" i="12"/>
  <c r="E16" i="12"/>
  <c r="E25" i="12"/>
  <c r="E57" i="12"/>
  <c r="E89" i="12"/>
  <c r="E129" i="12"/>
  <c r="E101" i="12"/>
  <c r="E76" i="12"/>
  <c r="E140" i="12"/>
  <c r="E86" i="12"/>
  <c r="AY12" i="12"/>
  <c r="AV193" i="12"/>
  <c r="E167" i="12"/>
  <c r="E154" i="12"/>
  <c r="E141" i="12"/>
  <c r="E127" i="12"/>
  <c r="E111" i="12"/>
  <c r="E104" i="12"/>
  <c r="E96" i="12"/>
  <c r="E88" i="12"/>
  <c r="E80" i="12"/>
  <c r="E74" i="12"/>
  <c r="E67" i="12"/>
  <c r="E59" i="12"/>
  <c r="E53" i="12"/>
  <c r="E47" i="12"/>
  <c r="E39" i="12"/>
  <c r="E27" i="12"/>
  <c r="E21" i="12"/>
  <c r="E15" i="12"/>
  <c r="E33" i="12"/>
  <c r="E65" i="12"/>
  <c r="E97" i="12"/>
  <c r="E153" i="12"/>
  <c r="E28" i="12"/>
  <c r="E92" i="12"/>
  <c r="E45" i="12"/>
  <c r="E150" i="12"/>
  <c r="F16" i="12"/>
  <c r="AZ193" i="12"/>
  <c r="E162" i="12"/>
  <c r="E149" i="12"/>
  <c r="E136" i="12"/>
  <c r="E120" i="12"/>
  <c r="E109" i="12"/>
  <c r="E103" i="12"/>
  <c r="E95" i="12"/>
  <c r="E87" i="12"/>
  <c r="E79" i="12"/>
  <c r="E72" i="12"/>
  <c r="E66" i="12"/>
  <c r="E58" i="12"/>
  <c r="E51" i="12"/>
  <c r="E43" i="12"/>
  <c r="E35" i="12"/>
  <c r="E26" i="12"/>
  <c r="E19" i="12"/>
  <c r="E41" i="12"/>
  <c r="E73" i="12"/>
  <c r="E105" i="12"/>
  <c r="E161" i="12"/>
  <c r="E44" i="12"/>
  <c r="E108" i="12"/>
  <c r="E22" i="12"/>
  <c r="BL193" i="12"/>
  <c r="F168" i="12"/>
  <c r="F140" i="12"/>
  <c r="F104" i="12"/>
  <c r="F172" i="12"/>
  <c r="F120" i="12"/>
  <c r="F76" i="12"/>
  <c r="F44" i="12"/>
  <c r="F40" i="12"/>
  <c r="F154" i="12"/>
  <c r="F150" i="12"/>
  <c r="F78" i="12"/>
  <c r="F58" i="12"/>
  <c r="F26" i="12"/>
  <c r="BM192" i="12"/>
  <c r="BM193" i="12"/>
  <c r="BM12" i="12"/>
  <c r="BN12" i="12"/>
  <c r="BE12" i="12"/>
  <c r="BE192" i="12"/>
  <c r="AZ12" i="12"/>
  <c r="AZ192" i="12"/>
  <c r="E173" i="12"/>
  <c r="E166" i="12"/>
  <c r="E158" i="12"/>
  <c r="E156" i="12"/>
  <c r="E148" i="12"/>
  <c r="E142" i="12"/>
  <c r="E134" i="12"/>
  <c r="E133" i="12"/>
  <c r="E132" i="12"/>
  <c r="E126" i="12"/>
  <c r="E125" i="12"/>
  <c r="E116" i="12"/>
  <c r="E110" i="12"/>
  <c r="E102" i="12"/>
  <c r="E100" i="12"/>
  <c r="E94" i="12"/>
  <c r="E93" i="12"/>
  <c r="E85" i="12"/>
  <c r="E84" i="12"/>
  <c r="E78" i="12"/>
  <c r="E70" i="12"/>
  <c r="E68" i="12"/>
  <c r="E62" i="12"/>
  <c r="E61" i="12"/>
  <c r="E52" i="12"/>
  <c r="E46" i="12"/>
  <c r="E38" i="12"/>
  <c r="E37" i="12"/>
  <c r="E36" i="12"/>
  <c r="E32" i="12"/>
  <c r="E31" i="12"/>
  <c r="E30" i="12"/>
  <c r="E20" i="12"/>
  <c r="BB192" i="12"/>
  <c r="AX193" i="12"/>
  <c r="BF192" i="12"/>
  <c r="BF12" i="12"/>
  <c r="BF193" i="12"/>
  <c r="BA192" i="12"/>
  <c r="BA12" i="12"/>
  <c r="BA193" i="12"/>
  <c r="AW192" i="12"/>
  <c r="AW12" i="12"/>
  <c r="AW193" i="12"/>
  <c r="AV192" i="12"/>
  <c r="BC193" i="12"/>
  <c r="AY193" i="12"/>
  <c r="E171" i="12"/>
  <c r="E165" i="12"/>
  <c r="E159" i="12"/>
  <c r="E152" i="12"/>
  <c r="E146" i="12"/>
  <c r="E139" i="12"/>
  <c r="E131" i="12"/>
  <c r="E123" i="12"/>
  <c r="E115" i="12"/>
  <c r="E137" i="12"/>
  <c r="E169" i="12"/>
  <c r="AY192" i="12"/>
  <c r="BE193" i="12"/>
  <c r="BK192" i="12"/>
  <c r="BL12" i="12"/>
  <c r="BL192" i="12"/>
  <c r="BT192" i="12"/>
  <c r="E170" i="12"/>
  <c r="E163" i="12"/>
  <c r="E157" i="12"/>
  <c r="E151" i="12"/>
  <c r="E144" i="12"/>
  <c r="E138" i="12"/>
  <c r="E130" i="12"/>
  <c r="E122" i="12"/>
  <c r="E114" i="12"/>
  <c r="E113" i="12"/>
  <c r="E145" i="12"/>
  <c r="E164" i="12"/>
  <c r="E117" i="12"/>
  <c r="E118" i="12"/>
  <c r="AV12" i="12"/>
  <c r="BO12" i="12"/>
  <c r="BC192" i="12"/>
  <c r="F164" i="12"/>
  <c r="F160" i="12"/>
  <c r="F156" i="12"/>
  <c r="F152" i="12"/>
  <c r="F148" i="12"/>
  <c r="F144" i="12"/>
  <c r="F136" i="12"/>
  <c r="F132" i="12"/>
  <c r="F124" i="12"/>
  <c r="F116" i="12"/>
  <c r="F112" i="12"/>
  <c r="F100" i="12"/>
  <c r="F96" i="12"/>
  <c r="F92" i="12"/>
  <c r="F88" i="12"/>
  <c r="F84" i="12"/>
  <c r="F80" i="12"/>
  <c r="F72" i="12"/>
  <c r="F68" i="12"/>
  <c r="F64" i="12"/>
  <c r="F60" i="12"/>
  <c r="F56" i="12"/>
  <c r="F52" i="12"/>
  <c r="F48" i="12"/>
  <c r="F36" i="12"/>
  <c r="F32" i="12"/>
  <c r="F28" i="12"/>
  <c r="F24" i="12"/>
  <c r="F20" i="12"/>
  <c r="BI192" i="12"/>
  <c r="BI12" i="12"/>
  <c r="BI193" i="12"/>
  <c r="F170" i="12"/>
  <c r="F166" i="12"/>
  <c r="F162" i="12"/>
  <c r="F158" i="12"/>
  <c r="F146" i="12"/>
  <c r="F138" i="12"/>
  <c r="F134" i="12"/>
  <c r="F130" i="12"/>
  <c r="F126" i="12"/>
  <c r="F118" i="12"/>
  <c r="F114" i="12"/>
  <c r="F110" i="12"/>
  <c r="F106" i="12"/>
  <c r="F102" i="12"/>
  <c r="F98" i="12"/>
  <c r="F94" i="12"/>
  <c r="F86" i="12"/>
  <c r="F82" i="12"/>
  <c r="F74" i="12"/>
  <c r="F70" i="12"/>
  <c r="F66" i="12"/>
  <c r="F62" i="12"/>
  <c r="F54" i="12"/>
  <c r="F50" i="12"/>
  <c r="F42" i="12"/>
  <c r="F38" i="12"/>
  <c r="F34" i="12"/>
  <c r="F30" i="12"/>
  <c r="F18" i="12"/>
  <c r="F14" i="12"/>
  <c r="BJ12" i="12"/>
  <c r="BR192" i="12"/>
  <c r="BR193" i="12"/>
  <c r="BR12" i="12"/>
  <c r="BS12" i="12"/>
  <c r="DL187" i="1"/>
  <c r="G21" i="5"/>
  <c r="D12" i="12"/>
  <c r="AE12" i="12"/>
  <c r="AE192" i="12"/>
  <c r="C167" i="12"/>
  <c r="AA193" i="12"/>
  <c r="AA12" i="12"/>
  <c r="C147" i="12"/>
  <c r="C143" i="12"/>
  <c r="C41" i="12"/>
  <c r="C127" i="12"/>
  <c r="C123" i="12"/>
  <c r="Y192" i="12"/>
  <c r="Y193" i="12"/>
  <c r="C21" i="12"/>
  <c r="V193" i="12"/>
  <c r="AB12" i="12"/>
  <c r="AB193" i="12"/>
  <c r="AB192" i="12"/>
  <c r="C163" i="12"/>
  <c r="C155" i="12"/>
  <c r="C151" i="12"/>
  <c r="C135" i="12"/>
  <c r="C18" i="12"/>
  <c r="C45" i="12"/>
  <c r="C159" i="12"/>
  <c r="C139" i="12"/>
  <c r="C115" i="12"/>
  <c r="C103" i="12"/>
  <c r="C79" i="12"/>
  <c r="C75" i="12"/>
  <c r="C33" i="12"/>
  <c r="C29" i="12"/>
  <c r="V12" i="12"/>
  <c r="AG193" i="12"/>
  <c r="AF193" i="12"/>
  <c r="AF12" i="12"/>
  <c r="AF192" i="12"/>
  <c r="AE193" i="12"/>
  <c r="Z192" i="12"/>
  <c r="Z12" i="12"/>
  <c r="Z193" i="12"/>
  <c r="X193" i="12"/>
  <c r="C16" i="12"/>
  <c r="C12" i="12"/>
  <c r="W193" i="12"/>
  <c r="Y12" i="12"/>
  <c r="EP143" i="1" l="1"/>
  <c r="AL10" i="3"/>
  <c r="CI6" i="1"/>
  <c r="EM92" i="1"/>
  <c r="EN154" i="1"/>
  <c r="EM156" i="1"/>
  <c r="EO105" i="1"/>
  <c r="EM148" i="1"/>
  <c r="BS187" i="1"/>
  <c r="EC179" i="1"/>
  <c r="EC115" i="1"/>
  <c r="EO89" i="1"/>
  <c r="EO65" i="1"/>
  <c r="EC51" i="1"/>
  <c r="EL145" i="1"/>
  <c r="EL33" i="1"/>
  <c r="EM28" i="1"/>
  <c r="EJ184" i="1"/>
  <c r="H21" i="5"/>
  <c r="EC163" i="1"/>
  <c r="EO149" i="1"/>
  <c r="EC99" i="1"/>
  <c r="EO73" i="1"/>
  <c r="EC35" i="1"/>
  <c r="EO137" i="1"/>
  <c r="EN162" i="1"/>
  <c r="EC147" i="1"/>
  <c r="EC133" i="1"/>
  <c r="EO133" i="1" s="1"/>
  <c r="EC121" i="1"/>
  <c r="EO121" i="1" s="1"/>
  <c r="EC83" i="1"/>
  <c r="EC19" i="1"/>
  <c r="EL25" i="1"/>
  <c r="EK181" i="1"/>
  <c r="EK101" i="1"/>
  <c r="EK85" i="1"/>
  <c r="EK21" i="1"/>
  <c r="DM148" i="1"/>
  <c r="DM140" i="1"/>
  <c r="DM84" i="1"/>
  <c r="DM76" i="1"/>
  <c r="DM20" i="1"/>
  <c r="DM12" i="1"/>
  <c r="DY121" i="1"/>
  <c r="DY97" i="1"/>
  <c r="DX184" i="1"/>
  <c r="DX152" i="1"/>
  <c r="EJ152" i="1" s="1"/>
  <c r="DX120" i="1"/>
  <c r="EJ120" i="1" s="1"/>
  <c r="DX88" i="1"/>
  <c r="EJ88" i="1" s="1"/>
  <c r="DX56" i="1"/>
  <c r="EJ56" i="1" s="1"/>
  <c r="DX24" i="1"/>
  <c r="EJ24" i="1" s="1"/>
  <c r="DK178" i="1"/>
  <c r="EI178" i="1" s="1"/>
  <c r="DW178" i="1"/>
  <c r="DW174" i="1"/>
  <c r="DK174" i="1"/>
  <c r="EI174" i="1" s="1"/>
  <c r="DK170" i="1"/>
  <c r="DW170" i="1"/>
  <c r="DW166" i="1"/>
  <c r="DK166" i="1"/>
  <c r="DK162" i="1"/>
  <c r="DW162" i="1"/>
  <c r="DW158" i="1"/>
  <c r="DK158" i="1"/>
  <c r="EI158" i="1" s="1"/>
  <c r="EI154" i="1"/>
  <c r="DW150" i="1"/>
  <c r="DK150" i="1"/>
  <c r="EI150" i="1" s="1"/>
  <c r="DW142" i="1"/>
  <c r="DK142" i="1"/>
  <c r="DW134" i="1"/>
  <c r="DK134" i="1"/>
  <c r="EI130" i="1"/>
  <c r="DK126" i="1"/>
  <c r="EI126" i="1" s="1"/>
  <c r="DW126" i="1"/>
  <c r="DK122" i="1"/>
  <c r="DW122" i="1"/>
  <c r="EI122" i="1" s="1"/>
  <c r="DK118" i="1"/>
  <c r="EI118" i="1" s="1"/>
  <c r="DW118" i="1"/>
  <c r="DK114" i="1"/>
  <c r="DW114" i="1"/>
  <c r="DK106" i="1"/>
  <c r="EI106" i="1" s="1"/>
  <c r="DW106" i="1"/>
  <c r="DK98" i="1"/>
  <c r="DW98" i="1"/>
  <c r="EI98" i="1" s="1"/>
  <c r="DW94" i="1"/>
  <c r="DK94" i="1"/>
  <c r="DK90" i="1"/>
  <c r="DW90" i="1"/>
  <c r="EI90" i="1" s="1"/>
  <c r="DW85" i="1"/>
  <c r="DK85" i="1"/>
  <c r="DK81" i="1"/>
  <c r="DW81" i="1"/>
  <c r="DW77" i="1"/>
  <c r="DK77" i="1"/>
  <c r="DK73" i="1"/>
  <c r="DW73" i="1"/>
  <c r="DW69" i="1"/>
  <c r="DK69" i="1"/>
  <c r="DK65" i="1"/>
  <c r="DW65" i="1"/>
  <c r="DW61" i="1"/>
  <c r="DK61" i="1"/>
  <c r="EI61" i="1" s="1"/>
  <c r="DW53" i="1"/>
  <c r="DK53" i="1"/>
  <c r="DK45" i="1"/>
  <c r="EI45" i="1" s="1"/>
  <c r="DW45" i="1"/>
  <c r="DK41" i="1"/>
  <c r="DW41" i="1"/>
  <c r="DK37" i="1"/>
  <c r="EI37" i="1" s="1"/>
  <c r="DW37" i="1"/>
  <c r="DK33" i="1"/>
  <c r="DW33" i="1"/>
  <c r="DK25" i="1"/>
  <c r="EI25" i="1" s="1"/>
  <c r="DW25" i="1"/>
  <c r="DK17" i="1"/>
  <c r="DW17" i="1"/>
  <c r="DW13" i="1"/>
  <c r="DK13" i="1"/>
  <c r="EI13" i="1" s="1"/>
  <c r="DK9" i="1"/>
  <c r="DW9" i="1"/>
  <c r="EK149" i="1"/>
  <c r="EJ48" i="1"/>
  <c r="EJ36" i="1"/>
  <c r="EJ8" i="1"/>
  <c r="DX180" i="1"/>
  <c r="EJ180" i="1" s="1"/>
  <c r="DX172" i="1"/>
  <c r="EJ172" i="1" s="1"/>
  <c r="DX164" i="1"/>
  <c r="EJ164" i="1" s="1"/>
  <c r="DX156" i="1"/>
  <c r="EJ156" i="1" s="1"/>
  <c r="DX148" i="1"/>
  <c r="EJ148" i="1" s="1"/>
  <c r="DX140" i="1"/>
  <c r="EJ140" i="1" s="1"/>
  <c r="DX132" i="1"/>
  <c r="EJ132" i="1" s="1"/>
  <c r="DX124" i="1"/>
  <c r="EJ124" i="1" s="1"/>
  <c r="DX116" i="1"/>
  <c r="EJ116" i="1" s="1"/>
  <c r="DX108" i="1"/>
  <c r="EJ108" i="1" s="1"/>
  <c r="DX100" i="1"/>
  <c r="EJ100" i="1" s="1"/>
  <c r="DX92" i="1"/>
  <c r="EJ92" i="1" s="1"/>
  <c r="DX84" i="1"/>
  <c r="EJ84" i="1" s="1"/>
  <c r="DX76" i="1"/>
  <c r="EJ76" i="1" s="1"/>
  <c r="DX68" i="1"/>
  <c r="EJ68" i="1" s="1"/>
  <c r="DX60" i="1"/>
  <c r="EJ60" i="1" s="1"/>
  <c r="DX52" i="1"/>
  <c r="EJ52" i="1" s="1"/>
  <c r="DX44" i="1"/>
  <c r="EJ44" i="1" s="1"/>
  <c r="DX36" i="1"/>
  <c r="DX28" i="1"/>
  <c r="EJ28" i="1" s="1"/>
  <c r="DX20" i="1"/>
  <c r="EJ20" i="1" s="1"/>
  <c r="DX12" i="1"/>
  <c r="EJ12" i="1" s="1"/>
  <c r="DK182" i="1"/>
  <c r="DM180" i="1"/>
  <c r="DM172" i="1"/>
  <c r="DM116" i="1"/>
  <c r="DM108" i="1"/>
  <c r="DM81" i="1"/>
  <c r="DM52" i="1"/>
  <c r="DM44" i="1"/>
  <c r="DM17" i="1"/>
  <c r="EI43" i="1"/>
  <c r="DK146" i="1"/>
  <c r="EI146" i="1" s="1"/>
  <c r="L10" i="7"/>
  <c r="EP54" i="1"/>
  <c r="EP140" i="1"/>
  <c r="EP105" i="1"/>
  <c r="AL5" i="3"/>
  <c r="L7" i="7"/>
  <c r="AN170" i="1"/>
  <c r="EP76" i="1"/>
  <c r="EP161" i="1"/>
  <c r="AM116" i="1"/>
  <c r="EP12" i="1"/>
  <c r="EP97" i="1"/>
  <c r="EP182" i="1"/>
  <c r="Z160" i="3"/>
  <c r="AB13" i="3"/>
  <c r="AB16" i="3"/>
  <c r="AB27" i="3"/>
  <c r="AB30" i="3"/>
  <c r="AB12" i="3"/>
  <c r="AB44" i="3"/>
  <c r="AB23" i="3"/>
  <c r="AB55" i="3"/>
  <c r="AB66" i="3"/>
  <c r="AB53" i="3"/>
  <c r="AB51" i="3"/>
  <c r="AB83" i="3"/>
  <c r="AB84" i="3"/>
  <c r="AB116" i="3"/>
  <c r="AB103" i="3"/>
  <c r="AB106" i="3"/>
  <c r="AB138" i="3"/>
  <c r="AB101" i="3"/>
  <c r="AB133" i="3"/>
  <c r="AB56" i="3"/>
  <c r="AB107" i="3"/>
  <c r="AB139" i="3"/>
  <c r="AB148" i="3"/>
  <c r="AB151" i="3"/>
  <c r="AB149" i="3"/>
  <c r="AB88" i="3"/>
  <c r="AB120" i="3"/>
  <c r="AB152" i="3"/>
  <c r="AB38" i="3"/>
  <c r="AB70" i="3"/>
  <c r="AB33" i="3"/>
  <c r="AB65" i="3"/>
  <c r="AB150" i="3"/>
  <c r="AB118" i="3"/>
  <c r="AB105" i="3"/>
  <c r="AB137" i="3"/>
  <c r="AB94" i="3"/>
  <c r="AB90" i="3"/>
  <c r="AB18" i="3"/>
  <c r="AB58" i="3"/>
  <c r="Z6" i="3"/>
  <c r="T6" i="3"/>
  <c r="S6" i="3"/>
  <c r="R6" i="3"/>
  <c r="Z50" i="3"/>
  <c r="AB21" i="3"/>
  <c r="AB24" i="3"/>
  <c r="AB6" i="3"/>
  <c r="AB10" i="3"/>
  <c r="AB20" i="3"/>
  <c r="AB60" i="3"/>
  <c r="AB31" i="3"/>
  <c r="AB63" i="3"/>
  <c r="AB74" i="3"/>
  <c r="AB69" i="3"/>
  <c r="AB59" i="3"/>
  <c r="AB91" i="3"/>
  <c r="AB92" i="3"/>
  <c r="AB71" i="3"/>
  <c r="AB111" i="3"/>
  <c r="AB114" i="3"/>
  <c r="AB146" i="3"/>
  <c r="AB109" i="3"/>
  <c r="AB32" i="3"/>
  <c r="AB64" i="3"/>
  <c r="AB115" i="3"/>
  <c r="AB147" i="3"/>
  <c r="AB156" i="3"/>
  <c r="AB159" i="3"/>
  <c r="AB157" i="3"/>
  <c r="AB96" i="3"/>
  <c r="AB128" i="3"/>
  <c r="AB160" i="3"/>
  <c r="AB46" i="3"/>
  <c r="AB86" i="3"/>
  <c r="AB41" i="3"/>
  <c r="AB158" i="3"/>
  <c r="AB126" i="3"/>
  <c r="AB81" i="3"/>
  <c r="AB113" i="3"/>
  <c r="AB145" i="3"/>
  <c r="AB135" i="3"/>
  <c r="AB134" i="3"/>
  <c r="AB140" i="3"/>
  <c r="AA6" i="3"/>
  <c r="Z5" i="3"/>
  <c r="Y6" i="3"/>
  <c r="U6" i="3"/>
  <c r="T5" i="3"/>
  <c r="S5" i="3"/>
  <c r="AA165" i="3"/>
  <c r="U94" i="3"/>
  <c r="AB9" i="3"/>
  <c r="AB29" i="3"/>
  <c r="AB11" i="3"/>
  <c r="AB14" i="3"/>
  <c r="AB26" i="3"/>
  <c r="AB28" i="3"/>
  <c r="AB7" i="3"/>
  <c r="AB39" i="3"/>
  <c r="AB42" i="3"/>
  <c r="AB82" i="3"/>
  <c r="AB35" i="3"/>
  <c r="AB67" i="3"/>
  <c r="AB68" i="3"/>
  <c r="AB100" i="3"/>
  <c r="AB79" i="3"/>
  <c r="AB119" i="3"/>
  <c r="AB122" i="3"/>
  <c r="AB77" i="3"/>
  <c r="AB117" i="3"/>
  <c r="AB40" i="3"/>
  <c r="AB72" i="3"/>
  <c r="AB123" i="3"/>
  <c r="AB124" i="3"/>
  <c r="AB164" i="3"/>
  <c r="AB162" i="3"/>
  <c r="AB165" i="3"/>
  <c r="AB104" i="3"/>
  <c r="AB136" i="3"/>
  <c r="AB155" i="3"/>
  <c r="AB54" i="3"/>
  <c r="AB17" i="3"/>
  <c r="AB49" i="3"/>
  <c r="AB102" i="3"/>
  <c r="AB142" i="3"/>
  <c r="AB89" i="3"/>
  <c r="AB121" i="3"/>
  <c r="AB153" i="3"/>
  <c r="AB87" i="3"/>
  <c r="AB61" i="3"/>
  <c r="AB154" i="3"/>
  <c r="AA5" i="3"/>
  <c r="Y5" i="3"/>
  <c r="U5" i="3"/>
  <c r="AA87" i="3"/>
  <c r="AA149" i="3"/>
  <c r="AA65" i="3"/>
  <c r="Z139" i="3"/>
  <c r="Y145" i="3"/>
  <c r="T46" i="3"/>
  <c r="AA129" i="3"/>
  <c r="AA44" i="3"/>
  <c r="Z118" i="3"/>
  <c r="Y81" i="3"/>
  <c r="R108" i="3"/>
  <c r="AA108" i="3"/>
  <c r="AA22" i="3"/>
  <c r="Z95" i="3"/>
  <c r="Y16" i="3"/>
  <c r="AA161" i="3"/>
  <c r="AA145" i="3"/>
  <c r="AA124" i="3"/>
  <c r="AA103" i="3"/>
  <c r="AA81" i="3"/>
  <c r="AA60" i="3"/>
  <c r="AA39" i="3"/>
  <c r="AA16" i="3"/>
  <c r="Z155" i="3"/>
  <c r="Z134" i="3"/>
  <c r="Z112" i="3"/>
  <c r="Z87" i="3"/>
  <c r="Z33" i="3"/>
  <c r="Y129" i="3"/>
  <c r="Y65" i="3"/>
  <c r="U161" i="3"/>
  <c r="U62" i="3"/>
  <c r="S141" i="3"/>
  <c r="R44" i="3"/>
  <c r="AA157" i="3"/>
  <c r="AA140" i="3"/>
  <c r="AA119" i="3"/>
  <c r="AA97" i="3"/>
  <c r="AA76" i="3"/>
  <c r="AA55" i="3"/>
  <c r="AA32" i="3"/>
  <c r="AA11" i="3"/>
  <c r="Z150" i="3"/>
  <c r="N18" i="20" s="1"/>
  <c r="Z128" i="3"/>
  <c r="Z107" i="3"/>
  <c r="Z79" i="3"/>
  <c r="Z17" i="3"/>
  <c r="Y113" i="3"/>
  <c r="Y49" i="3"/>
  <c r="U145" i="3"/>
  <c r="U14" i="3"/>
  <c r="S77" i="3"/>
  <c r="AA153" i="3"/>
  <c r="AA135" i="3"/>
  <c r="AA113" i="3"/>
  <c r="AA92" i="3"/>
  <c r="AA71" i="3"/>
  <c r="AA49" i="3"/>
  <c r="AA27" i="3"/>
  <c r="AA37" i="3"/>
  <c r="Z144" i="3"/>
  <c r="Z123" i="3"/>
  <c r="Z102" i="3"/>
  <c r="Z66" i="3"/>
  <c r="Y161" i="3"/>
  <c r="Y97" i="3"/>
  <c r="Y32" i="3"/>
  <c r="U125" i="3"/>
  <c r="T110" i="3"/>
  <c r="S12" i="3"/>
  <c r="AA164" i="3"/>
  <c r="AA160" i="3"/>
  <c r="AA156" i="3"/>
  <c r="AA152" i="3"/>
  <c r="AA148" i="3"/>
  <c r="AA144" i="3"/>
  <c r="AA139" i="3"/>
  <c r="AA133" i="3"/>
  <c r="AA128" i="3"/>
  <c r="AA123" i="3"/>
  <c r="AA117" i="3"/>
  <c r="AA112" i="3"/>
  <c r="AA107" i="3"/>
  <c r="AA101" i="3"/>
  <c r="AA96" i="3"/>
  <c r="AA91" i="3"/>
  <c r="AA85" i="3"/>
  <c r="AA80" i="3"/>
  <c r="AA75" i="3"/>
  <c r="AA69" i="3"/>
  <c r="AA64" i="3"/>
  <c r="AA59" i="3"/>
  <c r="AA53" i="3"/>
  <c r="AA48" i="3"/>
  <c r="AA43" i="3"/>
  <c r="AA36" i="3"/>
  <c r="AA31" i="3"/>
  <c r="AA26" i="3"/>
  <c r="AA20" i="3"/>
  <c r="AA15" i="3"/>
  <c r="AA10" i="3"/>
  <c r="Z164" i="3"/>
  <c r="Z159" i="3"/>
  <c r="Z154" i="3"/>
  <c r="Z148" i="3"/>
  <c r="Z143" i="3"/>
  <c r="Z138" i="3"/>
  <c r="Z132" i="3"/>
  <c r="Z127" i="3"/>
  <c r="Z122" i="3"/>
  <c r="Z116" i="3"/>
  <c r="Z111" i="3"/>
  <c r="Z106" i="3"/>
  <c r="Z100" i="3"/>
  <c r="Z94" i="3"/>
  <c r="Z86" i="3"/>
  <c r="Z78" i="3"/>
  <c r="Z62" i="3"/>
  <c r="Z46" i="3"/>
  <c r="Z29" i="3"/>
  <c r="Z13" i="3"/>
  <c r="Y157" i="3"/>
  <c r="Y141" i="3"/>
  <c r="Y125" i="3"/>
  <c r="Y109" i="3"/>
  <c r="Y93" i="3"/>
  <c r="Y77" i="3"/>
  <c r="Y61" i="3"/>
  <c r="Y45" i="3"/>
  <c r="Y28" i="3"/>
  <c r="Y12" i="3"/>
  <c r="U157" i="3"/>
  <c r="U141" i="3"/>
  <c r="U118" i="3"/>
  <c r="U86" i="3"/>
  <c r="U54" i="3"/>
  <c r="T158" i="3"/>
  <c r="T94" i="3"/>
  <c r="T29" i="3"/>
  <c r="S125" i="3"/>
  <c r="S61" i="3"/>
  <c r="R156" i="3"/>
  <c r="R92" i="3"/>
  <c r="R22" i="3"/>
  <c r="P5" i="3"/>
  <c r="V8" i="3"/>
  <c r="W9" i="3"/>
  <c r="X10" i="3"/>
  <c r="V12" i="3"/>
  <c r="W13" i="3"/>
  <c r="X14" i="3"/>
  <c r="V16" i="3"/>
  <c r="W17" i="3"/>
  <c r="X18" i="3"/>
  <c r="V20" i="3"/>
  <c r="W21" i="3"/>
  <c r="X22" i="3"/>
  <c r="V24" i="3"/>
  <c r="W25" i="3"/>
  <c r="X26" i="3"/>
  <c r="V28" i="3"/>
  <c r="W29" i="3"/>
  <c r="X30" i="3"/>
  <c r="V32" i="3"/>
  <c r="W33" i="3"/>
  <c r="X34" i="3"/>
  <c r="V36" i="3"/>
  <c r="W37" i="3"/>
  <c r="X38" i="3"/>
  <c r="V40" i="3"/>
  <c r="W41" i="3"/>
  <c r="X42" i="3"/>
  <c r="V44" i="3"/>
  <c r="W45" i="3"/>
  <c r="X46" i="3"/>
  <c r="V48" i="3"/>
  <c r="W49" i="3"/>
  <c r="X50" i="3"/>
  <c r="V52" i="3"/>
  <c r="W53" i="3"/>
  <c r="X54" i="3"/>
  <c r="V56" i="3"/>
  <c r="W57" i="3"/>
  <c r="X58" i="3"/>
  <c r="V60" i="3"/>
  <c r="W61" i="3"/>
  <c r="X62" i="3"/>
  <c r="V64" i="3"/>
  <c r="W65" i="3"/>
  <c r="X66" i="3"/>
  <c r="V68" i="3"/>
  <c r="W69" i="3"/>
  <c r="X70" i="3"/>
  <c r="V72" i="3"/>
  <c r="W73" i="3"/>
  <c r="X74" i="3"/>
  <c r="V76" i="3"/>
  <c r="W77" i="3"/>
  <c r="X78" i="3"/>
  <c r="V80" i="3"/>
  <c r="W81" i="3"/>
  <c r="X82" i="3"/>
  <c r="V84" i="3"/>
  <c r="W85" i="3"/>
  <c r="X86" i="3"/>
  <c r="V88" i="3"/>
  <c r="W89" i="3"/>
  <c r="X90" i="3"/>
  <c r="V92" i="3"/>
  <c r="W93" i="3"/>
  <c r="X94" i="3"/>
  <c r="V96" i="3"/>
  <c r="W97" i="3"/>
  <c r="X98" i="3"/>
  <c r="V100" i="3"/>
  <c r="W101" i="3"/>
  <c r="X102" i="3"/>
  <c r="V104" i="3"/>
  <c r="W105" i="3"/>
  <c r="X106" i="3"/>
  <c r="V108" i="3"/>
  <c r="W109" i="3"/>
  <c r="X110" i="3"/>
  <c r="V112" i="3"/>
  <c r="W113" i="3"/>
  <c r="X114" i="3"/>
  <c r="V116" i="3"/>
  <c r="W117" i="3"/>
  <c r="X118" i="3"/>
  <c r="V120" i="3"/>
  <c r="V7" i="3"/>
  <c r="W8" i="3"/>
  <c r="X9" i="3"/>
  <c r="V11" i="3"/>
  <c r="W12" i="3"/>
  <c r="X13" i="3"/>
  <c r="V15" i="3"/>
  <c r="W16" i="3"/>
  <c r="X17" i="3"/>
  <c r="V19" i="3"/>
  <c r="W20" i="3"/>
  <c r="X21" i="3"/>
  <c r="V23" i="3"/>
  <c r="W24" i="3"/>
  <c r="X25" i="3"/>
  <c r="V27" i="3"/>
  <c r="W28" i="3"/>
  <c r="X29" i="3"/>
  <c r="V31" i="3"/>
  <c r="W32" i="3"/>
  <c r="X33" i="3"/>
  <c r="V35" i="3"/>
  <c r="W36" i="3"/>
  <c r="X37" i="3"/>
  <c r="V39" i="3"/>
  <c r="W40" i="3"/>
  <c r="X41" i="3"/>
  <c r="V43" i="3"/>
  <c r="W44" i="3"/>
  <c r="X45" i="3"/>
  <c r="V47" i="3"/>
  <c r="W48" i="3"/>
  <c r="X49" i="3"/>
  <c r="V51" i="3"/>
  <c r="W52" i="3"/>
  <c r="X53" i="3"/>
  <c r="V55" i="3"/>
  <c r="W56" i="3"/>
  <c r="X57" i="3"/>
  <c r="V59" i="3"/>
  <c r="W60" i="3"/>
  <c r="X61" i="3"/>
  <c r="V63" i="3"/>
  <c r="W64" i="3"/>
  <c r="X65" i="3"/>
  <c r="V67" i="3"/>
  <c r="W68" i="3"/>
  <c r="X69" i="3"/>
  <c r="V71" i="3"/>
  <c r="W72" i="3"/>
  <c r="X73" i="3"/>
  <c r="V75" i="3"/>
  <c r="W76" i="3"/>
  <c r="X77" i="3"/>
  <c r="V79" i="3"/>
  <c r="W80" i="3"/>
  <c r="X81" i="3"/>
  <c r="V83" i="3"/>
  <c r="W84" i="3"/>
  <c r="X85" i="3"/>
  <c r="V87" i="3"/>
  <c r="W88" i="3"/>
  <c r="X89" i="3"/>
  <c r="V91" i="3"/>
  <c r="W92" i="3"/>
  <c r="X93" i="3"/>
  <c r="V95" i="3"/>
  <c r="W96" i="3"/>
  <c r="X97" i="3"/>
  <c r="V99" i="3"/>
  <c r="W100" i="3"/>
  <c r="X101" i="3"/>
  <c r="V103" i="3"/>
  <c r="W104" i="3"/>
  <c r="X105" i="3"/>
  <c r="V107" i="3"/>
  <c r="W108" i="3"/>
  <c r="X109" i="3"/>
  <c r="V111" i="3"/>
  <c r="W112" i="3"/>
  <c r="X113" i="3"/>
  <c r="V115" i="3"/>
  <c r="W116" i="3"/>
  <c r="X117" i="3"/>
  <c r="V119" i="3"/>
  <c r="W7" i="3"/>
  <c r="X8" i="3"/>
  <c r="V10" i="3"/>
  <c r="W11" i="3"/>
  <c r="X12" i="3"/>
  <c r="V14" i="3"/>
  <c r="W15" i="3"/>
  <c r="X16" i="3"/>
  <c r="V18" i="3"/>
  <c r="W19" i="3"/>
  <c r="X20" i="3"/>
  <c r="V22" i="3"/>
  <c r="W23" i="3"/>
  <c r="X24" i="3"/>
  <c r="V26" i="3"/>
  <c r="W27" i="3"/>
  <c r="X28" i="3"/>
  <c r="V30" i="3"/>
  <c r="W31" i="3"/>
  <c r="X32" i="3"/>
  <c r="V34" i="3"/>
  <c r="W35" i="3"/>
  <c r="X36" i="3"/>
  <c r="V38" i="3"/>
  <c r="W39" i="3"/>
  <c r="X40" i="3"/>
  <c r="V42" i="3"/>
  <c r="W43" i="3"/>
  <c r="X44" i="3"/>
  <c r="V46" i="3"/>
  <c r="W47" i="3"/>
  <c r="X48" i="3"/>
  <c r="V50" i="3"/>
  <c r="W51" i="3"/>
  <c r="X52" i="3"/>
  <c r="V54" i="3"/>
  <c r="W55" i="3"/>
  <c r="X56" i="3"/>
  <c r="V58" i="3"/>
  <c r="W59" i="3"/>
  <c r="X60" i="3"/>
  <c r="V62" i="3"/>
  <c r="W63" i="3"/>
  <c r="X64" i="3"/>
  <c r="V66" i="3"/>
  <c r="W67" i="3"/>
  <c r="X68" i="3"/>
  <c r="V70" i="3"/>
  <c r="W71" i="3"/>
  <c r="X72" i="3"/>
  <c r="V74" i="3"/>
  <c r="W75" i="3"/>
  <c r="X76" i="3"/>
  <c r="V78" i="3"/>
  <c r="W79" i="3"/>
  <c r="X80" i="3"/>
  <c r="V82" i="3"/>
  <c r="W83" i="3"/>
  <c r="X84" i="3"/>
  <c r="V86" i="3"/>
  <c r="W87" i="3"/>
  <c r="X88" i="3"/>
  <c r="V90" i="3"/>
  <c r="W91" i="3"/>
  <c r="X92" i="3"/>
  <c r="V94" i="3"/>
  <c r="W95" i="3"/>
  <c r="X96" i="3"/>
  <c r="V98" i="3"/>
  <c r="W99" i="3"/>
  <c r="X100" i="3"/>
  <c r="V102" i="3"/>
  <c r="W103" i="3"/>
  <c r="X104" i="3"/>
  <c r="V106" i="3"/>
  <c r="W107" i="3"/>
  <c r="X108" i="3"/>
  <c r="V110" i="3"/>
  <c r="W111" i="3"/>
  <c r="X112" i="3"/>
  <c r="V114" i="3"/>
  <c r="W115" i="3"/>
  <c r="X116" i="3"/>
  <c r="V118" i="3"/>
  <c r="W119" i="3"/>
  <c r="X11" i="3"/>
  <c r="V17" i="3"/>
  <c r="W22" i="3"/>
  <c r="X27" i="3"/>
  <c r="V33" i="3"/>
  <c r="W38" i="3"/>
  <c r="X43" i="3"/>
  <c r="V49" i="3"/>
  <c r="W54" i="3"/>
  <c r="X59" i="3"/>
  <c r="V65" i="3"/>
  <c r="W70" i="3"/>
  <c r="X75" i="3"/>
  <c r="V81" i="3"/>
  <c r="W86" i="3"/>
  <c r="X91" i="3"/>
  <c r="V97" i="3"/>
  <c r="W102" i="3"/>
  <c r="X107" i="3"/>
  <c r="V113" i="3"/>
  <c r="W118" i="3"/>
  <c r="V121" i="3"/>
  <c r="W122" i="3"/>
  <c r="X123" i="3"/>
  <c r="V125" i="3"/>
  <c r="W126" i="3"/>
  <c r="X127" i="3"/>
  <c r="V129" i="3"/>
  <c r="W130" i="3"/>
  <c r="X131" i="3"/>
  <c r="V133" i="3"/>
  <c r="W134" i="3"/>
  <c r="X135" i="3"/>
  <c r="V137" i="3"/>
  <c r="W138" i="3"/>
  <c r="X139" i="3"/>
  <c r="V141" i="3"/>
  <c r="W142" i="3"/>
  <c r="X143" i="3"/>
  <c r="V145" i="3"/>
  <c r="W146" i="3"/>
  <c r="X147" i="3"/>
  <c r="V149" i="3"/>
  <c r="W150" i="3"/>
  <c r="K18" i="20" s="1"/>
  <c r="X151" i="3"/>
  <c r="V153" i="3"/>
  <c r="W154" i="3"/>
  <c r="X155" i="3"/>
  <c r="V157" i="3"/>
  <c r="W158" i="3"/>
  <c r="X159" i="3"/>
  <c r="V161" i="3"/>
  <c r="W162" i="3"/>
  <c r="X163" i="3"/>
  <c r="V165" i="3"/>
  <c r="X6" i="3"/>
  <c r="X157" i="3"/>
  <c r="X161" i="3"/>
  <c r="X165" i="3"/>
  <c r="W10" i="3"/>
  <c r="V21" i="3"/>
  <c r="V37" i="3"/>
  <c r="V53" i="3"/>
  <c r="V69" i="3"/>
  <c r="X79" i="3"/>
  <c r="X95" i="3"/>
  <c r="X111" i="3"/>
  <c r="V122" i="3"/>
  <c r="V126" i="3"/>
  <c r="V130" i="3"/>
  <c r="W131" i="3"/>
  <c r="W135" i="3"/>
  <c r="W139" i="3"/>
  <c r="W143" i="3"/>
  <c r="V146" i="3"/>
  <c r="V150" i="3"/>
  <c r="J18" i="20" s="1"/>
  <c r="X152" i="3"/>
  <c r="X156" i="3"/>
  <c r="X160" i="3"/>
  <c r="X164" i="3"/>
  <c r="X7" i="3"/>
  <c r="V13" i="3"/>
  <c r="W18" i="3"/>
  <c r="X23" i="3"/>
  <c r="V29" i="3"/>
  <c r="W34" i="3"/>
  <c r="X39" i="3"/>
  <c r="V45" i="3"/>
  <c r="W50" i="3"/>
  <c r="X55" i="3"/>
  <c r="V61" i="3"/>
  <c r="W66" i="3"/>
  <c r="X71" i="3"/>
  <c r="V77" i="3"/>
  <c r="W82" i="3"/>
  <c r="X87" i="3"/>
  <c r="V93" i="3"/>
  <c r="W98" i="3"/>
  <c r="X103" i="3"/>
  <c r="V109" i="3"/>
  <c r="W114" i="3"/>
  <c r="X119" i="3"/>
  <c r="W121" i="3"/>
  <c r="X122" i="3"/>
  <c r="V124" i="3"/>
  <c r="W125" i="3"/>
  <c r="X126" i="3"/>
  <c r="V128" i="3"/>
  <c r="W129" i="3"/>
  <c r="X130" i="3"/>
  <c r="V132" i="3"/>
  <c r="W133" i="3"/>
  <c r="X134" i="3"/>
  <c r="V136" i="3"/>
  <c r="W137" i="3"/>
  <c r="X138" i="3"/>
  <c r="V140" i="3"/>
  <c r="W141" i="3"/>
  <c r="X142" i="3"/>
  <c r="V144" i="3"/>
  <c r="W145" i="3"/>
  <c r="X146" i="3"/>
  <c r="V148" i="3"/>
  <c r="W149" i="3"/>
  <c r="X150" i="3"/>
  <c r="V152" i="3"/>
  <c r="W153" i="3"/>
  <c r="X154" i="3"/>
  <c r="V156" i="3"/>
  <c r="W157" i="3"/>
  <c r="X158" i="3"/>
  <c r="V160" i="3"/>
  <c r="W161" i="3"/>
  <c r="X162" i="3"/>
  <c r="V164" i="3"/>
  <c r="W165" i="3"/>
  <c r="W5" i="3"/>
  <c r="W160" i="3"/>
  <c r="V163" i="3"/>
  <c r="X5" i="3"/>
  <c r="X15" i="3"/>
  <c r="X31" i="3"/>
  <c r="W42" i="3"/>
  <c r="W58" i="3"/>
  <c r="W74" i="3"/>
  <c r="W90" i="3"/>
  <c r="W106" i="3"/>
  <c r="X120" i="3"/>
  <c r="X124" i="3"/>
  <c r="W127" i="3"/>
  <c r="X132" i="3"/>
  <c r="X136" i="3"/>
  <c r="V142" i="3"/>
  <c r="W147" i="3"/>
  <c r="W151" i="3"/>
  <c r="W155" i="3"/>
  <c r="V158" i="3"/>
  <c r="V162" i="3"/>
  <c r="W6" i="3"/>
  <c r="V9" i="3"/>
  <c r="W14" i="3"/>
  <c r="X19" i="3"/>
  <c r="V25" i="3"/>
  <c r="W30" i="3"/>
  <c r="X35" i="3"/>
  <c r="V41" i="3"/>
  <c r="W46" i="3"/>
  <c r="X51" i="3"/>
  <c r="V57" i="3"/>
  <c r="W62" i="3"/>
  <c r="X67" i="3"/>
  <c r="V73" i="3"/>
  <c r="W78" i="3"/>
  <c r="X83" i="3"/>
  <c r="V89" i="3"/>
  <c r="W94" i="3"/>
  <c r="X99" i="3"/>
  <c r="V105" i="3"/>
  <c r="W110" i="3"/>
  <c r="X115" i="3"/>
  <c r="W120" i="3"/>
  <c r="X121" i="3"/>
  <c r="V123" i="3"/>
  <c r="W124" i="3"/>
  <c r="X125" i="3"/>
  <c r="V127" i="3"/>
  <c r="W128" i="3"/>
  <c r="X129" i="3"/>
  <c r="V131" i="3"/>
  <c r="W132" i="3"/>
  <c r="X133" i="3"/>
  <c r="V135" i="3"/>
  <c r="W136" i="3"/>
  <c r="X137" i="3"/>
  <c r="V139" i="3"/>
  <c r="W140" i="3"/>
  <c r="X141" i="3"/>
  <c r="V143" i="3"/>
  <c r="W144" i="3"/>
  <c r="X145" i="3"/>
  <c r="V147" i="3"/>
  <c r="W148" i="3"/>
  <c r="X149" i="3"/>
  <c r="V151" i="3"/>
  <c r="W152" i="3"/>
  <c r="X153" i="3"/>
  <c r="V155" i="3"/>
  <c r="W156" i="3"/>
  <c r="V159" i="3"/>
  <c r="W164" i="3"/>
  <c r="W26" i="3"/>
  <c r="X47" i="3"/>
  <c r="X63" i="3"/>
  <c r="V85" i="3"/>
  <c r="V101" i="3"/>
  <c r="V117" i="3"/>
  <c r="W123" i="3"/>
  <c r="X128" i="3"/>
  <c r="V134" i="3"/>
  <c r="V138" i="3"/>
  <c r="X140" i="3"/>
  <c r="X144" i="3"/>
  <c r="X148" i="3"/>
  <c r="V154" i="3"/>
  <c r="W159" i="3"/>
  <c r="W163" i="3"/>
  <c r="R7" i="3"/>
  <c r="R11" i="3"/>
  <c r="R15" i="3"/>
  <c r="R19" i="3"/>
  <c r="R23" i="3"/>
  <c r="R27" i="3"/>
  <c r="R31" i="3"/>
  <c r="R35" i="3"/>
  <c r="R8" i="3"/>
  <c r="R12" i="3"/>
  <c r="R16" i="3"/>
  <c r="R20" i="3"/>
  <c r="R24" i="3"/>
  <c r="E18" i="20"/>
  <c r="D18" i="20"/>
  <c r="R9" i="3"/>
  <c r="R17" i="3"/>
  <c r="R25" i="3"/>
  <c r="R30" i="3"/>
  <c r="R36" i="3"/>
  <c r="R41" i="3"/>
  <c r="R45" i="3"/>
  <c r="R49" i="3"/>
  <c r="R53" i="3"/>
  <c r="R57" i="3"/>
  <c r="R61" i="3"/>
  <c r="R65" i="3"/>
  <c r="R69" i="3"/>
  <c r="R73" i="3"/>
  <c r="R77" i="3"/>
  <c r="R81" i="3"/>
  <c r="R85" i="3"/>
  <c r="R89" i="3"/>
  <c r="R93" i="3"/>
  <c r="R97" i="3"/>
  <c r="R101" i="3"/>
  <c r="R105" i="3"/>
  <c r="R109" i="3"/>
  <c r="R113" i="3"/>
  <c r="R117" i="3"/>
  <c r="R121" i="3"/>
  <c r="R125" i="3"/>
  <c r="R129" i="3"/>
  <c r="R133" i="3"/>
  <c r="R137" i="3"/>
  <c r="R141" i="3"/>
  <c r="R145" i="3"/>
  <c r="R149" i="3"/>
  <c r="R153" i="3"/>
  <c r="R157" i="3"/>
  <c r="R161" i="3"/>
  <c r="R165" i="3"/>
  <c r="S9" i="3"/>
  <c r="S13" i="3"/>
  <c r="S17" i="3"/>
  <c r="S21" i="3"/>
  <c r="S25" i="3"/>
  <c r="S29" i="3"/>
  <c r="S33" i="3"/>
  <c r="S38" i="3"/>
  <c r="S42" i="3"/>
  <c r="S46" i="3"/>
  <c r="S50" i="3"/>
  <c r="S54" i="3"/>
  <c r="S58" i="3"/>
  <c r="S62" i="3"/>
  <c r="S66" i="3"/>
  <c r="S70" i="3"/>
  <c r="S74" i="3"/>
  <c r="S78" i="3"/>
  <c r="S82" i="3"/>
  <c r="S86" i="3"/>
  <c r="S90" i="3"/>
  <c r="S94" i="3"/>
  <c r="S98" i="3"/>
  <c r="S102" i="3"/>
  <c r="S106" i="3"/>
  <c r="S110" i="3"/>
  <c r="S114" i="3"/>
  <c r="S118" i="3"/>
  <c r="S122" i="3"/>
  <c r="S126" i="3"/>
  <c r="S130" i="3"/>
  <c r="S134" i="3"/>
  <c r="S138" i="3"/>
  <c r="S142" i="3"/>
  <c r="S146" i="3"/>
  <c r="S150" i="3"/>
  <c r="S154" i="3"/>
  <c r="S158" i="3"/>
  <c r="S162" i="3"/>
  <c r="T37" i="3"/>
  <c r="T10" i="3"/>
  <c r="T14" i="3"/>
  <c r="T18" i="3"/>
  <c r="T22" i="3"/>
  <c r="T26" i="3"/>
  <c r="T30" i="3"/>
  <c r="T34" i="3"/>
  <c r="T39" i="3"/>
  <c r="T43" i="3"/>
  <c r="T47" i="3"/>
  <c r="T51" i="3"/>
  <c r="T55" i="3"/>
  <c r="T59" i="3"/>
  <c r="T63" i="3"/>
  <c r="T67" i="3"/>
  <c r="T71" i="3"/>
  <c r="T75" i="3"/>
  <c r="T79" i="3"/>
  <c r="T83" i="3"/>
  <c r="T87" i="3"/>
  <c r="T91" i="3"/>
  <c r="T95" i="3"/>
  <c r="T99" i="3"/>
  <c r="T103" i="3"/>
  <c r="T107" i="3"/>
  <c r="T111" i="3"/>
  <c r="T115" i="3"/>
  <c r="T119" i="3"/>
  <c r="T123" i="3"/>
  <c r="T127" i="3"/>
  <c r="T131" i="3"/>
  <c r="T135" i="3"/>
  <c r="T139" i="3"/>
  <c r="T143" i="3"/>
  <c r="T147" i="3"/>
  <c r="T151" i="3"/>
  <c r="T155" i="3"/>
  <c r="T159" i="3"/>
  <c r="T163" i="3"/>
  <c r="U7" i="3"/>
  <c r="U11" i="3"/>
  <c r="U15" i="3"/>
  <c r="U19" i="3"/>
  <c r="U23" i="3"/>
  <c r="U27" i="3"/>
  <c r="U31" i="3"/>
  <c r="U35" i="3"/>
  <c r="U40" i="3"/>
  <c r="U44" i="3"/>
  <c r="U48" i="3"/>
  <c r="U52" i="3"/>
  <c r="U56" i="3"/>
  <c r="U60" i="3"/>
  <c r="U64" i="3"/>
  <c r="U68" i="3"/>
  <c r="U72" i="3"/>
  <c r="U76" i="3"/>
  <c r="U80" i="3"/>
  <c r="U84" i="3"/>
  <c r="U88" i="3"/>
  <c r="U92" i="3"/>
  <c r="U96" i="3"/>
  <c r="U100" i="3"/>
  <c r="U104" i="3"/>
  <c r="U108" i="3"/>
  <c r="U112" i="3"/>
  <c r="U116" i="3"/>
  <c r="U120" i="3"/>
  <c r="U124" i="3"/>
  <c r="U128" i="3"/>
  <c r="U132" i="3"/>
  <c r="U136" i="3"/>
  <c r="U140" i="3"/>
  <c r="R10" i="3"/>
  <c r="R18" i="3"/>
  <c r="R26" i="3"/>
  <c r="R32" i="3"/>
  <c r="R38" i="3"/>
  <c r="R42" i="3"/>
  <c r="R46" i="3"/>
  <c r="R50" i="3"/>
  <c r="R54" i="3"/>
  <c r="R58" i="3"/>
  <c r="R62" i="3"/>
  <c r="R66" i="3"/>
  <c r="R70" i="3"/>
  <c r="R74" i="3"/>
  <c r="R78" i="3"/>
  <c r="R82" i="3"/>
  <c r="R86" i="3"/>
  <c r="R90" i="3"/>
  <c r="R94" i="3"/>
  <c r="R98" i="3"/>
  <c r="R102" i="3"/>
  <c r="R106" i="3"/>
  <c r="R110" i="3"/>
  <c r="R114" i="3"/>
  <c r="R118" i="3"/>
  <c r="R122" i="3"/>
  <c r="R126" i="3"/>
  <c r="R130" i="3"/>
  <c r="R134" i="3"/>
  <c r="R138" i="3"/>
  <c r="R142" i="3"/>
  <c r="R146" i="3"/>
  <c r="R150" i="3"/>
  <c r="R154" i="3"/>
  <c r="R158" i="3"/>
  <c r="R162" i="3"/>
  <c r="S37" i="3"/>
  <c r="S10" i="3"/>
  <c r="S14" i="3"/>
  <c r="S18" i="3"/>
  <c r="S22" i="3"/>
  <c r="S26" i="3"/>
  <c r="S30" i="3"/>
  <c r="S34" i="3"/>
  <c r="S39" i="3"/>
  <c r="S43" i="3"/>
  <c r="S47" i="3"/>
  <c r="S51" i="3"/>
  <c r="S55" i="3"/>
  <c r="S59" i="3"/>
  <c r="S63" i="3"/>
  <c r="S67" i="3"/>
  <c r="S71" i="3"/>
  <c r="S75" i="3"/>
  <c r="S79" i="3"/>
  <c r="S83" i="3"/>
  <c r="S87" i="3"/>
  <c r="S91" i="3"/>
  <c r="S95" i="3"/>
  <c r="S99" i="3"/>
  <c r="S103" i="3"/>
  <c r="S107" i="3"/>
  <c r="S111" i="3"/>
  <c r="S115" i="3"/>
  <c r="S119" i="3"/>
  <c r="S123" i="3"/>
  <c r="S127" i="3"/>
  <c r="S131" i="3"/>
  <c r="S135" i="3"/>
  <c r="S139" i="3"/>
  <c r="S143" i="3"/>
  <c r="S147" i="3"/>
  <c r="S151" i="3"/>
  <c r="S155" i="3"/>
  <c r="S159" i="3"/>
  <c r="S163" i="3"/>
  <c r="T7" i="3"/>
  <c r="T11" i="3"/>
  <c r="T15" i="3"/>
  <c r="T19" i="3"/>
  <c r="T23" i="3"/>
  <c r="T27" i="3"/>
  <c r="T31" i="3"/>
  <c r="T35" i="3"/>
  <c r="T40" i="3"/>
  <c r="T44" i="3"/>
  <c r="T48" i="3"/>
  <c r="T52" i="3"/>
  <c r="T56" i="3"/>
  <c r="T60" i="3"/>
  <c r="T64" i="3"/>
  <c r="T68" i="3"/>
  <c r="T72" i="3"/>
  <c r="T76" i="3"/>
  <c r="T80" i="3"/>
  <c r="T84" i="3"/>
  <c r="T88" i="3"/>
  <c r="T92" i="3"/>
  <c r="T96" i="3"/>
  <c r="T100" i="3"/>
  <c r="T104" i="3"/>
  <c r="T108" i="3"/>
  <c r="T112" i="3"/>
  <c r="T116" i="3"/>
  <c r="T120" i="3"/>
  <c r="T124" i="3"/>
  <c r="T128" i="3"/>
  <c r="T132" i="3"/>
  <c r="T136" i="3"/>
  <c r="T140" i="3"/>
  <c r="T144" i="3"/>
  <c r="T148" i="3"/>
  <c r="T152" i="3"/>
  <c r="T156" i="3"/>
  <c r="T160" i="3"/>
  <c r="T164" i="3"/>
  <c r="U8" i="3"/>
  <c r="U12" i="3"/>
  <c r="U16" i="3"/>
  <c r="U20" i="3"/>
  <c r="U24" i="3"/>
  <c r="U28" i="3"/>
  <c r="U32" i="3"/>
  <c r="U36" i="3"/>
  <c r="U41" i="3"/>
  <c r="U45" i="3"/>
  <c r="U49" i="3"/>
  <c r="U53" i="3"/>
  <c r="U57" i="3"/>
  <c r="U61" i="3"/>
  <c r="U65" i="3"/>
  <c r="U69" i="3"/>
  <c r="U73" i="3"/>
  <c r="U77" i="3"/>
  <c r="U81" i="3"/>
  <c r="U85" i="3"/>
  <c r="U89" i="3"/>
  <c r="U93" i="3"/>
  <c r="U97" i="3"/>
  <c r="U101" i="3"/>
  <c r="U105" i="3"/>
  <c r="U109" i="3"/>
  <c r="U113" i="3"/>
  <c r="U117" i="3"/>
  <c r="U121" i="3"/>
  <c r="R13" i="3"/>
  <c r="R21" i="3"/>
  <c r="R28" i="3"/>
  <c r="R33" i="3"/>
  <c r="R39" i="3"/>
  <c r="R43" i="3"/>
  <c r="R47" i="3"/>
  <c r="R51" i="3"/>
  <c r="R55" i="3"/>
  <c r="R59" i="3"/>
  <c r="R63" i="3"/>
  <c r="R67" i="3"/>
  <c r="R71" i="3"/>
  <c r="R75" i="3"/>
  <c r="R79" i="3"/>
  <c r="R83" i="3"/>
  <c r="R87" i="3"/>
  <c r="R91" i="3"/>
  <c r="R95" i="3"/>
  <c r="R99" i="3"/>
  <c r="R103" i="3"/>
  <c r="R107" i="3"/>
  <c r="R111" i="3"/>
  <c r="R115" i="3"/>
  <c r="R119" i="3"/>
  <c r="R123" i="3"/>
  <c r="R127" i="3"/>
  <c r="R131" i="3"/>
  <c r="R135" i="3"/>
  <c r="R139" i="3"/>
  <c r="R143" i="3"/>
  <c r="R147" i="3"/>
  <c r="R151" i="3"/>
  <c r="R155" i="3"/>
  <c r="R159" i="3"/>
  <c r="R163" i="3"/>
  <c r="S7" i="3"/>
  <c r="S11" i="3"/>
  <c r="S15" i="3"/>
  <c r="S19" i="3"/>
  <c r="S23" i="3"/>
  <c r="S27" i="3"/>
  <c r="S31" i="3"/>
  <c r="S35" i="3"/>
  <c r="S40" i="3"/>
  <c r="S44" i="3"/>
  <c r="S48" i="3"/>
  <c r="S52" i="3"/>
  <c r="S56" i="3"/>
  <c r="S60" i="3"/>
  <c r="S64" i="3"/>
  <c r="S68" i="3"/>
  <c r="S72" i="3"/>
  <c r="S76" i="3"/>
  <c r="S80" i="3"/>
  <c r="S84" i="3"/>
  <c r="S88" i="3"/>
  <c r="S92" i="3"/>
  <c r="S96" i="3"/>
  <c r="S100" i="3"/>
  <c r="S104" i="3"/>
  <c r="S108" i="3"/>
  <c r="S112" i="3"/>
  <c r="S116" i="3"/>
  <c r="S120" i="3"/>
  <c r="S124" i="3"/>
  <c r="S128" i="3"/>
  <c r="S132" i="3"/>
  <c r="S136" i="3"/>
  <c r="S140" i="3"/>
  <c r="S144" i="3"/>
  <c r="S148" i="3"/>
  <c r="S152" i="3"/>
  <c r="S156" i="3"/>
  <c r="S160" i="3"/>
  <c r="S164" i="3"/>
  <c r="T8" i="3"/>
  <c r="T12" i="3"/>
  <c r="T16" i="3"/>
  <c r="T20" i="3"/>
  <c r="T24" i="3"/>
  <c r="T28" i="3"/>
  <c r="T32" i="3"/>
  <c r="T36" i="3"/>
  <c r="T41" i="3"/>
  <c r="T45" i="3"/>
  <c r="T49" i="3"/>
  <c r="T53" i="3"/>
  <c r="T57" i="3"/>
  <c r="T61" i="3"/>
  <c r="T65" i="3"/>
  <c r="T69" i="3"/>
  <c r="T73" i="3"/>
  <c r="T77" i="3"/>
  <c r="T81" i="3"/>
  <c r="T85" i="3"/>
  <c r="T89" i="3"/>
  <c r="T93" i="3"/>
  <c r="T97" i="3"/>
  <c r="T101" i="3"/>
  <c r="T105" i="3"/>
  <c r="T109" i="3"/>
  <c r="T113" i="3"/>
  <c r="T117" i="3"/>
  <c r="T121" i="3"/>
  <c r="T125" i="3"/>
  <c r="T129" i="3"/>
  <c r="T133" i="3"/>
  <c r="T137" i="3"/>
  <c r="T141" i="3"/>
  <c r="T145" i="3"/>
  <c r="T149" i="3"/>
  <c r="T153" i="3"/>
  <c r="T157" i="3"/>
  <c r="T161" i="3"/>
  <c r="T165" i="3"/>
  <c r="U9" i="3"/>
  <c r="U13" i="3"/>
  <c r="U17" i="3"/>
  <c r="U21" i="3"/>
  <c r="U25" i="3"/>
  <c r="U29" i="3"/>
  <c r="U33" i="3"/>
  <c r="U38" i="3"/>
  <c r="U42" i="3"/>
  <c r="R29" i="3"/>
  <c r="R48" i="3"/>
  <c r="R64" i="3"/>
  <c r="R80" i="3"/>
  <c r="R96" i="3"/>
  <c r="R112" i="3"/>
  <c r="R128" i="3"/>
  <c r="R144" i="3"/>
  <c r="R160" i="3"/>
  <c r="S16" i="3"/>
  <c r="S32" i="3"/>
  <c r="S49" i="3"/>
  <c r="S65" i="3"/>
  <c r="S81" i="3"/>
  <c r="S97" i="3"/>
  <c r="S113" i="3"/>
  <c r="S129" i="3"/>
  <c r="S145" i="3"/>
  <c r="S161" i="3"/>
  <c r="T17" i="3"/>
  <c r="T33" i="3"/>
  <c r="T50" i="3"/>
  <c r="T66" i="3"/>
  <c r="T82" i="3"/>
  <c r="T98" i="3"/>
  <c r="T114" i="3"/>
  <c r="T130" i="3"/>
  <c r="T146" i="3"/>
  <c r="T162" i="3"/>
  <c r="U18" i="3"/>
  <c r="U34" i="3"/>
  <c r="U47" i="3"/>
  <c r="U55" i="3"/>
  <c r="U63" i="3"/>
  <c r="U71" i="3"/>
  <c r="U79" i="3"/>
  <c r="U87" i="3"/>
  <c r="U95" i="3"/>
  <c r="U103" i="3"/>
  <c r="U111" i="3"/>
  <c r="U119" i="3"/>
  <c r="U126" i="3"/>
  <c r="U131" i="3"/>
  <c r="U137" i="3"/>
  <c r="U142" i="3"/>
  <c r="U146" i="3"/>
  <c r="U150" i="3"/>
  <c r="U154" i="3"/>
  <c r="U158" i="3"/>
  <c r="U162" i="3"/>
  <c r="Y9" i="3"/>
  <c r="Y13" i="3"/>
  <c r="Y17" i="3"/>
  <c r="Y21" i="3"/>
  <c r="Y25" i="3"/>
  <c r="Y29" i="3"/>
  <c r="Y33" i="3"/>
  <c r="Y38" i="3"/>
  <c r="Y42" i="3"/>
  <c r="Y46" i="3"/>
  <c r="Y50" i="3"/>
  <c r="Y54" i="3"/>
  <c r="Y58" i="3"/>
  <c r="Y62" i="3"/>
  <c r="Y66" i="3"/>
  <c r="Y70" i="3"/>
  <c r="Y74" i="3"/>
  <c r="Y78" i="3"/>
  <c r="Y82" i="3"/>
  <c r="Y86" i="3"/>
  <c r="Y90" i="3"/>
  <c r="Y94" i="3"/>
  <c r="Y98" i="3"/>
  <c r="Y102" i="3"/>
  <c r="Y106" i="3"/>
  <c r="Y110" i="3"/>
  <c r="Y114" i="3"/>
  <c r="Y118" i="3"/>
  <c r="Y122" i="3"/>
  <c r="Y126" i="3"/>
  <c r="Y130" i="3"/>
  <c r="Y134" i="3"/>
  <c r="Y138" i="3"/>
  <c r="Y142" i="3"/>
  <c r="Y146" i="3"/>
  <c r="Y150" i="3"/>
  <c r="M18" i="20" s="1"/>
  <c r="Y154" i="3"/>
  <c r="Y158" i="3"/>
  <c r="Y162" i="3"/>
  <c r="Z37" i="3"/>
  <c r="Z10" i="3"/>
  <c r="Z14" i="3"/>
  <c r="Z18" i="3"/>
  <c r="Z22" i="3"/>
  <c r="Z26" i="3"/>
  <c r="Z30" i="3"/>
  <c r="Z34" i="3"/>
  <c r="Z39" i="3"/>
  <c r="Z43" i="3"/>
  <c r="Z47" i="3"/>
  <c r="Z51" i="3"/>
  <c r="Z55" i="3"/>
  <c r="Z59" i="3"/>
  <c r="Z63" i="3"/>
  <c r="Z67" i="3"/>
  <c r="Z71" i="3"/>
  <c r="Z75" i="3"/>
  <c r="R37" i="3"/>
  <c r="R34" i="3"/>
  <c r="R52" i="3"/>
  <c r="R68" i="3"/>
  <c r="R84" i="3"/>
  <c r="R100" i="3"/>
  <c r="R116" i="3"/>
  <c r="R132" i="3"/>
  <c r="R148" i="3"/>
  <c r="R164" i="3"/>
  <c r="S20" i="3"/>
  <c r="S36" i="3"/>
  <c r="S53" i="3"/>
  <c r="S69" i="3"/>
  <c r="S85" i="3"/>
  <c r="S101" i="3"/>
  <c r="S117" i="3"/>
  <c r="S133" i="3"/>
  <c r="S149" i="3"/>
  <c r="S165" i="3"/>
  <c r="T21" i="3"/>
  <c r="T38" i="3"/>
  <c r="T54" i="3"/>
  <c r="T70" i="3"/>
  <c r="T86" i="3"/>
  <c r="T102" i="3"/>
  <c r="T118" i="3"/>
  <c r="T134" i="3"/>
  <c r="T150" i="3"/>
  <c r="U37" i="3"/>
  <c r="U22" i="3"/>
  <c r="U39" i="3"/>
  <c r="U50" i="3"/>
  <c r="U58" i="3"/>
  <c r="U66" i="3"/>
  <c r="U74" i="3"/>
  <c r="U82" i="3"/>
  <c r="U90" i="3"/>
  <c r="U98" i="3"/>
  <c r="U106" i="3"/>
  <c r="U114" i="3"/>
  <c r="U122" i="3"/>
  <c r="U127" i="3"/>
  <c r="U133" i="3"/>
  <c r="U138" i="3"/>
  <c r="U143" i="3"/>
  <c r="U147" i="3"/>
  <c r="U151" i="3"/>
  <c r="U155" i="3"/>
  <c r="U159" i="3"/>
  <c r="U163" i="3"/>
  <c r="Y37" i="3"/>
  <c r="Y10" i="3"/>
  <c r="Y14" i="3"/>
  <c r="Y18" i="3"/>
  <c r="Y22" i="3"/>
  <c r="Y26" i="3"/>
  <c r="Y30" i="3"/>
  <c r="Y34" i="3"/>
  <c r="Y39" i="3"/>
  <c r="Y43" i="3"/>
  <c r="Y47" i="3"/>
  <c r="Y51" i="3"/>
  <c r="Y55" i="3"/>
  <c r="Y59" i="3"/>
  <c r="Y63" i="3"/>
  <c r="Y67" i="3"/>
  <c r="Y71" i="3"/>
  <c r="Y75" i="3"/>
  <c r="Y79" i="3"/>
  <c r="Y83" i="3"/>
  <c r="Y87" i="3"/>
  <c r="Y91" i="3"/>
  <c r="Y95" i="3"/>
  <c r="Y99" i="3"/>
  <c r="Y103" i="3"/>
  <c r="Y107" i="3"/>
  <c r="Y111" i="3"/>
  <c r="Y115" i="3"/>
  <c r="Y119" i="3"/>
  <c r="Y123" i="3"/>
  <c r="Y127" i="3"/>
  <c r="Y131" i="3"/>
  <c r="Y135" i="3"/>
  <c r="Y139" i="3"/>
  <c r="Y143" i="3"/>
  <c r="Y147" i="3"/>
  <c r="Y151" i="3"/>
  <c r="Y155" i="3"/>
  <c r="Y159" i="3"/>
  <c r="Y163" i="3"/>
  <c r="Z7" i="3"/>
  <c r="Z11" i="3"/>
  <c r="Z15" i="3"/>
  <c r="Z19" i="3"/>
  <c r="Z23" i="3"/>
  <c r="Z27" i="3"/>
  <c r="Z31" i="3"/>
  <c r="Z35" i="3"/>
  <c r="Z40" i="3"/>
  <c r="Z44" i="3"/>
  <c r="Z48" i="3"/>
  <c r="Z52" i="3"/>
  <c r="Z56" i="3"/>
  <c r="Z60" i="3"/>
  <c r="Z64" i="3"/>
  <c r="Z68" i="3"/>
  <c r="Z72" i="3"/>
  <c r="Z76" i="3"/>
  <c r="Z80" i="3"/>
  <c r="Z84" i="3"/>
  <c r="Z88" i="3"/>
  <c r="Z92" i="3"/>
  <c r="Z96" i="3"/>
  <c r="R14" i="3"/>
  <c r="R40" i="3"/>
  <c r="R56" i="3"/>
  <c r="R72" i="3"/>
  <c r="R88" i="3"/>
  <c r="R104" i="3"/>
  <c r="R120" i="3"/>
  <c r="R136" i="3"/>
  <c r="R152" i="3"/>
  <c r="S8" i="3"/>
  <c r="S24" i="3"/>
  <c r="S41" i="3"/>
  <c r="S57" i="3"/>
  <c r="S73" i="3"/>
  <c r="S89" i="3"/>
  <c r="S105" i="3"/>
  <c r="S121" i="3"/>
  <c r="S137" i="3"/>
  <c r="S153" i="3"/>
  <c r="T9" i="3"/>
  <c r="T25" i="3"/>
  <c r="T42" i="3"/>
  <c r="T58" i="3"/>
  <c r="T74" i="3"/>
  <c r="T90" i="3"/>
  <c r="T106" i="3"/>
  <c r="T122" i="3"/>
  <c r="T138" i="3"/>
  <c r="T154" i="3"/>
  <c r="U10" i="3"/>
  <c r="U26" i="3"/>
  <c r="U43" i="3"/>
  <c r="U51" i="3"/>
  <c r="U59" i="3"/>
  <c r="U67" i="3"/>
  <c r="U75" i="3"/>
  <c r="U83" i="3"/>
  <c r="U91" i="3"/>
  <c r="U99" i="3"/>
  <c r="U107" i="3"/>
  <c r="U115" i="3"/>
  <c r="U123" i="3"/>
  <c r="U129" i="3"/>
  <c r="U134" i="3"/>
  <c r="U139" i="3"/>
  <c r="U144" i="3"/>
  <c r="U148" i="3"/>
  <c r="U152" i="3"/>
  <c r="U156" i="3"/>
  <c r="U160" i="3"/>
  <c r="U164" i="3"/>
  <c r="Y7" i="3"/>
  <c r="Y11" i="3"/>
  <c r="Y15" i="3"/>
  <c r="Y19" i="3"/>
  <c r="Y23" i="3"/>
  <c r="Y27" i="3"/>
  <c r="Y31" i="3"/>
  <c r="Y35" i="3"/>
  <c r="Y40" i="3"/>
  <c r="Y44" i="3"/>
  <c r="Y48" i="3"/>
  <c r="Y52" i="3"/>
  <c r="Y56" i="3"/>
  <c r="Y60" i="3"/>
  <c r="Y64" i="3"/>
  <c r="Y68" i="3"/>
  <c r="Y72" i="3"/>
  <c r="Y76" i="3"/>
  <c r="Y80" i="3"/>
  <c r="Y84" i="3"/>
  <c r="Y88" i="3"/>
  <c r="Y92" i="3"/>
  <c r="Y96" i="3"/>
  <c r="Y100" i="3"/>
  <c r="Y104" i="3"/>
  <c r="Y108" i="3"/>
  <c r="Y112" i="3"/>
  <c r="Y116" i="3"/>
  <c r="Y120" i="3"/>
  <c r="Y124" i="3"/>
  <c r="Y128" i="3"/>
  <c r="Y132" i="3"/>
  <c r="Y136" i="3"/>
  <c r="Y140" i="3"/>
  <c r="Y144" i="3"/>
  <c r="Y148" i="3"/>
  <c r="Y152" i="3"/>
  <c r="Y156" i="3"/>
  <c r="Y160" i="3"/>
  <c r="Y164" i="3"/>
  <c r="Z8" i="3"/>
  <c r="Z12" i="3"/>
  <c r="Z16" i="3"/>
  <c r="Z20" i="3"/>
  <c r="Z24" i="3"/>
  <c r="Z28" i="3"/>
  <c r="Z32" i="3"/>
  <c r="Z36" i="3"/>
  <c r="Z41" i="3"/>
  <c r="Z45" i="3"/>
  <c r="Z49" i="3"/>
  <c r="Z53" i="3"/>
  <c r="Z57" i="3"/>
  <c r="Z61" i="3"/>
  <c r="Z65" i="3"/>
  <c r="Z69" i="3"/>
  <c r="Z73" i="3"/>
  <c r="Z77" i="3"/>
  <c r="Z81" i="3"/>
  <c r="Z85" i="3"/>
  <c r="Z89" i="3"/>
  <c r="Z93" i="3"/>
  <c r="Z97" i="3"/>
  <c r="Z101" i="3"/>
  <c r="Z105" i="3"/>
  <c r="Z109" i="3"/>
  <c r="Z113" i="3"/>
  <c r="Z117" i="3"/>
  <c r="Z121" i="3"/>
  <c r="Z125" i="3"/>
  <c r="Z129" i="3"/>
  <c r="Z133" i="3"/>
  <c r="Z137" i="3"/>
  <c r="Z141" i="3"/>
  <c r="Z145" i="3"/>
  <c r="Z149" i="3"/>
  <c r="Z153" i="3"/>
  <c r="Z157" i="3"/>
  <c r="Z161" i="3"/>
  <c r="Z165" i="3"/>
  <c r="AA9" i="3"/>
  <c r="AA13" i="3"/>
  <c r="AA17" i="3"/>
  <c r="AA21" i="3"/>
  <c r="AA25" i="3"/>
  <c r="AA29" i="3"/>
  <c r="AA33" i="3"/>
  <c r="AA38" i="3"/>
  <c r="AA42" i="3"/>
  <c r="AA46" i="3"/>
  <c r="AA50" i="3"/>
  <c r="AA54" i="3"/>
  <c r="AA58" i="3"/>
  <c r="AA62" i="3"/>
  <c r="AA66" i="3"/>
  <c r="AA70" i="3"/>
  <c r="AA74" i="3"/>
  <c r="AA78" i="3"/>
  <c r="AA82" i="3"/>
  <c r="AA86" i="3"/>
  <c r="AA90" i="3"/>
  <c r="AA94" i="3"/>
  <c r="AA98" i="3"/>
  <c r="AA102" i="3"/>
  <c r="AA106" i="3"/>
  <c r="AA110" i="3"/>
  <c r="AA114" i="3"/>
  <c r="AA118" i="3"/>
  <c r="AA122" i="3"/>
  <c r="AA126" i="3"/>
  <c r="AA130" i="3"/>
  <c r="AA134" i="3"/>
  <c r="AA138" i="3"/>
  <c r="AA142" i="3"/>
  <c r="AB52" i="3"/>
  <c r="AA163" i="3"/>
  <c r="AA159" i="3"/>
  <c r="AA155" i="3"/>
  <c r="AA151" i="3"/>
  <c r="AA147" i="3"/>
  <c r="AA143" i="3"/>
  <c r="AA137" i="3"/>
  <c r="AA132" i="3"/>
  <c r="AA127" i="3"/>
  <c r="AA121" i="3"/>
  <c r="AA116" i="3"/>
  <c r="AA111" i="3"/>
  <c r="AA105" i="3"/>
  <c r="AA100" i="3"/>
  <c r="AA95" i="3"/>
  <c r="AA89" i="3"/>
  <c r="AA84" i="3"/>
  <c r="AA79" i="3"/>
  <c r="AA73" i="3"/>
  <c r="AA68" i="3"/>
  <c r="AA63" i="3"/>
  <c r="AA57" i="3"/>
  <c r="AA52" i="3"/>
  <c r="AA47" i="3"/>
  <c r="AA41" i="3"/>
  <c r="AA35" i="3"/>
  <c r="AA30" i="3"/>
  <c r="AA24" i="3"/>
  <c r="AA19" i="3"/>
  <c r="AA14" i="3"/>
  <c r="AA8" i="3"/>
  <c r="Z163" i="3"/>
  <c r="Z158" i="3"/>
  <c r="Z152" i="3"/>
  <c r="Z147" i="3"/>
  <c r="Z142" i="3"/>
  <c r="Z136" i="3"/>
  <c r="Z131" i="3"/>
  <c r="Z126" i="3"/>
  <c r="Z120" i="3"/>
  <c r="Z115" i="3"/>
  <c r="Z110" i="3"/>
  <c r="Z104" i="3"/>
  <c r="Z99" i="3"/>
  <c r="Z91" i="3"/>
  <c r="Z83" i="3"/>
  <c r="Z74" i="3"/>
  <c r="Z58" i="3"/>
  <c r="Z42" i="3"/>
  <c r="Z25" i="3"/>
  <c r="Z9" i="3"/>
  <c r="Y153" i="3"/>
  <c r="Y137" i="3"/>
  <c r="Y121" i="3"/>
  <c r="Y105" i="3"/>
  <c r="Y89" i="3"/>
  <c r="Y73" i="3"/>
  <c r="Y57" i="3"/>
  <c r="Y41" i="3"/>
  <c r="Y24" i="3"/>
  <c r="Y8" i="3"/>
  <c r="U153" i="3"/>
  <c r="U135" i="3"/>
  <c r="U110" i="3"/>
  <c r="U78" i="3"/>
  <c r="U46" i="3"/>
  <c r="T142" i="3"/>
  <c r="T78" i="3"/>
  <c r="T13" i="3"/>
  <c r="S109" i="3"/>
  <c r="S45" i="3"/>
  <c r="R140" i="3"/>
  <c r="R76" i="3"/>
  <c r="AB37" i="3"/>
  <c r="AA162" i="3"/>
  <c r="AA158" i="3"/>
  <c r="AA154" i="3"/>
  <c r="AA150" i="3"/>
  <c r="AA146" i="3"/>
  <c r="AA141" i="3"/>
  <c r="AA136" i="3"/>
  <c r="AA131" i="3"/>
  <c r="AA125" i="3"/>
  <c r="AA120" i="3"/>
  <c r="AA115" i="3"/>
  <c r="AA109" i="3"/>
  <c r="AA104" i="3"/>
  <c r="AA99" i="3"/>
  <c r="AA93" i="3"/>
  <c r="AA88" i="3"/>
  <c r="AA83" i="3"/>
  <c r="AA77" i="3"/>
  <c r="AA72" i="3"/>
  <c r="AA67" i="3"/>
  <c r="AA61" i="3"/>
  <c r="AA56" i="3"/>
  <c r="AA51" i="3"/>
  <c r="AA45" i="3"/>
  <c r="AA40" i="3"/>
  <c r="AA34" i="3"/>
  <c r="AA28" i="3"/>
  <c r="AA23" i="3"/>
  <c r="AA18" i="3"/>
  <c r="AA12" i="3"/>
  <c r="AA7" i="3"/>
  <c r="Z162" i="3"/>
  <c r="Z156" i="3"/>
  <c r="Z151" i="3"/>
  <c r="Z146" i="3"/>
  <c r="Z140" i="3"/>
  <c r="Z135" i="3"/>
  <c r="Z130" i="3"/>
  <c r="Z124" i="3"/>
  <c r="Z119" i="3"/>
  <c r="Z114" i="3"/>
  <c r="Z108" i="3"/>
  <c r="Z103" i="3"/>
  <c r="Z98" i="3"/>
  <c r="Z90" i="3"/>
  <c r="Z82" i="3"/>
  <c r="Z70" i="3"/>
  <c r="Z54" i="3"/>
  <c r="Z38" i="3"/>
  <c r="Z21" i="3"/>
  <c r="Y165" i="3"/>
  <c r="Y149" i="3"/>
  <c r="Y133" i="3"/>
  <c r="Y117" i="3"/>
  <c r="Y101" i="3"/>
  <c r="Y85" i="3"/>
  <c r="Y69" i="3"/>
  <c r="Y53" i="3"/>
  <c r="Y36" i="3"/>
  <c r="Y20" i="3"/>
  <c r="U165" i="3"/>
  <c r="U149" i="3"/>
  <c r="U130" i="3"/>
  <c r="U102" i="3"/>
  <c r="U70" i="3"/>
  <c r="U30" i="3"/>
  <c r="T126" i="3"/>
  <c r="T62" i="3"/>
  <c r="S157" i="3"/>
  <c r="S93" i="3"/>
  <c r="S28" i="3"/>
  <c r="R124" i="3"/>
  <c r="R60" i="3"/>
  <c r="EO97" i="1"/>
  <c r="EC76" i="1"/>
  <c r="EO76" i="1" s="1"/>
  <c r="EC44" i="1"/>
  <c r="EC12" i="1"/>
  <c r="EO12" i="1" s="1"/>
  <c r="DQ168" i="1"/>
  <c r="DQ136" i="1"/>
  <c r="EO136" i="1" s="1"/>
  <c r="DQ128" i="1"/>
  <c r="DQ92" i="1"/>
  <c r="EO92" i="1" s="1"/>
  <c r="EN178" i="1"/>
  <c r="EN166" i="1"/>
  <c r="EN38" i="1"/>
  <c r="EN26" i="1"/>
  <c r="EN170" i="1"/>
  <c r="EN138" i="1"/>
  <c r="EM184" i="1"/>
  <c r="EM176" i="1"/>
  <c r="EM120" i="1"/>
  <c r="EM112" i="1"/>
  <c r="EM48" i="1"/>
  <c r="EM87" i="1"/>
  <c r="H16" i="20" s="1"/>
  <c r="EM79" i="1"/>
  <c r="EM63" i="1"/>
  <c r="EM23" i="1"/>
  <c r="EA59" i="1"/>
  <c r="EA55" i="1"/>
  <c r="EM55" i="1" s="1"/>
  <c r="EA51" i="1"/>
  <c r="EM51" i="1" s="1"/>
  <c r="EA47" i="1"/>
  <c r="EM47" i="1" s="1"/>
  <c r="EA27" i="1"/>
  <c r="EM27" i="1" s="1"/>
  <c r="EA23" i="1"/>
  <c r="EA19" i="1"/>
  <c r="EM19" i="1" s="1"/>
  <c r="EA15" i="1"/>
  <c r="EM15" i="1" s="1"/>
  <c r="EA11" i="1"/>
  <c r="EM11" i="1" s="1"/>
  <c r="EA7" i="1"/>
  <c r="AO179" i="1"/>
  <c r="AO163" i="1"/>
  <c r="AO155" i="1"/>
  <c r="EI19" i="1"/>
  <c r="EI182" i="1"/>
  <c r="EI102" i="1"/>
  <c r="EI21" i="1"/>
  <c r="EO144" i="1"/>
  <c r="EO128" i="1"/>
  <c r="EO120" i="1"/>
  <c r="EO112" i="1"/>
  <c r="EO80" i="1"/>
  <c r="EO72" i="1"/>
  <c r="EO64" i="1"/>
  <c r="EO32" i="1"/>
  <c r="EO24" i="1"/>
  <c r="EM136" i="1"/>
  <c r="EM128" i="1"/>
  <c r="EM72" i="1"/>
  <c r="EM64" i="1"/>
  <c r="EL149" i="1"/>
  <c r="EL53" i="1"/>
  <c r="EL37" i="1"/>
  <c r="EL21" i="1"/>
  <c r="EK121" i="1"/>
  <c r="EK93" i="1"/>
  <c r="EK69" i="1"/>
  <c r="EK57" i="1"/>
  <c r="EI166" i="1"/>
  <c r="EI108" i="1"/>
  <c r="EI69" i="1"/>
  <c r="FD187" i="1"/>
  <c r="EC124" i="1"/>
  <c r="EC60" i="1"/>
  <c r="EO60" i="1" s="1"/>
  <c r="EC28" i="1"/>
  <c r="EO28" i="1" s="1"/>
  <c r="DQ184" i="1"/>
  <c r="DQ152" i="1"/>
  <c r="EO152" i="1" s="1"/>
  <c r="DQ104" i="1"/>
  <c r="EO104" i="1" s="1"/>
  <c r="DQ96" i="1"/>
  <c r="EO96" i="1" s="1"/>
  <c r="EM144" i="1"/>
  <c r="EM80" i="1"/>
  <c r="EM43" i="1"/>
  <c r="EM24" i="1"/>
  <c r="EM16" i="1"/>
  <c r="DN179" i="1"/>
  <c r="EK25" i="1"/>
  <c r="AO181" i="1"/>
  <c r="AO173" i="1"/>
  <c r="AO169" i="1"/>
  <c r="AO157" i="1"/>
  <c r="AO149" i="1"/>
  <c r="AO141" i="1"/>
  <c r="AO137" i="1"/>
  <c r="DL188" i="1"/>
  <c r="AG6" i="3" s="1"/>
  <c r="AN154" i="1"/>
  <c r="AN138" i="1"/>
  <c r="EI172" i="1"/>
  <c r="EI134" i="1"/>
  <c r="EI53" i="1"/>
  <c r="EM168" i="1"/>
  <c r="EM160" i="1"/>
  <c r="EM104" i="1"/>
  <c r="EM96" i="1"/>
  <c r="EM59" i="1"/>
  <c r="EM40" i="1"/>
  <c r="EM32" i="1"/>
  <c r="EK137" i="1"/>
  <c r="EI140" i="1"/>
  <c r="AM100" i="1"/>
  <c r="EI89" i="1"/>
  <c r="EP48" i="1"/>
  <c r="EP149" i="1"/>
  <c r="EP181" i="1"/>
  <c r="EP90" i="1"/>
  <c r="EP99" i="1"/>
  <c r="EP163" i="1"/>
  <c r="DR35" i="1"/>
  <c r="EP75" i="1"/>
  <c r="EP139" i="1"/>
  <c r="EP112" i="1"/>
  <c r="EP25" i="1"/>
  <c r="EP37" i="1"/>
  <c r="EP153" i="1"/>
  <c r="AT6" i="1"/>
  <c r="L9" i="7" s="1"/>
  <c r="DR19" i="1"/>
  <c r="ED35" i="1"/>
  <c r="EP41" i="1"/>
  <c r="EP117" i="1"/>
  <c r="EP169" i="1"/>
  <c r="EP78" i="1"/>
  <c r="EP94" i="1"/>
  <c r="EP122" i="1"/>
  <c r="EP158" i="1"/>
  <c r="EP51" i="1"/>
  <c r="EP147" i="1"/>
  <c r="EP83" i="1"/>
  <c r="ED19" i="1"/>
  <c r="EP155" i="1"/>
  <c r="EP179" i="1"/>
  <c r="EP74" i="1"/>
  <c r="EP20" i="1"/>
  <c r="EP36" i="1"/>
  <c r="EP180" i="1"/>
  <c r="EP89" i="1"/>
  <c r="ED15" i="1"/>
  <c r="EP107" i="1"/>
  <c r="DR31" i="1"/>
  <c r="EP52" i="1"/>
  <c r="EP132" i="1"/>
  <c r="EP174" i="1"/>
  <c r="EP57" i="1"/>
  <c r="EP121" i="1"/>
  <c r="EP110" i="1"/>
  <c r="EP126" i="1"/>
  <c r="ED31" i="1"/>
  <c r="BF6" i="1"/>
  <c r="EP14" i="1"/>
  <c r="EP68" i="1"/>
  <c r="EP148" i="1"/>
  <c r="EP164" i="1"/>
  <c r="EP9" i="1"/>
  <c r="EP73" i="1"/>
  <c r="EP137" i="1"/>
  <c r="EP39" i="1"/>
  <c r="EP11" i="1"/>
  <c r="EP27" i="1"/>
  <c r="EP19" i="1"/>
  <c r="EP15" i="1"/>
  <c r="EP43" i="1"/>
  <c r="EP23" i="1"/>
  <c r="EP35" i="1"/>
  <c r="EP7" i="1"/>
  <c r="EO161" i="1"/>
  <c r="EO177" i="1"/>
  <c r="EO145" i="1"/>
  <c r="EO117" i="1"/>
  <c r="EO129" i="1"/>
  <c r="EO93" i="1"/>
  <c r="EO16" i="1"/>
  <c r="EO8" i="1"/>
  <c r="H23" i="5"/>
  <c r="K187" i="1"/>
  <c r="DQ180" i="1"/>
  <c r="EO180" i="1" s="1"/>
  <c r="DQ164" i="1"/>
  <c r="EO164" i="1" s="1"/>
  <c r="DQ148" i="1"/>
  <c r="EO148" i="1" s="1"/>
  <c r="DQ132" i="1"/>
  <c r="EO132" i="1" s="1"/>
  <c r="DQ116" i="1"/>
  <c r="EO116" i="1" s="1"/>
  <c r="DQ100" i="1"/>
  <c r="DQ84" i="1"/>
  <c r="EO84" i="1" s="1"/>
  <c r="EN182" i="1"/>
  <c r="EN158" i="1"/>
  <c r="EN30" i="1"/>
  <c r="EM75" i="1"/>
  <c r="EM67" i="1"/>
  <c r="EM39" i="1"/>
  <c r="EM31" i="1"/>
  <c r="W187" i="1"/>
  <c r="EO184" i="1"/>
  <c r="EO168" i="1"/>
  <c r="EO88" i="1"/>
  <c r="EC68" i="1"/>
  <c r="DQ68" i="1"/>
  <c r="EC52" i="1"/>
  <c r="DQ52" i="1"/>
  <c r="EO44" i="1"/>
  <c r="EC36" i="1"/>
  <c r="DQ36" i="1"/>
  <c r="EC20" i="1"/>
  <c r="DQ20" i="1"/>
  <c r="EN94" i="1"/>
  <c r="EM83" i="1"/>
  <c r="EO172" i="1"/>
  <c r="EO156" i="1"/>
  <c r="EO140" i="1"/>
  <c r="EO124" i="1"/>
  <c r="EO108" i="1"/>
  <c r="EO176" i="1"/>
  <c r="EO160" i="1"/>
  <c r="EM56" i="1"/>
  <c r="EL61" i="1"/>
  <c r="EL29" i="1"/>
  <c r="EK81" i="1"/>
  <c r="EK61" i="1"/>
  <c r="EK17" i="1"/>
  <c r="EI75" i="1"/>
  <c r="EI11" i="1"/>
  <c r="AA6" i="1"/>
  <c r="R7" i="7" s="1"/>
  <c r="R16" i="7" s="1"/>
  <c r="EO179" i="1"/>
  <c r="EO163" i="1"/>
  <c r="EO147" i="1"/>
  <c r="EO131" i="1"/>
  <c r="EO115" i="1"/>
  <c r="EO99" i="1"/>
  <c r="EO83" i="1"/>
  <c r="EO67" i="1"/>
  <c r="EO51" i="1"/>
  <c r="EO35" i="1"/>
  <c r="EO19" i="1"/>
  <c r="EN62" i="1"/>
  <c r="EM172" i="1"/>
  <c r="EM140" i="1"/>
  <c r="EM124" i="1"/>
  <c r="EM108" i="1"/>
  <c r="EM76" i="1"/>
  <c r="EM44" i="1"/>
  <c r="EM12" i="1"/>
  <c r="DZ172" i="1"/>
  <c r="EL172" i="1" s="1"/>
  <c r="EK173" i="1"/>
  <c r="EK109" i="1"/>
  <c r="EK77" i="1"/>
  <c r="EK45" i="1"/>
  <c r="EK13" i="1"/>
  <c r="EK97" i="1"/>
  <c r="EK33" i="1"/>
  <c r="DY184" i="1"/>
  <c r="EK184" i="1" s="1"/>
  <c r="DM184" i="1"/>
  <c r="EK180" i="1"/>
  <c r="DY176" i="1"/>
  <c r="DM176" i="1"/>
  <c r="EK172" i="1"/>
  <c r="DY168" i="1"/>
  <c r="DM168" i="1"/>
  <c r="EK164" i="1"/>
  <c r="DY160" i="1"/>
  <c r="DM160" i="1"/>
  <c r="DY152" i="1"/>
  <c r="DM152" i="1"/>
  <c r="DY144" i="1"/>
  <c r="DM144" i="1"/>
  <c r="EK140" i="1"/>
  <c r="DY136" i="1"/>
  <c r="EK136" i="1" s="1"/>
  <c r="DM136" i="1"/>
  <c r="EK132" i="1"/>
  <c r="DY128" i="1"/>
  <c r="DM128" i="1"/>
  <c r="EK124" i="1"/>
  <c r="DY120" i="1"/>
  <c r="DM120" i="1"/>
  <c r="EK116" i="1"/>
  <c r="DY112" i="1"/>
  <c r="DM112" i="1"/>
  <c r="EK108" i="1"/>
  <c r="DY104" i="1"/>
  <c r="EK104" i="1" s="1"/>
  <c r="DM104" i="1"/>
  <c r="DY96" i="1"/>
  <c r="DM96" i="1"/>
  <c r="DY88" i="1"/>
  <c r="DM88" i="1"/>
  <c r="EK84" i="1"/>
  <c r="DY80" i="1"/>
  <c r="DM80" i="1"/>
  <c r="EK76" i="1"/>
  <c r="DY72" i="1"/>
  <c r="DM72" i="1"/>
  <c r="EK68" i="1"/>
  <c r="DY64" i="1"/>
  <c r="DM64" i="1"/>
  <c r="DY56" i="1"/>
  <c r="DM56" i="1"/>
  <c r="EK56" i="1" s="1"/>
  <c r="EK52" i="1"/>
  <c r="DY48" i="1"/>
  <c r="DM48" i="1"/>
  <c r="EK44" i="1"/>
  <c r="DY40" i="1"/>
  <c r="DM40" i="1"/>
  <c r="DY32" i="1"/>
  <c r="DM32" i="1"/>
  <c r="DY24" i="1"/>
  <c r="DM24" i="1"/>
  <c r="DY16" i="1"/>
  <c r="DM16" i="1"/>
  <c r="EK12" i="1"/>
  <c r="DY8" i="1"/>
  <c r="DM8" i="1"/>
  <c r="AO177" i="1"/>
  <c r="DY177" i="1"/>
  <c r="EK177" i="1" s="1"/>
  <c r="AO165" i="1"/>
  <c r="DY165" i="1"/>
  <c r="EK165" i="1" s="1"/>
  <c r="AO161" i="1"/>
  <c r="DY161" i="1"/>
  <c r="EK161" i="1" s="1"/>
  <c r="AO153" i="1"/>
  <c r="DY153" i="1"/>
  <c r="EK153" i="1" s="1"/>
  <c r="AO145" i="1"/>
  <c r="DY145" i="1"/>
  <c r="EK145" i="1" s="1"/>
  <c r="AO133" i="1"/>
  <c r="DY133" i="1"/>
  <c r="EK133" i="1" s="1"/>
  <c r="AO129" i="1"/>
  <c r="DY129" i="1"/>
  <c r="EK129" i="1" s="1"/>
  <c r="EA181" i="1"/>
  <c r="EM181" i="1" s="1"/>
  <c r="AQ181" i="1"/>
  <c r="AQ177" i="1"/>
  <c r="AQ173" i="1"/>
  <c r="AQ169" i="1"/>
  <c r="AQ165" i="1"/>
  <c r="AQ161" i="1"/>
  <c r="AQ157" i="1"/>
  <c r="AQ153" i="1"/>
  <c r="AQ149" i="1"/>
  <c r="AQ145" i="1"/>
  <c r="AQ141" i="1"/>
  <c r="AQ137" i="1"/>
  <c r="AQ133" i="1"/>
  <c r="AQ129" i="1"/>
  <c r="AQ125" i="1"/>
  <c r="AQ121" i="1"/>
  <c r="AQ117" i="1"/>
  <c r="AQ113" i="1"/>
  <c r="AQ109" i="1"/>
  <c r="AQ105" i="1"/>
  <c r="AQ101" i="1"/>
  <c r="AQ97" i="1"/>
  <c r="AQ93" i="1"/>
  <c r="AQ89" i="1"/>
  <c r="AQ85" i="1"/>
  <c r="AQ81" i="1"/>
  <c r="AQ77" i="1"/>
  <c r="AQ73" i="1"/>
  <c r="AQ69" i="1"/>
  <c r="AQ65" i="1"/>
  <c r="AQ61" i="1"/>
  <c r="AQ57" i="1"/>
  <c r="AQ53" i="1"/>
  <c r="AQ49" i="1"/>
  <c r="AQ45" i="1"/>
  <c r="AQ41" i="1"/>
  <c r="AQ37" i="1"/>
  <c r="AQ33" i="1"/>
  <c r="AQ29" i="1"/>
  <c r="AQ25" i="1"/>
  <c r="AQ21" i="1"/>
  <c r="AQ17" i="1"/>
  <c r="AQ13" i="1"/>
  <c r="AQ9" i="1"/>
  <c r="AS183" i="1"/>
  <c r="AS179" i="1"/>
  <c r="AS175" i="1"/>
  <c r="AS171" i="1"/>
  <c r="AS167" i="1"/>
  <c r="AS163" i="1"/>
  <c r="AS159" i="1"/>
  <c r="AS155" i="1"/>
  <c r="AS151" i="1"/>
  <c r="AS147" i="1"/>
  <c r="AS143" i="1"/>
  <c r="AS139" i="1"/>
  <c r="AS135" i="1"/>
  <c r="AS131" i="1"/>
  <c r="AS127" i="1"/>
  <c r="AS123" i="1"/>
  <c r="AS119" i="1"/>
  <c r="AS115" i="1"/>
  <c r="AS111" i="1"/>
  <c r="AS107" i="1"/>
  <c r="AS103" i="1"/>
  <c r="AS99" i="1"/>
  <c r="AS95" i="1"/>
  <c r="AS91" i="1"/>
  <c r="AS87" i="1"/>
  <c r="AS83" i="1"/>
  <c r="AS79" i="1"/>
  <c r="AS75" i="1"/>
  <c r="AS71" i="1"/>
  <c r="AS67" i="1"/>
  <c r="AS63" i="1"/>
  <c r="AS59" i="1"/>
  <c r="AS55" i="1"/>
  <c r="AS51" i="1"/>
  <c r="AS47" i="1"/>
  <c r="AS43" i="1"/>
  <c r="AS39" i="1"/>
  <c r="AS35" i="1"/>
  <c r="AS31" i="1"/>
  <c r="AS27" i="1"/>
  <c r="AS23" i="1"/>
  <c r="AS19" i="1"/>
  <c r="AS15" i="1"/>
  <c r="AS11" i="1"/>
  <c r="EC7" i="1"/>
  <c r="EN174" i="1"/>
  <c r="EN150" i="1"/>
  <c r="EN22" i="1"/>
  <c r="EN180" i="1"/>
  <c r="EN172" i="1"/>
  <c r="EN156" i="1"/>
  <c r="EN148" i="1"/>
  <c r="EN140" i="1"/>
  <c r="EN124" i="1"/>
  <c r="EN116" i="1"/>
  <c r="EN108" i="1"/>
  <c r="EN92" i="1"/>
  <c r="EN84" i="1"/>
  <c r="EN76" i="1"/>
  <c r="EN60" i="1"/>
  <c r="EN52" i="1"/>
  <c r="EN44" i="1"/>
  <c r="EN28" i="1"/>
  <c r="EN20" i="1"/>
  <c r="EN12" i="1"/>
  <c r="EM180" i="1"/>
  <c r="EM164" i="1"/>
  <c r="EM132" i="1"/>
  <c r="EM116" i="1"/>
  <c r="EM100" i="1"/>
  <c r="EM84" i="1"/>
  <c r="EM68" i="1"/>
  <c r="EM52" i="1"/>
  <c r="DZ126" i="1"/>
  <c r="EL126" i="1" s="1"/>
  <c r="AP126" i="1"/>
  <c r="AP86" i="1"/>
  <c r="AP82" i="1"/>
  <c r="AP78" i="1"/>
  <c r="AP74" i="1"/>
  <c r="AP70" i="1"/>
  <c r="AP66" i="1"/>
  <c r="AP62" i="1"/>
  <c r="AP58" i="1"/>
  <c r="AP54" i="1"/>
  <c r="AP50" i="1"/>
  <c r="AP46" i="1"/>
  <c r="AP42" i="1"/>
  <c r="AP38" i="1"/>
  <c r="AP34" i="1"/>
  <c r="AP30" i="1"/>
  <c r="AP26" i="1"/>
  <c r="AP22" i="1"/>
  <c r="AP18" i="1"/>
  <c r="AP14" i="1"/>
  <c r="AP10" i="1"/>
  <c r="EK105" i="1"/>
  <c r="EK73" i="1"/>
  <c r="EK41" i="1"/>
  <c r="EK9" i="1"/>
  <c r="AO171" i="1"/>
  <c r="DY171" i="1"/>
  <c r="EK171" i="1" s="1"/>
  <c r="EK107" i="1"/>
  <c r="EK43" i="1"/>
  <c r="DK88" i="1"/>
  <c r="DW88" i="1"/>
  <c r="EK113" i="1"/>
  <c r="EK89" i="1"/>
  <c r="EK65" i="1"/>
  <c r="EK49" i="1"/>
  <c r="AZ6" i="1"/>
  <c r="AF4" i="3" s="1"/>
  <c r="AO147" i="1"/>
  <c r="AO139" i="1"/>
  <c r="AO131" i="1"/>
  <c r="AO123" i="1"/>
  <c r="AO115" i="1"/>
  <c r="AO107" i="1"/>
  <c r="AO99" i="1"/>
  <c r="AO91" i="1"/>
  <c r="AO83" i="1"/>
  <c r="AO75" i="1"/>
  <c r="AO67" i="1"/>
  <c r="AO59" i="1"/>
  <c r="AO51" i="1"/>
  <c r="AO43" i="1"/>
  <c r="AO35" i="1"/>
  <c r="AO27" i="1"/>
  <c r="AO19" i="1"/>
  <c r="AO11" i="1"/>
  <c r="AN182" i="1"/>
  <c r="AN178" i="1"/>
  <c r="AN174" i="1"/>
  <c r="AN166" i="1"/>
  <c r="AN162" i="1"/>
  <c r="AN158" i="1"/>
  <c r="AN150" i="1"/>
  <c r="AN146" i="1"/>
  <c r="AN142" i="1"/>
  <c r="AN134" i="1"/>
  <c r="AN130" i="1"/>
  <c r="AM182" i="1"/>
  <c r="AM178" i="1"/>
  <c r="AM174" i="1"/>
  <c r="AM170" i="1"/>
  <c r="AM166" i="1"/>
  <c r="AM162" i="1"/>
  <c r="AM158" i="1"/>
  <c r="AM154" i="1"/>
  <c r="AM150" i="1"/>
  <c r="AM146" i="1"/>
  <c r="AM142" i="1"/>
  <c r="AM138" i="1"/>
  <c r="AM134" i="1"/>
  <c r="AM130" i="1"/>
  <c r="AM126" i="1"/>
  <c r="AM122" i="1"/>
  <c r="AM118" i="1"/>
  <c r="AM114" i="1"/>
  <c r="AM110" i="1"/>
  <c r="DW145" i="1"/>
  <c r="EI145" i="1" s="1"/>
  <c r="AM88" i="1"/>
  <c r="AM56" i="1"/>
  <c r="AM24" i="1"/>
  <c r="K186" i="1"/>
  <c r="AO125" i="1"/>
  <c r="AO121" i="1"/>
  <c r="AO117" i="1"/>
  <c r="AO113" i="1"/>
  <c r="AO109" i="1"/>
  <c r="AO105" i="1"/>
  <c r="AO101" i="1"/>
  <c r="AO97" i="1"/>
  <c r="AO93" i="1"/>
  <c r="AO89" i="1"/>
  <c r="AO85" i="1"/>
  <c r="AO81" i="1"/>
  <c r="AO77" i="1"/>
  <c r="AO73" i="1"/>
  <c r="AO69" i="1"/>
  <c r="AO65" i="1"/>
  <c r="AO61" i="1"/>
  <c r="AO57" i="1"/>
  <c r="AO53" i="1"/>
  <c r="AO49" i="1"/>
  <c r="AO45" i="1"/>
  <c r="AO41" i="1"/>
  <c r="AO37" i="1"/>
  <c r="AO33" i="1"/>
  <c r="AO29" i="1"/>
  <c r="AO25" i="1"/>
  <c r="AO21" i="1"/>
  <c r="AO17" i="1"/>
  <c r="AO13" i="1"/>
  <c r="AO9" i="1"/>
  <c r="AN124" i="1"/>
  <c r="EI184" i="1"/>
  <c r="EI168" i="1"/>
  <c r="EI152" i="1"/>
  <c r="EI136" i="1"/>
  <c r="EI120" i="1"/>
  <c r="EI104" i="1"/>
  <c r="AM184" i="1"/>
  <c r="AM180" i="1"/>
  <c r="AM176" i="1"/>
  <c r="AM172" i="1"/>
  <c r="AM168" i="1"/>
  <c r="AM164" i="1"/>
  <c r="AM160" i="1"/>
  <c r="AM156" i="1"/>
  <c r="AM152" i="1"/>
  <c r="AM148" i="1"/>
  <c r="AM144" i="1"/>
  <c r="AM140" i="1"/>
  <c r="AM136" i="1"/>
  <c r="AM132" i="1"/>
  <c r="AM128" i="1"/>
  <c r="AM124" i="1"/>
  <c r="AM120" i="1"/>
  <c r="AM112" i="1"/>
  <c r="AM108" i="1"/>
  <c r="AM104" i="1"/>
  <c r="AM96" i="1"/>
  <c r="AM92" i="1"/>
  <c r="BK193" i="12"/>
  <c r="BO192" i="12"/>
  <c r="AX192" i="12"/>
  <c r="BG12" i="12"/>
  <c r="R5" i="3"/>
  <c r="BG193" i="12"/>
  <c r="BK12" i="12"/>
  <c r="AB5" i="3"/>
  <c r="V5" i="3"/>
  <c r="AX12" i="12"/>
  <c r="N4" i="3"/>
  <c r="M4" i="3"/>
  <c r="FE19" i="1"/>
  <c r="FF19" i="1" s="1"/>
  <c r="FG19" i="1" s="1"/>
  <c r="R10" i="7"/>
  <c r="FE91" i="1"/>
  <c r="FF91" i="1" s="1"/>
  <c r="FG91" i="1" s="1"/>
  <c r="FE155" i="1"/>
  <c r="FF155" i="1" s="1"/>
  <c r="FG155" i="1" s="1"/>
  <c r="FE10" i="1"/>
  <c r="FF10" i="1" s="1"/>
  <c r="FG10" i="1" s="1"/>
  <c r="FE26" i="1"/>
  <c r="FF26" i="1" s="1"/>
  <c r="FG26" i="1" s="1"/>
  <c r="FE46" i="1"/>
  <c r="FF46" i="1" s="1"/>
  <c r="FG46" i="1" s="1"/>
  <c r="FE70" i="1"/>
  <c r="FF70" i="1" s="1"/>
  <c r="FG70" i="1" s="1"/>
  <c r="FE102" i="1"/>
  <c r="FF102" i="1" s="1"/>
  <c r="FG102" i="1" s="1"/>
  <c r="FE134" i="1"/>
  <c r="FF134" i="1" s="1"/>
  <c r="FG134" i="1" s="1"/>
  <c r="FE8" i="1"/>
  <c r="FF8" i="1" s="1"/>
  <c r="FG8" i="1" s="1"/>
  <c r="FE24" i="1"/>
  <c r="FF24" i="1" s="1"/>
  <c r="FG24" i="1" s="1"/>
  <c r="FE40" i="1"/>
  <c r="FF40" i="1" s="1"/>
  <c r="FG40" i="1" s="1"/>
  <c r="FE56" i="1"/>
  <c r="FF56" i="1" s="1"/>
  <c r="FG56" i="1" s="1"/>
  <c r="FE72" i="1"/>
  <c r="FF72" i="1" s="1"/>
  <c r="FG72" i="1" s="1"/>
  <c r="FE88" i="1"/>
  <c r="FF88" i="1" s="1"/>
  <c r="FG88" i="1" s="1"/>
  <c r="FE104" i="1"/>
  <c r="FF104" i="1" s="1"/>
  <c r="FG104" i="1" s="1"/>
  <c r="FE120" i="1"/>
  <c r="FF120" i="1" s="1"/>
  <c r="FG120" i="1" s="1"/>
  <c r="FE128" i="1"/>
  <c r="FF128" i="1" s="1"/>
  <c r="FG128" i="1" s="1"/>
  <c r="FE132" i="1"/>
  <c r="FF132" i="1" s="1"/>
  <c r="FG132" i="1" s="1"/>
  <c r="FE136" i="1"/>
  <c r="FF136" i="1" s="1"/>
  <c r="FG136" i="1" s="1"/>
  <c r="FE140" i="1"/>
  <c r="FF140" i="1" s="1"/>
  <c r="FG140" i="1" s="1"/>
  <c r="FE144" i="1"/>
  <c r="FF144" i="1" s="1"/>
  <c r="FG144" i="1" s="1"/>
  <c r="FE148" i="1"/>
  <c r="FF148" i="1" s="1"/>
  <c r="FG148" i="1" s="1"/>
  <c r="FE152" i="1"/>
  <c r="FF152" i="1" s="1"/>
  <c r="FG152" i="1" s="1"/>
  <c r="FE156" i="1"/>
  <c r="FF156" i="1" s="1"/>
  <c r="FG156" i="1" s="1"/>
  <c r="FE160" i="1"/>
  <c r="FF160" i="1" s="1"/>
  <c r="FG160" i="1" s="1"/>
  <c r="FE164" i="1"/>
  <c r="FF164" i="1" s="1"/>
  <c r="FG164" i="1" s="1"/>
  <c r="FE42" i="1"/>
  <c r="FF42" i="1" s="1"/>
  <c r="FG42" i="1" s="1"/>
  <c r="FE54" i="1"/>
  <c r="FF54" i="1" s="1"/>
  <c r="FG54" i="1" s="1"/>
  <c r="FE66" i="1"/>
  <c r="FF66" i="1" s="1"/>
  <c r="FG66" i="1" s="1"/>
  <c r="FE74" i="1"/>
  <c r="FF74" i="1" s="1"/>
  <c r="FG74" i="1" s="1"/>
  <c r="FE82" i="1"/>
  <c r="FF82" i="1" s="1"/>
  <c r="FG82" i="1" s="1"/>
  <c r="FE90" i="1"/>
  <c r="FF90" i="1" s="1"/>
  <c r="FG90" i="1" s="1"/>
  <c r="FE98" i="1"/>
  <c r="FF98" i="1" s="1"/>
  <c r="FG98" i="1" s="1"/>
  <c r="FE106" i="1"/>
  <c r="FF106" i="1" s="1"/>
  <c r="FG106" i="1" s="1"/>
  <c r="FE114" i="1"/>
  <c r="FF114" i="1" s="1"/>
  <c r="FG114" i="1" s="1"/>
  <c r="FE122" i="1"/>
  <c r="FF122" i="1" s="1"/>
  <c r="FG122" i="1" s="1"/>
  <c r="FE130" i="1"/>
  <c r="FF130" i="1" s="1"/>
  <c r="FG130" i="1" s="1"/>
  <c r="FE138" i="1"/>
  <c r="FF138" i="1" s="1"/>
  <c r="FG138" i="1" s="1"/>
  <c r="FE142" i="1"/>
  <c r="FF142" i="1" s="1"/>
  <c r="FG142" i="1" s="1"/>
  <c r="FE150" i="1"/>
  <c r="FF150" i="1" s="1"/>
  <c r="FG150" i="1" s="1"/>
  <c r="FE158" i="1"/>
  <c r="FF158" i="1" s="1"/>
  <c r="FG158" i="1" s="1"/>
  <c r="FE166" i="1"/>
  <c r="FF166" i="1" s="1"/>
  <c r="FG166" i="1" s="1"/>
  <c r="FE9" i="1"/>
  <c r="FF9" i="1" s="1"/>
  <c r="FG9" i="1" s="1"/>
  <c r="FE13" i="1"/>
  <c r="FF13" i="1" s="1"/>
  <c r="FG13" i="1" s="1"/>
  <c r="FE17" i="1"/>
  <c r="FF17" i="1" s="1"/>
  <c r="FG17" i="1" s="1"/>
  <c r="FE21" i="1"/>
  <c r="FF21" i="1" s="1"/>
  <c r="FG21" i="1" s="1"/>
  <c r="FE25" i="1"/>
  <c r="FF25" i="1" s="1"/>
  <c r="FG25" i="1" s="1"/>
  <c r="FE29" i="1"/>
  <c r="FF29" i="1" s="1"/>
  <c r="FG29" i="1" s="1"/>
  <c r="FE33" i="1"/>
  <c r="FF33" i="1" s="1"/>
  <c r="FG33" i="1" s="1"/>
  <c r="FE37" i="1"/>
  <c r="FF37" i="1" s="1"/>
  <c r="FG37" i="1" s="1"/>
  <c r="FE41" i="1"/>
  <c r="FF41" i="1" s="1"/>
  <c r="FG41" i="1" s="1"/>
  <c r="FE45" i="1"/>
  <c r="FF45" i="1" s="1"/>
  <c r="FG45" i="1" s="1"/>
  <c r="FE49" i="1"/>
  <c r="FF49" i="1" s="1"/>
  <c r="FG49" i="1" s="1"/>
  <c r="FE53" i="1"/>
  <c r="FF53" i="1" s="1"/>
  <c r="FG53" i="1" s="1"/>
  <c r="FE57" i="1"/>
  <c r="FF57" i="1" s="1"/>
  <c r="FG57" i="1" s="1"/>
  <c r="FE61" i="1"/>
  <c r="FF61" i="1" s="1"/>
  <c r="FG61" i="1" s="1"/>
  <c r="FE65" i="1"/>
  <c r="FF65" i="1" s="1"/>
  <c r="FG65" i="1" s="1"/>
  <c r="FE69" i="1"/>
  <c r="FF69" i="1" s="1"/>
  <c r="FG69" i="1" s="1"/>
  <c r="FE73" i="1"/>
  <c r="FF73" i="1" s="1"/>
  <c r="FG73" i="1" s="1"/>
  <c r="FE77" i="1"/>
  <c r="FF77" i="1" s="1"/>
  <c r="FG77" i="1" s="1"/>
  <c r="FE81" i="1"/>
  <c r="FF81" i="1" s="1"/>
  <c r="FG81" i="1" s="1"/>
  <c r="FE85" i="1"/>
  <c r="FF85" i="1" s="1"/>
  <c r="FG85" i="1" s="1"/>
  <c r="FE89" i="1"/>
  <c r="FF89" i="1" s="1"/>
  <c r="FG89" i="1" s="1"/>
  <c r="FE93" i="1"/>
  <c r="FF93" i="1" s="1"/>
  <c r="FG93" i="1" s="1"/>
  <c r="FE97" i="1"/>
  <c r="FF97" i="1" s="1"/>
  <c r="FG97" i="1" s="1"/>
  <c r="FE101" i="1"/>
  <c r="FF101" i="1" s="1"/>
  <c r="FG101" i="1" s="1"/>
  <c r="FE105" i="1"/>
  <c r="FF105" i="1" s="1"/>
  <c r="FG105" i="1" s="1"/>
  <c r="FE109" i="1"/>
  <c r="FF109" i="1" s="1"/>
  <c r="FG109" i="1" s="1"/>
  <c r="FE113" i="1"/>
  <c r="FF113" i="1" s="1"/>
  <c r="FG113" i="1" s="1"/>
  <c r="FE117" i="1"/>
  <c r="FF117" i="1" s="1"/>
  <c r="FG117" i="1" s="1"/>
  <c r="FE121" i="1"/>
  <c r="FF121" i="1" s="1"/>
  <c r="FG121" i="1" s="1"/>
  <c r="FE125" i="1"/>
  <c r="FF125" i="1" s="1"/>
  <c r="FG125" i="1" s="1"/>
  <c r="FE129" i="1"/>
  <c r="FF129" i="1" s="1"/>
  <c r="FG129" i="1" s="1"/>
  <c r="FE133" i="1"/>
  <c r="FF133" i="1" s="1"/>
  <c r="FG133" i="1" s="1"/>
  <c r="FE137" i="1"/>
  <c r="FF137" i="1" s="1"/>
  <c r="FG137" i="1" s="1"/>
  <c r="FE141" i="1"/>
  <c r="FF141" i="1" s="1"/>
  <c r="FG141" i="1" s="1"/>
  <c r="FE145" i="1"/>
  <c r="FF145" i="1" s="1"/>
  <c r="FG145" i="1" s="1"/>
  <c r="FE149" i="1"/>
  <c r="FF149" i="1" s="1"/>
  <c r="FG149" i="1" s="1"/>
  <c r="FE153" i="1"/>
  <c r="FF153" i="1" s="1"/>
  <c r="FG153" i="1" s="1"/>
  <c r="FE157" i="1"/>
  <c r="FF157" i="1" s="1"/>
  <c r="FG157" i="1" s="1"/>
  <c r="FE161" i="1"/>
  <c r="FF161" i="1" s="1"/>
  <c r="FG161" i="1" s="1"/>
  <c r="FE165" i="1"/>
  <c r="FF165" i="1" s="1"/>
  <c r="FG165" i="1" s="1"/>
  <c r="EC183" i="1"/>
  <c r="EO183" i="1" s="1"/>
  <c r="EC167" i="1"/>
  <c r="EO167" i="1" s="1"/>
  <c r="EC151" i="1"/>
  <c r="EO151" i="1" s="1"/>
  <c r="EC135" i="1"/>
  <c r="EO135" i="1" s="1"/>
  <c r="EC119" i="1"/>
  <c r="EO119" i="1" s="1"/>
  <c r="EC103" i="1"/>
  <c r="EO103" i="1" s="1"/>
  <c r="EC87" i="1"/>
  <c r="EO87" i="1" s="1"/>
  <c r="EC71" i="1"/>
  <c r="EO71" i="1" s="1"/>
  <c r="EC55" i="1"/>
  <c r="EO55" i="1" s="1"/>
  <c r="EC39" i="1"/>
  <c r="EO39" i="1" s="1"/>
  <c r="EC23" i="1"/>
  <c r="EO23" i="1" s="1"/>
  <c r="AS182" i="1"/>
  <c r="EC182" i="1"/>
  <c r="EO182" i="1" s="1"/>
  <c r="AS178" i="1"/>
  <c r="EC178" i="1"/>
  <c r="EO178" i="1" s="1"/>
  <c r="AS174" i="1"/>
  <c r="EC174" i="1"/>
  <c r="EO174" i="1" s="1"/>
  <c r="AS170" i="1"/>
  <c r="EC170" i="1"/>
  <c r="EO170" i="1" s="1"/>
  <c r="AS166" i="1"/>
  <c r="EC166" i="1"/>
  <c r="EO166" i="1" s="1"/>
  <c r="AS162" i="1"/>
  <c r="EC162" i="1"/>
  <c r="EO162" i="1" s="1"/>
  <c r="AS158" i="1"/>
  <c r="EC158" i="1"/>
  <c r="EO158" i="1" s="1"/>
  <c r="AS154" i="1"/>
  <c r="EC154" i="1"/>
  <c r="EO154" i="1" s="1"/>
  <c r="AS150" i="1"/>
  <c r="EC150" i="1"/>
  <c r="EO150" i="1" s="1"/>
  <c r="AS146" i="1"/>
  <c r="EC146" i="1"/>
  <c r="EO146" i="1" s="1"/>
  <c r="AS142" i="1"/>
  <c r="EC142" i="1"/>
  <c r="EO142" i="1" s="1"/>
  <c r="AS138" i="1"/>
  <c r="EC138" i="1"/>
  <c r="EO138" i="1" s="1"/>
  <c r="AS134" i="1"/>
  <c r="EC134" i="1"/>
  <c r="EO134" i="1" s="1"/>
  <c r="AS130" i="1"/>
  <c r="EC130" i="1"/>
  <c r="EO130" i="1" s="1"/>
  <c r="AS126" i="1"/>
  <c r="EC126" i="1"/>
  <c r="EO126" i="1" s="1"/>
  <c r="AS122" i="1"/>
  <c r="EC122" i="1"/>
  <c r="EO122" i="1" s="1"/>
  <c r="AS118" i="1"/>
  <c r="EC118" i="1"/>
  <c r="EO118" i="1" s="1"/>
  <c r="AS114" i="1"/>
  <c r="EC114" i="1"/>
  <c r="EO114" i="1" s="1"/>
  <c r="AS110" i="1"/>
  <c r="EC110" i="1"/>
  <c r="EO110" i="1" s="1"/>
  <c r="AS106" i="1"/>
  <c r="EC106" i="1"/>
  <c r="EO106" i="1" s="1"/>
  <c r="AS102" i="1"/>
  <c r="EC102" i="1"/>
  <c r="EO102" i="1" s="1"/>
  <c r="AS98" i="1"/>
  <c r="EC98" i="1"/>
  <c r="EO98" i="1" s="1"/>
  <c r="AS94" i="1"/>
  <c r="EC94" i="1"/>
  <c r="EO94" i="1" s="1"/>
  <c r="AS90" i="1"/>
  <c r="EC90" i="1"/>
  <c r="EO90" i="1" s="1"/>
  <c r="AS86" i="1"/>
  <c r="EC86" i="1"/>
  <c r="EO86" i="1" s="1"/>
  <c r="AS82" i="1"/>
  <c r="EC82" i="1"/>
  <c r="EO82" i="1" s="1"/>
  <c r="AS78" i="1"/>
  <c r="EC78" i="1"/>
  <c r="EO78" i="1" s="1"/>
  <c r="AS74" i="1"/>
  <c r="EC74" i="1"/>
  <c r="EO74" i="1" s="1"/>
  <c r="AS70" i="1"/>
  <c r="EC70" i="1"/>
  <c r="EO70" i="1" s="1"/>
  <c r="AS66" i="1"/>
  <c r="EC66" i="1"/>
  <c r="EO66" i="1" s="1"/>
  <c r="AS62" i="1"/>
  <c r="EC62" i="1"/>
  <c r="EO62" i="1" s="1"/>
  <c r="AS58" i="1"/>
  <c r="EC58" i="1"/>
  <c r="EO58" i="1" s="1"/>
  <c r="AS54" i="1"/>
  <c r="EC54" i="1"/>
  <c r="EO54" i="1" s="1"/>
  <c r="AS50" i="1"/>
  <c r="EC50" i="1"/>
  <c r="EO50" i="1" s="1"/>
  <c r="AS46" i="1"/>
  <c r="EC46" i="1"/>
  <c r="EO46" i="1" s="1"/>
  <c r="AS42" i="1"/>
  <c r="EC42" i="1"/>
  <c r="EO42" i="1" s="1"/>
  <c r="AS38" i="1"/>
  <c r="EC38" i="1"/>
  <c r="EO38" i="1" s="1"/>
  <c r="AS34" i="1"/>
  <c r="EC34" i="1"/>
  <c r="EO34" i="1" s="1"/>
  <c r="AS30" i="1"/>
  <c r="EC30" i="1"/>
  <c r="EO30" i="1" s="1"/>
  <c r="AS26" i="1"/>
  <c r="EC26" i="1"/>
  <c r="EO26" i="1" s="1"/>
  <c r="AS22" i="1"/>
  <c r="EC22" i="1"/>
  <c r="EO22" i="1" s="1"/>
  <c r="AS18" i="1"/>
  <c r="EC18" i="1"/>
  <c r="EO18" i="1" s="1"/>
  <c r="AS14" i="1"/>
  <c r="EC14" i="1"/>
  <c r="EO14" i="1" s="1"/>
  <c r="AS10" i="1"/>
  <c r="EC10" i="1"/>
  <c r="EO10" i="1" s="1"/>
  <c r="CB6" i="1"/>
  <c r="J18" i="7" s="1"/>
  <c r="J19" i="7" s="1"/>
  <c r="J20" i="7" s="1"/>
  <c r="J21" i="7" s="1"/>
  <c r="DO182" i="1"/>
  <c r="EA182" i="1"/>
  <c r="EA178" i="1"/>
  <c r="DO178" i="1"/>
  <c r="DO174" i="1"/>
  <c r="EA174" i="1"/>
  <c r="EA170" i="1"/>
  <c r="DO170" i="1"/>
  <c r="DO166" i="1"/>
  <c r="EA166" i="1"/>
  <c r="EA162" i="1"/>
  <c r="DO162" i="1"/>
  <c r="DO158" i="1"/>
  <c r="EA158" i="1"/>
  <c r="EA154" i="1"/>
  <c r="DO154" i="1"/>
  <c r="DO150" i="1"/>
  <c r="EA150" i="1"/>
  <c r="EA146" i="1"/>
  <c r="DO146" i="1"/>
  <c r="DO142" i="1"/>
  <c r="EA142" i="1"/>
  <c r="EA138" i="1"/>
  <c r="DO138" i="1"/>
  <c r="DO134" i="1"/>
  <c r="EA134" i="1"/>
  <c r="EA130" i="1"/>
  <c r="DO130" i="1"/>
  <c r="DO126" i="1"/>
  <c r="EA126" i="1"/>
  <c r="EA122" i="1"/>
  <c r="DO122" i="1"/>
  <c r="DO118" i="1"/>
  <c r="EA118" i="1"/>
  <c r="EA114" i="1"/>
  <c r="DO114" i="1"/>
  <c r="DO110" i="1"/>
  <c r="EA110" i="1"/>
  <c r="EA106" i="1"/>
  <c r="DO106" i="1"/>
  <c r="DO102" i="1"/>
  <c r="EA102" i="1"/>
  <c r="EA98" i="1"/>
  <c r="DO98" i="1"/>
  <c r="DO94" i="1"/>
  <c r="EA94" i="1"/>
  <c r="EA90" i="1"/>
  <c r="DO90" i="1"/>
  <c r="EA86" i="1"/>
  <c r="DO86" i="1"/>
  <c r="DO82" i="1"/>
  <c r="EA82" i="1"/>
  <c r="EA74" i="1"/>
  <c r="DO74" i="1"/>
  <c r="EA70" i="1"/>
  <c r="DO70" i="1"/>
  <c r="DO66" i="1"/>
  <c r="EA66" i="1"/>
  <c r="EM62" i="1"/>
  <c r="EA58" i="1"/>
  <c r="DO58" i="1"/>
  <c r="EA54" i="1"/>
  <c r="DO54" i="1"/>
  <c r="DO50" i="1"/>
  <c r="EM50" i="1" s="1"/>
  <c r="EA50" i="1"/>
  <c r="EM46" i="1"/>
  <c r="EA42" i="1"/>
  <c r="DO42" i="1"/>
  <c r="EA38" i="1"/>
  <c r="DO38" i="1"/>
  <c r="DO34" i="1"/>
  <c r="EA34" i="1"/>
  <c r="EM30" i="1"/>
  <c r="EA26" i="1"/>
  <c r="DO26" i="1"/>
  <c r="EA22" i="1"/>
  <c r="DO22" i="1"/>
  <c r="DO18" i="1"/>
  <c r="EA18" i="1"/>
  <c r="EA10" i="1"/>
  <c r="DO10" i="1"/>
  <c r="AG6" i="1"/>
  <c r="I15" i="5"/>
  <c r="EC171" i="1"/>
  <c r="EO171" i="1" s="1"/>
  <c r="EC155" i="1"/>
  <c r="EO155" i="1" s="1"/>
  <c r="EC139" i="1"/>
  <c r="EO139" i="1" s="1"/>
  <c r="EC123" i="1"/>
  <c r="EO123" i="1" s="1"/>
  <c r="EC107" i="1"/>
  <c r="EO107" i="1" s="1"/>
  <c r="EC91" i="1"/>
  <c r="EO91" i="1" s="1"/>
  <c r="EC75" i="1"/>
  <c r="EO75" i="1" s="1"/>
  <c r="EC59" i="1"/>
  <c r="EO59" i="1" s="1"/>
  <c r="EC43" i="1"/>
  <c r="EO43" i="1" s="1"/>
  <c r="EC27" i="1"/>
  <c r="EO27" i="1" s="1"/>
  <c r="EC11" i="1"/>
  <c r="EO11" i="1" s="1"/>
  <c r="EO100" i="1"/>
  <c r="EO56" i="1"/>
  <c r="EO52" i="1"/>
  <c r="EO48" i="1"/>
  <c r="EO40" i="1"/>
  <c r="BE6" i="1"/>
  <c r="AK4" i="3" s="1"/>
  <c r="BD6" i="1"/>
  <c r="AJ4" i="3" s="1"/>
  <c r="EB8" i="1"/>
  <c r="EC175" i="1"/>
  <c r="EO175" i="1" s="1"/>
  <c r="EC159" i="1"/>
  <c r="EO159" i="1" s="1"/>
  <c r="EC143" i="1"/>
  <c r="EO143" i="1" s="1"/>
  <c r="EC127" i="1"/>
  <c r="EO127" i="1" s="1"/>
  <c r="EC111" i="1"/>
  <c r="EO111" i="1" s="1"/>
  <c r="EC95" i="1"/>
  <c r="EO95" i="1" s="1"/>
  <c r="EC79" i="1"/>
  <c r="EO79" i="1" s="1"/>
  <c r="EC63" i="1"/>
  <c r="EO63" i="1" s="1"/>
  <c r="EC47" i="1"/>
  <c r="EO47" i="1" s="1"/>
  <c r="EC31" i="1"/>
  <c r="EO31" i="1" s="1"/>
  <c r="EC15" i="1"/>
  <c r="EO15" i="1" s="1"/>
  <c r="DQ7" i="1"/>
  <c r="EO7" i="1" s="1"/>
  <c r="EB164" i="1"/>
  <c r="EN164" i="1" s="1"/>
  <c r="EB132" i="1"/>
  <c r="EN132" i="1" s="1"/>
  <c r="EB100" i="1"/>
  <c r="EN100" i="1" s="1"/>
  <c r="EB68" i="1"/>
  <c r="EN68" i="1" s="1"/>
  <c r="EB36" i="1"/>
  <c r="EN36" i="1" s="1"/>
  <c r="DP184" i="1"/>
  <c r="EN184" i="1" s="1"/>
  <c r="DP176" i="1"/>
  <c r="EN176" i="1" s="1"/>
  <c r="DP168" i="1"/>
  <c r="EN168" i="1" s="1"/>
  <c r="DP160" i="1"/>
  <c r="EN160" i="1" s="1"/>
  <c r="DP152" i="1"/>
  <c r="EN152" i="1" s="1"/>
  <c r="DP144" i="1"/>
  <c r="EN144" i="1" s="1"/>
  <c r="DP136" i="1"/>
  <c r="EN136" i="1" s="1"/>
  <c r="DP128" i="1"/>
  <c r="EN128" i="1" s="1"/>
  <c r="DP120" i="1"/>
  <c r="EN120" i="1" s="1"/>
  <c r="DP112" i="1"/>
  <c r="EN112" i="1" s="1"/>
  <c r="DP104" i="1"/>
  <c r="EN104" i="1" s="1"/>
  <c r="DP96" i="1"/>
  <c r="EN96" i="1" s="1"/>
  <c r="DP88" i="1"/>
  <c r="EN88" i="1" s="1"/>
  <c r="DP80" i="1"/>
  <c r="EN80" i="1" s="1"/>
  <c r="DP72" i="1"/>
  <c r="EN72" i="1" s="1"/>
  <c r="DP64" i="1"/>
  <c r="EN64" i="1" s="1"/>
  <c r="DP56" i="1"/>
  <c r="EN56" i="1" s="1"/>
  <c r="DP48" i="1"/>
  <c r="EN48" i="1" s="1"/>
  <c r="DP40" i="1"/>
  <c r="EN40" i="1" s="1"/>
  <c r="DP32" i="1"/>
  <c r="EN32" i="1" s="1"/>
  <c r="DP24" i="1"/>
  <c r="EN24" i="1" s="1"/>
  <c r="DP16" i="1"/>
  <c r="EN16" i="1" s="1"/>
  <c r="DP8" i="1"/>
  <c r="EA78" i="1"/>
  <c r="EM78" i="1" s="1"/>
  <c r="EA14" i="1"/>
  <c r="EM14" i="1" s="1"/>
  <c r="AS181" i="1"/>
  <c r="AS177" i="1"/>
  <c r="AS173" i="1"/>
  <c r="AS169" i="1"/>
  <c r="AS165" i="1"/>
  <c r="AS161" i="1"/>
  <c r="AS157" i="1"/>
  <c r="AS153" i="1"/>
  <c r="AS149" i="1"/>
  <c r="AS145" i="1"/>
  <c r="AS141" i="1"/>
  <c r="AS137" i="1"/>
  <c r="AS133" i="1"/>
  <c r="AS129" i="1"/>
  <c r="AS125" i="1"/>
  <c r="AS121" i="1"/>
  <c r="AS117" i="1"/>
  <c r="AS113" i="1"/>
  <c r="AS109" i="1"/>
  <c r="AS105" i="1"/>
  <c r="AS101" i="1"/>
  <c r="AS97" i="1"/>
  <c r="AS93" i="1"/>
  <c r="AS89" i="1"/>
  <c r="AS85" i="1"/>
  <c r="AS81" i="1"/>
  <c r="AS77" i="1"/>
  <c r="AS73" i="1"/>
  <c r="AS69" i="1"/>
  <c r="AS65" i="1"/>
  <c r="AS61" i="1"/>
  <c r="AS57" i="1"/>
  <c r="AS53" i="1"/>
  <c r="AS49" i="1"/>
  <c r="AS45" i="1"/>
  <c r="AS41" i="1"/>
  <c r="AS37" i="1"/>
  <c r="AS33" i="1"/>
  <c r="AS29" i="1"/>
  <c r="AS25" i="1"/>
  <c r="AS21" i="1"/>
  <c r="AS17" i="1"/>
  <c r="AS13" i="1"/>
  <c r="AS9" i="1"/>
  <c r="AR183" i="1"/>
  <c r="EB183" i="1"/>
  <c r="EN183" i="1" s="1"/>
  <c r="AR179" i="1"/>
  <c r="EB179" i="1"/>
  <c r="EN179" i="1" s="1"/>
  <c r="AR175" i="1"/>
  <c r="EB175" i="1"/>
  <c r="EN175" i="1" s="1"/>
  <c r="AR171" i="1"/>
  <c r="EB171" i="1"/>
  <c r="EN171" i="1" s="1"/>
  <c r="AR167" i="1"/>
  <c r="EB167" i="1"/>
  <c r="EN167" i="1" s="1"/>
  <c r="AR163" i="1"/>
  <c r="EB163" i="1"/>
  <c r="EN163" i="1" s="1"/>
  <c r="AR159" i="1"/>
  <c r="EB159" i="1"/>
  <c r="EN159" i="1" s="1"/>
  <c r="AR155" i="1"/>
  <c r="EB155" i="1"/>
  <c r="EN155" i="1" s="1"/>
  <c r="AR151" i="1"/>
  <c r="EB151" i="1"/>
  <c r="EN151" i="1" s="1"/>
  <c r="AR147" i="1"/>
  <c r="EB147" i="1"/>
  <c r="EN147" i="1" s="1"/>
  <c r="AR143" i="1"/>
  <c r="EB143" i="1"/>
  <c r="EN143" i="1" s="1"/>
  <c r="AR139" i="1"/>
  <c r="EB139" i="1"/>
  <c r="EN139" i="1" s="1"/>
  <c r="AR135" i="1"/>
  <c r="EB135" i="1"/>
  <c r="EN135" i="1" s="1"/>
  <c r="AR131" i="1"/>
  <c r="EB131" i="1"/>
  <c r="EN131" i="1" s="1"/>
  <c r="AR127" i="1"/>
  <c r="EB127" i="1"/>
  <c r="EN127" i="1" s="1"/>
  <c r="AR123" i="1"/>
  <c r="EB123" i="1"/>
  <c r="EN123" i="1" s="1"/>
  <c r="AR119" i="1"/>
  <c r="EB119" i="1"/>
  <c r="EN119" i="1" s="1"/>
  <c r="AR115" i="1"/>
  <c r="EB115" i="1"/>
  <c r="EN115" i="1" s="1"/>
  <c r="AR111" i="1"/>
  <c r="EB111" i="1"/>
  <c r="EN111" i="1" s="1"/>
  <c r="AR107" i="1"/>
  <c r="EB107" i="1"/>
  <c r="EN107" i="1" s="1"/>
  <c r="AR103" i="1"/>
  <c r="EB103" i="1"/>
  <c r="EN103" i="1" s="1"/>
  <c r="AR99" i="1"/>
  <c r="EB99" i="1"/>
  <c r="EN99" i="1" s="1"/>
  <c r="AR95" i="1"/>
  <c r="EB95" i="1"/>
  <c r="EN95" i="1" s="1"/>
  <c r="AR91" i="1"/>
  <c r="EB91" i="1"/>
  <c r="EN91" i="1" s="1"/>
  <c r="AR87" i="1"/>
  <c r="EB87" i="1"/>
  <c r="EN87" i="1" s="1"/>
  <c r="I16" i="20" s="1"/>
  <c r="AR83" i="1"/>
  <c r="EB83" i="1"/>
  <c r="EN83" i="1" s="1"/>
  <c r="AR79" i="1"/>
  <c r="EB79" i="1"/>
  <c r="EN79" i="1" s="1"/>
  <c r="AR75" i="1"/>
  <c r="EB75" i="1"/>
  <c r="EN75" i="1" s="1"/>
  <c r="AR71" i="1"/>
  <c r="EB71" i="1"/>
  <c r="EN71" i="1" s="1"/>
  <c r="AR67" i="1"/>
  <c r="EB67" i="1"/>
  <c r="EN67" i="1" s="1"/>
  <c r="AR63" i="1"/>
  <c r="EB63" i="1"/>
  <c r="EN63" i="1" s="1"/>
  <c r="AR59" i="1"/>
  <c r="EB59" i="1"/>
  <c r="EN59" i="1" s="1"/>
  <c r="AR55" i="1"/>
  <c r="EB55" i="1"/>
  <c r="EN55" i="1" s="1"/>
  <c r="AR51" i="1"/>
  <c r="EB51" i="1"/>
  <c r="EN51" i="1" s="1"/>
  <c r="AR47" i="1"/>
  <c r="EB47" i="1"/>
  <c r="EN47" i="1" s="1"/>
  <c r="AR43" i="1"/>
  <c r="EB43" i="1"/>
  <c r="EN43" i="1" s="1"/>
  <c r="AR39" i="1"/>
  <c r="EB39" i="1"/>
  <c r="EN39" i="1" s="1"/>
  <c r="AR35" i="1"/>
  <c r="EB35" i="1"/>
  <c r="EN35" i="1" s="1"/>
  <c r="AR31" i="1"/>
  <c r="EB31" i="1"/>
  <c r="EN31" i="1" s="1"/>
  <c r="AR27" i="1"/>
  <c r="EB27" i="1"/>
  <c r="EN27" i="1" s="1"/>
  <c r="AR23" i="1"/>
  <c r="EB23" i="1"/>
  <c r="EN23" i="1" s="1"/>
  <c r="AR19" i="1"/>
  <c r="EB19" i="1"/>
  <c r="EN19" i="1" s="1"/>
  <c r="AR15" i="1"/>
  <c r="EB15" i="1"/>
  <c r="EN15" i="1" s="1"/>
  <c r="AR11" i="1"/>
  <c r="EB11" i="1"/>
  <c r="EN11" i="1" s="1"/>
  <c r="AF6" i="1"/>
  <c r="AJ5" i="3" s="1"/>
  <c r="EB7" i="1"/>
  <c r="EL97" i="1"/>
  <c r="EL57" i="1"/>
  <c r="EL49" i="1"/>
  <c r="EL41" i="1"/>
  <c r="DY179" i="1"/>
  <c r="EK179" i="1" s="1"/>
  <c r="DY147" i="1"/>
  <c r="EK147" i="1" s="1"/>
  <c r="DY115" i="1"/>
  <c r="EK115" i="1" s="1"/>
  <c r="DY83" i="1"/>
  <c r="EK83" i="1" s="1"/>
  <c r="DY51" i="1"/>
  <c r="EK51" i="1" s="1"/>
  <c r="DY19" i="1"/>
  <c r="EK19" i="1" s="1"/>
  <c r="AS184" i="1"/>
  <c r="AS180" i="1"/>
  <c r="AS176" i="1"/>
  <c r="AS172" i="1"/>
  <c r="AS168" i="1"/>
  <c r="AS164" i="1"/>
  <c r="AS160" i="1"/>
  <c r="AS156" i="1"/>
  <c r="AS152" i="1"/>
  <c r="AS148" i="1"/>
  <c r="AS144" i="1"/>
  <c r="AS140" i="1"/>
  <c r="AS136" i="1"/>
  <c r="AS132" i="1"/>
  <c r="AS128" i="1"/>
  <c r="AS124" i="1"/>
  <c r="AS120" i="1"/>
  <c r="AS116" i="1"/>
  <c r="AS112" i="1"/>
  <c r="AS108" i="1"/>
  <c r="AS104" i="1"/>
  <c r="AS100" i="1"/>
  <c r="AS96" i="1"/>
  <c r="AS92" i="1"/>
  <c r="AS88" i="1"/>
  <c r="AS84" i="1"/>
  <c r="AS80" i="1"/>
  <c r="AS76" i="1"/>
  <c r="AS72" i="1"/>
  <c r="AS68" i="1"/>
  <c r="AS64" i="1"/>
  <c r="AS60" i="1"/>
  <c r="AS56" i="1"/>
  <c r="AS52" i="1"/>
  <c r="AS48" i="1"/>
  <c r="AS44" i="1"/>
  <c r="AS40" i="1"/>
  <c r="AS36" i="1"/>
  <c r="AS32" i="1"/>
  <c r="AS28" i="1"/>
  <c r="AS24" i="1"/>
  <c r="AS20" i="1"/>
  <c r="AS16" i="1"/>
  <c r="AS12" i="1"/>
  <c r="AS8" i="1"/>
  <c r="EN142" i="1"/>
  <c r="EN134" i="1"/>
  <c r="EN130" i="1"/>
  <c r="EN126" i="1"/>
  <c r="EN122" i="1"/>
  <c r="EN118" i="1"/>
  <c r="EN114" i="1"/>
  <c r="EN110" i="1"/>
  <c r="EN106" i="1"/>
  <c r="EN102" i="1"/>
  <c r="EN90" i="1"/>
  <c r="EN86" i="1"/>
  <c r="EN82" i="1"/>
  <c r="EN78" i="1"/>
  <c r="EN74" i="1"/>
  <c r="EN70" i="1"/>
  <c r="EN66" i="1"/>
  <c r="EN58" i="1"/>
  <c r="EN54" i="1"/>
  <c r="EN50" i="1"/>
  <c r="EN46" i="1"/>
  <c r="EN42" i="1"/>
  <c r="EN18" i="1"/>
  <c r="EN14" i="1"/>
  <c r="EN10" i="1"/>
  <c r="BC6" i="1"/>
  <c r="BB6" i="1"/>
  <c r="AH4" i="3" s="1"/>
  <c r="DZ7" i="1"/>
  <c r="EL7" i="1" s="1"/>
  <c r="AP111" i="1"/>
  <c r="DY155" i="1"/>
  <c r="EK155" i="1" s="1"/>
  <c r="DY123" i="1"/>
  <c r="EK123" i="1" s="1"/>
  <c r="DY91" i="1"/>
  <c r="EK91" i="1" s="1"/>
  <c r="DY59" i="1"/>
  <c r="EK59" i="1" s="1"/>
  <c r="DY27" i="1"/>
  <c r="EK27" i="1" s="1"/>
  <c r="AR181" i="1"/>
  <c r="EB181" i="1"/>
  <c r="EN181" i="1" s="1"/>
  <c r="AR177" i="1"/>
  <c r="EB177" i="1"/>
  <c r="EN177" i="1" s="1"/>
  <c r="AR173" i="1"/>
  <c r="EB173" i="1"/>
  <c r="EN173" i="1" s="1"/>
  <c r="AR169" i="1"/>
  <c r="EB169" i="1"/>
  <c r="EN169" i="1" s="1"/>
  <c r="AR165" i="1"/>
  <c r="EB165" i="1"/>
  <c r="EN165" i="1" s="1"/>
  <c r="AR161" i="1"/>
  <c r="EB161" i="1"/>
  <c r="EN161" i="1" s="1"/>
  <c r="AR157" i="1"/>
  <c r="EB157" i="1"/>
  <c r="EN157" i="1" s="1"/>
  <c r="AR153" i="1"/>
  <c r="EB153" i="1"/>
  <c r="EN153" i="1" s="1"/>
  <c r="AR149" i="1"/>
  <c r="EB149" i="1"/>
  <c r="EN149" i="1" s="1"/>
  <c r="AR145" i="1"/>
  <c r="EB145" i="1"/>
  <c r="EN145" i="1" s="1"/>
  <c r="AR141" i="1"/>
  <c r="EB141" i="1"/>
  <c r="EN141" i="1" s="1"/>
  <c r="AR137" i="1"/>
  <c r="EB137" i="1"/>
  <c r="AR133" i="1"/>
  <c r="EB133" i="1"/>
  <c r="EN133" i="1" s="1"/>
  <c r="AR129" i="1"/>
  <c r="EB129" i="1"/>
  <c r="EN129" i="1" s="1"/>
  <c r="AR125" i="1"/>
  <c r="EB125" i="1"/>
  <c r="EN125" i="1" s="1"/>
  <c r="AR121" i="1"/>
  <c r="EB121" i="1"/>
  <c r="EN121" i="1" s="1"/>
  <c r="AR117" i="1"/>
  <c r="EB117" i="1"/>
  <c r="EN117" i="1" s="1"/>
  <c r="AR113" i="1"/>
  <c r="EB113" i="1"/>
  <c r="EN113" i="1" s="1"/>
  <c r="AR109" i="1"/>
  <c r="EB109" i="1"/>
  <c r="EN109" i="1" s="1"/>
  <c r="AR105" i="1"/>
  <c r="EB105" i="1"/>
  <c r="EN105" i="1" s="1"/>
  <c r="AR101" i="1"/>
  <c r="EB101" i="1"/>
  <c r="EN101" i="1" s="1"/>
  <c r="AR97" i="1"/>
  <c r="EB97" i="1"/>
  <c r="EN97" i="1" s="1"/>
  <c r="AR93" i="1"/>
  <c r="EB93" i="1"/>
  <c r="EN93" i="1" s="1"/>
  <c r="AR89" i="1"/>
  <c r="EB89" i="1"/>
  <c r="EN89" i="1" s="1"/>
  <c r="AR85" i="1"/>
  <c r="EB85" i="1"/>
  <c r="EN85" i="1" s="1"/>
  <c r="AR81" i="1"/>
  <c r="EB81" i="1"/>
  <c r="EN81" i="1" s="1"/>
  <c r="AR77" i="1"/>
  <c r="EB77" i="1"/>
  <c r="EN77" i="1" s="1"/>
  <c r="AR73" i="1"/>
  <c r="EB73" i="1"/>
  <c r="EN73" i="1" s="1"/>
  <c r="AR69" i="1"/>
  <c r="EB69" i="1"/>
  <c r="EN69" i="1" s="1"/>
  <c r="AR65" i="1"/>
  <c r="EB65" i="1"/>
  <c r="EN65" i="1" s="1"/>
  <c r="AR61" i="1"/>
  <c r="EB61" i="1"/>
  <c r="EN61" i="1" s="1"/>
  <c r="AR57" i="1"/>
  <c r="EB57" i="1"/>
  <c r="EN57" i="1" s="1"/>
  <c r="AR53" i="1"/>
  <c r="EB53" i="1"/>
  <c r="EN53" i="1" s="1"/>
  <c r="AR49" i="1"/>
  <c r="EB49" i="1"/>
  <c r="EN49" i="1" s="1"/>
  <c r="AR45" i="1"/>
  <c r="EB45" i="1"/>
  <c r="EN45" i="1" s="1"/>
  <c r="AR41" i="1"/>
  <c r="EB41" i="1"/>
  <c r="EN41" i="1" s="1"/>
  <c r="AR37" i="1"/>
  <c r="EB37" i="1"/>
  <c r="EN37" i="1" s="1"/>
  <c r="AR33" i="1"/>
  <c r="EB33" i="1"/>
  <c r="EN33" i="1" s="1"/>
  <c r="AR29" i="1"/>
  <c r="EB29" i="1"/>
  <c r="EN29" i="1" s="1"/>
  <c r="AR25" i="1"/>
  <c r="EB25" i="1"/>
  <c r="EN25" i="1" s="1"/>
  <c r="AR21" i="1"/>
  <c r="EB21" i="1"/>
  <c r="EN21" i="1" s="1"/>
  <c r="AR17" i="1"/>
  <c r="EB17" i="1"/>
  <c r="EN17" i="1" s="1"/>
  <c r="AR13" i="1"/>
  <c r="EB13" i="1"/>
  <c r="EN13" i="1" s="1"/>
  <c r="AR9" i="1"/>
  <c r="EB9" i="1"/>
  <c r="EN9" i="1" s="1"/>
  <c r="AQ183" i="1"/>
  <c r="EA183" i="1"/>
  <c r="EM183" i="1" s="1"/>
  <c r="AQ179" i="1"/>
  <c r="EA179" i="1"/>
  <c r="EM179" i="1" s="1"/>
  <c r="AQ175" i="1"/>
  <c r="EA175" i="1"/>
  <c r="EM175" i="1" s="1"/>
  <c r="AQ171" i="1"/>
  <c r="EA171" i="1"/>
  <c r="EM171" i="1" s="1"/>
  <c r="AQ167" i="1"/>
  <c r="EA167" i="1"/>
  <c r="EM167" i="1" s="1"/>
  <c r="AQ163" i="1"/>
  <c r="EA163" i="1"/>
  <c r="EM163" i="1" s="1"/>
  <c r="AQ159" i="1"/>
  <c r="EA159" i="1"/>
  <c r="EM159" i="1" s="1"/>
  <c r="AQ155" i="1"/>
  <c r="EA155" i="1"/>
  <c r="EM155" i="1" s="1"/>
  <c r="AQ151" i="1"/>
  <c r="EA151" i="1"/>
  <c r="EM151" i="1" s="1"/>
  <c r="AQ147" i="1"/>
  <c r="EA147" i="1"/>
  <c r="EM147" i="1" s="1"/>
  <c r="AQ143" i="1"/>
  <c r="EA143" i="1"/>
  <c r="EM143" i="1" s="1"/>
  <c r="AQ139" i="1"/>
  <c r="EA139" i="1"/>
  <c r="EM139" i="1" s="1"/>
  <c r="AQ135" i="1"/>
  <c r="EA135" i="1"/>
  <c r="EM135" i="1" s="1"/>
  <c r="AQ131" i="1"/>
  <c r="EA131" i="1"/>
  <c r="EM131" i="1" s="1"/>
  <c r="AQ127" i="1"/>
  <c r="EA127" i="1"/>
  <c r="EM127" i="1" s="1"/>
  <c r="AQ123" i="1"/>
  <c r="EA123" i="1"/>
  <c r="EM123" i="1" s="1"/>
  <c r="AQ119" i="1"/>
  <c r="EA119" i="1"/>
  <c r="EM119" i="1" s="1"/>
  <c r="AQ115" i="1"/>
  <c r="EA115" i="1"/>
  <c r="EM115" i="1" s="1"/>
  <c r="AQ111" i="1"/>
  <c r="EA111" i="1"/>
  <c r="EM111" i="1" s="1"/>
  <c r="AQ107" i="1"/>
  <c r="EA107" i="1"/>
  <c r="EM107" i="1" s="1"/>
  <c r="AQ103" i="1"/>
  <c r="EA103" i="1"/>
  <c r="EM103" i="1" s="1"/>
  <c r="AQ99" i="1"/>
  <c r="EA99" i="1"/>
  <c r="EM99" i="1" s="1"/>
  <c r="AQ95" i="1"/>
  <c r="EA95" i="1"/>
  <c r="EM95" i="1" s="1"/>
  <c r="AQ91" i="1"/>
  <c r="EA91" i="1"/>
  <c r="EM91" i="1" s="1"/>
  <c r="AE6" i="1"/>
  <c r="DN188" i="1"/>
  <c r="AI6" i="3" s="1"/>
  <c r="DY182" i="1"/>
  <c r="DM182" i="1"/>
  <c r="DY178" i="1"/>
  <c r="DM178" i="1"/>
  <c r="DY174" i="1"/>
  <c r="DM174" i="1"/>
  <c r="DY170" i="1"/>
  <c r="DM170" i="1"/>
  <c r="DY166" i="1"/>
  <c r="DM166" i="1"/>
  <c r="DY162" i="1"/>
  <c r="DM162" i="1"/>
  <c r="DY158" i="1"/>
  <c r="DM158" i="1"/>
  <c r="DY154" i="1"/>
  <c r="DM154" i="1"/>
  <c r="DY150" i="1"/>
  <c r="DM150" i="1"/>
  <c r="DY146" i="1"/>
  <c r="DM146" i="1"/>
  <c r="DY142" i="1"/>
  <c r="DM142" i="1"/>
  <c r="DY138" i="1"/>
  <c r="DM138" i="1"/>
  <c r="DY134" i="1"/>
  <c r="DM134" i="1"/>
  <c r="DY130" i="1"/>
  <c r="DM130" i="1"/>
  <c r="DY126" i="1"/>
  <c r="DM126" i="1"/>
  <c r="DY122" i="1"/>
  <c r="DM122" i="1"/>
  <c r="DY118" i="1"/>
  <c r="DM118" i="1"/>
  <c r="DY114" i="1"/>
  <c r="DM114" i="1"/>
  <c r="DY110" i="1"/>
  <c r="DM110" i="1"/>
  <c r="DY106" i="1"/>
  <c r="DM106" i="1"/>
  <c r="DY102" i="1"/>
  <c r="AO102" i="1"/>
  <c r="DM102" i="1"/>
  <c r="DY98" i="1"/>
  <c r="DM98" i="1"/>
  <c r="DY94" i="1"/>
  <c r="DM94" i="1"/>
  <c r="DY90" i="1"/>
  <c r="DM90" i="1"/>
  <c r="DY86" i="1"/>
  <c r="DM86" i="1"/>
  <c r="DY82" i="1"/>
  <c r="DM82" i="1"/>
  <c r="DY78" i="1"/>
  <c r="DM78" i="1"/>
  <c r="DY74" i="1"/>
  <c r="DM74" i="1"/>
  <c r="DY70" i="1"/>
  <c r="DM70" i="1"/>
  <c r="DY66" i="1"/>
  <c r="DM66" i="1"/>
  <c r="DY62" i="1"/>
  <c r="DM62" i="1"/>
  <c r="DY58" i="1"/>
  <c r="DM58" i="1"/>
  <c r="DY54" i="1"/>
  <c r="DM54" i="1"/>
  <c r="DY50" i="1"/>
  <c r="DM50" i="1"/>
  <c r="DY46" i="1"/>
  <c r="DM46" i="1"/>
  <c r="DY42" i="1"/>
  <c r="DM42" i="1"/>
  <c r="DY38" i="1"/>
  <c r="DM38" i="1"/>
  <c r="DY34" i="1"/>
  <c r="DM34" i="1"/>
  <c r="DY30" i="1"/>
  <c r="DM30" i="1"/>
  <c r="DY26" i="1"/>
  <c r="DM26" i="1"/>
  <c r="DY22" i="1"/>
  <c r="DM22" i="1"/>
  <c r="DY18" i="1"/>
  <c r="DM18" i="1"/>
  <c r="DY14" i="1"/>
  <c r="DM14" i="1"/>
  <c r="DY10" i="1"/>
  <c r="DM10" i="1"/>
  <c r="AO183" i="1"/>
  <c r="DY183" i="1"/>
  <c r="EK183" i="1" s="1"/>
  <c r="AO175" i="1"/>
  <c r="DY175" i="1"/>
  <c r="EK175" i="1" s="1"/>
  <c r="AO167" i="1"/>
  <c r="DY167" i="1"/>
  <c r="EK167" i="1" s="1"/>
  <c r="AO159" i="1"/>
  <c r="DY159" i="1"/>
  <c r="EK159" i="1" s="1"/>
  <c r="AO151" i="1"/>
  <c r="DY151" i="1"/>
  <c r="EK151" i="1" s="1"/>
  <c r="AO143" i="1"/>
  <c r="DY143" i="1"/>
  <c r="EK143" i="1" s="1"/>
  <c r="AO135" i="1"/>
  <c r="DY135" i="1"/>
  <c r="EK135" i="1" s="1"/>
  <c r="AO127" i="1"/>
  <c r="DY127" i="1"/>
  <c r="EK127" i="1" s="1"/>
  <c r="AO119" i="1"/>
  <c r="DY119" i="1"/>
  <c r="EK119" i="1" s="1"/>
  <c r="AO111" i="1"/>
  <c r="DY111" i="1"/>
  <c r="EK111" i="1" s="1"/>
  <c r="AO103" i="1"/>
  <c r="DY103" i="1"/>
  <c r="EK103" i="1" s="1"/>
  <c r="AO95" i="1"/>
  <c r="DY95" i="1"/>
  <c r="EK95" i="1" s="1"/>
  <c r="AO87" i="1"/>
  <c r="DY87" i="1"/>
  <c r="EK87" i="1" s="1"/>
  <c r="F16" i="20" s="1"/>
  <c r="AO79" i="1"/>
  <c r="DY79" i="1"/>
  <c r="EK79" i="1" s="1"/>
  <c r="AO71" i="1"/>
  <c r="DY71" i="1"/>
  <c r="EK71" i="1" s="1"/>
  <c r="AO63" i="1"/>
  <c r="DY63" i="1"/>
  <c r="EK63" i="1" s="1"/>
  <c r="AO55" i="1"/>
  <c r="DY55" i="1"/>
  <c r="EK55" i="1" s="1"/>
  <c r="AO47" i="1"/>
  <c r="DY47" i="1"/>
  <c r="EK47" i="1" s="1"/>
  <c r="AO39" i="1"/>
  <c r="DY39" i="1"/>
  <c r="EK39" i="1" s="1"/>
  <c r="AO31" i="1"/>
  <c r="DY31" i="1"/>
  <c r="EK31" i="1" s="1"/>
  <c r="AO23" i="1"/>
  <c r="DY23" i="1"/>
  <c r="EK23" i="1" s="1"/>
  <c r="AO15" i="1"/>
  <c r="DY15" i="1"/>
  <c r="EK15" i="1" s="1"/>
  <c r="AR182" i="1"/>
  <c r="AR178" i="1"/>
  <c r="AR174" i="1"/>
  <c r="AR170" i="1"/>
  <c r="AR166" i="1"/>
  <c r="AR162" i="1"/>
  <c r="AR158" i="1"/>
  <c r="AR154" i="1"/>
  <c r="AR150" i="1"/>
  <c r="AR146" i="1"/>
  <c r="AR142" i="1"/>
  <c r="AR138" i="1"/>
  <c r="AR134" i="1"/>
  <c r="AR130" i="1"/>
  <c r="AR126" i="1"/>
  <c r="AR122" i="1"/>
  <c r="AR118" i="1"/>
  <c r="AR114" i="1"/>
  <c r="AR110" i="1"/>
  <c r="AR106" i="1"/>
  <c r="AR102" i="1"/>
  <c r="AR98" i="1"/>
  <c r="AR94" i="1"/>
  <c r="AR90" i="1"/>
  <c r="AR86" i="1"/>
  <c r="AR82" i="1"/>
  <c r="AR78" i="1"/>
  <c r="AR74" i="1"/>
  <c r="AR70" i="1"/>
  <c r="AR66" i="1"/>
  <c r="AR62" i="1"/>
  <c r="AR58" i="1"/>
  <c r="AR54" i="1"/>
  <c r="AR50" i="1"/>
  <c r="AR46" i="1"/>
  <c r="AR42" i="1"/>
  <c r="AR38" i="1"/>
  <c r="AR34" i="1"/>
  <c r="AR30" i="1"/>
  <c r="AR26" i="1"/>
  <c r="AR22" i="1"/>
  <c r="AR18" i="1"/>
  <c r="AR14" i="1"/>
  <c r="AR10" i="1"/>
  <c r="EM8" i="1"/>
  <c r="EA177" i="1"/>
  <c r="EM177" i="1" s="1"/>
  <c r="EA173" i="1"/>
  <c r="EM173" i="1" s="1"/>
  <c r="EA169" i="1"/>
  <c r="EM169" i="1" s="1"/>
  <c r="EA165" i="1"/>
  <c r="EM165" i="1" s="1"/>
  <c r="EA161" i="1"/>
  <c r="EM161" i="1" s="1"/>
  <c r="EA157" i="1"/>
  <c r="EM157" i="1" s="1"/>
  <c r="EA153" i="1"/>
  <c r="EM153" i="1" s="1"/>
  <c r="EA149" i="1"/>
  <c r="EM149" i="1" s="1"/>
  <c r="EA145" i="1"/>
  <c r="EM145" i="1" s="1"/>
  <c r="EA141" i="1"/>
  <c r="EM141" i="1" s="1"/>
  <c r="EA137" i="1"/>
  <c r="EA133" i="1"/>
  <c r="EM133" i="1" s="1"/>
  <c r="EA129" i="1"/>
  <c r="EM129" i="1" s="1"/>
  <c r="EA125" i="1"/>
  <c r="EM125" i="1" s="1"/>
  <c r="EA121" i="1"/>
  <c r="EM121" i="1" s="1"/>
  <c r="EA117" i="1"/>
  <c r="EM117" i="1" s="1"/>
  <c r="EA113" i="1"/>
  <c r="EM113" i="1" s="1"/>
  <c r="EA109" i="1"/>
  <c r="EM109" i="1" s="1"/>
  <c r="EA105" i="1"/>
  <c r="EM105" i="1" s="1"/>
  <c r="EA101" i="1"/>
  <c r="EM101" i="1" s="1"/>
  <c r="EA97" i="1"/>
  <c r="EM97" i="1" s="1"/>
  <c r="EA93" i="1"/>
  <c r="EM93" i="1" s="1"/>
  <c r="EA89" i="1"/>
  <c r="EM89" i="1" s="1"/>
  <c r="EA85" i="1"/>
  <c r="EM85" i="1" s="1"/>
  <c r="EA81" i="1"/>
  <c r="EM81" i="1" s="1"/>
  <c r="EA77" i="1"/>
  <c r="EM77" i="1" s="1"/>
  <c r="EA73" i="1"/>
  <c r="EM73" i="1" s="1"/>
  <c r="EA69" i="1"/>
  <c r="EM69" i="1" s="1"/>
  <c r="EA65" i="1"/>
  <c r="EM65" i="1" s="1"/>
  <c r="EA61" i="1"/>
  <c r="EM61" i="1" s="1"/>
  <c r="EA57" i="1"/>
  <c r="EM57" i="1" s="1"/>
  <c r="EA53" i="1"/>
  <c r="EM53" i="1" s="1"/>
  <c r="EA49" i="1"/>
  <c r="EM49" i="1" s="1"/>
  <c r="EA45" i="1"/>
  <c r="EM45" i="1" s="1"/>
  <c r="EA41" i="1"/>
  <c r="EM41" i="1" s="1"/>
  <c r="EA37" i="1"/>
  <c r="EM37" i="1" s="1"/>
  <c r="EA33" i="1"/>
  <c r="EM33" i="1" s="1"/>
  <c r="EA29" i="1"/>
  <c r="EM29" i="1" s="1"/>
  <c r="EA25" i="1"/>
  <c r="EM25" i="1" s="1"/>
  <c r="EA21" i="1"/>
  <c r="EM21" i="1" s="1"/>
  <c r="EA17" i="1"/>
  <c r="EM17" i="1" s="1"/>
  <c r="EA13" i="1"/>
  <c r="EM13" i="1" s="1"/>
  <c r="EA9" i="1"/>
  <c r="CA6" i="1"/>
  <c r="I18" i="7" s="1"/>
  <c r="I19" i="7" s="1"/>
  <c r="I20" i="7" s="1"/>
  <c r="I21" i="7" s="1"/>
  <c r="AQ182" i="1"/>
  <c r="AQ178" i="1"/>
  <c r="AQ174" i="1"/>
  <c r="AQ170" i="1"/>
  <c r="AQ166" i="1"/>
  <c r="AQ162" i="1"/>
  <c r="AQ158" i="1"/>
  <c r="AQ154" i="1"/>
  <c r="AQ150" i="1"/>
  <c r="AQ146" i="1"/>
  <c r="AQ142" i="1"/>
  <c r="AQ138" i="1"/>
  <c r="AQ134" i="1"/>
  <c r="AQ130" i="1"/>
  <c r="AQ126" i="1"/>
  <c r="AQ122" i="1"/>
  <c r="AQ118" i="1"/>
  <c r="AQ114" i="1"/>
  <c r="AQ110" i="1"/>
  <c r="AQ106" i="1"/>
  <c r="AQ102" i="1"/>
  <c r="AQ98" i="1"/>
  <c r="AQ94" i="1"/>
  <c r="AQ90" i="1"/>
  <c r="AQ86" i="1"/>
  <c r="AQ82" i="1"/>
  <c r="AQ78" i="1"/>
  <c r="AQ74" i="1"/>
  <c r="AQ70" i="1"/>
  <c r="AQ66" i="1"/>
  <c r="AQ62" i="1"/>
  <c r="AQ58" i="1"/>
  <c r="AQ54" i="1"/>
  <c r="AQ50" i="1"/>
  <c r="AQ46" i="1"/>
  <c r="AQ42" i="1"/>
  <c r="AQ38" i="1"/>
  <c r="AQ34" i="1"/>
  <c r="AQ30" i="1"/>
  <c r="AQ26" i="1"/>
  <c r="AQ22" i="1"/>
  <c r="AQ18" i="1"/>
  <c r="AQ14" i="1"/>
  <c r="AQ10" i="1"/>
  <c r="AP182" i="1"/>
  <c r="DZ182" i="1"/>
  <c r="EL182" i="1" s="1"/>
  <c r="AP178" i="1"/>
  <c r="DZ178" i="1"/>
  <c r="EL178" i="1" s="1"/>
  <c r="AP174" i="1"/>
  <c r="DZ174" i="1"/>
  <c r="EL174" i="1" s="1"/>
  <c r="AP170" i="1"/>
  <c r="DZ170" i="1"/>
  <c r="EL170" i="1" s="1"/>
  <c r="AP166" i="1"/>
  <c r="DZ166" i="1"/>
  <c r="EL166" i="1" s="1"/>
  <c r="AP162" i="1"/>
  <c r="DZ162" i="1"/>
  <c r="EL162" i="1" s="1"/>
  <c r="AP158" i="1"/>
  <c r="DZ158" i="1"/>
  <c r="EL158" i="1" s="1"/>
  <c r="AP154" i="1"/>
  <c r="DZ154" i="1"/>
  <c r="EL154" i="1" s="1"/>
  <c r="AP150" i="1"/>
  <c r="DZ150" i="1"/>
  <c r="EL150" i="1" s="1"/>
  <c r="AP146" i="1"/>
  <c r="DZ146" i="1"/>
  <c r="EL146" i="1" s="1"/>
  <c r="AP142" i="1"/>
  <c r="DZ142" i="1"/>
  <c r="EL142" i="1" s="1"/>
  <c r="AP138" i="1"/>
  <c r="DZ138" i="1"/>
  <c r="EL138" i="1" s="1"/>
  <c r="AP134" i="1"/>
  <c r="DZ134" i="1"/>
  <c r="EL134" i="1" s="1"/>
  <c r="AP130" i="1"/>
  <c r="DZ130" i="1"/>
  <c r="EL130" i="1" s="1"/>
  <c r="AP122" i="1"/>
  <c r="DZ122" i="1"/>
  <c r="EL122" i="1" s="1"/>
  <c r="AP118" i="1"/>
  <c r="DZ118" i="1"/>
  <c r="EL118" i="1" s="1"/>
  <c r="AP114" i="1"/>
  <c r="DZ114" i="1"/>
  <c r="EL114" i="1" s="1"/>
  <c r="AP110" i="1"/>
  <c r="DZ110" i="1"/>
  <c r="EL110" i="1" s="1"/>
  <c r="AP106" i="1"/>
  <c r="DZ106" i="1"/>
  <c r="EL106" i="1" s="1"/>
  <c r="AP102" i="1"/>
  <c r="DZ102" i="1"/>
  <c r="EL102" i="1" s="1"/>
  <c r="AP98" i="1"/>
  <c r="DZ98" i="1"/>
  <c r="EL98" i="1" s="1"/>
  <c r="AP94" i="1"/>
  <c r="DZ94" i="1"/>
  <c r="EL94" i="1" s="1"/>
  <c r="AP90" i="1"/>
  <c r="DZ90" i="1"/>
  <c r="EL90" i="1" s="1"/>
  <c r="DK183" i="1"/>
  <c r="DW183" i="1"/>
  <c r="DK179" i="1"/>
  <c r="DW179" i="1"/>
  <c r="DK175" i="1"/>
  <c r="DW175" i="1"/>
  <c r="DK171" i="1"/>
  <c r="DW171" i="1"/>
  <c r="DK167" i="1"/>
  <c r="DW167" i="1"/>
  <c r="DK163" i="1"/>
  <c r="DW163" i="1"/>
  <c r="DK159" i="1"/>
  <c r="DW159" i="1"/>
  <c r="DK155" i="1"/>
  <c r="DW155" i="1"/>
  <c r="DK151" i="1"/>
  <c r="DW151" i="1"/>
  <c r="DK147" i="1"/>
  <c r="DW147" i="1"/>
  <c r="DK143" i="1"/>
  <c r="DW143" i="1"/>
  <c r="DK139" i="1"/>
  <c r="DW139" i="1"/>
  <c r="DK135" i="1"/>
  <c r="DW135" i="1"/>
  <c r="DK131" i="1"/>
  <c r="DW131" i="1"/>
  <c r="DK127" i="1"/>
  <c r="DW127" i="1"/>
  <c r="DK123" i="1"/>
  <c r="DW123" i="1"/>
  <c r="DK119" i="1"/>
  <c r="DW119" i="1"/>
  <c r="DK115" i="1"/>
  <c r="DW115" i="1"/>
  <c r="DK111" i="1"/>
  <c r="DW111" i="1"/>
  <c r="DK107" i="1"/>
  <c r="DW107" i="1"/>
  <c r="DK103" i="1"/>
  <c r="DW103" i="1"/>
  <c r="DK99" i="1"/>
  <c r="DW99" i="1"/>
  <c r="DW95" i="1"/>
  <c r="DK95" i="1"/>
  <c r="DW91" i="1"/>
  <c r="DK91" i="1"/>
  <c r="DW86" i="1"/>
  <c r="DK86" i="1"/>
  <c r="DW82" i="1"/>
  <c r="DK82" i="1"/>
  <c r="DW78" i="1"/>
  <c r="DK78" i="1"/>
  <c r="DW74" i="1"/>
  <c r="DK74" i="1"/>
  <c r="DW70" i="1"/>
  <c r="DK70" i="1"/>
  <c r="DW66" i="1"/>
  <c r="DK66" i="1"/>
  <c r="DW62" i="1"/>
  <c r="DK62" i="1"/>
  <c r="DW58" i="1"/>
  <c r="DK58" i="1"/>
  <c r="DW54" i="1"/>
  <c r="DK54" i="1"/>
  <c r="DW50" i="1"/>
  <c r="DK50" i="1"/>
  <c r="DW46" i="1"/>
  <c r="DK46" i="1"/>
  <c r="DW42" i="1"/>
  <c r="DK42" i="1"/>
  <c r="DW38" i="1"/>
  <c r="DK38" i="1"/>
  <c r="DW34" i="1"/>
  <c r="DK34" i="1"/>
  <c r="DW30" i="1"/>
  <c r="DK30" i="1"/>
  <c r="DW26" i="1"/>
  <c r="DK26" i="1"/>
  <c r="DW22" i="1"/>
  <c r="DK22" i="1"/>
  <c r="DW18" i="1"/>
  <c r="DK18" i="1"/>
  <c r="DW14" i="1"/>
  <c r="DK14" i="1"/>
  <c r="DW10" i="1"/>
  <c r="DK10" i="1"/>
  <c r="AM181" i="1"/>
  <c r="DW181" i="1"/>
  <c r="EI181" i="1" s="1"/>
  <c r="DW177" i="1"/>
  <c r="EI177" i="1" s="1"/>
  <c r="AM177" i="1"/>
  <c r="AM173" i="1"/>
  <c r="DW173" i="1"/>
  <c r="EI173" i="1" s="1"/>
  <c r="AM169" i="1"/>
  <c r="DW169" i="1"/>
  <c r="EI169" i="1" s="1"/>
  <c r="AM165" i="1"/>
  <c r="DW165" i="1"/>
  <c r="EI165" i="1" s="1"/>
  <c r="DW161" i="1"/>
  <c r="EI161" i="1" s="1"/>
  <c r="AM161" i="1"/>
  <c r="AM157" i="1"/>
  <c r="DW157" i="1"/>
  <c r="EI157" i="1" s="1"/>
  <c r="AM153" i="1"/>
  <c r="DW153" i="1"/>
  <c r="EI153" i="1" s="1"/>
  <c r="AM149" i="1"/>
  <c r="DW149" i="1"/>
  <c r="EI149" i="1" s="1"/>
  <c r="AM141" i="1"/>
  <c r="DW141" i="1"/>
  <c r="EI141" i="1" s="1"/>
  <c r="AM137" i="1"/>
  <c r="DW137" i="1"/>
  <c r="EI137" i="1" s="1"/>
  <c r="AM133" i="1"/>
  <c r="DW133" i="1"/>
  <c r="EI133" i="1" s="1"/>
  <c r="AM129" i="1"/>
  <c r="DW129" i="1"/>
  <c r="EI129" i="1" s="1"/>
  <c r="AM125" i="1"/>
  <c r="DW125" i="1"/>
  <c r="EI125" i="1" s="1"/>
  <c r="AM121" i="1"/>
  <c r="DW121" i="1"/>
  <c r="EI121" i="1" s="1"/>
  <c r="AM117" i="1"/>
  <c r="DW117" i="1"/>
  <c r="EI117" i="1" s="1"/>
  <c r="AM113" i="1"/>
  <c r="DW113" i="1"/>
  <c r="EI113" i="1" s="1"/>
  <c r="AM109" i="1"/>
  <c r="DW109" i="1"/>
  <c r="EI109" i="1" s="1"/>
  <c r="AM105" i="1"/>
  <c r="DW105" i="1"/>
  <c r="EI105" i="1" s="1"/>
  <c r="AM101" i="1"/>
  <c r="DW101" i="1"/>
  <c r="EI101" i="1" s="1"/>
  <c r="AM97" i="1"/>
  <c r="DW97" i="1"/>
  <c r="EI97" i="1" s="1"/>
  <c r="AM93" i="1"/>
  <c r="DW93" i="1"/>
  <c r="EI93" i="1" s="1"/>
  <c r="AM84" i="1"/>
  <c r="DW84" i="1"/>
  <c r="EI84" i="1" s="1"/>
  <c r="AM80" i="1"/>
  <c r="DW80" i="1"/>
  <c r="EI80" i="1" s="1"/>
  <c r="AM76" i="1"/>
  <c r="DW76" i="1"/>
  <c r="EI76" i="1" s="1"/>
  <c r="AM72" i="1"/>
  <c r="DW72" i="1"/>
  <c r="EI72" i="1" s="1"/>
  <c r="AM68" i="1"/>
  <c r="DW68" i="1"/>
  <c r="EI68" i="1" s="1"/>
  <c r="AM64" i="1"/>
  <c r="DW64" i="1"/>
  <c r="EI64" i="1" s="1"/>
  <c r="AM60" i="1"/>
  <c r="DW60" i="1"/>
  <c r="EI60" i="1" s="1"/>
  <c r="AM52" i="1"/>
  <c r="DW52" i="1"/>
  <c r="EI52" i="1" s="1"/>
  <c r="AM48" i="1"/>
  <c r="DW48" i="1"/>
  <c r="EI48" i="1" s="1"/>
  <c r="AM44" i="1"/>
  <c r="DW44" i="1"/>
  <c r="EI44" i="1" s="1"/>
  <c r="AM40" i="1"/>
  <c r="DW40" i="1"/>
  <c r="EI40" i="1" s="1"/>
  <c r="AM36" i="1"/>
  <c r="DW36" i="1"/>
  <c r="EI36" i="1" s="1"/>
  <c r="AM32" i="1"/>
  <c r="DW32" i="1"/>
  <c r="EI32" i="1" s="1"/>
  <c r="AM28" i="1"/>
  <c r="DW28" i="1"/>
  <c r="EI28" i="1" s="1"/>
  <c r="AM20" i="1"/>
  <c r="DW20" i="1"/>
  <c r="EI20" i="1" s="1"/>
  <c r="AM16" i="1"/>
  <c r="DW16" i="1"/>
  <c r="EI16" i="1" s="1"/>
  <c r="AM12" i="1"/>
  <c r="DW12" i="1"/>
  <c r="EI12" i="1" s="1"/>
  <c r="AM8" i="1"/>
  <c r="DW8" i="1"/>
  <c r="CC6" i="1"/>
  <c r="K18" i="7" s="1"/>
  <c r="K19" i="7" s="1"/>
  <c r="K20" i="7" s="1"/>
  <c r="K21" i="7" s="1"/>
  <c r="AP172" i="1"/>
  <c r="AM145" i="1"/>
  <c r="EL181" i="1"/>
  <c r="EL177" i="1"/>
  <c r="EL173" i="1"/>
  <c r="EL169" i="1"/>
  <c r="EL165" i="1"/>
  <c r="EL161" i="1"/>
  <c r="EL157" i="1"/>
  <c r="EL133" i="1"/>
  <c r="EL129" i="1"/>
  <c r="EL125" i="1"/>
  <c r="EL121" i="1"/>
  <c r="EL117" i="1"/>
  <c r="EL113" i="1"/>
  <c r="EL109" i="1"/>
  <c r="EL105" i="1"/>
  <c r="EL101" i="1"/>
  <c r="EL89" i="1"/>
  <c r="EL85" i="1"/>
  <c r="EL81" i="1"/>
  <c r="EL77" i="1"/>
  <c r="EL73" i="1"/>
  <c r="EL69" i="1"/>
  <c r="EL65" i="1"/>
  <c r="EL17" i="1"/>
  <c r="EL13" i="1"/>
  <c r="EL9" i="1"/>
  <c r="BZ6" i="1"/>
  <c r="H18" i="7" s="1"/>
  <c r="H19" i="7" s="1"/>
  <c r="H20" i="7" s="1"/>
  <c r="H21" i="7" s="1"/>
  <c r="EJ129" i="1"/>
  <c r="BX6" i="1"/>
  <c r="F18" i="7" s="1"/>
  <c r="F19" i="7" s="1"/>
  <c r="F20" i="7" s="1"/>
  <c r="AN181" i="1"/>
  <c r="DX181" i="1"/>
  <c r="EJ181" i="1" s="1"/>
  <c r="AN177" i="1"/>
  <c r="DX177" i="1"/>
  <c r="EJ177" i="1" s="1"/>
  <c r="AN173" i="1"/>
  <c r="DX173" i="1"/>
  <c r="EJ173" i="1" s="1"/>
  <c r="AN169" i="1"/>
  <c r="DX169" i="1"/>
  <c r="EJ169" i="1" s="1"/>
  <c r="AN165" i="1"/>
  <c r="DX165" i="1"/>
  <c r="EJ165" i="1" s="1"/>
  <c r="AN161" i="1"/>
  <c r="DX161" i="1"/>
  <c r="EJ161" i="1" s="1"/>
  <c r="AN157" i="1"/>
  <c r="DX157" i="1"/>
  <c r="EJ157" i="1" s="1"/>
  <c r="AN153" i="1"/>
  <c r="DX153" i="1"/>
  <c r="EJ153" i="1" s="1"/>
  <c r="AN149" i="1"/>
  <c r="DX149" i="1"/>
  <c r="EJ149" i="1" s="1"/>
  <c r="AN145" i="1"/>
  <c r="DX145" i="1"/>
  <c r="EJ145" i="1" s="1"/>
  <c r="AN141" i="1"/>
  <c r="DX141" i="1"/>
  <c r="EJ141" i="1" s="1"/>
  <c r="AN137" i="1"/>
  <c r="DX137" i="1"/>
  <c r="F21" i="5" s="1"/>
  <c r="F23" i="5" s="1"/>
  <c r="AN133" i="1"/>
  <c r="DX133" i="1"/>
  <c r="EJ133" i="1" s="1"/>
  <c r="AN129" i="1"/>
  <c r="DX129" i="1"/>
  <c r="AN125" i="1"/>
  <c r="DX125" i="1"/>
  <c r="EJ125" i="1" s="1"/>
  <c r="AN121" i="1"/>
  <c r="DX121" i="1"/>
  <c r="EJ121" i="1" s="1"/>
  <c r="AN117" i="1"/>
  <c r="DX117" i="1"/>
  <c r="EJ117" i="1" s="1"/>
  <c r="AN113" i="1"/>
  <c r="DX113" i="1"/>
  <c r="EJ113" i="1" s="1"/>
  <c r="AN109" i="1"/>
  <c r="DX109" i="1"/>
  <c r="EJ109" i="1" s="1"/>
  <c r="AN105" i="1"/>
  <c r="DX105" i="1"/>
  <c r="EJ105" i="1" s="1"/>
  <c r="AN101" i="1"/>
  <c r="DX101" i="1"/>
  <c r="EJ101" i="1" s="1"/>
  <c r="AN97" i="1"/>
  <c r="DX97" i="1"/>
  <c r="EJ97" i="1" s="1"/>
  <c r="DX93" i="1"/>
  <c r="EJ93" i="1" s="1"/>
  <c r="AN93" i="1"/>
  <c r="AN89" i="1"/>
  <c r="DX89" i="1"/>
  <c r="EJ89" i="1" s="1"/>
  <c r="AN85" i="1"/>
  <c r="DX85" i="1"/>
  <c r="EJ85" i="1" s="1"/>
  <c r="AN81" i="1"/>
  <c r="DX81" i="1"/>
  <c r="EJ81" i="1" s="1"/>
  <c r="AN77" i="1"/>
  <c r="DX77" i="1"/>
  <c r="EJ77" i="1" s="1"/>
  <c r="AN73" i="1"/>
  <c r="DX73" i="1"/>
  <c r="EJ73" i="1" s="1"/>
  <c r="AN69" i="1"/>
  <c r="DX69" i="1"/>
  <c r="EJ69" i="1" s="1"/>
  <c r="AN65" i="1"/>
  <c r="DX65" i="1"/>
  <c r="EJ65" i="1" s="1"/>
  <c r="AN61" i="1"/>
  <c r="DX61" i="1"/>
  <c r="EJ61" i="1" s="1"/>
  <c r="AN57" i="1"/>
  <c r="DX57" i="1"/>
  <c r="EJ57" i="1" s="1"/>
  <c r="AN53" i="1"/>
  <c r="DX53" i="1"/>
  <c r="EJ53" i="1" s="1"/>
  <c r="AN49" i="1"/>
  <c r="DX49" i="1"/>
  <c r="EJ49" i="1" s="1"/>
  <c r="AN45" i="1"/>
  <c r="DX45" i="1"/>
  <c r="EJ45" i="1" s="1"/>
  <c r="AN41" i="1"/>
  <c r="DX41" i="1"/>
  <c r="EJ41" i="1" s="1"/>
  <c r="AN37" i="1"/>
  <c r="DX37" i="1"/>
  <c r="EJ37" i="1" s="1"/>
  <c r="AN33" i="1"/>
  <c r="DX33" i="1"/>
  <c r="EJ33" i="1" s="1"/>
  <c r="AN29" i="1"/>
  <c r="DX29" i="1"/>
  <c r="EJ29" i="1" s="1"/>
  <c r="AN25" i="1"/>
  <c r="DX25" i="1"/>
  <c r="EJ25" i="1" s="1"/>
  <c r="AN21" i="1"/>
  <c r="DX21" i="1"/>
  <c r="EJ21" i="1" s="1"/>
  <c r="AN17" i="1"/>
  <c r="DX17" i="1"/>
  <c r="EJ17" i="1" s="1"/>
  <c r="AN13" i="1"/>
  <c r="DX13" i="1"/>
  <c r="EJ13" i="1" s="1"/>
  <c r="AN9" i="1"/>
  <c r="DX9" i="1"/>
  <c r="EJ9" i="1" s="1"/>
  <c r="DW56" i="1"/>
  <c r="EI56" i="1" s="1"/>
  <c r="AR184" i="1"/>
  <c r="AR180" i="1"/>
  <c r="AR176" i="1"/>
  <c r="AR172" i="1"/>
  <c r="AR168" i="1"/>
  <c r="AR164" i="1"/>
  <c r="AR160" i="1"/>
  <c r="AR156" i="1"/>
  <c r="AR152" i="1"/>
  <c r="AR148" i="1"/>
  <c r="AR144" i="1"/>
  <c r="AR140" i="1"/>
  <c r="AR136" i="1"/>
  <c r="AR132" i="1"/>
  <c r="AR128" i="1"/>
  <c r="AR124" i="1"/>
  <c r="AR120" i="1"/>
  <c r="AR116" i="1"/>
  <c r="AR112" i="1"/>
  <c r="AR108" i="1"/>
  <c r="AR104" i="1"/>
  <c r="AR100" i="1"/>
  <c r="AR96" i="1"/>
  <c r="AR92" i="1"/>
  <c r="AR88" i="1"/>
  <c r="AR84" i="1"/>
  <c r="AR80" i="1"/>
  <c r="AR76" i="1"/>
  <c r="AR72" i="1"/>
  <c r="AR68" i="1"/>
  <c r="AR64" i="1"/>
  <c r="AR60" i="1"/>
  <c r="AR56" i="1"/>
  <c r="AR52" i="1"/>
  <c r="AR48" i="1"/>
  <c r="AR44" i="1"/>
  <c r="AR40" i="1"/>
  <c r="AR36" i="1"/>
  <c r="AR32" i="1"/>
  <c r="AR28" i="1"/>
  <c r="AR24" i="1"/>
  <c r="AR20" i="1"/>
  <c r="AR16" i="1"/>
  <c r="AR12" i="1"/>
  <c r="AR8" i="1"/>
  <c r="AQ184" i="1"/>
  <c r="AQ180" i="1"/>
  <c r="AQ176" i="1"/>
  <c r="AQ172" i="1"/>
  <c r="AQ168" i="1"/>
  <c r="AQ164" i="1"/>
  <c r="AQ160" i="1"/>
  <c r="AQ156" i="1"/>
  <c r="AQ152" i="1"/>
  <c r="AQ148" i="1"/>
  <c r="AQ144" i="1"/>
  <c r="AQ140" i="1"/>
  <c r="AQ136" i="1"/>
  <c r="AQ132" i="1"/>
  <c r="AQ128" i="1"/>
  <c r="AQ124" i="1"/>
  <c r="AQ120" i="1"/>
  <c r="AQ116" i="1"/>
  <c r="AQ112" i="1"/>
  <c r="AQ108" i="1"/>
  <c r="AQ104" i="1"/>
  <c r="AQ100" i="1"/>
  <c r="AQ96" i="1"/>
  <c r="AQ92" i="1"/>
  <c r="AQ88" i="1"/>
  <c r="AQ84" i="1"/>
  <c r="AQ80" i="1"/>
  <c r="AQ76" i="1"/>
  <c r="AQ72" i="1"/>
  <c r="AQ68" i="1"/>
  <c r="AQ64" i="1"/>
  <c r="AQ60" i="1"/>
  <c r="AQ56" i="1"/>
  <c r="AQ52" i="1"/>
  <c r="AQ48" i="1"/>
  <c r="AQ44" i="1"/>
  <c r="AQ40" i="1"/>
  <c r="AQ36" i="1"/>
  <c r="AQ32" i="1"/>
  <c r="AQ28" i="1"/>
  <c r="AQ24" i="1"/>
  <c r="AQ20" i="1"/>
  <c r="AQ16" i="1"/>
  <c r="AQ12" i="1"/>
  <c r="AQ8" i="1"/>
  <c r="AP184" i="1"/>
  <c r="DZ184" i="1"/>
  <c r="EL184" i="1" s="1"/>
  <c r="AP180" i="1"/>
  <c r="DZ180" i="1"/>
  <c r="EL180" i="1" s="1"/>
  <c r="AP176" i="1"/>
  <c r="DZ176" i="1"/>
  <c r="EL176" i="1" s="1"/>
  <c r="AP168" i="1"/>
  <c r="DZ168" i="1"/>
  <c r="EL168" i="1" s="1"/>
  <c r="AP164" i="1"/>
  <c r="DZ164" i="1"/>
  <c r="EL164" i="1" s="1"/>
  <c r="AP160" i="1"/>
  <c r="DZ160" i="1"/>
  <c r="EL160" i="1" s="1"/>
  <c r="AP156" i="1"/>
  <c r="DZ156" i="1"/>
  <c r="EL156" i="1" s="1"/>
  <c r="AP152" i="1"/>
  <c r="DZ152" i="1"/>
  <c r="EL152" i="1" s="1"/>
  <c r="AP148" i="1"/>
  <c r="DZ148" i="1"/>
  <c r="EL148" i="1" s="1"/>
  <c r="AP144" i="1"/>
  <c r="DZ144" i="1"/>
  <c r="EL144" i="1" s="1"/>
  <c r="DZ140" i="1"/>
  <c r="EL140" i="1" s="1"/>
  <c r="AP140" i="1"/>
  <c r="AP136" i="1"/>
  <c r="DZ136" i="1"/>
  <c r="EL136" i="1" s="1"/>
  <c r="AP132" i="1"/>
  <c r="DZ132" i="1"/>
  <c r="EL132" i="1" s="1"/>
  <c r="AP128" i="1"/>
  <c r="DZ128" i="1"/>
  <c r="EL128" i="1" s="1"/>
  <c r="AP124" i="1"/>
  <c r="DZ124" i="1"/>
  <c r="EL124" i="1" s="1"/>
  <c r="AP120" i="1"/>
  <c r="DZ120" i="1"/>
  <c r="EL120" i="1" s="1"/>
  <c r="AP116" i="1"/>
  <c r="DZ116" i="1"/>
  <c r="EL116" i="1" s="1"/>
  <c r="AP112" i="1"/>
  <c r="DZ112" i="1"/>
  <c r="EL112" i="1" s="1"/>
  <c r="AP108" i="1"/>
  <c r="DZ108" i="1"/>
  <c r="EL108" i="1" s="1"/>
  <c r="AP104" i="1"/>
  <c r="DZ104" i="1"/>
  <c r="EL104" i="1" s="1"/>
  <c r="AP100" i="1"/>
  <c r="DZ100" i="1"/>
  <c r="EL100" i="1" s="1"/>
  <c r="AP96" i="1"/>
  <c r="DZ96" i="1"/>
  <c r="EL96" i="1" s="1"/>
  <c r="AP92" i="1"/>
  <c r="DZ92" i="1"/>
  <c r="EL92" i="1" s="1"/>
  <c r="AP88" i="1"/>
  <c r="DZ88" i="1"/>
  <c r="EL88" i="1" s="1"/>
  <c r="AP84" i="1"/>
  <c r="DZ84" i="1"/>
  <c r="EL84" i="1" s="1"/>
  <c r="AP80" i="1"/>
  <c r="DZ80" i="1"/>
  <c r="EL80" i="1" s="1"/>
  <c r="AP76" i="1"/>
  <c r="DZ76" i="1"/>
  <c r="EL76" i="1" s="1"/>
  <c r="AP72" i="1"/>
  <c r="DZ72" i="1"/>
  <c r="EL72" i="1" s="1"/>
  <c r="AP68" i="1"/>
  <c r="DZ68" i="1"/>
  <c r="EL68" i="1" s="1"/>
  <c r="AP64" i="1"/>
  <c r="DZ64" i="1"/>
  <c r="EL64" i="1" s="1"/>
  <c r="AP60" i="1"/>
  <c r="DZ60" i="1"/>
  <c r="EL60" i="1" s="1"/>
  <c r="AP56" i="1"/>
  <c r="DZ56" i="1"/>
  <c r="EL56" i="1" s="1"/>
  <c r="AP52" i="1"/>
  <c r="DZ52" i="1"/>
  <c r="EL52" i="1" s="1"/>
  <c r="AP48" i="1"/>
  <c r="DZ48" i="1"/>
  <c r="EL48" i="1" s="1"/>
  <c r="AP44" i="1"/>
  <c r="DZ44" i="1"/>
  <c r="EL44" i="1" s="1"/>
  <c r="AP40" i="1"/>
  <c r="DZ40" i="1"/>
  <c r="EL40" i="1" s="1"/>
  <c r="AP36" i="1"/>
  <c r="DZ36" i="1"/>
  <c r="EL36" i="1" s="1"/>
  <c r="AP32" i="1"/>
  <c r="DZ32" i="1"/>
  <c r="EL32" i="1" s="1"/>
  <c r="AP28" i="1"/>
  <c r="DZ28" i="1"/>
  <c r="EL28" i="1" s="1"/>
  <c r="AP24" i="1"/>
  <c r="DZ24" i="1"/>
  <c r="EL24" i="1" s="1"/>
  <c r="AP20" i="1"/>
  <c r="DZ20" i="1"/>
  <c r="EL20" i="1" s="1"/>
  <c r="AP16" i="1"/>
  <c r="DZ16" i="1"/>
  <c r="EL16" i="1" s="1"/>
  <c r="AP12" i="1"/>
  <c r="DZ12" i="1"/>
  <c r="EL12" i="1" s="1"/>
  <c r="AP8" i="1"/>
  <c r="AD6" i="1"/>
  <c r="H7" i="7" s="1"/>
  <c r="DZ8" i="1"/>
  <c r="EL8" i="1" s="1"/>
  <c r="EK156" i="1"/>
  <c r="EK152" i="1"/>
  <c r="EK148" i="1"/>
  <c r="EK96" i="1"/>
  <c r="EK92" i="1"/>
  <c r="EK88" i="1"/>
  <c r="EK60" i="1"/>
  <c r="EK36" i="1"/>
  <c r="EK32" i="1"/>
  <c r="EK28" i="1"/>
  <c r="EK20" i="1"/>
  <c r="BA6" i="1"/>
  <c r="AG4" i="3" s="1"/>
  <c r="DW24" i="1"/>
  <c r="EI24" i="1" s="1"/>
  <c r="AQ87" i="1"/>
  <c r="AQ83" i="1"/>
  <c r="AQ79" i="1"/>
  <c r="AQ75" i="1"/>
  <c r="AQ71" i="1"/>
  <c r="AQ67" i="1"/>
  <c r="AQ63" i="1"/>
  <c r="AQ59" i="1"/>
  <c r="AQ55" i="1"/>
  <c r="AQ51" i="1"/>
  <c r="AQ47" i="1"/>
  <c r="AQ43" i="1"/>
  <c r="AQ39" i="1"/>
  <c r="AQ35" i="1"/>
  <c r="AQ31" i="1"/>
  <c r="AQ27" i="1"/>
  <c r="AQ23" i="1"/>
  <c r="AQ19" i="1"/>
  <c r="AQ15" i="1"/>
  <c r="AQ11" i="1"/>
  <c r="DZ86" i="1"/>
  <c r="EL86" i="1" s="1"/>
  <c r="DZ82" i="1"/>
  <c r="EL82" i="1" s="1"/>
  <c r="DZ78" i="1"/>
  <c r="EL78" i="1" s="1"/>
  <c r="DZ74" i="1"/>
  <c r="EL74" i="1" s="1"/>
  <c r="DZ70" i="1"/>
  <c r="EL70" i="1" s="1"/>
  <c r="DZ66" i="1"/>
  <c r="EL66" i="1" s="1"/>
  <c r="DZ62" i="1"/>
  <c r="EL62" i="1" s="1"/>
  <c r="DZ58" i="1"/>
  <c r="EL58" i="1" s="1"/>
  <c r="DZ54" i="1"/>
  <c r="EL54" i="1" s="1"/>
  <c r="DZ50" i="1"/>
  <c r="EL50" i="1" s="1"/>
  <c r="DZ46" i="1"/>
  <c r="EL46" i="1" s="1"/>
  <c r="DZ42" i="1"/>
  <c r="EL42" i="1" s="1"/>
  <c r="DZ38" i="1"/>
  <c r="EL38" i="1" s="1"/>
  <c r="DZ34" i="1"/>
  <c r="EL34" i="1" s="1"/>
  <c r="DZ30" i="1"/>
  <c r="EL30" i="1" s="1"/>
  <c r="DZ26" i="1"/>
  <c r="EL26" i="1" s="1"/>
  <c r="DZ22" i="1"/>
  <c r="EL22" i="1" s="1"/>
  <c r="DZ18" i="1"/>
  <c r="EL18" i="1" s="1"/>
  <c r="DZ14" i="1"/>
  <c r="EL14" i="1" s="1"/>
  <c r="DZ10" i="1"/>
  <c r="EL10" i="1" s="1"/>
  <c r="AP183" i="1"/>
  <c r="AP179" i="1"/>
  <c r="AP175" i="1"/>
  <c r="AP171" i="1"/>
  <c r="AP167" i="1"/>
  <c r="AP163" i="1"/>
  <c r="AP159" i="1"/>
  <c r="AP155" i="1"/>
  <c r="AP151" i="1"/>
  <c r="AP147" i="1"/>
  <c r="AP143" i="1"/>
  <c r="AP139" i="1"/>
  <c r="AP135" i="1"/>
  <c r="AP131" i="1"/>
  <c r="AP127" i="1"/>
  <c r="AP123" i="1"/>
  <c r="AP119" i="1"/>
  <c r="AP115" i="1"/>
  <c r="AP107" i="1"/>
  <c r="AP103" i="1"/>
  <c r="AP99" i="1"/>
  <c r="AP95" i="1"/>
  <c r="AP91" i="1"/>
  <c r="AP87" i="1"/>
  <c r="AP83" i="1"/>
  <c r="AP79" i="1"/>
  <c r="AP75" i="1"/>
  <c r="AP71" i="1"/>
  <c r="AP67" i="1"/>
  <c r="AP63" i="1"/>
  <c r="AP59" i="1"/>
  <c r="AP55" i="1"/>
  <c r="AP51" i="1"/>
  <c r="AP47" i="1"/>
  <c r="AP43" i="1"/>
  <c r="AP39" i="1"/>
  <c r="AP35" i="1"/>
  <c r="AP31" i="1"/>
  <c r="AP27" i="1"/>
  <c r="AP23" i="1"/>
  <c r="AP19" i="1"/>
  <c r="AP15" i="1"/>
  <c r="AP11" i="1"/>
  <c r="AO182" i="1"/>
  <c r="AO178" i="1"/>
  <c r="AO174" i="1"/>
  <c r="AO170" i="1"/>
  <c r="AO166" i="1"/>
  <c r="AO162" i="1"/>
  <c r="AO158" i="1"/>
  <c r="AO154" i="1"/>
  <c r="AO150" i="1"/>
  <c r="AO146" i="1"/>
  <c r="AO142" i="1"/>
  <c r="AO138" i="1"/>
  <c r="AO134" i="1"/>
  <c r="AO130" i="1"/>
  <c r="AO126" i="1"/>
  <c r="AO122" i="1"/>
  <c r="AO118" i="1"/>
  <c r="AO114" i="1"/>
  <c r="AO110" i="1"/>
  <c r="AO106" i="1"/>
  <c r="AO98" i="1"/>
  <c r="AO94" i="1"/>
  <c r="AO90" i="1"/>
  <c r="AO86" i="1"/>
  <c r="AO82" i="1"/>
  <c r="AO78" i="1"/>
  <c r="AO74" i="1"/>
  <c r="AO70" i="1"/>
  <c r="AO66" i="1"/>
  <c r="AO62" i="1"/>
  <c r="AO58" i="1"/>
  <c r="AO54" i="1"/>
  <c r="AO50" i="1"/>
  <c r="AO46" i="1"/>
  <c r="AO42" i="1"/>
  <c r="AO38" i="1"/>
  <c r="AO34" i="1"/>
  <c r="AO30" i="1"/>
  <c r="AO26" i="1"/>
  <c r="AO22" i="1"/>
  <c r="AO18" i="1"/>
  <c r="AO14" i="1"/>
  <c r="AO10" i="1"/>
  <c r="AN183" i="1"/>
  <c r="DX183" i="1"/>
  <c r="EJ183" i="1" s="1"/>
  <c r="AN179" i="1"/>
  <c r="DX179" i="1"/>
  <c r="EJ179" i="1" s="1"/>
  <c r="AN175" i="1"/>
  <c r="DX175" i="1"/>
  <c r="EJ175" i="1" s="1"/>
  <c r="AN171" i="1"/>
  <c r="DX171" i="1"/>
  <c r="EJ171" i="1" s="1"/>
  <c r="AN167" i="1"/>
  <c r="DX167" i="1"/>
  <c r="EJ167" i="1" s="1"/>
  <c r="AN163" i="1"/>
  <c r="DX163" i="1"/>
  <c r="EJ163" i="1" s="1"/>
  <c r="AN159" i="1"/>
  <c r="DX159" i="1"/>
  <c r="EJ159" i="1" s="1"/>
  <c r="AN155" i="1"/>
  <c r="DX155" i="1"/>
  <c r="EJ155" i="1" s="1"/>
  <c r="AN151" i="1"/>
  <c r="DX151" i="1"/>
  <c r="EJ151" i="1" s="1"/>
  <c r="AN147" i="1"/>
  <c r="DX147" i="1"/>
  <c r="EJ147" i="1" s="1"/>
  <c r="AN143" i="1"/>
  <c r="DX143" i="1"/>
  <c r="EJ143" i="1" s="1"/>
  <c r="AN139" i="1"/>
  <c r="DX139" i="1"/>
  <c r="EJ139" i="1" s="1"/>
  <c r="AN135" i="1"/>
  <c r="DX135" i="1"/>
  <c r="EJ135" i="1" s="1"/>
  <c r="AN131" i="1"/>
  <c r="DX131" i="1"/>
  <c r="EJ131" i="1" s="1"/>
  <c r="AN127" i="1"/>
  <c r="DX127" i="1"/>
  <c r="EJ127" i="1" s="1"/>
  <c r="AN123" i="1"/>
  <c r="DX123" i="1"/>
  <c r="EJ123" i="1" s="1"/>
  <c r="AN119" i="1"/>
  <c r="DX119" i="1"/>
  <c r="EJ119" i="1" s="1"/>
  <c r="AN115" i="1"/>
  <c r="DX115" i="1"/>
  <c r="EJ115" i="1" s="1"/>
  <c r="AN111" i="1"/>
  <c r="DX111" i="1"/>
  <c r="EJ111" i="1" s="1"/>
  <c r="AN107" i="1"/>
  <c r="DX107" i="1"/>
  <c r="EJ107" i="1" s="1"/>
  <c r="AN103" i="1"/>
  <c r="DX103" i="1"/>
  <c r="EJ103" i="1" s="1"/>
  <c r="AN99" i="1"/>
  <c r="DX99" i="1"/>
  <c r="EJ99" i="1" s="1"/>
  <c r="AN95" i="1"/>
  <c r="DX95" i="1"/>
  <c r="EJ95" i="1" s="1"/>
  <c r="AN91" i="1"/>
  <c r="DX91" i="1"/>
  <c r="EJ91" i="1" s="1"/>
  <c r="AN87" i="1"/>
  <c r="DX87" i="1"/>
  <c r="EJ87" i="1" s="1"/>
  <c r="E16" i="20" s="1"/>
  <c r="AN83" i="1"/>
  <c r="DX83" i="1"/>
  <c r="EJ83" i="1" s="1"/>
  <c r="AN79" i="1"/>
  <c r="DX79" i="1"/>
  <c r="EJ79" i="1" s="1"/>
  <c r="AN75" i="1"/>
  <c r="DX75" i="1"/>
  <c r="EJ75" i="1" s="1"/>
  <c r="AN71" i="1"/>
  <c r="DX71" i="1"/>
  <c r="EJ71" i="1" s="1"/>
  <c r="AN67" i="1"/>
  <c r="DX67" i="1"/>
  <c r="EJ67" i="1" s="1"/>
  <c r="AN63" i="1"/>
  <c r="DX63" i="1"/>
  <c r="EJ63" i="1" s="1"/>
  <c r="AN59" i="1"/>
  <c r="DX59" i="1"/>
  <c r="EJ59" i="1" s="1"/>
  <c r="AN55" i="1"/>
  <c r="DX55" i="1"/>
  <c r="EJ55" i="1" s="1"/>
  <c r="AN51" i="1"/>
  <c r="DX51" i="1"/>
  <c r="EJ51" i="1" s="1"/>
  <c r="AN47" i="1"/>
  <c r="DX47" i="1"/>
  <c r="EJ47" i="1" s="1"/>
  <c r="AN43" i="1"/>
  <c r="DX43" i="1"/>
  <c r="EJ43" i="1" s="1"/>
  <c r="AN39" i="1"/>
  <c r="DX39" i="1"/>
  <c r="EJ39" i="1" s="1"/>
  <c r="AN35" i="1"/>
  <c r="DX35" i="1"/>
  <c r="EJ35" i="1" s="1"/>
  <c r="AN31" i="1"/>
  <c r="DX31" i="1"/>
  <c r="EJ31" i="1" s="1"/>
  <c r="AN27" i="1"/>
  <c r="DX27" i="1"/>
  <c r="EJ27" i="1" s="1"/>
  <c r="AN23" i="1"/>
  <c r="DX23" i="1"/>
  <c r="EJ23" i="1" s="1"/>
  <c r="AN19" i="1"/>
  <c r="DX19" i="1"/>
  <c r="EJ19" i="1" s="1"/>
  <c r="AN15" i="1"/>
  <c r="DX15" i="1"/>
  <c r="EJ15" i="1" s="1"/>
  <c r="AN11" i="1"/>
  <c r="DX11" i="1"/>
  <c r="EJ11" i="1" s="1"/>
  <c r="AM183" i="1"/>
  <c r="AM179" i="1"/>
  <c r="AM175" i="1"/>
  <c r="AM171" i="1"/>
  <c r="AM167" i="1"/>
  <c r="AM163" i="1"/>
  <c r="AM159" i="1"/>
  <c r="AM155" i="1"/>
  <c r="AM151" i="1"/>
  <c r="AM147" i="1"/>
  <c r="AM143" i="1"/>
  <c r="AM139" i="1"/>
  <c r="AM135" i="1"/>
  <c r="AM131" i="1"/>
  <c r="AM127" i="1"/>
  <c r="AM86" i="1"/>
  <c r="AM78" i="1"/>
  <c r="AM62" i="1"/>
  <c r="AM18" i="1"/>
  <c r="AP181" i="1"/>
  <c r="AP177" i="1"/>
  <c r="AP173" i="1"/>
  <c r="AP169" i="1"/>
  <c r="AP165" i="1"/>
  <c r="AP161" i="1"/>
  <c r="AP157" i="1"/>
  <c r="AP153" i="1"/>
  <c r="AP149" i="1"/>
  <c r="AP145" i="1"/>
  <c r="AP141" i="1"/>
  <c r="AP137" i="1"/>
  <c r="AP133" i="1"/>
  <c r="AP129" i="1"/>
  <c r="AP125" i="1"/>
  <c r="AP121" i="1"/>
  <c r="AP117" i="1"/>
  <c r="AP113" i="1"/>
  <c r="AP109" i="1"/>
  <c r="AP105" i="1"/>
  <c r="AP101" i="1"/>
  <c r="AP97" i="1"/>
  <c r="AP93" i="1"/>
  <c r="AP89" i="1"/>
  <c r="AP85" i="1"/>
  <c r="AP81" i="1"/>
  <c r="AP77" i="1"/>
  <c r="AP73" i="1"/>
  <c r="AP69" i="1"/>
  <c r="AP65" i="1"/>
  <c r="AP61" i="1"/>
  <c r="AP57" i="1"/>
  <c r="AP53" i="1"/>
  <c r="AP49" i="1"/>
  <c r="AP45" i="1"/>
  <c r="AP41" i="1"/>
  <c r="AP37" i="1"/>
  <c r="AP33" i="1"/>
  <c r="AP29" i="1"/>
  <c r="AP25" i="1"/>
  <c r="AP21" i="1"/>
  <c r="AP17" i="1"/>
  <c r="AP13" i="1"/>
  <c r="AP9" i="1"/>
  <c r="AO184" i="1"/>
  <c r="AO180" i="1"/>
  <c r="AO176" i="1"/>
  <c r="AO172" i="1"/>
  <c r="AO168" i="1"/>
  <c r="AO164" i="1"/>
  <c r="AO160" i="1"/>
  <c r="AO156" i="1"/>
  <c r="AO152" i="1"/>
  <c r="AO148" i="1"/>
  <c r="AO144" i="1"/>
  <c r="AO140" i="1"/>
  <c r="AO136" i="1"/>
  <c r="AO132" i="1"/>
  <c r="AO128" i="1"/>
  <c r="AO124" i="1"/>
  <c r="AO120" i="1"/>
  <c r="AO116" i="1"/>
  <c r="AO112" i="1"/>
  <c r="AO108" i="1"/>
  <c r="AO104" i="1"/>
  <c r="AO100" i="1"/>
  <c r="AO96" i="1"/>
  <c r="AO92" i="1"/>
  <c r="AO88" i="1"/>
  <c r="AO84" i="1"/>
  <c r="AO80" i="1"/>
  <c r="AO76" i="1"/>
  <c r="AO72" i="1"/>
  <c r="AO68" i="1"/>
  <c r="AO64" i="1"/>
  <c r="AO60" i="1"/>
  <c r="AO56" i="1"/>
  <c r="AO52" i="1"/>
  <c r="AO48" i="1"/>
  <c r="AO44" i="1"/>
  <c r="AO40" i="1"/>
  <c r="AO36" i="1"/>
  <c r="AO32" i="1"/>
  <c r="AO28" i="1"/>
  <c r="AO24" i="1"/>
  <c r="AO20" i="1"/>
  <c r="AO16" i="1"/>
  <c r="AO12" i="1"/>
  <c r="AO8" i="1"/>
  <c r="AN184" i="1"/>
  <c r="AN180" i="1"/>
  <c r="AN176" i="1"/>
  <c r="AN172" i="1"/>
  <c r="AN168" i="1"/>
  <c r="AN164" i="1"/>
  <c r="AN160" i="1"/>
  <c r="AN156" i="1"/>
  <c r="AN152" i="1"/>
  <c r="AN148" i="1"/>
  <c r="AN144" i="1"/>
  <c r="AN140" i="1"/>
  <c r="AN136" i="1"/>
  <c r="AN132" i="1"/>
  <c r="AN128" i="1"/>
  <c r="AN120" i="1"/>
  <c r="AN116" i="1"/>
  <c r="AN112" i="1"/>
  <c r="AN108" i="1"/>
  <c r="AN104" i="1"/>
  <c r="AN100" i="1"/>
  <c r="AN96" i="1"/>
  <c r="AN92" i="1"/>
  <c r="AN88" i="1"/>
  <c r="AN84" i="1"/>
  <c r="AN80" i="1"/>
  <c r="AN76" i="1"/>
  <c r="AN72" i="1"/>
  <c r="AN68" i="1"/>
  <c r="AN64" i="1"/>
  <c r="AN60" i="1"/>
  <c r="AN56" i="1"/>
  <c r="AN52" i="1"/>
  <c r="AN48" i="1"/>
  <c r="AN44" i="1"/>
  <c r="AN40" i="1"/>
  <c r="AN36" i="1"/>
  <c r="AN32" i="1"/>
  <c r="AN28" i="1"/>
  <c r="AN24" i="1"/>
  <c r="AN20" i="1"/>
  <c r="AN16" i="1"/>
  <c r="AN12" i="1"/>
  <c r="AN8" i="1"/>
  <c r="AN126" i="1"/>
  <c r="AN122" i="1"/>
  <c r="AN118" i="1"/>
  <c r="AN114" i="1"/>
  <c r="AN110" i="1"/>
  <c r="AN106" i="1"/>
  <c r="AN102" i="1"/>
  <c r="AN98" i="1"/>
  <c r="AN94" i="1"/>
  <c r="AN90" i="1"/>
  <c r="AN86" i="1"/>
  <c r="AN82" i="1"/>
  <c r="AN78" i="1"/>
  <c r="AN74" i="1"/>
  <c r="AN70" i="1"/>
  <c r="AN66" i="1"/>
  <c r="AN62" i="1"/>
  <c r="AN58" i="1"/>
  <c r="AN54" i="1"/>
  <c r="AN50" i="1"/>
  <c r="AN46" i="1"/>
  <c r="AN42" i="1"/>
  <c r="AN38" i="1"/>
  <c r="AN34" i="1"/>
  <c r="AN30" i="1"/>
  <c r="AN26" i="1"/>
  <c r="AN22" i="1"/>
  <c r="AN18" i="1"/>
  <c r="AN14" i="1"/>
  <c r="AN10" i="1"/>
  <c r="AY6" i="1"/>
  <c r="R8" i="7" s="1"/>
  <c r="AM87" i="1"/>
  <c r="AM83" i="1"/>
  <c r="AM79" i="1"/>
  <c r="AM75" i="1"/>
  <c r="AM71" i="1"/>
  <c r="AM67" i="1"/>
  <c r="AM63" i="1"/>
  <c r="AM59" i="1"/>
  <c r="AM55" i="1"/>
  <c r="AM51" i="1"/>
  <c r="AM47" i="1"/>
  <c r="AM43" i="1"/>
  <c r="AM39" i="1"/>
  <c r="AM35" i="1"/>
  <c r="AM31" i="1"/>
  <c r="AM27" i="1"/>
  <c r="AM23" i="1"/>
  <c r="AM19" i="1"/>
  <c r="AM15" i="1"/>
  <c r="AM11" i="1"/>
  <c r="AM123" i="1"/>
  <c r="AM119" i="1"/>
  <c r="AM115" i="1"/>
  <c r="AM111" i="1"/>
  <c r="AM107" i="1"/>
  <c r="AM103" i="1"/>
  <c r="AM99" i="1"/>
  <c r="AM95" i="1"/>
  <c r="AM91" i="1"/>
  <c r="AM82" i="1"/>
  <c r="AM74" i="1"/>
  <c r="AM70" i="1"/>
  <c r="AM66" i="1"/>
  <c r="AM58" i="1"/>
  <c r="AM54" i="1"/>
  <c r="AM50" i="1"/>
  <c r="AM46" i="1"/>
  <c r="AM42" i="1"/>
  <c r="AM38" i="1"/>
  <c r="AM34" i="1"/>
  <c r="AM30" i="1"/>
  <c r="AM26" i="1"/>
  <c r="AM22" i="1"/>
  <c r="AM14" i="1"/>
  <c r="AM10" i="1"/>
  <c r="AM106" i="1"/>
  <c r="AM102" i="1"/>
  <c r="AM98" i="1"/>
  <c r="AM94" i="1"/>
  <c r="AM90" i="1"/>
  <c r="AM85" i="1"/>
  <c r="AM81" i="1"/>
  <c r="AM77" i="1"/>
  <c r="AM73" i="1"/>
  <c r="AM69" i="1"/>
  <c r="AM65" i="1"/>
  <c r="AM61" i="1"/>
  <c r="AM57" i="1"/>
  <c r="AM53" i="1"/>
  <c r="AM49" i="1"/>
  <c r="AM45" i="1"/>
  <c r="AM41" i="1"/>
  <c r="AM37" i="1"/>
  <c r="AM33" i="1"/>
  <c r="AM29" i="1"/>
  <c r="AM25" i="1"/>
  <c r="AM21" i="1"/>
  <c r="AM17" i="1"/>
  <c r="AM13" i="1"/>
  <c r="AM9" i="1"/>
  <c r="AM89" i="1"/>
  <c r="K23" i="5"/>
  <c r="AG10" i="3"/>
  <c r="DM6" i="1"/>
  <c r="G10" i="7"/>
  <c r="G23" i="5"/>
  <c r="E24" i="20"/>
  <c r="K7" i="7"/>
  <c r="F15" i="5"/>
  <c r="DL6" i="1"/>
  <c r="F8" i="7"/>
  <c r="D24" i="20"/>
  <c r="AE5" i="3"/>
  <c r="H24" i="20"/>
  <c r="K15" i="5"/>
  <c r="H15" i="5"/>
  <c r="J15" i="5"/>
  <c r="F24" i="20"/>
  <c r="I24" i="20"/>
  <c r="G24" i="20"/>
  <c r="EN7" i="1"/>
  <c r="DZ188" i="1"/>
  <c r="AI8" i="3" s="1"/>
  <c r="EM7" i="1"/>
  <c r="AH5" i="3"/>
  <c r="AC6" i="1"/>
  <c r="DY7" i="1"/>
  <c r="AB6" i="1"/>
  <c r="DX7" i="1"/>
  <c r="G20" i="7"/>
  <c r="G21" i="7" s="1"/>
  <c r="R26" i="7"/>
  <c r="L18" i="20" l="1"/>
  <c r="G18" i="20"/>
  <c r="I18" i="20"/>
  <c r="H18" i="20"/>
  <c r="F18" i="20"/>
  <c r="AM7" i="3"/>
  <c r="V185" i="3"/>
  <c r="V184" i="3"/>
  <c r="W184" i="3"/>
  <c r="W185" i="3"/>
  <c r="X184" i="3"/>
  <c r="X185" i="3"/>
  <c r="AG7" i="3"/>
  <c r="F25" i="5" s="1"/>
  <c r="DE6" i="1"/>
  <c r="DE7" i="1" s="1"/>
  <c r="DE8" i="1" s="1"/>
  <c r="DE9" i="1" s="1"/>
  <c r="DE10" i="1" s="1"/>
  <c r="DE11" i="1" s="1"/>
  <c r="DE12" i="1" s="1"/>
  <c r="DE13" i="1" s="1"/>
  <c r="DE14" i="1" s="1"/>
  <c r="DE15" i="1" s="1"/>
  <c r="DE16" i="1" s="1"/>
  <c r="DE17" i="1" s="1"/>
  <c r="DE18" i="1" s="1"/>
  <c r="DE19" i="1" s="1"/>
  <c r="DE20" i="1" s="1"/>
  <c r="DE21" i="1" s="1"/>
  <c r="DE22" i="1" s="1"/>
  <c r="DE23" i="1" s="1"/>
  <c r="DE24" i="1" s="1"/>
  <c r="DE25" i="1" s="1"/>
  <c r="DE26" i="1" s="1"/>
  <c r="DE27" i="1" s="1"/>
  <c r="DE28" i="1" s="1"/>
  <c r="DE29" i="1" s="1"/>
  <c r="DE30" i="1" s="1"/>
  <c r="DE31" i="1" s="1"/>
  <c r="DE32" i="1" s="1"/>
  <c r="DE33" i="1" s="1"/>
  <c r="DE34" i="1" s="1"/>
  <c r="DE35" i="1" s="1"/>
  <c r="DE36" i="1" s="1"/>
  <c r="DE37" i="1" s="1"/>
  <c r="DE38" i="1" s="1"/>
  <c r="DE39" i="1" s="1"/>
  <c r="DE40" i="1" s="1"/>
  <c r="DE41" i="1" s="1"/>
  <c r="DE42" i="1" s="1"/>
  <c r="DE43" i="1" s="1"/>
  <c r="DE44" i="1" s="1"/>
  <c r="DE45" i="1" s="1"/>
  <c r="DE46" i="1" s="1"/>
  <c r="DE47" i="1" s="1"/>
  <c r="DE48" i="1" s="1"/>
  <c r="DE49" i="1" s="1"/>
  <c r="DE50" i="1" s="1"/>
  <c r="DE51" i="1" s="1"/>
  <c r="DE52" i="1" s="1"/>
  <c r="DE53" i="1" s="1"/>
  <c r="DE54" i="1" s="1"/>
  <c r="DE55" i="1" s="1"/>
  <c r="DE56" i="1" s="1"/>
  <c r="DE57" i="1" s="1"/>
  <c r="DE58" i="1" s="1"/>
  <c r="DE59" i="1" s="1"/>
  <c r="DE60" i="1" s="1"/>
  <c r="DE61" i="1" s="1"/>
  <c r="DE62" i="1" s="1"/>
  <c r="DE63" i="1" s="1"/>
  <c r="DE64" i="1" s="1"/>
  <c r="DE65" i="1" s="1"/>
  <c r="DE66" i="1" s="1"/>
  <c r="DE67" i="1" s="1"/>
  <c r="DE68" i="1" s="1"/>
  <c r="DE69" i="1" s="1"/>
  <c r="DE70" i="1" s="1"/>
  <c r="DE71" i="1" s="1"/>
  <c r="DE72" i="1" s="1"/>
  <c r="DE73" i="1" s="1"/>
  <c r="DE74" i="1" s="1"/>
  <c r="DE75" i="1" s="1"/>
  <c r="DE76" i="1" s="1"/>
  <c r="DE77" i="1" s="1"/>
  <c r="DE78" i="1" s="1"/>
  <c r="DE79" i="1" s="1"/>
  <c r="DE80" i="1" s="1"/>
  <c r="DE81" i="1" s="1"/>
  <c r="DE82" i="1" s="1"/>
  <c r="DE83" i="1" s="1"/>
  <c r="DE84" i="1" s="1"/>
  <c r="DE85" i="1" s="1"/>
  <c r="DE86" i="1" s="1"/>
  <c r="DE87" i="1" s="1"/>
  <c r="DE88" i="1" s="1"/>
  <c r="DE89" i="1" s="1"/>
  <c r="DE90" i="1" s="1"/>
  <c r="DE91" i="1" s="1"/>
  <c r="DE92" i="1" s="1"/>
  <c r="DE93" i="1" s="1"/>
  <c r="DE94" i="1" s="1"/>
  <c r="DE95" i="1" s="1"/>
  <c r="DE96" i="1" s="1"/>
  <c r="DE97" i="1" s="1"/>
  <c r="DE98" i="1" s="1"/>
  <c r="DE99" i="1" s="1"/>
  <c r="DE100" i="1" s="1"/>
  <c r="DE101" i="1" s="1"/>
  <c r="DE102" i="1" s="1"/>
  <c r="DE103" i="1" s="1"/>
  <c r="DE104" i="1" s="1"/>
  <c r="DE105" i="1" s="1"/>
  <c r="DE106" i="1" s="1"/>
  <c r="DE107" i="1" s="1"/>
  <c r="DE108" i="1" s="1"/>
  <c r="DE109" i="1" s="1"/>
  <c r="DE110" i="1" s="1"/>
  <c r="DE111" i="1" s="1"/>
  <c r="DE112" i="1" s="1"/>
  <c r="DE113" i="1" s="1"/>
  <c r="DE114" i="1" s="1"/>
  <c r="DE115" i="1" s="1"/>
  <c r="DE116" i="1" s="1"/>
  <c r="DE117" i="1" s="1"/>
  <c r="DE118" i="1" s="1"/>
  <c r="DE119" i="1" s="1"/>
  <c r="DE120" i="1" s="1"/>
  <c r="DE121" i="1" s="1"/>
  <c r="DE122" i="1" s="1"/>
  <c r="DE123" i="1" s="1"/>
  <c r="DE124" i="1" s="1"/>
  <c r="DE125" i="1" s="1"/>
  <c r="DE126" i="1" s="1"/>
  <c r="DE127" i="1" s="1"/>
  <c r="DE128" i="1" s="1"/>
  <c r="DE129" i="1" s="1"/>
  <c r="DE130" i="1" s="1"/>
  <c r="DE131" i="1" s="1"/>
  <c r="DE132" i="1" s="1"/>
  <c r="DE133" i="1" s="1"/>
  <c r="DE134" i="1" s="1"/>
  <c r="DE135" i="1" s="1"/>
  <c r="DE136" i="1" s="1"/>
  <c r="DE137" i="1" s="1"/>
  <c r="DE138" i="1" s="1"/>
  <c r="DE139" i="1" s="1"/>
  <c r="DE140" i="1" s="1"/>
  <c r="DE141" i="1" s="1"/>
  <c r="DE142" i="1" s="1"/>
  <c r="DE143" i="1" s="1"/>
  <c r="DE144" i="1" s="1"/>
  <c r="DE145" i="1" s="1"/>
  <c r="DE146" i="1" s="1"/>
  <c r="DE147" i="1" s="1"/>
  <c r="DE148" i="1" s="1"/>
  <c r="DE149" i="1" s="1"/>
  <c r="DE150" i="1" s="1"/>
  <c r="DE151" i="1" s="1"/>
  <c r="DE152" i="1" s="1"/>
  <c r="DE153" i="1" s="1"/>
  <c r="DE154" i="1" s="1"/>
  <c r="DE155" i="1" s="1"/>
  <c r="DE156" i="1" s="1"/>
  <c r="DE157" i="1" s="1"/>
  <c r="DE158" i="1" s="1"/>
  <c r="DE159" i="1" s="1"/>
  <c r="DE160" i="1" s="1"/>
  <c r="DE161" i="1" s="1"/>
  <c r="DE162" i="1" s="1"/>
  <c r="DE163" i="1" s="1"/>
  <c r="DE164" i="1" s="1"/>
  <c r="DE165" i="1" s="1"/>
  <c r="DE166" i="1" s="1"/>
  <c r="DE167" i="1" s="1"/>
  <c r="DE168" i="1" s="1"/>
  <c r="DE169" i="1" s="1"/>
  <c r="DE170" i="1" s="1"/>
  <c r="DE171" i="1" s="1"/>
  <c r="DE172" i="1" s="1"/>
  <c r="DE173" i="1" s="1"/>
  <c r="DE174" i="1" s="1"/>
  <c r="DE175" i="1" s="1"/>
  <c r="DE176" i="1" s="1"/>
  <c r="DE177" i="1" s="1"/>
  <c r="DE178" i="1" s="1"/>
  <c r="DE179" i="1" s="1"/>
  <c r="DE180" i="1" s="1"/>
  <c r="DE181" i="1" s="1"/>
  <c r="DE182" i="1" s="1"/>
  <c r="DE183" i="1" s="1"/>
  <c r="DE184" i="1" s="1"/>
  <c r="L8" i="7"/>
  <c r="AL4" i="3"/>
  <c r="ED187" i="1"/>
  <c r="DR187" i="1"/>
  <c r="M25" i="7"/>
  <c r="L16" i="7"/>
  <c r="L12" i="7"/>
  <c r="EI9" i="1"/>
  <c r="EI17" i="1"/>
  <c r="EI33" i="1"/>
  <c r="EI41" i="1"/>
  <c r="EI65" i="1"/>
  <c r="EI73" i="1"/>
  <c r="EI81" i="1"/>
  <c r="EI114" i="1"/>
  <c r="DD6" i="1"/>
  <c r="L13" i="7" s="1"/>
  <c r="EK24" i="1"/>
  <c r="EK144" i="1"/>
  <c r="EI77" i="1"/>
  <c r="EI85" i="1"/>
  <c r="EI94" i="1"/>
  <c r="EI162" i="1"/>
  <c r="EI170" i="1"/>
  <c r="EI142" i="1"/>
  <c r="AK5" i="3"/>
  <c r="K16" i="7"/>
  <c r="L25" i="7"/>
  <c r="DD7" i="1"/>
  <c r="DD8" i="1" s="1"/>
  <c r="DD9" i="1" s="1"/>
  <c r="DD10" i="1" s="1"/>
  <c r="DD11" i="1" s="1"/>
  <c r="DD12" i="1" s="1"/>
  <c r="DD13" i="1" s="1"/>
  <c r="DD14" i="1" s="1"/>
  <c r="DD15" i="1" s="1"/>
  <c r="DD16" i="1" s="1"/>
  <c r="DD17" i="1" s="1"/>
  <c r="DD18" i="1" s="1"/>
  <c r="DD19" i="1" s="1"/>
  <c r="DD20" i="1" s="1"/>
  <c r="DD21" i="1" s="1"/>
  <c r="DD22" i="1" s="1"/>
  <c r="DD23" i="1" s="1"/>
  <c r="DD24" i="1" s="1"/>
  <c r="DD25" i="1" s="1"/>
  <c r="DD26" i="1" s="1"/>
  <c r="DD27" i="1" s="1"/>
  <c r="DD28" i="1" s="1"/>
  <c r="DD29" i="1" s="1"/>
  <c r="DD30" i="1" s="1"/>
  <c r="DD31" i="1" s="1"/>
  <c r="DD32" i="1" s="1"/>
  <c r="DD33" i="1" s="1"/>
  <c r="DD34" i="1" s="1"/>
  <c r="DD35" i="1" s="1"/>
  <c r="DD36" i="1" s="1"/>
  <c r="DD37" i="1" s="1"/>
  <c r="DD38" i="1" s="1"/>
  <c r="DD39" i="1" s="1"/>
  <c r="DD40" i="1" s="1"/>
  <c r="DD41" i="1" s="1"/>
  <c r="DD42" i="1" s="1"/>
  <c r="DD43" i="1" s="1"/>
  <c r="DD44" i="1" s="1"/>
  <c r="DD45" i="1" s="1"/>
  <c r="DD46" i="1" s="1"/>
  <c r="DD47" i="1" s="1"/>
  <c r="DD48" i="1" s="1"/>
  <c r="DD49" i="1" s="1"/>
  <c r="DD50" i="1" s="1"/>
  <c r="DD51" i="1" s="1"/>
  <c r="DD52" i="1" s="1"/>
  <c r="DD53" i="1" s="1"/>
  <c r="DD54" i="1" s="1"/>
  <c r="DD55" i="1" s="1"/>
  <c r="DD56" i="1" s="1"/>
  <c r="DD57" i="1" s="1"/>
  <c r="DD58" i="1" s="1"/>
  <c r="DD59" i="1" s="1"/>
  <c r="DD60" i="1" s="1"/>
  <c r="DD61" i="1" s="1"/>
  <c r="DD62" i="1" s="1"/>
  <c r="DD63" i="1" s="1"/>
  <c r="DD64" i="1" s="1"/>
  <c r="DD65" i="1" s="1"/>
  <c r="DD66" i="1" s="1"/>
  <c r="DD67" i="1" s="1"/>
  <c r="DD68" i="1" s="1"/>
  <c r="DD69" i="1" s="1"/>
  <c r="DD70" i="1" s="1"/>
  <c r="DD71" i="1" s="1"/>
  <c r="DD72" i="1" s="1"/>
  <c r="DD73" i="1" s="1"/>
  <c r="DD74" i="1" s="1"/>
  <c r="DD75" i="1" s="1"/>
  <c r="DD76" i="1" s="1"/>
  <c r="DD77" i="1" s="1"/>
  <c r="DD78" i="1" s="1"/>
  <c r="DD79" i="1" s="1"/>
  <c r="DD80" i="1" s="1"/>
  <c r="DD81" i="1" s="1"/>
  <c r="DD82" i="1" s="1"/>
  <c r="DD83" i="1" s="1"/>
  <c r="DD84" i="1" s="1"/>
  <c r="DD85" i="1" s="1"/>
  <c r="DD86" i="1" s="1"/>
  <c r="DD87" i="1" s="1"/>
  <c r="DD88" i="1" s="1"/>
  <c r="DD89" i="1" s="1"/>
  <c r="DD90" i="1" s="1"/>
  <c r="DD91" i="1" s="1"/>
  <c r="DD92" i="1" s="1"/>
  <c r="DD93" i="1" s="1"/>
  <c r="DD94" i="1" s="1"/>
  <c r="DD95" i="1" s="1"/>
  <c r="DD96" i="1" s="1"/>
  <c r="DD97" i="1" s="1"/>
  <c r="DD98" i="1" s="1"/>
  <c r="DD99" i="1" s="1"/>
  <c r="DD100" i="1" s="1"/>
  <c r="DD101" i="1" s="1"/>
  <c r="DD102" i="1" s="1"/>
  <c r="DD103" i="1" s="1"/>
  <c r="DD104" i="1" s="1"/>
  <c r="DD105" i="1" s="1"/>
  <c r="DD106" i="1" s="1"/>
  <c r="DD107" i="1" s="1"/>
  <c r="DD108" i="1" s="1"/>
  <c r="DD109" i="1" s="1"/>
  <c r="DD110" i="1" s="1"/>
  <c r="DD111" i="1" s="1"/>
  <c r="DD112" i="1" s="1"/>
  <c r="DD113" i="1" s="1"/>
  <c r="DD114" i="1" s="1"/>
  <c r="DD115" i="1" s="1"/>
  <c r="DD116" i="1" s="1"/>
  <c r="DD117" i="1" s="1"/>
  <c r="DD118" i="1" s="1"/>
  <c r="DD119" i="1" s="1"/>
  <c r="DD120" i="1" s="1"/>
  <c r="DD121" i="1" s="1"/>
  <c r="DD122" i="1" s="1"/>
  <c r="DD123" i="1" s="1"/>
  <c r="DD124" i="1" s="1"/>
  <c r="DD125" i="1" s="1"/>
  <c r="DD126" i="1" s="1"/>
  <c r="DD127" i="1" s="1"/>
  <c r="DD128" i="1" s="1"/>
  <c r="DD129" i="1" s="1"/>
  <c r="DD130" i="1" s="1"/>
  <c r="DD131" i="1" s="1"/>
  <c r="DD132" i="1" s="1"/>
  <c r="DD133" i="1" s="1"/>
  <c r="DD134" i="1" s="1"/>
  <c r="DD135" i="1" s="1"/>
  <c r="DD136" i="1" s="1"/>
  <c r="DD137" i="1" s="1"/>
  <c r="DD138" i="1" s="1"/>
  <c r="DD139" i="1" s="1"/>
  <c r="DD140" i="1" s="1"/>
  <c r="DD141" i="1" s="1"/>
  <c r="DD142" i="1" s="1"/>
  <c r="DD143" i="1" s="1"/>
  <c r="DD144" i="1" s="1"/>
  <c r="DD145" i="1" s="1"/>
  <c r="DD146" i="1" s="1"/>
  <c r="DD147" i="1" s="1"/>
  <c r="DD148" i="1" s="1"/>
  <c r="DD149" i="1" s="1"/>
  <c r="DD150" i="1" s="1"/>
  <c r="DD151" i="1" s="1"/>
  <c r="DD152" i="1" s="1"/>
  <c r="DD153" i="1" s="1"/>
  <c r="DD154" i="1" s="1"/>
  <c r="DD155" i="1" s="1"/>
  <c r="DD156" i="1" s="1"/>
  <c r="DD157" i="1" s="1"/>
  <c r="DD158" i="1" s="1"/>
  <c r="DD159" i="1" s="1"/>
  <c r="DD160" i="1" s="1"/>
  <c r="DD161" i="1" s="1"/>
  <c r="DD162" i="1" s="1"/>
  <c r="DD163" i="1" s="1"/>
  <c r="DD164" i="1" s="1"/>
  <c r="DD165" i="1" s="1"/>
  <c r="DD166" i="1" s="1"/>
  <c r="DD167" i="1" s="1"/>
  <c r="DD168" i="1" s="1"/>
  <c r="DD169" i="1" s="1"/>
  <c r="DD170" i="1" s="1"/>
  <c r="DD171" i="1" s="1"/>
  <c r="DD172" i="1" s="1"/>
  <c r="DD173" i="1" s="1"/>
  <c r="DD174" i="1" s="1"/>
  <c r="DD175" i="1" s="1"/>
  <c r="DD176" i="1" s="1"/>
  <c r="DD177" i="1" s="1"/>
  <c r="DD178" i="1" s="1"/>
  <c r="DD179" i="1" s="1"/>
  <c r="DD180" i="1" s="1"/>
  <c r="DD181" i="1" s="1"/>
  <c r="DD182" i="1" s="1"/>
  <c r="DD183" i="1" s="1"/>
  <c r="DD184" i="1" s="1"/>
  <c r="AB185" i="3"/>
  <c r="T184" i="3"/>
  <c r="R4" i="3"/>
  <c r="U4" i="3"/>
  <c r="S4" i="3"/>
  <c r="Q184" i="3"/>
  <c r="V4" i="3"/>
  <c r="AB4" i="3"/>
  <c r="AA185" i="3"/>
  <c r="Y185" i="3"/>
  <c r="Z184" i="3"/>
  <c r="U184" i="3"/>
  <c r="T185" i="3"/>
  <c r="S184" i="3"/>
  <c r="P4" i="3"/>
  <c r="R185" i="3"/>
  <c r="Q4" i="3"/>
  <c r="Z4" i="3"/>
  <c r="P184" i="3"/>
  <c r="R184" i="3"/>
  <c r="S185" i="3"/>
  <c r="Y184" i="3"/>
  <c r="U185" i="3"/>
  <c r="W4" i="3"/>
  <c r="T4" i="3"/>
  <c r="X4" i="3"/>
  <c r="AA184" i="3"/>
  <c r="P185" i="3"/>
  <c r="Z185" i="3"/>
  <c r="Y4" i="3"/>
  <c r="Q185" i="3"/>
  <c r="AA4" i="3"/>
  <c r="AB184" i="3"/>
  <c r="F25" i="7"/>
  <c r="F21" i="7"/>
  <c r="FE139" i="1"/>
  <c r="FF139" i="1" s="1"/>
  <c r="FG139" i="1" s="1"/>
  <c r="J7" i="7"/>
  <c r="J16" i="7" s="1"/>
  <c r="DP6" i="1"/>
  <c r="G8" i="7"/>
  <c r="EK102" i="1"/>
  <c r="EM66" i="1"/>
  <c r="EM94" i="1"/>
  <c r="EM102" i="1"/>
  <c r="EM110" i="1"/>
  <c r="EM118" i="1"/>
  <c r="EM126" i="1"/>
  <c r="EM134" i="1"/>
  <c r="EM142" i="1"/>
  <c r="EM150" i="1"/>
  <c r="EM158" i="1"/>
  <c r="EM166" i="1"/>
  <c r="EM174" i="1"/>
  <c r="EM182" i="1"/>
  <c r="FE27" i="1"/>
  <c r="FF27" i="1" s="1"/>
  <c r="FG27" i="1" s="1"/>
  <c r="EK64" i="1"/>
  <c r="EK112" i="1"/>
  <c r="EK160" i="1"/>
  <c r="EL179" i="1"/>
  <c r="DN187" i="1"/>
  <c r="EA188" i="1"/>
  <c r="AJ8" i="3" s="1"/>
  <c r="J8" i="7"/>
  <c r="EB6" i="1"/>
  <c r="EI14" i="1"/>
  <c r="EI22" i="1"/>
  <c r="EI30" i="1"/>
  <c r="EI38" i="1"/>
  <c r="EI46" i="1"/>
  <c r="EI54" i="1"/>
  <c r="EI62" i="1"/>
  <c r="EI70" i="1"/>
  <c r="EI78" i="1"/>
  <c r="EI86" i="1"/>
  <c r="EI95" i="1"/>
  <c r="EK110" i="1"/>
  <c r="EK118" i="1"/>
  <c r="EK126" i="1"/>
  <c r="EK134" i="1"/>
  <c r="EK142" i="1"/>
  <c r="EK150" i="1"/>
  <c r="EK158" i="1"/>
  <c r="EK166" i="1"/>
  <c r="EK174" i="1"/>
  <c r="EK182" i="1"/>
  <c r="EM42" i="1"/>
  <c r="EM70" i="1"/>
  <c r="EM90" i="1"/>
  <c r="EM98" i="1"/>
  <c r="EM106" i="1"/>
  <c r="EM114" i="1"/>
  <c r="EM122" i="1"/>
  <c r="EM130" i="1"/>
  <c r="EM138" i="1"/>
  <c r="EM146" i="1"/>
  <c r="EM154" i="1"/>
  <c r="EM162" i="1"/>
  <c r="EM170" i="1"/>
  <c r="EM178" i="1"/>
  <c r="DR188" i="1"/>
  <c r="DC6" i="1"/>
  <c r="EM26" i="1"/>
  <c r="EM54" i="1"/>
  <c r="EI88" i="1"/>
  <c r="EK48" i="1"/>
  <c r="DR6" i="1"/>
  <c r="ED188" i="1"/>
  <c r="AM8" i="3" s="1"/>
  <c r="AM9" i="3" s="1"/>
  <c r="EP31" i="1"/>
  <c r="ED6" i="1"/>
  <c r="FE123" i="1"/>
  <c r="FF123" i="1" s="1"/>
  <c r="FG123" i="1" s="1"/>
  <c r="FE59" i="1"/>
  <c r="FF59" i="1" s="1"/>
  <c r="FG59" i="1" s="1"/>
  <c r="EO36" i="1"/>
  <c r="EO68" i="1"/>
  <c r="AP6" i="1"/>
  <c r="H9" i="7" s="1"/>
  <c r="EI18" i="1"/>
  <c r="EI26" i="1"/>
  <c r="EI34" i="1"/>
  <c r="EI42" i="1"/>
  <c r="EI50" i="1"/>
  <c r="EI58" i="1"/>
  <c r="EI66" i="1"/>
  <c r="EI74" i="1"/>
  <c r="EI82" i="1"/>
  <c r="EI91" i="1"/>
  <c r="EK18" i="1"/>
  <c r="EK26" i="1"/>
  <c r="EK34" i="1"/>
  <c r="EK42" i="1"/>
  <c r="EK50" i="1"/>
  <c r="EK58" i="1"/>
  <c r="EK66" i="1"/>
  <c r="EK74" i="1"/>
  <c r="EK82" i="1"/>
  <c r="EK90" i="1"/>
  <c r="EK98" i="1"/>
  <c r="FE116" i="1"/>
  <c r="FF116" i="1" s="1"/>
  <c r="FG116" i="1" s="1"/>
  <c r="FE100" i="1"/>
  <c r="FF100" i="1" s="1"/>
  <c r="FG100" i="1" s="1"/>
  <c r="FE84" i="1"/>
  <c r="FF84" i="1" s="1"/>
  <c r="FG84" i="1" s="1"/>
  <c r="FE68" i="1"/>
  <c r="FF68" i="1" s="1"/>
  <c r="FG68" i="1" s="1"/>
  <c r="FE52" i="1"/>
  <c r="FF52" i="1" s="1"/>
  <c r="FG52" i="1" s="1"/>
  <c r="FE36" i="1"/>
  <c r="FF36" i="1" s="1"/>
  <c r="FG36" i="1" s="1"/>
  <c r="FE20" i="1"/>
  <c r="FF20" i="1" s="1"/>
  <c r="FG20" i="1" s="1"/>
  <c r="FE162" i="1"/>
  <c r="FF162" i="1" s="1"/>
  <c r="FG162" i="1" s="1"/>
  <c r="FE126" i="1"/>
  <c r="FF126" i="1" s="1"/>
  <c r="FG126" i="1" s="1"/>
  <c r="FE94" i="1"/>
  <c r="FF94" i="1" s="1"/>
  <c r="FG94" i="1" s="1"/>
  <c r="FE62" i="1"/>
  <c r="FF62" i="1" s="1"/>
  <c r="FG62" i="1" s="1"/>
  <c r="FE38" i="1"/>
  <c r="FF38" i="1" s="1"/>
  <c r="FG38" i="1" s="1"/>
  <c r="FE22" i="1"/>
  <c r="FF22" i="1" s="1"/>
  <c r="FG22" i="1" s="1"/>
  <c r="FE167" i="1"/>
  <c r="FF167" i="1" s="1"/>
  <c r="FG167" i="1" s="1"/>
  <c r="FE151" i="1"/>
  <c r="FF151" i="1" s="1"/>
  <c r="FG151" i="1" s="1"/>
  <c r="FE135" i="1"/>
  <c r="FF135" i="1" s="1"/>
  <c r="FG135" i="1" s="1"/>
  <c r="FE111" i="1"/>
  <c r="FF111" i="1" s="1"/>
  <c r="FG111" i="1" s="1"/>
  <c r="FE79" i="1"/>
  <c r="FF79" i="1" s="1"/>
  <c r="FG79" i="1" s="1"/>
  <c r="FE47" i="1"/>
  <c r="FF47" i="1" s="1"/>
  <c r="FG47" i="1" s="1"/>
  <c r="FE15" i="1"/>
  <c r="FF15" i="1" s="1"/>
  <c r="FG15" i="1" s="1"/>
  <c r="EK16" i="1"/>
  <c r="EK80" i="1"/>
  <c r="EK128" i="1"/>
  <c r="EK176" i="1"/>
  <c r="AS6" i="1"/>
  <c r="K9" i="7" s="1"/>
  <c r="FE112" i="1"/>
  <c r="FF112" i="1" s="1"/>
  <c r="FG112" i="1" s="1"/>
  <c r="FE96" i="1"/>
  <c r="FF96" i="1" s="1"/>
  <c r="FG96" i="1" s="1"/>
  <c r="FE80" i="1"/>
  <c r="FF80" i="1" s="1"/>
  <c r="FG80" i="1" s="1"/>
  <c r="FE64" i="1"/>
  <c r="FF64" i="1" s="1"/>
  <c r="FG64" i="1" s="1"/>
  <c r="FE48" i="1"/>
  <c r="FF48" i="1" s="1"/>
  <c r="FG48" i="1" s="1"/>
  <c r="FE32" i="1"/>
  <c r="FF32" i="1" s="1"/>
  <c r="FG32" i="1" s="1"/>
  <c r="FE16" i="1"/>
  <c r="FF16" i="1" s="1"/>
  <c r="FG16" i="1" s="1"/>
  <c r="FE154" i="1"/>
  <c r="FF154" i="1" s="1"/>
  <c r="FG154" i="1" s="1"/>
  <c r="FE118" i="1"/>
  <c r="FF118" i="1" s="1"/>
  <c r="FG118" i="1" s="1"/>
  <c r="FE86" i="1"/>
  <c r="FF86" i="1" s="1"/>
  <c r="FG86" i="1" s="1"/>
  <c r="FE58" i="1"/>
  <c r="FF58" i="1" s="1"/>
  <c r="FG58" i="1" s="1"/>
  <c r="FE34" i="1"/>
  <c r="FF34" i="1" s="1"/>
  <c r="FG34" i="1" s="1"/>
  <c r="FE18" i="1"/>
  <c r="FF18" i="1" s="1"/>
  <c r="FG18" i="1" s="1"/>
  <c r="FE163" i="1"/>
  <c r="FF163" i="1" s="1"/>
  <c r="FG163" i="1" s="1"/>
  <c r="FE147" i="1"/>
  <c r="FF147" i="1" s="1"/>
  <c r="FG147" i="1" s="1"/>
  <c r="FE131" i="1"/>
  <c r="FF131" i="1" s="1"/>
  <c r="FG131" i="1" s="1"/>
  <c r="FE107" i="1"/>
  <c r="FF107" i="1" s="1"/>
  <c r="FG107" i="1" s="1"/>
  <c r="FE75" i="1"/>
  <c r="FF75" i="1" s="1"/>
  <c r="FG75" i="1" s="1"/>
  <c r="FE43" i="1"/>
  <c r="FF43" i="1" s="1"/>
  <c r="FG43" i="1" s="1"/>
  <c r="FE11" i="1"/>
  <c r="FF11" i="1" s="1"/>
  <c r="FG11" i="1" s="1"/>
  <c r="EK8" i="1"/>
  <c r="EK40" i="1"/>
  <c r="EK72" i="1"/>
  <c r="EK120" i="1"/>
  <c r="EK168" i="1"/>
  <c r="EO20" i="1"/>
  <c r="EK14" i="1"/>
  <c r="EK22" i="1"/>
  <c r="EK30" i="1"/>
  <c r="EK38" i="1"/>
  <c r="EK46" i="1"/>
  <c r="EK54" i="1"/>
  <c r="EK62" i="1"/>
  <c r="EK70" i="1"/>
  <c r="EK78" i="1"/>
  <c r="EK86" i="1"/>
  <c r="EK94" i="1"/>
  <c r="FE124" i="1"/>
  <c r="FF124" i="1" s="1"/>
  <c r="FG124" i="1" s="1"/>
  <c r="FE108" i="1"/>
  <c r="FF108" i="1" s="1"/>
  <c r="FG108" i="1" s="1"/>
  <c r="FE92" i="1"/>
  <c r="FF92" i="1" s="1"/>
  <c r="FG92" i="1" s="1"/>
  <c r="FE76" i="1"/>
  <c r="FF76" i="1" s="1"/>
  <c r="FG76" i="1" s="1"/>
  <c r="FE60" i="1"/>
  <c r="FF60" i="1" s="1"/>
  <c r="FG60" i="1" s="1"/>
  <c r="FE44" i="1"/>
  <c r="FF44" i="1" s="1"/>
  <c r="FG44" i="1" s="1"/>
  <c r="FE28" i="1"/>
  <c r="FF28" i="1" s="1"/>
  <c r="FG28" i="1" s="1"/>
  <c r="FE12" i="1"/>
  <c r="FF12" i="1" s="1"/>
  <c r="FG12" i="1" s="1"/>
  <c r="FE146" i="1"/>
  <c r="FF146" i="1" s="1"/>
  <c r="FG146" i="1" s="1"/>
  <c r="FE110" i="1"/>
  <c r="FF110" i="1" s="1"/>
  <c r="FG110" i="1" s="1"/>
  <c r="FE78" i="1"/>
  <c r="FF78" i="1" s="1"/>
  <c r="FG78" i="1" s="1"/>
  <c r="FE50" i="1"/>
  <c r="FF50" i="1" s="1"/>
  <c r="FG50" i="1" s="1"/>
  <c r="FE30" i="1"/>
  <c r="FF30" i="1" s="1"/>
  <c r="FG30" i="1" s="1"/>
  <c r="FE14" i="1"/>
  <c r="FF14" i="1" s="1"/>
  <c r="FG14" i="1" s="1"/>
  <c r="FE159" i="1"/>
  <c r="FF159" i="1" s="1"/>
  <c r="FG159" i="1" s="1"/>
  <c r="FE143" i="1"/>
  <c r="FF143" i="1" s="1"/>
  <c r="FG143" i="1" s="1"/>
  <c r="FE127" i="1"/>
  <c r="FF127" i="1" s="1"/>
  <c r="FG127" i="1" s="1"/>
  <c r="FE95" i="1"/>
  <c r="FF95" i="1" s="1"/>
  <c r="FG95" i="1" s="1"/>
  <c r="FE63" i="1"/>
  <c r="FF63" i="1" s="1"/>
  <c r="FG63" i="1" s="1"/>
  <c r="FE31" i="1"/>
  <c r="FF31" i="1" s="1"/>
  <c r="FG31" i="1" s="1"/>
  <c r="K11" i="1"/>
  <c r="K15" i="1"/>
  <c r="K19" i="1"/>
  <c r="K23" i="1"/>
  <c r="K27" i="1"/>
  <c r="K31" i="1"/>
  <c r="K35" i="1"/>
  <c r="K39" i="1"/>
  <c r="K43" i="1"/>
  <c r="K47" i="1"/>
  <c r="K51" i="1"/>
  <c r="K55" i="1"/>
  <c r="K59" i="1"/>
  <c r="K63" i="1"/>
  <c r="K67" i="1"/>
  <c r="K71" i="1"/>
  <c r="K75" i="1"/>
  <c r="K79" i="1"/>
  <c r="K83" i="1"/>
  <c r="K87" i="1"/>
  <c r="K91" i="1"/>
  <c r="K95" i="1"/>
  <c r="K99" i="1"/>
  <c r="K103" i="1"/>
  <c r="K107" i="1"/>
  <c r="K111" i="1"/>
  <c r="K115" i="1"/>
  <c r="K119" i="1"/>
  <c r="K123" i="1"/>
  <c r="K127" i="1"/>
  <c r="K131" i="1"/>
  <c r="K135" i="1"/>
  <c r="K139" i="1"/>
  <c r="K143" i="1"/>
  <c r="K147" i="1"/>
  <c r="K151" i="1"/>
  <c r="K155" i="1"/>
  <c r="K159" i="1"/>
  <c r="K163" i="1"/>
  <c r="K167" i="1"/>
  <c r="K171" i="1"/>
  <c r="K175" i="1"/>
  <c r="K179" i="1"/>
  <c r="K183" i="1"/>
  <c r="K70" i="1"/>
  <c r="K86" i="1"/>
  <c r="K90" i="1"/>
  <c r="K98" i="1"/>
  <c r="K106" i="1"/>
  <c r="K114" i="1"/>
  <c r="K130" i="1"/>
  <c r="K138" i="1"/>
  <c r="K146" i="1"/>
  <c r="K158" i="1"/>
  <c r="K170" i="1"/>
  <c r="K174" i="1"/>
  <c r="K8" i="1"/>
  <c r="K12" i="1"/>
  <c r="K16" i="1"/>
  <c r="K20" i="1"/>
  <c r="K24" i="1"/>
  <c r="K28" i="1"/>
  <c r="K32" i="1"/>
  <c r="K36" i="1"/>
  <c r="K40" i="1"/>
  <c r="K44" i="1"/>
  <c r="K48" i="1"/>
  <c r="K52" i="1"/>
  <c r="K56" i="1"/>
  <c r="K60" i="1"/>
  <c r="K64" i="1"/>
  <c r="K68" i="1"/>
  <c r="K72" i="1"/>
  <c r="K76" i="1"/>
  <c r="K80" i="1"/>
  <c r="K84" i="1"/>
  <c r="K88" i="1"/>
  <c r="K92" i="1"/>
  <c r="K96" i="1"/>
  <c r="K100" i="1"/>
  <c r="K104" i="1"/>
  <c r="K108" i="1"/>
  <c r="K112" i="1"/>
  <c r="K116" i="1"/>
  <c r="K120" i="1"/>
  <c r="K124" i="1"/>
  <c r="K128" i="1"/>
  <c r="K132" i="1"/>
  <c r="K136" i="1"/>
  <c r="K140" i="1"/>
  <c r="K144" i="1"/>
  <c r="K148" i="1"/>
  <c r="K152" i="1"/>
  <c r="K156" i="1"/>
  <c r="K160" i="1"/>
  <c r="K164" i="1"/>
  <c r="K168" i="1"/>
  <c r="K172" i="1"/>
  <c r="K176" i="1"/>
  <c r="K180" i="1"/>
  <c r="K184" i="1"/>
  <c r="K122" i="1"/>
  <c r="K150" i="1"/>
  <c r="K166" i="1"/>
  <c r="K182" i="1"/>
  <c r="K9" i="1"/>
  <c r="K13" i="1"/>
  <c r="K17" i="1"/>
  <c r="K21" i="1"/>
  <c r="K25" i="1"/>
  <c r="K29" i="1"/>
  <c r="K33" i="1"/>
  <c r="K37" i="1"/>
  <c r="K41" i="1"/>
  <c r="K45" i="1"/>
  <c r="K49" i="1"/>
  <c r="K53" i="1"/>
  <c r="K57" i="1"/>
  <c r="K61" i="1"/>
  <c r="K65" i="1"/>
  <c r="K69" i="1"/>
  <c r="K73" i="1"/>
  <c r="K77" i="1"/>
  <c r="K81" i="1"/>
  <c r="K85" i="1"/>
  <c r="K89" i="1"/>
  <c r="K93" i="1"/>
  <c r="K97" i="1"/>
  <c r="K101" i="1"/>
  <c r="K105" i="1"/>
  <c r="K109" i="1"/>
  <c r="K113" i="1"/>
  <c r="K117" i="1"/>
  <c r="K121" i="1"/>
  <c r="K125" i="1"/>
  <c r="K129" i="1"/>
  <c r="K133" i="1"/>
  <c r="K137" i="1"/>
  <c r="K141" i="1"/>
  <c r="K145" i="1"/>
  <c r="K149" i="1"/>
  <c r="K153" i="1"/>
  <c r="K157" i="1"/>
  <c r="K161" i="1"/>
  <c r="K165" i="1"/>
  <c r="K169" i="1"/>
  <c r="K173" i="1"/>
  <c r="K177" i="1"/>
  <c r="K181" i="1"/>
  <c r="K10" i="1"/>
  <c r="K14" i="1"/>
  <c r="K18" i="1"/>
  <c r="K22" i="1"/>
  <c r="K26" i="1"/>
  <c r="K30" i="1"/>
  <c r="K34" i="1"/>
  <c r="K38" i="1"/>
  <c r="K42" i="1"/>
  <c r="K46" i="1"/>
  <c r="K50" i="1"/>
  <c r="K54" i="1"/>
  <c r="K58" i="1"/>
  <c r="K62" i="1"/>
  <c r="K66" i="1"/>
  <c r="K74" i="1"/>
  <c r="K78" i="1"/>
  <c r="K82" i="1"/>
  <c r="K94" i="1"/>
  <c r="K102" i="1"/>
  <c r="K110" i="1"/>
  <c r="K118" i="1"/>
  <c r="K126" i="1"/>
  <c r="K134" i="1"/>
  <c r="K142" i="1"/>
  <c r="K154" i="1"/>
  <c r="K162" i="1"/>
  <c r="K178" i="1"/>
  <c r="R12" i="7"/>
  <c r="FE119" i="1"/>
  <c r="FF119" i="1" s="1"/>
  <c r="FG119" i="1" s="1"/>
  <c r="FE103" i="1"/>
  <c r="FF103" i="1" s="1"/>
  <c r="FG103" i="1" s="1"/>
  <c r="FE87" i="1"/>
  <c r="FF87" i="1" s="1"/>
  <c r="FG87" i="1" s="1"/>
  <c r="FE71" i="1"/>
  <c r="FF71" i="1" s="1"/>
  <c r="FG71" i="1" s="1"/>
  <c r="FE55" i="1"/>
  <c r="FF55" i="1" s="1"/>
  <c r="FG55" i="1" s="1"/>
  <c r="FE39" i="1"/>
  <c r="FF39" i="1" s="1"/>
  <c r="FG39" i="1" s="1"/>
  <c r="FE23" i="1"/>
  <c r="FF23" i="1" s="1"/>
  <c r="FG23" i="1" s="1"/>
  <c r="FE7" i="1"/>
  <c r="FE115" i="1"/>
  <c r="FF115" i="1" s="1"/>
  <c r="FG115" i="1" s="1"/>
  <c r="FE99" i="1"/>
  <c r="FF99" i="1" s="1"/>
  <c r="FG99" i="1" s="1"/>
  <c r="FE83" i="1"/>
  <c r="FF83" i="1" s="1"/>
  <c r="FG83" i="1" s="1"/>
  <c r="FE67" i="1"/>
  <c r="FF67" i="1" s="1"/>
  <c r="FG67" i="1" s="1"/>
  <c r="FE51" i="1"/>
  <c r="FF51" i="1" s="1"/>
  <c r="FG51" i="1" s="1"/>
  <c r="FE35" i="1"/>
  <c r="FF35" i="1" s="1"/>
  <c r="FG35" i="1" s="1"/>
  <c r="DB6" i="1"/>
  <c r="DB7" i="1" s="1"/>
  <c r="DB8" i="1" s="1"/>
  <c r="DB9" i="1" s="1"/>
  <c r="DB10" i="1" s="1"/>
  <c r="DB11" i="1" s="1"/>
  <c r="DB12" i="1" s="1"/>
  <c r="DB13" i="1" s="1"/>
  <c r="DB14" i="1" s="1"/>
  <c r="DB15" i="1" s="1"/>
  <c r="DB16" i="1" s="1"/>
  <c r="DB17" i="1" s="1"/>
  <c r="DB18" i="1" s="1"/>
  <c r="DB19" i="1" s="1"/>
  <c r="DB20" i="1" s="1"/>
  <c r="DB21" i="1" s="1"/>
  <c r="DB22" i="1" s="1"/>
  <c r="DB23" i="1" s="1"/>
  <c r="DB24" i="1" s="1"/>
  <c r="DB25" i="1" s="1"/>
  <c r="DB26" i="1" s="1"/>
  <c r="DB27" i="1" s="1"/>
  <c r="DB28" i="1" s="1"/>
  <c r="DB29" i="1" s="1"/>
  <c r="DB30" i="1" s="1"/>
  <c r="DB31" i="1" s="1"/>
  <c r="DB32" i="1" s="1"/>
  <c r="DB33" i="1" s="1"/>
  <c r="DB34" i="1" s="1"/>
  <c r="DB35" i="1" s="1"/>
  <c r="DB36" i="1" s="1"/>
  <c r="DB37" i="1" s="1"/>
  <c r="DB38" i="1" s="1"/>
  <c r="DB39" i="1" s="1"/>
  <c r="DB40" i="1" s="1"/>
  <c r="DB41" i="1" s="1"/>
  <c r="DB42" i="1" s="1"/>
  <c r="DB43" i="1" s="1"/>
  <c r="DB44" i="1" s="1"/>
  <c r="DB45" i="1" s="1"/>
  <c r="DB46" i="1" s="1"/>
  <c r="DB47" i="1" s="1"/>
  <c r="DB48" i="1" s="1"/>
  <c r="DB49" i="1" s="1"/>
  <c r="DB50" i="1" s="1"/>
  <c r="DB51" i="1" s="1"/>
  <c r="DB52" i="1" s="1"/>
  <c r="DB53" i="1" s="1"/>
  <c r="DB54" i="1" s="1"/>
  <c r="DB55" i="1" s="1"/>
  <c r="DB56" i="1" s="1"/>
  <c r="DB57" i="1" s="1"/>
  <c r="DB58" i="1" s="1"/>
  <c r="DB59" i="1" s="1"/>
  <c r="DB60" i="1" s="1"/>
  <c r="DB61" i="1" s="1"/>
  <c r="DB62" i="1" s="1"/>
  <c r="DB63" i="1" s="1"/>
  <c r="DB64" i="1" s="1"/>
  <c r="DB65" i="1" s="1"/>
  <c r="DB66" i="1" s="1"/>
  <c r="DB67" i="1" s="1"/>
  <c r="DB68" i="1" s="1"/>
  <c r="DB69" i="1" s="1"/>
  <c r="DB70" i="1" s="1"/>
  <c r="DB71" i="1" s="1"/>
  <c r="DB72" i="1" s="1"/>
  <c r="DB73" i="1" s="1"/>
  <c r="DB74" i="1" s="1"/>
  <c r="DB75" i="1" s="1"/>
  <c r="DB76" i="1" s="1"/>
  <c r="DB77" i="1" s="1"/>
  <c r="DB78" i="1" s="1"/>
  <c r="DB79" i="1" s="1"/>
  <c r="DB80" i="1" s="1"/>
  <c r="DB81" i="1" s="1"/>
  <c r="DB82" i="1" s="1"/>
  <c r="DB83" i="1" s="1"/>
  <c r="DB84" i="1" s="1"/>
  <c r="DB85" i="1" s="1"/>
  <c r="DB86" i="1" s="1"/>
  <c r="DB87" i="1" s="1"/>
  <c r="DB88" i="1" s="1"/>
  <c r="DB89" i="1" s="1"/>
  <c r="DB90" i="1" s="1"/>
  <c r="DB91" i="1" s="1"/>
  <c r="DB92" i="1" s="1"/>
  <c r="DB93" i="1" s="1"/>
  <c r="DB94" i="1" s="1"/>
  <c r="DB95" i="1" s="1"/>
  <c r="DB96" i="1" s="1"/>
  <c r="DB97" i="1" s="1"/>
  <c r="DB98" i="1" s="1"/>
  <c r="DB99" i="1" s="1"/>
  <c r="DB100" i="1" s="1"/>
  <c r="DB101" i="1" s="1"/>
  <c r="DB102" i="1" s="1"/>
  <c r="DB103" i="1" s="1"/>
  <c r="DB104" i="1" s="1"/>
  <c r="DB105" i="1" s="1"/>
  <c r="DB106" i="1" s="1"/>
  <c r="DB107" i="1" s="1"/>
  <c r="DB108" i="1" s="1"/>
  <c r="DB109" i="1" s="1"/>
  <c r="DB110" i="1" s="1"/>
  <c r="DB111" i="1" s="1"/>
  <c r="DB112" i="1" s="1"/>
  <c r="DB113" i="1" s="1"/>
  <c r="DB114" i="1" s="1"/>
  <c r="DB115" i="1" s="1"/>
  <c r="DB116" i="1" s="1"/>
  <c r="DB117" i="1" s="1"/>
  <c r="DB118" i="1" s="1"/>
  <c r="DB119" i="1" s="1"/>
  <c r="DB120" i="1" s="1"/>
  <c r="DB121" i="1" s="1"/>
  <c r="DB122" i="1" s="1"/>
  <c r="DB123" i="1" s="1"/>
  <c r="DB124" i="1" s="1"/>
  <c r="DB125" i="1" s="1"/>
  <c r="DB126" i="1" s="1"/>
  <c r="DB127" i="1" s="1"/>
  <c r="DB128" i="1" s="1"/>
  <c r="DB129" i="1" s="1"/>
  <c r="DB130" i="1" s="1"/>
  <c r="DB131" i="1" s="1"/>
  <c r="DB132" i="1" s="1"/>
  <c r="DB133" i="1" s="1"/>
  <c r="DB134" i="1" s="1"/>
  <c r="DB135" i="1" s="1"/>
  <c r="DB136" i="1" s="1"/>
  <c r="DB137" i="1" s="1"/>
  <c r="DB138" i="1" s="1"/>
  <c r="DB139" i="1" s="1"/>
  <c r="DB140" i="1" s="1"/>
  <c r="DB141" i="1" s="1"/>
  <c r="DB142" i="1" s="1"/>
  <c r="DB143" i="1" s="1"/>
  <c r="DB144" i="1" s="1"/>
  <c r="DB145" i="1" s="1"/>
  <c r="DB146" i="1" s="1"/>
  <c r="DB147" i="1" s="1"/>
  <c r="DB148" i="1" s="1"/>
  <c r="DB149" i="1" s="1"/>
  <c r="DB150" i="1" s="1"/>
  <c r="DB151" i="1" s="1"/>
  <c r="DB152" i="1" s="1"/>
  <c r="DB153" i="1" s="1"/>
  <c r="DB154" i="1" s="1"/>
  <c r="DB155" i="1" s="1"/>
  <c r="DB156" i="1" s="1"/>
  <c r="DB157" i="1" s="1"/>
  <c r="DB158" i="1" s="1"/>
  <c r="DB159" i="1" s="1"/>
  <c r="DB160" i="1" s="1"/>
  <c r="DB161" i="1" s="1"/>
  <c r="DB162" i="1" s="1"/>
  <c r="DB163" i="1" s="1"/>
  <c r="DB164" i="1" s="1"/>
  <c r="DB165" i="1" s="1"/>
  <c r="DB166" i="1" s="1"/>
  <c r="DB167" i="1" s="1"/>
  <c r="DB168" i="1" s="1"/>
  <c r="DB169" i="1" s="1"/>
  <c r="DB170" i="1" s="1"/>
  <c r="DB171" i="1" s="1"/>
  <c r="DB172" i="1" s="1"/>
  <c r="DB173" i="1" s="1"/>
  <c r="DB174" i="1" s="1"/>
  <c r="DB175" i="1" s="1"/>
  <c r="DB176" i="1" s="1"/>
  <c r="DB177" i="1" s="1"/>
  <c r="DB178" i="1" s="1"/>
  <c r="DB179" i="1" s="1"/>
  <c r="DB180" i="1" s="1"/>
  <c r="DB181" i="1" s="1"/>
  <c r="DB182" i="1" s="1"/>
  <c r="DB183" i="1" s="1"/>
  <c r="DB184" i="1" s="1"/>
  <c r="AI7" i="3"/>
  <c r="H25" i="5" s="1"/>
  <c r="AI161" i="1"/>
  <c r="AI5" i="3"/>
  <c r="DA6" i="1"/>
  <c r="DQ6" i="1"/>
  <c r="EC6" i="1"/>
  <c r="K8" i="7"/>
  <c r="EA6" i="1"/>
  <c r="I7" i="7"/>
  <c r="I16" i="7" s="1"/>
  <c r="AI9" i="1"/>
  <c r="AI12" i="1"/>
  <c r="H8" i="7"/>
  <c r="H12" i="7" s="1"/>
  <c r="DN6" i="1"/>
  <c r="CX6" i="1"/>
  <c r="AE4" i="3"/>
  <c r="DK188" i="1"/>
  <c r="AF6" i="3" s="1"/>
  <c r="EI10" i="1"/>
  <c r="DK187" i="1"/>
  <c r="EB188" i="1"/>
  <c r="AK8" i="3" s="1"/>
  <c r="AK9" i="3" s="1"/>
  <c r="DZ6" i="1"/>
  <c r="AM6" i="1"/>
  <c r="EI99" i="1"/>
  <c r="EI107" i="1"/>
  <c r="EI115" i="1"/>
  <c r="EI123" i="1"/>
  <c r="EI131" i="1"/>
  <c r="EI139" i="1"/>
  <c r="EI147" i="1"/>
  <c r="EI155" i="1"/>
  <c r="EI163" i="1"/>
  <c r="EI171" i="1"/>
  <c r="EI179" i="1"/>
  <c r="DZ187" i="1"/>
  <c r="EB187" i="1"/>
  <c r="DP188" i="1"/>
  <c r="AK6" i="3" s="1"/>
  <c r="AK7" i="3" s="1"/>
  <c r="EN8" i="1"/>
  <c r="DP187" i="1"/>
  <c r="DQ188" i="1"/>
  <c r="DQ187" i="1"/>
  <c r="EM34" i="1"/>
  <c r="EC188" i="1"/>
  <c r="R13" i="7"/>
  <c r="DK6" i="1"/>
  <c r="EI8" i="1"/>
  <c r="DW188" i="1"/>
  <c r="AF8" i="3" s="1"/>
  <c r="AF9" i="3" s="1"/>
  <c r="DW187" i="1"/>
  <c r="EC187" i="1"/>
  <c r="AI41" i="1"/>
  <c r="AN6" i="1"/>
  <c r="F9" i="7" s="1"/>
  <c r="AO6" i="1"/>
  <c r="G9" i="7" s="1"/>
  <c r="AQ6" i="1"/>
  <c r="I9" i="7" s="1"/>
  <c r="EJ137" i="1"/>
  <c r="EK10" i="1"/>
  <c r="DM187" i="1"/>
  <c r="DO188" i="1"/>
  <c r="AJ6" i="3" s="1"/>
  <c r="EM10" i="1"/>
  <c r="DO187" i="1"/>
  <c r="EM18" i="1"/>
  <c r="EM38" i="1"/>
  <c r="EM74" i="1"/>
  <c r="EM82" i="1"/>
  <c r="AR6" i="1"/>
  <c r="J9" i="7" s="1"/>
  <c r="EI103" i="1"/>
  <c r="EI111" i="1"/>
  <c r="EI119" i="1"/>
  <c r="EI127" i="1"/>
  <c r="EI135" i="1"/>
  <c r="EI143" i="1"/>
  <c r="EI151" i="1"/>
  <c r="EI159" i="1"/>
  <c r="EI167" i="1"/>
  <c r="EI175" i="1"/>
  <c r="EI183" i="1"/>
  <c r="EM9" i="1"/>
  <c r="EA187" i="1"/>
  <c r="EM137" i="1"/>
  <c r="I21" i="5"/>
  <c r="I23" i="5" s="1"/>
  <c r="EK106" i="1"/>
  <c r="EK114" i="1"/>
  <c r="EK122" i="1"/>
  <c r="EK130" i="1"/>
  <c r="EK138" i="1"/>
  <c r="EK146" i="1"/>
  <c r="EK154" i="1"/>
  <c r="EK162" i="1"/>
  <c r="EK170" i="1"/>
  <c r="EK178" i="1"/>
  <c r="DM188" i="1"/>
  <c r="AH6" i="3" s="1"/>
  <c r="AH7" i="3" s="1"/>
  <c r="G25" i="5" s="1"/>
  <c r="EN137" i="1"/>
  <c r="J21" i="5"/>
  <c r="J23" i="5" s="1"/>
  <c r="AI4" i="3"/>
  <c r="DO6" i="1"/>
  <c r="EM6" i="1" s="1"/>
  <c r="G15" i="20" s="1"/>
  <c r="I8" i="7"/>
  <c r="EM22" i="1"/>
  <c r="EM58" i="1"/>
  <c r="EM86" i="1"/>
  <c r="AI127" i="1"/>
  <c r="AI25" i="1"/>
  <c r="AI170" i="1"/>
  <c r="AI160" i="1"/>
  <c r="AI81" i="1"/>
  <c r="AI57" i="1"/>
  <c r="AI17" i="1"/>
  <c r="AI96" i="1"/>
  <c r="AI159" i="1"/>
  <c r="AI48" i="1"/>
  <c r="AI33" i="1"/>
  <c r="AI36" i="1"/>
  <c r="AI134" i="1"/>
  <c r="AI95" i="1"/>
  <c r="K12" i="7"/>
  <c r="AI145" i="1"/>
  <c r="AI16" i="1"/>
  <c r="AI55" i="1"/>
  <c r="AI47" i="1"/>
  <c r="AI39" i="1"/>
  <c r="AI31" i="1"/>
  <c r="AI23" i="1"/>
  <c r="AI15" i="1"/>
  <c r="AI7" i="1"/>
  <c r="AI46" i="1"/>
  <c r="AI85" i="1"/>
  <c r="AI149" i="1"/>
  <c r="AI178" i="1"/>
  <c r="AI82" i="1"/>
  <c r="AI164" i="1"/>
  <c r="AI118" i="1"/>
  <c r="AI44" i="1"/>
  <c r="AI147" i="1"/>
  <c r="AI132" i="1"/>
  <c r="AI78" i="1"/>
  <c r="AI100" i="1"/>
  <c r="AI150" i="1"/>
  <c r="AI103" i="1"/>
  <c r="AI143" i="1"/>
  <c r="AI98" i="1"/>
  <c r="AI54" i="1"/>
  <c r="AI65" i="1"/>
  <c r="AI113" i="1"/>
  <c r="AI153" i="1"/>
  <c r="AI111" i="1"/>
  <c r="AI119" i="1"/>
  <c r="AI74" i="1"/>
  <c r="AI10" i="1"/>
  <c r="AI45" i="1"/>
  <c r="AI37" i="1"/>
  <c r="AI29" i="1"/>
  <c r="AI13" i="1"/>
  <c r="AI20" i="1"/>
  <c r="AI52" i="1"/>
  <c r="AI104" i="1"/>
  <c r="AI168" i="1"/>
  <c r="AI154" i="1"/>
  <c r="AI63" i="1"/>
  <c r="AI151" i="1"/>
  <c r="AI99" i="1"/>
  <c r="AI22" i="1"/>
  <c r="AI135" i="1"/>
  <c r="AI163" i="1"/>
  <c r="AI68" i="1"/>
  <c r="AI174" i="1"/>
  <c r="AI86" i="1"/>
  <c r="AI175" i="1"/>
  <c r="AI130" i="1"/>
  <c r="AI89" i="1"/>
  <c r="AI32" i="1"/>
  <c r="AI97" i="1"/>
  <c r="BK23" i="3"/>
  <c r="AI51" i="1"/>
  <c r="AI35" i="1"/>
  <c r="AI19" i="1"/>
  <c r="AI30" i="1"/>
  <c r="AI61" i="1"/>
  <c r="AI77" i="1"/>
  <c r="AI93" i="1"/>
  <c r="AI109" i="1"/>
  <c r="AI125" i="1"/>
  <c r="AI141" i="1"/>
  <c r="AI157" i="1"/>
  <c r="AI173" i="1"/>
  <c r="AI142" i="1"/>
  <c r="AI26" i="1"/>
  <c r="AI140" i="1"/>
  <c r="AI90" i="1"/>
  <c r="AI183" i="1"/>
  <c r="AI73" i="1"/>
  <c r="AI156" i="1"/>
  <c r="AI114" i="1"/>
  <c r="AI38" i="1"/>
  <c r="AI167" i="1"/>
  <c r="AI131" i="1"/>
  <c r="AI67" i="1"/>
  <c r="AI121" i="1"/>
  <c r="AI79" i="1"/>
  <c r="AI129" i="1"/>
  <c r="AI87" i="1"/>
  <c r="AI28" i="1"/>
  <c r="AI166" i="1"/>
  <c r="AI110" i="1"/>
  <c r="AI177" i="1"/>
  <c r="AI108" i="1"/>
  <c r="AI71" i="1"/>
  <c r="AI172" i="1"/>
  <c r="AI169" i="1"/>
  <c r="AI138" i="1"/>
  <c r="AI105" i="1"/>
  <c r="AI58" i="1"/>
  <c r="AI179" i="1"/>
  <c r="AI155" i="1"/>
  <c r="AI122" i="1"/>
  <c r="AI76" i="1"/>
  <c r="AI180" i="1"/>
  <c r="AI158" i="1"/>
  <c r="AI116" i="1"/>
  <c r="AI75" i="1"/>
  <c r="AI42" i="1"/>
  <c r="AI124" i="1"/>
  <c r="AI102" i="1"/>
  <c r="AI83" i="1"/>
  <c r="AI60" i="1"/>
  <c r="AI14" i="1"/>
  <c r="AI148" i="1"/>
  <c r="AI84" i="1"/>
  <c r="AI62" i="1"/>
  <c r="AI115" i="1"/>
  <c r="AI92" i="1"/>
  <c r="AI70" i="1"/>
  <c r="J13" i="7"/>
  <c r="J25" i="5"/>
  <c r="BK76" i="3"/>
  <c r="BK20" i="3"/>
  <c r="DA7" i="1"/>
  <c r="DA8" i="1" s="1"/>
  <c r="DA9" i="1" s="1"/>
  <c r="DA10" i="1" s="1"/>
  <c r="DA11" i="1" s="1"/>
  <c r="DA12" i="1" s="1"/>
  <c r="DA13" i="1" s="1"/>
  <c r="DA14" i="1" s="1"/>
  <c r="DA15" i="1" s="1"/>
  <c r="DA16" i="1" s="1"/>
  <c r="DA17" i="1" s="1"/>
  <c r="DA18" i="1" s="1"/>
  <c r="DA19" i="1" s="1"/>
  <c r="DA20" i="1" s="1"/>
  <c r="DA21" i="1" s="1"/>
  <c r="DA22" i="1" s="1"/>
  <c r="DA23" i="1" s="1"/>
  <c r="DA24" i="1" s="1"/>
  <c r="DA25" i="1" s="1"/>
  <c r="DA26" i="1" s="1"/>
  <c r="DA27" i="1" s="1"/>
  <c r="DA28" i="1" s="1"/>
  <c r="DA29" i="1" s="1"/>
  <c r="DA30" i="1" s="1"/>
  <c r="DA31" i="1" s="1"/>
  <c r="DA32" i="1" s="1"/>
  <c r="DA33" i="1" s="1"/>
  <c r="DA34" i="1" s="1"/>
  <c r="DA35" i="1" s="1"/>
  <c r="DA36" i="1" s="1"/>
  <c r="DA37" i="1" s="1"/>
  <c r="DA38" i="1" s="1"/>
  <c r="DA39" i="1" s="1"/>
  <c r="DA40" i="1" s="1"/>
  <c r="DA41" i="1" s="1"/>
  <c r="DA42" i="1" s="1"/>
  <c r="DA43" i="1" s="1"/>
  <c r="DA44" i="1" s="1"/>
  <c r="DA45" i="1" s="1"/>
  <c r="DA46" i="1" s="1"/>
  <c r="DA47" i="1" s="1"/>
  <c r="DA48" i="1" s="1"/>
  <c r="DA49" i="1" s="1"/>
  <c r="DA50" i="1" s="1"/>
  <c r="DA51" i="1" s="1"/>
  <c r="DA52" i="1" s="1"/>
  <c r="DA53" i="1" s="1"/>
  <c r="DA54" i="1" s="1"/>
  <c r="DA55" i="1" s="1"/>
  <c r="DA56" i="1" s="1"/>
  <c r="DA57" i="1" s="1"/>
  <c r="DA58" i="1" s="1"/>
  <c r="DA59" i="1" s="1"/>
  <c r="DA60" i="1" s="1"/>
  <c r="DA61" i="1" s="1"/>
  <c r="DA62" i="1" s="1"/>
  <c r="DA63" i="1" s="1"/>
  <c r="DA64" i="1" s="1"/>
  <c r="DA65" i="1" s="1"/>
  <c r="DA66" i="1" s="1"/>
  <c r="DA67" i="1" s="1"/>
  <c r="DA68" i="1" s="1"/>
  <c r="DA69" i="1" s="1"/>
  <c r="DA70" i="1" s="1"/>
  <c r="DA71" i="1" s="1"/>
  <c r="DA72" i="1" s="1"/>
  <c r="DA73" i="1" s="1"/>
  <c r="DA74" i="1" s="1"/>
  <c r="DA75" i="1" s="1"/>
  <c r="DA76" i="1" s="1"/>
  <c r="DA77" i="1" s="1"/>
  <c r="DA78" i="1" s="1"/>
  <c r="DA79" i="1" s="1"/>
  <c r="DA80" i="1" s="1"/>
  <c r="DA81" i="1" s="1"/>
  <c r="DA82" i="1" s="1"/>
  <c r="DA83" i="1" s="1"/>
  <c r="DA84" i="1" s="1"/>
  <c r="DA85" i="1" s="1"/>
  <c r="DA86" i="1" s="1"/>
  <c r="DA87" i="1" s="1"/>
  <c r="DA88" i="1" s="1"/>
  <c r="DA89" i="1" s="1"/>
  <c r="DA90" i="1" s="1"/>
  <c r="DA91" i="1" s="1"/>
  <c r="DA92" i="1" s="1"/>
  <c r="DA93" i="1" s="1"/>
  <c r="DA94" i="1" s="1"/>
  <c r="DA95" i="1" s="1"/>
  <c r="DA96" i="1" s="1"/>
  <c r="DA97" i="1" s="1"/>
  <c r="DA98" i="1" s="1"/>
  <c r="DA99" i="1" s="1"/>
  <c r="DA100" i="1" s="1"/>
  <c r="DA101" i="1" s="1"/>
  <c r="DA102" i="1" s="1"/>
  <c r="DA103" i="1" s="1"/>
  <c r="DA104" i="1" s="1"/>
  <c r="DA105" i="1" s="1"/>
  <c r="DA106" i="1" s="1"/>
  <c r="DA107" i="1" s="1"/>
  <c r="DA108" i="1" s="1"/>
  <c r="DA109" i="1" s="1"/>
  <c r="DA110" i="1" s="1"/>
  <c r="DA111" i="1" s="1"/>
  <c r="DA112" i="1" s="1"/>
  <c r="DA113" i="1" s="1"/>
  <c r="DA114" i="1" s="1"/>
  <c r="DA115" i="1" s="1"/>
  <c r="DA116" i="1" s="1"/>
  <c r="DA117" i="1" s="1"/>
  <c r="DA118" i="1" s="1"/>
  <c r="DA119" i="1" s="1"/>
  <c r="DA120" i="1" s="1"/>
  <c r="DA121" i="1" s="1"/>
  <c r="DA122" i="1" s="1"/>
  <c r="DA123" i="1" s="1"/>
  <c r="DA124" i="1" s="1"/>
  <c r="DA125" i="1" s="1"/>
  <c r="DA126" i="1" s="1"/>
  <c r="DA127" i="1" s="1"/>
  <c r="DA128" i="1" s="1"/>
  <c r="DA129" i="1" s="1"/>
  <c r="DA130" i="1" s="1"/>
  <c r="DA131" i="1" s="1"/>
  <c r="DA132" i="1" s="1"/>
  <c r="DA133" i="1" s="1"/>
  <c r="DA134" i="1" s="1"/>
  <c r="DA135" i="1" s="1"/>
  <c r="DA136" i="1" s="1"/>
  <c r="DA137" i="1" s="1"/>
  <c r="DA138" i="1" s="1"/>
  <c r="DA139" i="1" s="1"/>
  <c r="DA140" i="1" s="1"/>
  <c r="DA141" i="1" s="1"/>
  <c r="DA142" i="1" s="1"/>
  <c r="DA143" i="1" s="1"/>
  <c r="DA144" i="1" s="1"/>
  <c r="DA145" i="1" s="1"/>
  <c r="DA146" i="1" s="1"/>
  <c r="DA147" i="1" s="1"/>
  <c r="DA148" i="1" s="1"/>
  <c r="DA149" i="1" s="1"/>
  <c r="DA150" i="1" s="1"/>
  <c r="DA151" i="1" s="1"/>
  <c r="DA152" i="1" s="1"/>
  <c r="DA153" i="1" s="1"/>
  <c r="DA154" i="1" s="1"/>
  <c r="DA155" i="1" s="1"/>
  <c r="DA156" i="1" s="1"/>
  <c r="DA157" i="1" s="1"/>
  <c r="DA158" i="1" s="1"/>
  <c r="DA159" i="1" s="1"/>
  <c r="DA160" i="1" s="1"/>
  <c r="DA161" i="1" s="1"/>
  <c r="DA162" i="1" s="1"/>
  <c r="DA163" i="1" s="1"/>
  <c r="DA164" i="1" s="1"/>
  <c r="DA165" i="1" s="1"/>
  <c r="DA166" i="1" s="1"/>
  <c r="DA167" i="1" s="1"/>
  <c r="DA168" i="1" s="1"/>
  <c r="DA169" i="1" s="1"/>
  <c r="DA170" i="1" s="1"/>
  <c r="DA171" i="1" s="1"/>
  <c r="DA172" i="1" s="1"/>
  <c r="DA173" i="1" s="1"/>
  <c r="DA174" i="1" s="1"/>
  <c r="DA175" i="1" s="1"/>
  <c r="DA176" i="1" s="1"/>
  <c r="DA177" i="1" s="1"/>
  <c r="DA178" i="1" s="1"/>
  <c r="DA179" i="1" s="1"/>
  <c r="DA180" i="1" s="1"/>
  <c r="DA181" i="1" s="1"/>
  <c r="DA182" i="1" s="1"/>
  <c r="DA183" i="1" s="1"/>
  <c r="DA184" i="1" s="1"/>
  <c r="I13" i="7"/>
  <c r="BK157" i="3"/>
  <c r="DC7" i="1"/>
  <c r="DC8" i="1" s="1"/>
  <c r="DC9" i="1" s="1"/>
  <c r="DC10" i="1" s="1"/>
  <c r="DC11" i="1" s="1"/>
  <c r="DC12" i="1" s="1"/>
  <c r="DC13" i="1" s="1"/>
  <c r="DC14" i="1" s="1"/>
  <c r="DC15" i="1" s="1"/>
  <c r="DC16" i="1" s="1"/>
  <c r="DC17" i="1" s="1"/>
  <c r="DC18" i="1" s="1"/>
  <c r="DC19" i="1" s="1"/>
  <c r="DC20" i="1" s="1"/>
  <c r="DC21" i="1" s="1"/>
  <c r="DC22" i="1" s="1"/>
  <c r="DC23" i="1" s="1"/>
  <c r="DC24" i="1" s="1"/>
  <c r="DC25" i="1" s="1"/>
  <c r="DC26" i="1" s="1"/>
  <c r="DC27" i="1" s="1"/>
  <c r="DC28" i="1" s="1"/>
  <c r="DC29" i="1" s="1"/>
  <c r="DC30" i="1" s="1"/>
  <c r="DC31" i="1" s="1"/>
  <c r="DC32" i="1" s="1"/>
  <c r="DC33" i="1" s="1"/>
  <c r="DC34" i="1" s="1"/>
  <c r="DC35" i="1" s="1"/>
  <c r="DC36" i="1" s="1"/>
  <c r="DC37" i="1" s="1"/>
  <c r="DC38" i="1" s="1"/>
  <c r="DC39" i="1" s="1"/>
  <c r="DC40" i="1" s="1"/>
  <c r="DC41" i="1" s="1"/>
  <c r="DC42" i="1" s="1"/>
  <c r="DC43" i="1" s="1"/>
  <c r="DC44" i="1" s="1"/>
  <c r="DC45" i="1" s="1"/>
  <c r="DC46" i="1" s="1"/>
  <c r="DC47" i="1" s="1"/>
  <c r="DC48" i="1" s="1"/>
  <c r="DC49" i="1" s="1"/>
  <c r="DC50" i="1" s="1"/>
  <c r="DC51" i="1" s="1"/>
  <c r="DC52" i="1" s="1"/>
  <c r="DC53" i="1" s="1"/>
  <c r="DC54" i="1" s="1"/>
  <c r="DC55" i="1" s="1"/>
  <c r="DC56" i="1" s="1"/>
  <c r="DC57" i="1" s="1"/>
  <c r="DC58" i="1" s="1"/>
  <c r="DC59" i="1" s="1"/>
  <c r="DC60" i="1" s="1"/>
  <c r="DC61" i="1" s="1"/>
  <c r="DC62" i="1" s="1"/>
  <c r="DC63" i="1" s="1"/>
  <c r="DC64" i="1" s="1"/>
  <c r="DC65" i="1" s="1"/>
  <c r="DC66" i="1" s="1"/>
  <c r="DC67" i="1" s="1"/>
  <c r="DC68" i="1" s="1"/>
  <c r="DC69" i="1" s="1"/>
  <c r="DC70" i="1" s="1"/>
  <c r="DC71" i="1" s="1"/>
  <c r="DC72" i="1" s="1"/>
  <c r="DC73" i="1" s="1"/>
  <c r="DC74" i="1" s="1"/>
  <c r="DC75" i="1" s="1"/>
  <c r="DC76" i="1" s="1"/>
  <c r="DC77" i="1" s="1"/>
  <c r="DC78" i="1" s="1"/>
  <c r="DC79" i="1" s="1"/>
  <c r="DC80" i="1" s="1"/>
  <c r="DC81" i="1" s="1"/>
  <c r="DC82" i="1" s="1"/>
  <c r="DC83" i="1" s="1"/>
  <c r="DC84" i="1" s="1"/>
  <c r="DC85" i="1" s="1"/>
  <c r="DC86" i="1" s="1"/>
  <c r="DC87" i="1" s="1"/>
  <c r="DC88" i="1" s="1"/>
  <c r="DC89" i="1" s="1"/>
  <c r="DC90" i="1" s="1"/>
  <c r="DC91" i="1" s="1"/>
  <c r="DC92" i="1" s="1"/>
  <c r="DC93" i="1" s="1"/>
  <c r="DC94" i="1" s="1"/>
  <c r="DC95" i="1" s="1"/>
  <c r="DC96" i="1" s="1"/>
  <c r="DC97" i="1" s="1"/>
  <c r="DC98" i="1" s="1"/>
  <c r="DC99" i="1" s="1"/>
  <c r="DC100" i="1" s="1"/>
  <c r="DC101" i="1" s="1"/>
  <c r="DC102" i="1" s="1"/>
  <c r="DC103" i="1" s="1"/>
  <c r="DC104" i="1" s="1"/>
  <c r="DC105" i="1" s="1"/>
  <c r="DC106" i="1" s="1"/>
  <c r="DC107" i="1" s="1"/>
  <c r="DC108" i="1" s="1"/>
  <c r="DC109" i="1" s="1"/>
  <c r="DC110" i="1" s="1"/>
  <c r="DC111" i="1" s="1"/>
  <c r="DC112" i="1" s="1"/>
  <c r="DC113" i="1" s="1"/>
  <c r="DC114" i="1" s="1"/>
  <c r="DC115" i="1" s="1"/>
  <c r="DC116" i="1" s="1"/>
  <c r="DC117" i="1" s="1"/>
  <c r="DC118" i="1" s="1"/>
  <c r="DC119" i="1" s="1"/>
  <c r="DC120" i="1" s="1"/>
  <c r="DC121" i="1" s="1"/>
  <c r="DC122" i="1" s="1"/>
  <c r="DC123" i="1" s="1"/>
  <c r="DC124" i="1" s="1"/>
  <c r="DC125" i="1" s="1"/>
  <c r="DC126" i="1" s="1"/>
  <c r="DC127" i="1" s="1"/>
  <c r="DC128" i="1" s="1"/>
  <c r="DC129" i="1" s="1"/>
  <c r="DC130" i="1" s="1"/>
  <c r="DC131" i="1" s="1"/>
  <c r="DC132" i="1" s="1"/>
  <c r="DC133" i="1" s="1"/>
  <c r="DC134" i="1" s="1"/>
  <c r="DC135" i="1" s="1"/>
  <c r="DC136" i="1" s="1"/>
  <c r="DC137" i="1" s="1"/>
  <c r="DC138" i="1" s="1"/>
  <c r="DC139" i="1" s="1"/>
  <c r="DC140" i="1" s="1"/>
  <c r="DC141" i="1" s="1"/>
  <c r="DC142" i="1" s="1"/>
  <c r="DC143" i="1" s="1"/>
  <c r="DC144" i="1" s="1"/>
  <c r="DC145" i="1" s="1"/>
  <c r="DC146" i="1" s="1"/>
  <c r="DC147" i="1" s="1"/>
  <c r="DC148" i="1" s="1"/>
  <c r="DC149" i="1" s="1"/>
  <c r="DC150" i="1" s="1"/>
  <c r="DC151" i="1" s="1"/>
  <c r="DC152" i="1" s="1"/>
  <c r="DC153" i="1" s="1"/>
  <c r="DC154" i="1" s="1"/>
  <c r="DC155" i="1" s="1"/>
  <c r="DC156" i="1" s="1"/>
  <c r="DC157" i="1" s="1"/>
  <c r="DC158" i="1" s="1"/>
  <c r="DC159" i="1" s="1"/>
  <c r="DC160" i="1" s="1"/>
  <c r="DC161" i="1" s="1"/>
  <c r="DC162" i="1" s="1"/>
  <c r="DC163" i="1" s="1"/>
  <c r="DC164" i="1" s="1"/>
  <c r="DC165" i="1" s="1"/>
  <c r="DC166" i="1" s="1"/>
  <c r="DC167" i="1" s="1"/>
  <c r="DC168" i="1" s="1"/>
  <c r="DC169" i="1" s="1"/>
  <c r="DC170" i="1" s="1"/>
  <c r="DC171" i="1" s="1"/>
  <c r="DC172" i="1" s="1"/>
  <c r="DC173" i="1" s="1"/>
  <c r="DC174" i="1" s="1"/>
  <c r="DC175" i="1" s="1"/>
  <c r="DC176" i="1" s="1"/>
  <c r="DC177" i="1" s="1"/>
  <c r="DC178" i="1" s="1"/>
  <c r="DC179" i="1" s="1"/>
  <c r="DC180" i="1" s="1"/>
  <c r="DC181" i="1" s="1"/>
  <c r="DC182" i="1" s="1"/>
  <c r="DC183" i="1" s="1"/>
  <c r="DC184" i="1" s="1"/>
  <c r="K13" i="7"/>
  <c r="EN6" i="1"/>
  <c r="H15" i="20" s="1"/>
  <c r="BK140" i="3"/>
  <c r="AI49" i="1"/>
  <c r="AI80" i="1"/>
  <c r="AI112" i="1"/>
  <c r="AI128" i="1"/>
  <c r="BK93" i="3"/>
  <c r="AG5" i="3"/>
  <c r="CZ6" i="1"/>
  <c r="G7" i="7"/>
  <c r="DY6" i="1"/>
  <c r="EK6" i="1" s="1"/>
  <c r="E15" i="20" s="1"/>
  <c r="BK43" i="3"/>
  <c r="BK172" i="3"/>
  <c r="BK125" i="3"/>
  <c r="BK39" i="3"/>
  <c r="BK168" i="3"/>
  <c r="BK163" i="3"/>
  <c r="BK99" i="3"/>
  <c r="BK34" i="3"/>
  <c r="BK150" i="3"/>
  <c r="BK86" i="3"/>
  <c r="BK21" i="3"/>
  <c r="DX188" i="1"/>
  <c r="AG8" i="3" s="1"/>
  <c r="EJ7" i="1"/>
  <c r="DX187" i="1"/>
  <c r="BK72" i="3"/>
  <c r="BK147" i="3"/>
  <c r="BK83" i="3"/>
  <c r="BK18" i="3"/>
  <c r="BK134" i="3"/>
  <c r="BK70" i="3"/>
  <c r="BK5" i="3"/>
  <c r="CY6" i="1"/>
  <c r="AF5" i="3"/>
  <c r="F7" i="7"/>
  <c r="DX6" i="1"/>
  <c r="EJ6" i="1" s="1"/>
  <c r="D15" i="20" s="1"/>
  <c r="H16" i="7"/>
  <c r="I25" i="7"/>
  <c r="BK108" i="3"/>
  <c r="BK61" i="3"/>
  <c r="BK104" i="3"/>
  <c r="BK131" i="3"/>
  <c r="BK67" i="3"/>
  <c r="BK182" i="3"/>
  <c r="BK118" i="3"/>
  <c r="BK53" i="3"/>
  <c r="DY188" i="1"/>
  <c r="AH8" i="3" s="1"/>
  <c r="EK7" i="1"/>
  <c r="DY187" i="1"/>
  <c r="BK15" i="3"/>
  <c r="BK31" i="3"/>
  <c r="BK40" i="3"/>
  <c r="BK48" i="3"/>
  <c r="BK56" i="3"/>
  <c r="BK65" i="3"/>
  <c r="BK73" i="3"/>
  <c r="BK81" i="3"/>
  <c r="BK89" i="3"/>
  <c r="BK97" i="3"/>
  <c r="BK105" i="3"/>
  <c r="BK113" i="3"/>
  <c r="BK121" i="3"/>
  <c r="BK129" i="3"/>
  <c r="BK137" i="3"/>
  <c r="BK145" i="3"/>
  <c r="BK153" i="3"/>
  <c r="BK161" i="3"/>
  <c r="BK169" i="3"/>
  <c r="BK177" i="3"/>
  <c r="K11" i="7"/>
  <c r="J24" i="5"/>
  <c r="AK11" i="3"/>
  <c r="BK8" i="3"/>
  <c r="BK24" i="3"/>
  <c r="BK9" i="3"/>
  <c r="BK25" i="3"/>
  <c r="BK41" i="3"/>
  <c r="BK57" i="3"/>
  <c r="BK74" i="3"/>
  <c r="BK90" i="3"/>
  <c r="BK106" i="3"/>
  <c r="BK122" i="3"/>
  <c r="BK138" i="3"/>
  <c r="BK154" i="3"/>
  <c r="BK170" i="3"/>
  <c r="BK6" i="3"/>
  <c r="BK22" i="3"/>
  <c r="BK38" i="3"/>
  <c r="BK54" i="3"/>
  <c r="BK71" i="3"/>
  <c r="BK87" i="3"/>
  <c r="BK103" i="3"/>
  <c r="BK119" i="3"/>
  <c r="BK135" i="3"/>
  <c r="BK151" i="3"/>
  <c r="BK167" i="3"/>
  <c r="BK160" i="3"/>
  <c r="BK128" i="3"/>
  <c r="BK96" i="3"/>
  <c r="BK64" i="3"/>
  <c r="BK27" i="3"/>
  <c r="BK181" i="3"/>
  <c r="BK149" i="3"/>
  <c r="BK117" i="3"/>
  <c r="BK85" i="3"/>
  <c r="BK52" i="3"/>
  <c r="BK7" i="3"/>
  <c r="BK164" i="3"/>
  <c r="BK132" i="3"/>
  <c r="BK100" i="3"/>
  <c r="BK68" i="3"/>
  <c r="BK35" i="3"/>
  <c r="BK12" i="3"/>
  <c r="BK28" i="3"/>
  <c r="BK13" i="3"/>
  <c r="BK29" i="3"/>
  <c r="BK45" i="3"/>
  <c r="BK62" i="3"/>
  <c r="BK78" i="3"/>
  <c r="BK94" i="3"/>
  <c r="BK110" i="3"/>
  <c r="BK126" i="3"/>
  <c r="BK142" i="3"/>
  <c r="BK158" i="3"/>
  <c r="BK174" i="3"/>
  <c r="BK10" i="3"/>
  <c r="BK26" i="3"/>
  <c r="BK42" i="3"/>
  <c r="BK59" i="3"/>
  <c r="BK75" i="3"/>
  <c r="BK91" i="3"/>
  <c r="BK107" i="3"/>
  <c r="BK123" i="3"/>
  <c r="BK139" i="3"/>
  <c r="BK155" i="3"/>
  <c r="BK171" i="3"/>
  <c r="BK152" i="3"/>
  <c r="BK120" i="3"/>
  <c r="BK88" i="3"/>
  <c r="BK55" i="3"/>
  <c r="BK11" i="3"/>
  <c r="BK173" i="3"/>
  <c r="BK141" i="3"/>
  <c r="BK109" i="3"/>
  <c r="BK77" i="3"/>
  <c r="BK44" i="3"/>
  <c r="BK156" i="3"/>
  <c r="BK124" i="3"/>
  <c r="BK92" i="3"/>
  <c r="BK60" i="3"/>
  <c r="BK19" i="3"/>
  <c r="BK16" i="3"/>
  <c r="BK32" i="3"/>
  <c r="BK17" i="3"/>
  <c r="BK33" i="3"/>
  <c r="BK49" i="3"/>
  <c r="BK66" i="3"/>
  <c r="BK82" i="3"/>
  <c r="BK98" i="3"/>
  <c r="BK114" i="3"/>
  <c r="BK130" i="3"/>
  <c r="BK146" i="3"/>
  <c r="BK162" i="3"/>
  <c r="BK178" i="3"/>
  <c r="BK14" i="3"/>
  <c r="BK30" i="3"/>
  <c r="BK46" i="3"/>
  <c r="BK63" i="3"/>
  <c r="BK79" i="3"/>
  <c r="BK95" i="3"/>
  <c r="BK111" i="3"/>
  <c r="BK127" i="3"/>
  <c r="BK143" i="3"/>
  <c r="BK159" i="3"/>
  <c r="BK175" i="3"/>
  <c r="BK176" i="3"/>
  <c r="BK144" i="3"/>
  <c r="BK112" i="3"/>
  <c r="BK80" i="3"/>
  <c r="BK47" i="3"/>
  <c r="BK165" i="3"/>
  <c r="BK133" i="3"/>
  <c r="BK101" i="3"/>
  <c r="BK69" i="3"/>
  <c r="BK36" i="3"/>
  <c r="BK180" i="3"/>
  <c r="BK148" i="3"/>
  <c r="BK116" i="3"/>
  <c r="BK84" i="3"/>
  <c r="BK51" i="3"/>
  <c r="BK136" i="3"/>
  <c r="BK179" i="3"/>
  <c r="BK115" i="3"/>
  <c r="BK50" i="3"/>
  <c r="BK166" i="3"/>
  <c r="BK102" i="3"/>
  <c r="BK37" i="3"/>
  <c r="BK58" i="3"/>
  <c r="AI9" i="3"/>
  <c r="CR6" i="1" l="1"/>
  <c r="BM5" i="3"/>
  <c r="BM9" i="3"/>
  <c r="BM13" i="3"/>
  <c r="BM17" i="3"/>
  <c r="BM21" i="3"/>
  <c r="BM25" i="3"/>
  <c r="BM29" i="3"/>
  <c r="BM33" i="3"/>
  <c r="BM37" i="3"/>
  <c r="BM41" i="3"/>
  <c r="BM45" i="3"/>
  <c r="BM49" i="3"/>
  <c r="BM53" i="3"/>
  <c r="BM57" i="3"/>
  <c r="BM61" i="3"/>
  <c r="BM65" i="3"/>
  <c r="BM69" i="3"/>
  <c r="BM7" i="3"/>
  <c r="BM11" i="3"/>
  <c r="BM15" i="3"/>
  <c r="BM19" i="3"/>
  <c r="BM23" i="3"/>
  <c r="BM27" i="3"/>
  <c r="BM31" i="3"/>
  <c r="BM35" i="3"/>
  <c r="BM39" i="3"/>
  <c r="BM43" i="3"/>
  <c r="BM47" i="3"/>
  <c r="BM51" i="3"/>
  <c r="BM55" i="3"/>
  <c r="BM59" i="3"/>
  <c r="BM63" i="3"/>
  <c r="BM67" i="3"/>
  <c r="BM10" i="3"/>
  <c r="BM18" i="3"/>
  <c r="BM26" i="3"/>
  <c r="BM34" i="3"/>
  <c r="BM42" i="3"/>
  <c r="BM50" i="3"/>
  <c r="BM58" i="3"/>
  <c r="BM66" i="3"/>
  <c r="BM76" i="3"/>
  <c r="BM80" i="3"/>
  <c r="BM84" i="3"/>
  <c r="BM88" i="3"/>
  <c r="BM92" i="3"/>
  <c r="BM96" i="3"/>
  <c r="BM100" i="3"/>
  <c r="BM12" i="3"/>
  <c r="BM20" i="3"/>
  <c r="BM28" i="3"/>
  <c r="BM36" i="3"/>
  <c r="BM44" i="3"/>
  <c r="BM52" i="3"/>
  <c r="BM60" i="3"/>
  <c r="BM68" i="3"/>
  <c r="BM71" i="3"/>
  <c r="BM72" i="3"/>
  <c r="BM73" i="3"/>
  <c r="BM77" i="3"/>
  <c r="BM81" i="3"/>
  <c r="BM85" i="3"/>
  <c r="BM89" i="3"/>
  <c r="BM93" i="3"/>
  <c r="BM97" i="3"/>
  <c r="BM101" i="3"/>
  <c r="BM105" i="3"/>
  <c r="BM6" i="3"/>
  <c r="BM22" i="3"/>
  <c r="BM38" i="3"/>
  <c r="BM54" i="3"/>
  <c r="BM70" i="3"/>
  <c r="BM74" i="3"/>
  <c r="BM82" i="3"/>
  <c r="BM90" i="3"/>
  <c r="BM98" i="3"/>
  <c r="BM104" i="3"/>
  <c r="BM107" i="3"/>
  <c r="BM111" i="3"/>
  <c r="BM115" i="3"/>
  <c r="BM119" i="3"/>
  <c r="BM123" i="3"/>
  <c r="BM127" i="3"/>
  <c r="BM131" i="3"/>
  <c r="BM135" i="3"/>
  <c r="BM139" i="3"/>
  <c r="BM143" i="3"/>
  <c r="BM147" i="3"/>
  <c r="BM151" i="3"/>
  <c r="BM155" i="3"/>
  <c r="BM159" i="3"/>
  <c r="BM163" i="3"/>
  <c r="BM167" i="3"/>
  <c r="BM171" i="3"/>
  <c r="BM175" i="3"/>
  <c r="BM179" i="3"/>
  <c r="BM16" i="3"/>
  <c r="BM32" i="3"/>
  <c r="BM48" i="3"/>
  <c r="BM64" i="3"/>
  <c r="BM79" i="3"/>
  <c r="BM87" i="3"/>
  <c r="BM95" i="3"/>
  <c r="BM103" i="3"/>
  <c r="BM108" i="3"/>
  <c r="BM112" i="3"/>
  <c r="BM116" i="3"/>
  <c r="BM120" i="3"/>
  <c r="BM124" i="3"/>
  <c r="BM128" i="3"/>
  <c r="BM132" i="3"/>
  <c r="BM136" i="3"/>
  <c r="BM140" i="3"/>
  <c r="BM144" i="3"/>
  <c r="BM148" i="3"/>
  <c r="BM152" i="3"/>
  <c r="BM156" i="3"/>
  <c r="BM160" i="3"/>
  <c r="BM164" i="3"/>
  <c r="BM168" i="3"/>
  <c r="BM172" i="3"/>
  <c r="BM176" i="3"/>
  <c r="BM180" i="3"/>
  <c r="BM14" i="3"/>
  <c r="BM46" i="3"/>
  <c r="BM78" i="3"/>
  <c r="BM94" i="3"/>
  <c r="BM109" i="3"/>
  <c r="BM117" i="3"/>
  <c r="BM125" i="3"/>
  <c r="BM133" i="3"/>
  <c r="BM141" i="3"/>
  <c r="BM149" i="3"/>
  <c r="BM157" i="3"/>
  <c r="BM165" i="3"/>
  <c r="BM173" i="3"/>
  <c r="BM181" i="3"/>
  <c r="BM8" i="3"/>
  <c r="BM40" i="3"/>
  <c r="BM75" i="3"/>
  <c r="BM91" i="3"/>
  <c r="BM106" i="3"/>
  <c r="BM114" i="3"/>
  <c r="BM122" i="3"/>
  <c r="BM130" i="3"/>
  <c r="BM138" i="3"/>
  <c r="BM146" i="3"/>
  <c r="BM154" i="3"/>
  <c r="BM162" i="3"/>
  <c r="BM170" i="3"/>
  <c r="BM178" i="3"/>
  <c r="BM30" i="3"/>
  <c r="BM62" i="3"/>
  <c r="BM86" i="3"/>
  <c r="BM102" i="3"/>
  <c r="BM113" i="3"/>
  <c r="BM121" i="3"/>
  <c r="BM129" i="3"/>
  <c r="BM137" i="3"/>
  <c r="BM145" i="3"/>
  <c r="BM153" i="3"/>
  <c r="BM161" i="3"/>
  <c r="BM169" i="3"/>
  <c r="BM177" i="3"/>
  <c r="BM118" i="3"/>
  <c r="BM150" i="3"/>
  <c r="BM182" i="3"/>
  <c r="BM83" i="3"/>
  <c r="BM126" i="3"/>
  <c r="BM158" i="3"/>
  <c r="BM24" i="3"/>
  <c r="BM99" i="3"/>
  <c r="BM134" i="3"/>
  <c r="BM166" i="3"/>
  <c r="BM56" i="3"/>
  <c r="BM110" i="3"/>
  <c r="BM142" i="3"/>
  <c r="BM174" i="3"/>
  <c r="AM11" i="3"/>
  <c r="AM6" i="3"/>
  <c r="AL6" i="3"/>
  <c r="AU187" i="1"/>
  <c r="AI64" i="1"/>
  <c r="AI181" i="1"/>
  <c r="AI24" i="1"/>
  <c r="EP6" i="1"/>
  <c r="J15" i="20" s="1"/>
  <c r="AI171" i="1"/>
  <c r="AI94" i="1"/>
  <c r="AI11" i="1"/>
  <c r="AI43" i="1"/>
  <c r="AI50" i="1"/>
  <c r="AI152" i="1"/>
  <c r="AI88" i="1"/>
  <c r="AI106" i="1"/>
  <c r="AI34" i="1"/>
  <c r="AI133" i="1"/>
  <c r="AI69" i="1"/>
  <c r="AI107" i="1"/>
  <c r="AI91" i="1"/>
  <c r="AI146" i="1"/>
  <c r="AI136" i="1"/>
  <c r="AI72" i="1"/>
  <c r="AI21" i="1"/>
  <c r="AI53" i="1"/>
  <c r="AI56" i="1"/>
  <c r="AI117" i="1"/>
  <c r="AI40" i="1"/>
  <c r="AI18" i="1"/>
  <c r="AI126" i="1"/>
  <c r="AI139" i="1"/>
  <c r="AI162" i="1"/>
  <c r="AI27" i="1"/>
  <c r="AI59" i="1"/>
  <c r="AI123" i="1"/>
  <c r="AI184" i="1"/>
  <c r="AI120" i="1"/>
  <c r="AI8" i="1"/>
  <c r="AI66" i="1"/>
  <c r="AI182" i="1"/>
  <c r="AI165" i="1"/>
  <c r="AI101" i="1"/>
  <c r="AI176" i="1"/>
  <c r="AI144" i="1"/>
  <c r="K19" i="5"/>
  <c r="J12" i="7"/>
  <c r="J25" i="7"/>
  <c r="K25" i="7"/>
  <c r="EI6" i="1"/>
  <c r="AJ9" i="3"/>
  <c r="I12" i="7"/>
  <c r="FD6" i="1"/>
  <c r="M13" i="7"/>
  <c r="EO6" i="1"/>
  <c r="I15" i="20" s="1"/>
  <c r="K6" i="1"/>
  <c r="L186" i="1" s="1"/>
  <c r="L127" i="1" s="1"/>
  <c r="J9" i="19"/>
  <c r="W6" i="1"/>
  <c r="X186" i="1" s="1"/>
  <c r="X7" i="1" s="1"/>
  <c r="K13" i="20"/>
  <c r="K25" i="5"/>
  <c r="CX7" i="1"/>
  <c r="CX8" i="1" s="1"/>
  <c r="CX9" i="1" s="1"/>
  <c r="CX10" i="1" s="1"/>
  <c r="CX11" i="1" s="1"/>
  <c r="CX12" i="1" s="1"/>
  <c r="CX13" i="1" s="1"/>
  <c r="CX14" i="1" s="1"/>
  <c r="CX15" i="1" s="1"/>
  <c r="CX16" i="1" s="1"/>
  <c r="CX17" i="1" s="1"/>
  <c r="CX18" i="1" s="1"/>
  <c r="CX19" i="1" s="1"/>
  <c r="CX20" i="1" s="1"/>
  <c r="CX21" i="1" s="1"/>
  <c r="CX22" i="1" s="1"/>
  <c r="CX23" i="1" s="1"/>
  <c r="CX24" i="1" s="1"/>
  <c r="CX25" i="1" s="1"/>
  <c r="CX26" i="1" s="1"/>
  <c r="CX27" i="1" s="1"/>
  <c r="CX28" i="1" s="1"/>
  <c r="CX29" i="1" s="1"/>
  <c r="CX30" i="1" s="1"/>
  <c r="CX31" i="1" s="1"/>
  <c r="CX32" i="1" s="1"/>
  <c r="CX33" i="1" s="1"/>
  <c r="CX34" i="1" s="1"/>
  <c r="CX35" i="1" s="1"/>
  <c r="CX36" i="1" s="1"/>
  <c r="CX37" i="1" s="1"/>
  <c r="CX38" i="1" s="1"/>
  <c r="CX39" i="1" s="1"/>
  <c r="CX40" i="1" s="1"/>
  <c r="CX41" i="1" s="1"/>
  <c r="CX42" i="1" s="1"/>
  <c r="CX43" i="1" s="1"/>
  <c r="CX44" i="1" s="1"/>
  <c r="CX45" i="1" s="1"/>
  <c r="CX46" i="1" s="1"/>
  <c r="CX47" i="1" s="1"/>
  <c r="CX48" i="1" s="1"/>
  <c r="CX49" i="1" s="1"/>
  <c r="CX50" i="1" s="1"/>
  <c r="CX51" i="1" s="1"/>
  <c r="CX52" i="1" s="1"/>
  <c r="CX53" i="1" s="1"/>
  <c r="CX54" i="1" s="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X90" i="1" s="1"/>
  <c r="CX91" i="1" s="1"/>
  <c r="CX92" i="1" s="1"/>
  <c r="CX93" i="1" s="1"/>
  <c r="CX94" i="1" s="1"/>
  <c r="CX95" i="1" s="1"/>
  <c r="CX96" i="1" s="1"/>
  <c r="CX97" i="1" s="1"/>
  <c r="CX98" i="1" s="1"/>
  <c r="CX99" i="1" s="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X135" i="1" s="1"/>
  <c r="CX136" i="1" s="1"/>
  <c r="CX137" i="1" s="1"/>
  <c r="CX138" i="1" s="1"/>
  <c r="CX139" i="1" s="1"/>
  <c r="CX140" i="1" s="1"/>
  <c r="CX141" i="1" s="1"/>
  <c r="CX142" i="1" s="1"/>
  <c r="CX143" i="1" s="1"/>
  <c r="CX144" i="1" s="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X180" i="1" s="1"/>
  <c r="CX181" i="1" s="1"/>
  <c r="CX182" i="1" s="1"/>
  <c r="CX183" i="1" s="1"/>
  <c r="CX184" i="1" s="1"/>
  <c r="F13" i="7"/>
  <c r="J26" i="5"/>
  <c r="EL6" i="1"/>
  <c r="F15" i="20" s="1"/>
  <c r="K10" i="20"/>
  <c r="FF7" i="1"/>
  <c r="FE6" i="1"/>
  <c r="AJ7" i="3"/>
  <c r="AF7" i="3"/>
  <c r="R9" i="7"/>
  <c r="K22" i="20"/>
  <c r="M27" i="5"/>
  <c r="BG180" i="1"/>
  <c r="DS180" i="1" s="1"/>
  <c r="CE13" i="1"/>
  <c r="BG13" i="1"/>
  <c r="DS13" i="1" s="1"/>
  <c r="BG182" i="1"/>
  <c r="DS182" i="1" s="1"/>
  <c r="BG168" i="1"/>
  <c r="DS168" i="1" s="1"/>
  <c r="CE93" i="1"/>
  <c r="BG93" i="1"/>
  <c r="DS93" i="1" s="1"/>
  <c r="CE9" i="1"/>
  <c r="BG9" i="1"/>
  <c r="DS9" i="1" s="1"/>
  <c r="BG173" i="1"/>
  <c r="DS173" i="1" s="1"/>
  <c r="CE89" i="1"/>
  <c r="BG89" i="1"/>
  <c r="DS89" i="1" s="1"/>
  <c r="BG183" i="1"/>
  <c r="DS183" i="1" s="1"/>
  <c r="CE165" i="1"/>
  <c r="BG165" i="1"/>
  <c r="DS165" i="1" s="1"/>
  <c r="CE85" i="1"/>
  <c r="BG85" i="1"/>
  <c r="DS85" i="1" s="1"/>
  <c r="CE161" i="1"/>
  <c r="BG161" i="1"/>
  <c r="CE97" i="1"/>
  <c r="BG97" i="1"/>
  <c r="CE33" i="1"/>
  <c r="BG33" i="1"/>
  <c r="DS33" i="1" s="1"/>
  <c r="CE164" i="1"/>
  <c r="BG164" i="1"/>
  <c r="CE148" i="1"/>
  <c r="BG148" i="1"/>
  <c r="DS148" i="1" s="1"/>
  <c r="CE132" i="1"/>
  <c r="BG132" i="1"/>
  <c r="DS132" i="1" s="1"/>
  <c r="CE116" i="1"/>
  <c r="BG116" i="1"/>
  <c r="CE100" i="1"/>
  <c r="BG100" i="1"/>
  <c r="DS100" i="1" s="1"/>
  <c r="CE84" i="1"/>
  <c r="BG84" i="1"/>
  <c r="DS84" i="1" s="1"/>
  <c r="CE68" i="1"/>
  <c r="BG68" i="1"/>
  <c r="DS68" i="1" s="1"/>
  <c r="CE52" i="1"/>
  <c r="BG52" i="1"/>
  <c r="DS52" i="1" s="1"/>
  <c r="CE36" i="1"/>
  <c r="BG36" i="1"/>
  <c r="DS36" i="1" s="1"/>
  <c r="CE20" i="1"/>
  <c r="BG20" i="1"/>
  <c r="DS20" i="1" s="1"/>
  <c r="BS6" i="1"/>
  <c r="BG7" i="1"/>
  <c r="EE7" i="1" s="1"/>
  <c r="BG154" i="1"/>
  <c r="DS154" i="1" s="1"/>
  <c r="CE154" i="1"/>
  <c r="BG138" i="1"/>
  <c r="DS138" i="1" s="1"/>
  <c r="CE138" i="1"/>
  <c r="BG122" i="1"/>
  <c r="DS122" i="1" s="1"/>
  <c r="CE122" i="1"/>
  <c r="BG106" i="1"/>
  <c r="DS106" i="1" s="1"/>
  <c r="CE106" i="1"/>
  <c r="BG90" i="1"/>
  <c r="DS90" i="1" s="1"/>
  <c r="CE90" i="1"/>
  <c r="BG74" i="1"/>
  <c r="DS74" i="1" s="1"/>
  <c r="CE74" i="1"/>
  <c r="BG58" i="1"/>
  <c r="CE58" i="1"/>
  <c r="BG42" i="1"/>
  <c r="DS42" i="1" s="1"/>
  <c r="CE42" i="1"/>
  <c r="BG26" i="1"/>
  <c r="DS26" i="1" s="1"/>
  <c r="CE26" i="1"/>
  <c r="BG10" i="1"/>
  <c r="DS10" i="1" s="1"/>
  <c r="CE10" i="1"/>
  <c r="CE151" i="1"/>
  <c r="BG151" i="1"/>
  <c r="DS151" i="1" s="1"/>
  <c r="CE135" i="1"/>
  <c r="BG135" i="1"/>
  <c r="DS135" i="1" s="1"/>
  <c r="CE119" i="1"/>
  <c r="BG119" i="1"/>
  <c r="DS119" i="1" s="1"/>
  <c r="CE103" i="1"/>
  <c r="BG103" i="1"/>
  <c r="DS103" i="1" s="1"/>
  <c r="CE87" i="1"/>
  <c r="BG87" i="1"/>
  <c r="DS87" i="1" s="1"/>
  <c r="CE71" i="1"/>
  <c r="BG71" i="1"/>
  <c r="DS71" i="1" s="1"/>
  <c r="CE55" i="1"/>
  <c r="BG55" i="1"/>
  <c r="DS55" i="1" s="1"/>
  <c r="CE39" i="1"/>
  <c r="BG39" i="1"/>
  <c r="DS39" i="1" s="1"/>
  <c r="CE23" i="1"/>
  <c r="BG23" i="1"/>
  <c r="DS23" i="1" s="1"/>
  <c r="CE37" i="1"/>
  <c r="BG37" i="1"/>
  <c r="DS37" i="1" s="1"/>
  <c r="BG177" i="1"/>
  <c r="DS177" i="1" s="1"/>
  <c r="BG179" i="1"/>
  <c r="CE157" i="1"/>
  <c r="BG157" i="1"/>
  <c r="DS157" i="1" s="1"/>
  <c r="CE73" i="1"/>
  <c r="BG73" i="1"/>
  <c r="BG184" i="1"/>
  <c r="DS184" i="1" s="1"/>
  <c r="CE153" i="1"/>
  <c r="BG153" i="1"/>
  <c r="CE69" i="1"/>
  <c r="BG69" i="1"/>
  <c r="DS69" i="1" s="1"/>
  <c r="BG178" i="1"/>
  <c r="DS178" i="1" s="1"/>
  <c r="CE149" i="1"/>
  <c r="BG149" i="1"/>
  <c r="DS149" i="1" s="1"/>
  <c r="CE61" i="1"/>
  <c r="BG61" i="1"/>
  <c r="CE145" i="1"/>
  <c r="BG145" i="1"/>
  <c r="CE81" i="1"/>
  <c r="BG81" i="1"/>
  <c r="CE17" i="1"/>
  <c r="BG17" i="1"/>
  <c r="DS17" i="1" s="1"/>
  <c r="CE160" i="1"/>
  <c r="BG160" i="1"/>
  <c r="DS160" i="1" s="1"/>
  <c r="CE144" i="1"/>
  <c r="BG144" i="1"/>
  <c r="DS144" i="1" s="1"/>
  <c r="CE128" i="1"/>
  <c r="BG128" i="1"/>
  <c r="CE112" i="1"/>
  <c r="BG112" i="1"/>
  <c r="DS112" i="1" s="1"/>
  <c r="CE96" i="1"/>
  <c r="BG96" i="1"/>
  <c r="DS96" i="1" s="1"/>
  <c r="CE80" i="1"/>
  <c r="BG80" i="1"/>
  <c r="DS80" i="1" s="1"/>
  <c r="CE64" i="1"/>
  <c r="BG64" i="1"/>
  <c r="CE48" i="1"/>
  <c r="BG48" i="1"/>
  <c r="CE32" i="1"/>
  <c r="BG32" i="1"/>
  <c r="DS32" i="1" s="1"/>
  <c r="CE16" i="1"/>
  <c r="BG16" i="1"/>
  <c r="DS16" i="1" s="1"/>
  <c r="CE167" i="1"/>
  <c r="BG167" i="1"/>
  <c r="DS167" i="1" s="1"/>
  <c r="BG150" i="1"/>
  <c r="DS150" i="1" s="1"/>
  <c r="CE150" i="1"/>
  <c r="BG134" i="1"/>
  <c r="CE134" i="1"/>
  <c r="BG118" i="1"/>
  <c r="DS118" i="1" s="1"/>
  <c r="CE118" i="1"/>
  <c r="BG102" i="1"/>
  <c r="CE102" i="1"/>
  <c r="BG86" i="1"/>
  <c r="DS86" i="1" s="1"/>
  <c r="CE86" i="1"/>
  <c r="BG70" i="1"/>
  <c r="DS70" i="1" s="1"/>
  <c r="CE70" i="1"/>
  <c r="BG54" i="1"/>
  <c r="DS54" i="1" s="1"/>
  <c r="CE54" i="1"/>
  <c r="BG38" i="1"/>
  <c r="DS38" i="1" s="1"/>
  <c r="CE38" i="1"/>
  <c r="BG22" i="1"/>
  <c r="DS22" i="1" s="1"/>
  <c r="CE22" i="1"/>
  <c r="CE163" i="1"/>
  <c r="BG163" i="1"/>
  <c r="CE147" i="1"/>
  <c r="BG147" i="1"/>
  <c r="DS147" i="1" s="1"/>
  <c r="CE131" i="1"/>
  <c r="BG131" i="1"/>
  <c r="DS131" i="1" s="1"/>
  <c r="CE115" i="1"/>
  <c r="BG115" i="1"/>
  <c r="DS115" i="1" s="1"/>
  <c r="CE99" i="1"/>
  <c r="BG99" i="1"/>
  <c r="DS99" i="1" s="1"/>
  <c r="CE83" i="1"/>
  <c r="BG83" i="1"/>
  <c r="CE67" i="1"/>
  <c r="BG67" i="1"/>
  <c r="DS67" i="1" s="1"/>
  <c r="CE51" i="1"/>
  <c r="BG51" i="1"/>
  <c r="CE35" i="1"/>
  <c r="BG35" i="1"/>
  <c r="DS35" i="1" s="1"/>
  <c r="CE19" i="1"/>
  <c r="BG19" i="1"/>
  <c r="DS19" i="1" s="1"/>
  <c r="CE77" i="1"/>
  <c r="BG77" i="1"/>
  <c r="DS77" i="1" s="1"/>
  <c r="BG172" i="1"/>
  <c r="DS172" i="1" s="1"/>
  <c r="CE141" i="1"/>
  <c r="BG141" i="1"/>
  <c r="DS141" i="1" s="1"/>
  <c r="BG174" i="1"/>
  <c r="DS174" i="1" s="1"/>
  <c r="CE137" i="1"/>
  <c r="BG137" i="1"/>
  <c r="CE53" i="1"/>
  <c r="BG53" i="1"/>
  <c r="DS53" i="1" s="1"/>
  <c r="BG181" i="1"/>
  <c r="DS181" i="1" s="1"/>
  <c r="CE133" i="1"/>
  <c r="BG133" i="1"/>
  <c r="DS133" i="1" s="1"/>
  <c r="CE45" i="1"/>
  <c r="BG45" i="1"/>
  <c r="DS45" i="1" s="1"/>
  <c r="BG175" i="1"/>
  <c r="DS175" i="1" s="1"/>
  <c r="CE125" i="1"/>
  <c r="BG125" i="1"/>
  <c r="DS125" i="1" s="1"/>
  <c r="CE41" i="1"/>
  <c r="BG41" i="1"/>
  <c r="DS41" i="1" s="1"/>
  <c r="CE129" i="1"/>
  <c r="BG129" i="1"/>
  <c r="DS129" i="1" s="1"/>
  <c r="CE65" i="1"/>
  <c r="BG65" i="1"/>
  <c r="BG169" i="1"/>
  <c r="CE156" i="1"/>
  <c r="BG156" i="1"/>
  <c r="DS156" i="1" s="1"/>
  <c r="CE140" i="1"/>
  <c r="BG140" i="1"/>
  <c r="DS140" i="1" s="1"/>
  <c r="CE124" i="1"/>
  <c r="BG124" i="1"/>
  <c r="DS124" i="1" s="1"/>
  <c r="CE108" i="1"/>
  <c r="BG108" i="1"/>
  <c r="CE92" i="1"/>
  <c r="BG92" i="1"/>
  <c r="DS92" i="1" s="1"/>
  <c r="CE76" i="1"/>
  <c r="BG76" i="1"/>
  <c r="DS76" i="1" s="1"/>
  <c r="CE60" i="1"/>
  <c r="BG60" i="1"/>
  <c r="DS60" i="1" s="1"/>
  <c r="CE44" i="1"/>
  <c r="BG44" i="1"/>
  <c r="DS44" i="1" s="1"/>
  <c r="CE28" i="1"/>
  <c r="BG28" i="1"/>
  <c r="DS28" i="1" s="1"/>
  <c r="CE12" i="1"/>
  <c r="BG12" i="1"/>
  <c r="BG162" i="1"/>
  <c r="DS162" i="1" s="1"/>
  <c r="CE162" i="1"/>
  <c r="BG146" i="1"/>
  <c r="CE146" i="1"/>
  <c r="BG130" i="1"/>
  <c r="DS130" i="1" s="1"/>
  <c r="CE130" i="1"/>
  <c r="BG114" i="1"/>
  <c r="DS114" i="1" s="1"/>
  <c r="CE114" i="1"/>
  <c r="BG98" i="1"/>
  <c r="DS98" i="1" s="1"/>
  <c r="CE98" i="1"/>
  <c r="BG82" i="1"/>
  <c r="DS82" i="1" s="1"/>
  <c r="CE82" i="1"/>
  <c r="BG66" i="1"/>
  <c r="DS66" i="1" s="1"/>
  <c r="CE66" i="1"/>
  <c r="BG50" i="1"/>
  <c r="DS50" i="1" s="1"/>
  <c r="CE50" i="1"/>
  <c r="BG34" i="1"/>
  <c r="DS34" i="1" s="1"/>
  <c r="CE34" i="1"/>
  <c r="BG18" i="1"/>
  <c r="DS18" i="1" s="1"/>
  <c r="CE18" i="1"/>
  <c r="CE159" i="1"/>
  <c r="BG159" i="1"/>
  <c r="CE143" i="1"/>
  <c r="BG143" i="1"/>
  <c r="DS143" i="1" s="1"/>
  <c r="CE127" i="1"/>
  <c r="BG127" i="1"/>
  <c r="CE111" i="1"/>
  <c r="BG111" i="1"/>
  <c r="DS111" i="1" s="1"/>
  <c r="CE95" i="1"/>
  <c r="BG95" i="1"/>
  <c r="CE79" i="1"/>
  <c r="BG79" i="1"/>
  <c r="DS79" i="1" s="1"/>
  <c r="CE63" i="1"/>
  <c r="BG63" i="1"/>
  <c r="DS63" i="1" s="1"/>
  <c r="CE47" i="1"/>
  <c r="BG47" i="1"/>
  <c r="DS47" i="1" s="1"/>
  <c r="CE31" i="1"/>
  <c r="BG31" i="1"/>
  <c r="DS31" i="1" s="1"/>
  <c r="CE15" i="1"/>
  <c r="BG15" i="1"/>
  <c r="DS15" i="1" s="1"/>
  <c r="EE89" i="1"/>
  <c r="J10" i="19"/>
  <c r="AI137" i="1"/>
  <c r="CE121" i="1"/>
  <c r="BG121" i="1"/>
  <c r="DS121" i="1" s="1"/>
  <c r="CE101" i="1"/>
  <c r="BG101" i="1"/>
  <c r="DS101" i="1" s="1"/>
  <c r="CE57" i="1"/>
  <c r="BG57" i="1"/>
  <c r="DS57" i="1" s="1"/>
  <c r="BG171" i="1"/>
  <c r="DS171" i="1" s="1"/>
  <c r="CE117" i="1"/>
  <c r="BG117" i="1"/>
  <c r="DS117" i="1" s="1"/>
  <c r="CE29" i="1"/>
  <c r="BG29" i="1"/>
  <c r="DS29" i="1" s="1"/>
  <c r="BG176" i="1"/>
  <c r="DS176" i="1" s="1"/>
  <c r="CE109" i="1"/>
  <c r="BG109" i="1"/>
  <c r="DS109" i="1" s="1"/>
  <c r="CE25" i="1"/>
  <c r="BG25" i="1"/>
  <c r="DS25" i="1" s="1"/>
  <c r="BG170" i="1"/>
  <c r="CE105" i="1"/>
  <c r="BG105" i="1"/>
  <c r="DS105" i="1" s="1"/>
  <c r="CE21" i="1"/>
  <c r="BG21" i="1"/>
  <c r="DS21" i="1" s="1"/>
  <c r="CE113" i="1"/>
  <c r="BG113" i="1"/>
  <c r="CE49" i="1"/>
  <c r="BG49" i="1"/>
  <c r="DS49" i="1" s="1"/>
  <c r="BG166" i="1"/>
  <c r="DS166" i="1" s="1"/>
  <c r="CE166" i="1"/>
  <c r="CE152" i="1"/>
  <c r="BG152" i="1"/>
  <c r="DS152" i="1" s="1"/>
  <c r="CE136" i="1"/>
  <c r="BG136" i="1"/>
  <c r="DS136" i="1" s="1"/>
  <c r="CE120" i="1"/>
  <c r="BG120" i="1"/>
  <c r="DS120" i="1" s="1"/>
  <c r="CE104" i="1"/>
  <c r="BG104" i="1"/>
  <c r="DS104" i="1" s="1"/>
  <c r="CE88" i="1"/>
  <c r="BG88" i="1"/>
  <c r="DS88" i="1" s="1"/>
  <c r="CE72" i="1"/>
  <c r="BG72" i="1"/>
  <c r="DS72" i="1" s="1"/>
  <c r="CE56" i="1"/>
  <c r="BG56" i="1"/>
  <c r="DS56" i="1" s="1"/>
  <c r="CE40" i="1"/>
  <c r="BG40" i="1"/>
  <c r="CE24" i="1"/>
  <c r="BG24" i="1"/>
  <c r="DS24" i="1" s="1"/>
  <c r="CE8" i="1"/>
  <c r="BG8" i="1"/>
  <c r="DS8" i="1" s="1"/>
  <c r="BG158" i="1"/>
  <c r="DS158" i="1" s="1"/>
  <c r="CE158" i="1"/>
  <c r="BG142" i="1"/>
  <c r="DS142" i="1" s="1"/>
  <c r="CE142" i="1"/>
  <c r="BG126" i="1"/>
  <c r="DS126" i="1" s="1"/>
  <c r="CE126" i="1"/>
  <c r="BG110" i="1"/>
  <c r="DS110" i="1" s="1"/>
  <c r="CE110" i="1"/>
  <c r="BG94" i="1"/>
  <c r="CE94" i="1"/>
  <c r="BG78" i="1"/>
  <c r="DS78" i="1" s="1"/>
  <c r="CE78" i="1"/>
  <c r="BG62" i="1"/>
  <c r="DS62" i="1" s="1"/>
  <c r="CE62" i="1"/>
  <c r="BG46" i="1"/>
  <c r="DS46" i="1" s="1"/>
  <c r="CE46" i="1"/>
  <c r="BG30" i="1"/>
  <c r="DS30" i="1" s="1"/>
  <c r="CE30" i="1"/>
  <c r="BG14" i="1"/>
  <c r="CE14" i="1"/>
  <c r="CE155" i="1"/>
  <c r="BG155" i="1"/>
  <c r="DS155" i="1" s="1"/>
  <c r="CE139" i="1"/>
  <c r="BG139" i="1"/>
  <c r="DS139" i="1" s="1"/>
  <c r="CE123" i="1"/>
  <c r="BG123" i="1"/>
  <c r="DS123" i="1" s="1"/>
  <c r="CE107" i="1"/>
  <c r="BG107" i="1"/>
  <c r="DS107" i="1" s="1"/>
  <c r="CE91" i="1"/>
  <c r="BG91" i="1"/>
  <c r="CE75" i="1"/>
  <c r="BG75" i="1"/>
  <c r="CE59" i="1"/>
  <c r="BG59" i="1"/>
  <c r="DS59" i="1" s="1"/>
  <c r="CE43" i="1"/>
  <c r="BG43" i="1"/>
  <c r="CE27" i="1"/>
  <c r="BG27" i="1"/>
  <c r="DS27" i="1" s="1"/>
  <c r="CE11" i="1"/>
  <c r="BG11" i="1"/>
  <c r="DS11" i="1" s="1"/>
  <c r="X99" i="1"/>
  <c r="CW8" i="1"/>
  <c r="CC5" i="3"/>
  <c r="EE16" i="1"/>
  <c r="AG9" i="3"/>
  <c r="I19" i="5"/>
  <c r="BI15" i="3"/>
  <c r="BI31" i="3"/>
  <c r="BI47" i="3"/>
  <c r="BI64" i="3"/>
  <c r="BI80" i="3"/>
  <c r="BI96" i="3"/>
  <c r="BI112" i="3"/>
  <c r="BI128" i="3"/>
  <c r="BI144" i="3"/>
  <c r="BI160" i="3"/>
  <c r="BI176" i="3"/>
  <c r="BI19" i="3"/>
  <c r="BI35" i="3"/>
  <c r="BI51" i="3"/>
  <c r="BI68" i="3"/>
  <c r="BI84" i="3"/>
  <c r="BI100" i="3"/>
  <c r="BI116" i="3"/>
  <c r="BI132" i="3"/>
  <c r="BI148" i="3"/>
  <c r="BI164" i="3"/>
  <c r="BI180" i="3"/>
  <c r="BI7" i="3"/>
  <c r="BI23" i="3"/>
  <c r="BI39" i="3"/>
  <c r="BI55" i="3"/>
  <c r="BI72" i="3"/>
  <c r="BI88" i="3"/>
  <c r="BI104" i="3"/>
  <c r="BI120" i="3"/>
  <c r="BI136" i="3"/>
  <c r="BI152" i="3"/>
  <c r="BI168" i="3"/>
  <c r="BI11" i="3"/>
  <c r="BI27" i="3"/>
  <c r="BI43" i="3"/>
  <c r="BI60" i="3"/>
  <c r="BI76" i="3"/>
  <c r="BI92" i="3"/>
  <c r="BI108" i="3"/>
  <c r="BI124" i="3"/>
  <c r="BI140" i="3"/>
  <c r="BI156" i="3"/>
  <c r="BI172" i="3"/>
  <c r="H24" i="5"/>
  <c r="H26" i="5" s="1"/>
  <c r="I11" i="7"/>
  <c r="AI11" i="3"/>
  <c r="BI8" i="3"/>
  <c r="BI24" i="3"/>
  <c r="BI40" i="3"/>
  <c r="BI56" i="3"/>
  <c r="BI73" i="3"/>
  <c r="BI89" i="3"/>
  <c r="BI105" i="3"/>
  <c r="BI121" i="3"/>
  <c r="BI137" i="3"/>
  <c r="BI153" i="3"/>
  <c r="BI169" i="3"/>
  <c r="BI5" i="3"/>
  <c r="BI21" i="3"/>
  <c r="BI37" i="3"/>
  <c r="BI53" i="3"/>
  <c r="BI70" i="3"/>
  <c r="BI86" i="3"/>
  <c r="BI102" i="3"/>
  <c r="BI118" i="3"/>
  <c r="BI134" i="3"/>
  <c r="BI150" i="3"/>
  <c r="BI166" i="3"/>
  <c r="BI182" i="3"/>
  <c r="BI18" i="3"/>
  <c r="BI34" i="3"/>
  <c r="BI50" i="3"/>
  <c r="BI67" i="3"/>
  <c r="BI83" i="3"/>
  <c r="BI99" i="3"/>
  <c r="BI115" i="3"/>
  <c r="BI131" i="3"/>
  <c r="BI147" i="3"/>
  <c r="BI163" i="3"/>
  <c r="BI179" i="3"/>
  <c r="BI12" i="3"/>
  <c r="BI28" i="3"/>
  <c r="BI44" i="3"/>
  <c r="BI61" i="3"/>
  <c r="BI77" i="3"/>
  <c r="BI93" i="3"/>
  <c r="BI109" i="3"/>
  <c r="BI125" i="3"/>
  <c r="BI141" i="3"/>
  <c r="BI157" i="3"/>
  <c r="BI173" i="3"/>
  <c r="BI9" i="3"/>
  <c r="BI25" i="3"/>
  <c r="BI41" i="3"/>
  <c r="BI57" i="3"/>
  <c r="BI74" i="3"/>
  <c r="BI90" i="3"/>
  <c r="BI106" i="3"/>
  <c r="BI122" i="3"/>
  <c r="BI138" i="3"/>
  <c r="BI154" i="3"/>
  <c r="BI170" i="3"/>
  <c r="BI22" i="3"/>
  <c r="BI38" i="3"/>
  <c r="BI54" i="3"/>
  <c r="BI71" i="3"/>
  <c r="BI87" i="3"/>
  <c r="BI103" i="3"/>
  <c r="BI119" i="3"/>
  <c r="BI135" i="3"/>
  <c r="BI151" i="3"/>
  <c r="BI167" i="3"/>
  <c r="BI16" i="3"/>
  <c r="BI32" i="3"/>
  <c r="BI48" i="3"/>
  <c r="BI65" i="3"/>
  <c r="BI81" i="3"/>
  <c r="BI97" i="3"/>
  <c r="BI113" i="3"/>
  <c r="BI129" i="3"/>
  <c r="BI145" i="3"/>
  <c r="BI161" i="3"/>
  <c r="BI177" i="3"/>
  <c r="BI13" i="3"/>
  <c r="BI29" i="3"/>
  <c r="BI45" i="3"/>
  <c r="BI62" i="3"/>
  <c r="BI78" i="3"/>
  <c r="BI94" i="3"/>
  <c r="BI110" i="3"/>
  <c r="BI126" i="3"/>
  <c r="BI142" i="3"/>
  <c r="BI158" i="3"/>
  <c r="BI174" i="3"/>
  <c r="BI10" i="3"/>
  <c r="BI26" i="3"/>
  <c r="BI42" i="3"/>
  <c r="BI59" i="3"/>
  <c r="BI75" i="3"/>
  <c r="BI91" i="3"/>
  <c r="BI107" i="3"/>
  <c r="BI123" i="3"/>
  <c r="BI139" i="3"/>
  <c r="BI155" i="3"/>
  <c r="BI171" i="3"/>
  <c r="BI20" i="3"/>
  <c r="BI85" i="3"/>
  <c r="BI149" i="3"/>
  <c r="BI33" i="3"/>
  <c r="BI98" i="3"/>
  <c r="BI162" i="3"/>
  <c r="BI46" i="3"/>
  <c r="BI111" i="3"/>
  <c r="BI175" i="3"/>
  <c r="BI36" i="3"/>
  <c r="BI101" i="3"/>
  <c r="BI165" i="3"/>
  <c r="BI49" i="3"/>
  <c r="BI114" i="3"/>
  <c r="BI178" i="3"/>
  <c r="BI63" i="3"/>
  <c r="BI127" i="3"/>
  <c r="BI52" i="3"/>
  <c r="BI117" i="3"/>
  <c r="BI181" i="3"/>
  <c r="BI66" i="3"/>
  <c r="BI130" i="3"/>
  <c r="BI14" i="3"/>
  <c r="BI79" i="3"/>
  <c r="BI143" i="3"/>
  <c r="BI58" i="3"/>
  <c r="BI69" i="3"/>
  <c r="BI133" i="3"/>
  <c r="BI17" i="3"/>
  <c r="BI82" i="3"/>
  <c r="BI146" i="3"/>
  <c r="BI30" i="3"/>
  <c r="BI95" i="3"/>
  <c r="BI159" i="3"/>
  <c r="CY7" i="1"/>
  <c r="CY8" i="1" s="1"/>
  <c r="CY9" i="1" s="1"/>
  <c r="CY10" i="1" s="1"/>
  <c r="CY11" i="1" s="1"/>
  <c r="CY12" i="1" s="1"/>
  <c r="CY13" i="1" s="1"/>
  <c r="CY14" i="1" s="1"/>
  <c r="CY15" i="1" s="1"/>
  <c r="CY16" i="1" s="1"/>
  <c r="CY17" i="1" s="1"/>
  <c r="CY18" i="1" s="1"/>
  <c r="CY19" i="1" s="1"/>
  <c r="CY20" i="1" s="1"/>
  <c r="CY21" i="1" s="1"/>
  <c r="CY22" i="1" s="1"/>
  <c r="CY23" i="1" s="1"/>
  <c r="CY24" i="1" s="1"/>
  <c r="CY25" i="1" s="1"/>
  <c r="CY26" i="1" s="1"/>
  <c r="CY27" i="1" s="1"/>
  <c r="CY28" i="1" s="1"/>
  <c r="CY29" i="1" s="1"/>
  <c r="CY30" i="1" s="1"/>
  <c r="CY31" i="1" s="1"/>
  <c r="CY32" i="1" s="1"/>
  <c r="CY33" i="1" s="1"/>
  <c r="CY34" i="1" s="1"/>
  <c r="CY35" i="1" s="1"/>
  <c r="CY36" i="1" s="1"/>
  <c r="CY37" i="1" s="1"/>
  <c r="CY38" i="1" s="1"/>
  <c r="CY39" i="1" s="1"/>
  <c r="CY40" i="1" s="1"/>
  <c r="CY41" i="1" s="1"/>
  <c r="CY42" i="1" s="1"/>
  <c r="CY43" i="1" s="1"/>
  <c r="CY44" i="1" s="1"/>
  <c r="CY45" i="1" s="1"/>
  <c r="CY46" i="1" s="1"/>
  <c r="CY47" i="1" s="1"/>
  <c r="CY48" i="1" s="1"/>
  <c r="CY49" i="1" s="1"/>
  <c r="CY50" i="1" s="1"/>
  <c r="CY51" i="1" s="1"/>
  <c r="CY52" i="1" s="1"/>
  <c r="CY53" i="1" s="1"/>
  <c r="CY54" i="1" s="1"/>
  <c r="CY55" i="1" s="1"/>
  <c r="CY56" i="1" s="1"/>
  <c r="CY57" i="1" s="1"/>
  <c r="CY58" i="1" s="1"/>
  <c r="CY59" i="1" s="1"/>
  <c r="CY60" i="1" s="1"/>
  <c r="CY61" i="1" s="1"/>
  <c r="CY62" i="1" s="1"/>
  <c r="CY63" i="1" s="1"/>
  <c r="CY64" i="1" s="1"/>
  <c r="CY65" i="1" s="1"/>
  <c r="CY66" i="1" s="1"/>
  <c r="CY67" i="1" s="1"/>
  <c r="CY68" i="1" s="1"/>
  <c r="CY69" i="1" s="1"/>
  <c r="CY70" i="1" s="1"/>
  <c r="CY71" i="1" s="1"/>
  <c r="CY72" i="1" s="1"/>
  <c r="CY73" i="1" s="1"/>
  <c r="CY74" i="1" s="1"/>
  <c r="CY75" i="1" s="1"/>
  <c r="CY76" i="1" s="1"/>
  <c r="CY77" i="1" s="1"/>
  <c r="CY78" i="1" s="1"/>
  <c r="CY79" i="1" s="1"/>
  <c r="CY80" i="1" s="1"/>
  <c r="CY81" i="1" s="1"/>
  <c r="CY82" i="1" s="1"/>
  <c r="CY83" i="1" s="1"/>
  <c r="CY84" i="1" s="1"/>
  <c r="CY85" i="1" s="1"/>
  <c r="CY86" i="1" s="1"/>
  <c r="CY87" i="1" s="1"/>
  <c r="CY88" i="1" s="1"/>
  <c r="CY89" i="1" s="1"/>
  <c r="CY90" i="1" s="1"/>
  <c r="CY91" i="1" s="1"/>
  <c r="CY92" i="1" s="1"/>
  <c r="CY93" i="1" s="1"/>
  <c r="CY94" i="1" s="1"/>
  <c r="CY95" i="1" s="1"/>
  <c r="CY96" i="1" s="1"/>
  <c r="CY97" i="1" s="1"/>
  <c r="CY98" i="1" s="1"/>
  <c r="CY99" i="1" s="1"/>
  <c r="CY100" i="1" s="1"/>
  <c r="CY101" i="1" s="1"/>
  <c r="CY102" i="1" s="1"/>
  <c r="CY103" i="1" s="1"/>
  <c r="CY104" i="1" s="1"/>
  <c r="CY105" i="1" s="1"/>
  <c r="CY106" i="1" s="1"/>
  <c r="CY107" i="1" s="1"/>
  <c r="CY108" i="1" s="1"/>
  <c r="CY109" i="1" s="1"/>
  <c r="CY110" i="1" s="1"/>
  <c r="CY111" i="1" s="1"/>
  <c r="CY112" i="1" s="1"/>
  <c r="CY113" i="1" s="1"/>
  <c r="CY114" i="1" s="1"/>
  <c r="CY115" i="1" s="1"/>
  <c r="CY116" i="1" s="1"/>
  <c r="CY117" i="1" s="1"/>
  <c r="CY118" i="1" s="1"/>
  <c r="CY119" i="1" s="1"/>
  <c r="CY120" i="1" s="1"/>
  <c r="CY121" i="1" s="1"/>
  <c r="CY122" i="1" s="1"/>
  <c r="CY123" i="1" s="1"/>
  <c r="CY124" i="1" s="1"/>
  <c r="CY125" i="1" s="1"/>
  <c r="CY126" i="1" s="1"/>
  <c r="CY127" i="1" s="1"/>
  <c r="CY128" i="1" s="1"/>
  <c r="CY129" i="1" s="1"/>
  <c r="CY130" i="1" s="1"/>
  <c r="CY131" i="1" s="1"/>
  <c r="CY132" i="1" s="1"/>
  <c r="CY133" i="1" s="1"/>
  <c r="CY134" i="1" s="1"/>
  <c r="CY135" i="1" s="1"/>
  <c r="CY136" i="1" s="1"/>
  <c r="CY137" i="1" s="1"/>
  <c r="CY138" i="1" s="1"/>
  <c r="CY139" i="1" s="1"/>
  <c r="CY140" i="1" s="1"/>
  <c r="CY141" i="1" s="1"/>
  <c r="CY142" i="1" s="1"/>
  <c r="CY143" i="1" s="1"/>
  <c r="CY144" i="1" s="1"/>
  <c r="CY145" i="1" s="1"/>
  <c r="CY146" i="1" s="1"/>
  <c r="CY147" i="1" s="1"/>
  <c r="CY148" i="1" s="1"/>
  <c r="CY149" i="1" s="1"/>
  <c r="CY150" i="1" s="1"/>
  <c r="CY151" i="1" s="1"/>
  <c r="CY152" i="1" s="1"/>
  <c r="CY153" i="1" s="1"/>
  <c r="CY154" i="1" s="1"/>
  <c r="CY155" i="1" s="1"/>
  <c r="CY156" i="1" s="1"/>
  <c r="CY157" i="1" s="1"/>
  <c r="CY158" i="1" s="1"/>
  <c r="CY159" i="1" s="1"/>
  <c r="CY160" i="1" s="1"/>
  <c r="CY161" i="1" s="1"/>
  <c r="CY162" i="1" s="1"/>
  <c r="CY163" i="1" s="1"/>
  <c r="CY164" i="1" s="1"/>
  <c r="CY165" i="1" s="1"/>
  <c r="CY166" i="1" s="1"/>
  <c r="CY167" i="1" s="1"/>
  <c r="CY168" i="1" s="1"/>
  <c r="CY169" i="1" s="1"/>
  <c r="CY170" i="1" s="1"/>
  <c r="CY171" i="1" s="1"/>
  <c r="CY172" i="1" s="1"/>
  <c r="CY173" i="1" s="1"/>
  <c r="CY174" i="1" s="1"/>
  <c r="CY175" i="1" s="1"/>
  <c r="CY176" i="1" s="1"/>
  <c r="CY177" i="1" s="1"/>
  <c r="CY178" i="1" s="1"/>
  <c r="CY179" i="1" s="1"/>
  <c r="CY180" i="1" s="1"/>
  <c r="CY181" i="1" s="1"/>
  <c r="CY182" i="1" s="1"/>
  <c r="CY183" i="1" s="1"/>
  <c r="CY184" i="1" s="1"/>
  <c r="G13" i="7"/>
  <c r="H25" i="7"/>
  <c r="G16" i="7"/>
  <c r="G12" i="7"/>
  <c r="CZ7" i="1"/>
  <c r="CZ8" i="1" s="1"/>
  <c r="CZ9" i="1" s="1"/>
  <c r="CZ10" i="1" s="1"/>
  <c r="CZ11" i="1" s="1"/>
  <c r="CZ12" i="1" s="1"/>
  <c r="CZ13" i="1" s="1"/>
  <c r="CZ14" i="1" s="1"/>
  <c r="CZ15" i="1" s="1"/>
  <c r="CZ16" i="1" s="1"/>
  <c r="CZ17" i="1" s="1"/>
  <c r="CZ18" i="1" s="1"/>
  <c r="CZ19" i="1" s="1"/>
  <c r="CZ20" i="1" s="1"/>
  <c r="CZ21" i="1" s="1"/>
  <c r="CZ22" i="1" s="1"/>
  <c r="CZ23" i="1" s="1"/>
  <c r="CZ24" i="1" s="1"/>
  <c r="CZ25" i="1" s="1"/>
  <c r="CZ26" i="1" s="1"/>
  <c r="CZ27" i="1" s="1"/>
  <c r="CZ28" i="1" s="1"/>
  <c r="CZ29" i="1" s="1"/>
  <c r="CZ30" i="1" s="1"/>
  <c r="CZ31" i="1" s="1"/>
  <c r="CZ32" i="1" s="1"/>
  <c r="CZ33" i="1" s="1"/>
  <c r="CZ34" i="1" s="1"/>
  <c r="CZ35" i="1" s="1"/>
  <c r="CZ36" i="1" s="1"/>
  <c r="CZ37" i="1" s="1"/>
  <c r="CZ38" i="1" s="1"/>
  <c r="CZ39" i="1" s="1"/>
  <c r="CZ40" i="1" s="1"/>
  <c r="CZ41" i="1" s="1"/>
  <c r="CZ42" i="1" s="1"/>
  <c r="CZ43" i="1" s="1"/>
  <c r="CZ44" i="1" s="1"/>
  <c r="CZ45" i="1" s="1"/>
  <c r="CZ46" i="1" s="1"/>
  <c r="CZ47" i="1" s="1"/>
  <c r="CZ48" i="1" s="1"/>
  <c r="CZ49" i="1" s="1"/>
  <c r="CZ50" i="1" s="1"/>
  <c r="CZ51" i="1" s="1"/>
  <c r="CZ52" i="1" s="1"/>
  <c r="CZ53" i="1" s="1"/>
  <c r="CZ54" i="1" s="1"/>
  <c r="CZ55" i="1" s="1"/>
  <c r="CZ56" i="1" s="1"/>
  <c r="CZ57" i="1" s="1"/>
  <c r="CZ58" i="1" s="1"/>
  <c r="CZ59" i="1" s="1"/>
  <c r="CZ60" i="1" s="1"/>
  <c r="CZ61" i="1" s="1"/>
  <c r="CZ62" i="1" s="1"/>
  <c r="CZ63" i="1" s="1"/>
  <c r="CZ64" i="1" s="1"/>
  <c r="CZ65" i="1" s="1"/>
  <c r="CZ66" i="1" s="1"/>
  <c r="CZ67" i="1" s="1"/>
  <c r="CZ68" i="1" s="1"/>
  <c r="CZ69" i="1" s="1"/>
  <c r="CZ70" i="1" s="1"/>
  <c r="CZ71" i="1" s="1"/>
  <c r="CZ72" i="1" s="1"/>
  <c r="CZ73" i="1" s="1"/>
  <c r="CZ74" i="1" s="1"/>
  <c r="CZ75" i="1" s="1"/>
  <c r="CZ76" i="1" s="1"/>
  <c r="CZ77" i="1" s="1"/>
  <c r="CZ78" i="1" s="1"/>
  <c r="CZ79" i="1" s="1"/>
  <c r="CZ80" i="1" s="1"/>
  <c r="CZ81" i="1" s="1"/>
  <c r="CZ82" i="1" s="1"/>
  <c r="CZ83" i="1" s="1"/>
  <c r="CZ84" i="1" s="1"/>
  <c r="CZ85" i="1" s="1"/>
  <c r="CZ86" i="1" s="1"/>
  <c r="CZ87" i="1" s="1"/>
  <c r="CZ88" i="1" s="1"/>
  <c r="CZ89" i="1" s="1"/>
  <c r="CZ90" i="1" s="1"/>
  <c r="CZ91" i="1" s="1"/>
  <c r="CZ92" i="1" s="1"/>
  <c r="CZ93" i="1" s="1"/>
  <c r="CZ94" i="1" s="1"/>
  <c r="CZ95" i="1" s="1"/>
  <c r="CZ96" i="1" s="1"/>
  <c r="CZ97" i="1" s="1"/>
  <c r="CZ98" i="1" s="1"/>
  <c r="CZ99" i="1" s="1"/>
  <c r="CZ100" i="1" s="1"/>
  <c r="CZ101" i="1" s="1"/>
  <c r="CZ102" i="1" s="1"/>
  <c r="CZ103" i="1" s="1"/>
  <c r="CZ104" i="1" s="1"/>
  <c r="CZ105" i="1" s="1"/>
  <c r="CZ106" i="1" s="1"/>
  <c r="CZ107" i="1" s="1"/>
  <c r="CZ108" i="1" s="1"/>
  <c r="CZ109" i="1" s="1"/>
  <c r="CZ110" i="1" s="1"/>
  <c r="CZ111" i="1" s="1"/>
  <c r="CZ112" i="1" s="1"/>
  <c r="CZ113" i="1" s="1"/>
  <c r="CZ114" i="1" s="1"/>
  <c r="CZ115" i="1" s="1"/>
  <c r="CZ116" i="1" s="1"/>
  <c r="CZ117" i="1" s="1"/>
  <c r="CZ118" i="1" s="1"/>
  <c r="CZ119" i="1" s="1"/>
  <c r="CZ120" i="1" s="1"/>
  <c r="CZ121" i="1" s="1"/>
  <c r="CZ122" i="1" s="1"/>
  <c r="CZ123" i="1" s="1"/>
  <c r="CZ124" i="1" s="1"/>
  <c r="CZ125" i="1" s="1"/>
  <c r="CZ126" i="1" s="1"/>
  <c r="CZ127" i="1" s="1"/>
  <c r="CZ128" i="1" s="1"/>
  <c r="CZ129" i="1" s="1"/>
  <c r="CZ130" i="1" s="1"/>
  <c r="CZ131" i="1" s="1"/>
  <c r="CZ132" i="1" s="1"/>
  <c r="CZ133" i="1" s="1"/>
  <c r="CZ134" i="1" s="1"/>
  <c r="CZ135" i="1" s="1"/>
  <c r="CZ136" i="1" s="1"/>
  <c r="CZ137" i="1" s="1"/>
  <c r="CZ138" i="1" s="1"/>
  <c r="CZ139" i="1" s="1"/>
  <c r="CZ140" i="1" s="1"/>
  <c r="CZ141" i="1" s="1"/>
  <c r="CZ142" i="1" s="1"/>
  <c r="CZ143" i="1" s="1"/>
  <c r="CZ144" i="1" s="1"/>
  <c r="CZ145" i="1" s="1"/>
  <c r="CZ146" i="1" s="1"/>
  <c r="CZ147" i="1" s="1"/>
  <c r="CZ148" i="1" s="1"/>
  <c r="CZ149" i="1" s="1"/>
  <c r="CZ150" i="1" s="1"/>
  <c r="CZ151" i="1" s="1"/>
  <c r="CZ152" i="1" s="1"/>
  <c r="CZ153" i="1" s="1"/>
  <c r="CZ154" i="1" s="1"/>
  <c r="CZ155" i="1" s="1"/>
  <c r="CZ156" i="1" s="1"/>
  <c r="CZ157" i="1" s="1"/>
  <c r="CZ158" i="1" s="1"/>
  <c r="CZ159" i="1" s="1"/>
  <c r="CZ160" i="1" s="1"/>
  <c r="CZ161" i="1" s="1"/>
  <c r="CZ162" i="1" s="1"/>
  <c r="CZ163" i="1" s="1"/>
  <c r="CZ164" i="1" s="1"/>
  <c r="CZ165" i="1" s="1"/>
  <c r="CZ166" i="1" s="1"/>
  <c r="CZ167" i="1" s="1"/>
  <c r="CZ168" i="1" s="1"/>
  <c r="CZ169" i="1" s="1"/>
  <c r="CZ170" i="1" s="1"/>
  <c r="CZ171" i="1" s="1"/>
  <c r="CZ172" i="1" s="1"/>
  <c r="CZ173" i="1" s="1"/>
  <c r="CZ174" i="1" s="1"/>
  <c r="CZ175" i="1" s="1"/>
  <c r="CZ176" i="1" s="1"/>
  <c r="CZ177" i="1" s="1"/>
  <c r="CZ178" i="1" s="1"/>
  <c r="CZ179" i="1" s="1"/>
  <c r="CZ180" i="1" s="1"/>
  <c r="CZ181" i="1" s="1"/>
  <c r="CZ182" i="1" s="1"/>
  <c r="CZ183" i="1" s="1"/>
  <c r="CZ184" i="1" s="1"/>
  <c r="H13" i="7"/>
  <c r="F16" i="7"/>
  <c r="G25" i="7"/>
  <c r="F12" i="7"/>
  <c r="AH9" i="3"/>
  <c r="BT186" i="1" l="1"/>
  <c r="AM10" i="3"/>
  <c r="CS186" i="1"/>
  <c r="EQ89" i="1"/>
  <c r="K24" i="5"/>
  <c r="K26" i="5" s="1"/>
  <c r="M19" i="5"/>
  <c r="BT46" i="1"/>
  <c r="CF46" i="1" s="1"/>
  <c r="BT51" i="1"/>
  <c r="CF51" i="1" s="1"/>
  <c r="L131" i="1"/>
  <c r="L64" i="1"/>
  <c r="L52" i="1"/>
  <c r="L24" i="1"/>
  <c r="AI6" i="1"/>
  <c r="AM5" i="3" s="1"/>
  <c r="L61" i="1"/>
  <c r="L17" i="1"/>
  <c r="L47" i="1"/>
  <c r="L42" i="1"/>
  <c r="L118" i="1"/>
  <c r="L19" i="5"/>
  <c r="L11" i="7"/>
  <c r="L163" i="1"/>
  <c r="L128" i="1"/>
  <c r="L93" i="1"/>
  <c r="L78" i="1"/>
  <c r="L151" i="1"/>
  <c r="L84" i="1"/>
  <c r="L113" i="1"/>
  <c r="L88" i="1"/>
  <c r="L111" i="1"/>
  <c r="L35" i="1"/>
  <c r="L170" i="1"/>
  <c r="L160" i="1"/>
  <c r="L125" i="1"/>
  <c r="L39" i="1"/>
  <c r="L183" i="1"/>
  <c r="L116" i="1"/>
  <c r="L145" i="1"/>
  <c r="L59" i="1"/>
  <c r="L85" i="1"/>
  <c r="L156" i="1"/>
  <c r="L99" i="1"/>
  <c r="L32" i="1"/>
  <c r="L150" i="1"/>
  <c r="L10" i="1"/>
  <c r="L71" i="1"/>
  <c r="L138" i="1"/>
  <c r="L180" i="1"/>
  <c r="L62" i="1"/>
  <c r="L91" i="1"/>
  <c r="L149" i="1"/>
  <c r="BJ171" i="3"/>
  <c r="BJ48" i="3"/>
  <c r="I24" i="5"/>
  <c r="L92" i="1"/>
  <c r="L49" i="1"/>
  <c r="L177" i="1"/>
  <c r="L123" i="1"/>
  <c r="L152" i="1"/>
  <c r="L34" i="1"/>
  <c r="L86" i="1"/>
  <c r="L25" i="1"/>
  <c r="L67" i="1"/>
  <c r="L90" i="1"/>
  <c r="L96" i="1"/>
  <c r="L29" i="1"/>
  <c r="L157" i="1"/>
  <c r="L142" i="1"/>
  <c r="L119" i="1"/>
  <c r="L20" i="1"/>
  <c r="L148" i="1"/>
  <c r="L81" i="1"/>
  <c r="L30" i="1"/>
  <c r="L27" i="1"/>
  <c r="L70" i="1"/>
  <c r="L21" i="1"/>
  <c r="L126" i="1"/>
  <c r="L28" i="1"/>
  <c r="L89" i="1"/>
  <c r="EE117" i="1"/>
  <c r="EE118" i="1"/>
  <c r="EQ118" i="1" s="1"/>
  <c r="EE87" i="1"/>
  <c r="EQ87" i="1" s="1"/>
  <c r="BJ73" i="3"/>
  <c r="BJ49" i="3"/>
  <c r="BJ71" i="3"/>
  <c r="BJ62" i="3"/>
  <c r="BJ176" i="3"/>
  <c r="BF178" i="3"/>
  <c r="BF119" i="3"/>
  <c r="EE112" i="1"/>
  <c r="EQ112" i="1" s="1"/>
  <c r="EE80" i="1"/>
  <c r="EQ80" i="1" s="1"/>
  <c r="EE144" i="1"/>
  <c r="EQ144" i="1" s="1"/>
  <c r="EE151" i="1"/>
  <c r="EQ151" i="1" s="1"/>
  <c r="L51" i="1"/>
  <c r="L115" i="1"/>
  <c r="L179" i="1"/>
  <c r="L16" i="1"/>
  <c r="L80" i="1"/>
  <c r="L144" i="1"/>
  <c r="L13" i="1"/>
  <c r="L77" i="1"/>
  <c r="L141" i="1"/>
  <c r="L26" i="1"/>
  <c r="L110" i="1"/>
  <c r="L55" i="1"/>
  <c r="L103" i="1"/>
  <c r="L167" i="1"/>
  <c r="L174" i="1"/>
  <c r="L68" i="1"/>
  <c r="L132" i="1"/>
  <c r="L166" i="1"/>
  <c r="L65" i="1"/>
  <c r="L129" i="1"/>
  <c r="L14" i="1"/>
  <c r="L82" i="1"/>
  <c r="L11" i="1"/>
  <c r="L75" i="1"/>
  <c r="L139" i="1"/>
  <c r="L106" i="1"/>
  <c r="L40" i="1"/>
  <c r="L104" i="1"/>
  <c r="L168" i="1"/>
  <c r="L37" i="1"/>
  <c r="L101" i="1"/>
  <c r="L165" i="1"/>
  <c r="L50" i="1"/>
  <c r="L162" i="1"/>
  <c r="L63" i="1"/>
  <c r="L143" i="1"/>
  <c r="L114" i="1"/>
  <c r="L44" i="1"/>
  <c r="L108" i="1"/>
  <c r="L172" i="1"/>
  <c r="L41" i="1"/>
  <c r="L105" i="1"/>
  <c r="L153" i="1"/>
  <c r="L22" i="1"/>
  <c r="L102" i="1"/>
  <c r="L155" i="1"/>
  <c r="L146" i="1"/>
  <c r="L56" i="1"/>
  <c r="L120" i="1"/>
  <c r="L184" i="1"/>
  <c r="L53" i="1"/>
  <c r="L117" i="1"/>
  <c r="L181" i="1"/>
  <c r="L66" i="1"/>
  <c r="L15" i="1"/>
  <c r="L79" i="1"/>
  <c r="L159" i="1"/>
  <c r="L158" i="1"/>
  <c r="L60" i="1"/>
  <c r="L124" i="1"/>
  <c r="L122" i="1"/>
  <c r="L57" i="1"/>
  <c r="L121" i="1"/>
  <c r="L169" i="1"/>
  <c r="L38" i="1"/>
  <c r="L134" i="1"/>
  <c r="L19" i="1"/>
  <c r="L83" i="1"/>
  <c r="L147" i="1"/>
  <c r="L130" i="1"/>
  <c r="L48" i="1"/>
  <c r="L112" i="1"/>
  <c r="L176" i="1"/>
  <c r="L45" i="1"/>
  <c r="L109" i="1"/>
  <c r="L173" i="1"/>
  <c r="L58" i="1"/>
  <c r="L23" i="1"/>
  <c r="L87" i="1"/>
  <c r="L135" i="1"/>
  <c r="L98" i="1"/>
  <c r="L36" i="1"/>
  <c r="L100" i="1"/>
  <c r="L164" i="1"/>
  <c r="L33" i="1"/>
  <c r="L97" i="1"/>
  <c r="L161" i="1"/>
  <c r="L46" i="1"/>
  <c r="L154" i="1"/>
  <c r="L43" i="1"/>
  <c r="L107" i="1"/>
  <c r="L171" i="1"/>
  <c r="L8" i="1"/>
  <c r="L72" i="1"/>
  <c r="L136" i="1"/>
  <c r="L182" i="1"/>
  <c r="L69" i="1"/>
  <c r="L133" i="1"/>
  <c r="L18" i="1"/>
  <c r="L94" i="1"/>
  <c r="L31" i="1"/>
  <c r="L95" i="1"/>
  <c r="L175" i="1"/>
  <c r="L12" i="1"/>
  <c r="L76" i="1"/>
  <c r="L140" i="1"/>
  <c r="L9" i="1"/>
  <c r="L73" i="1"/>
  <c r="L137" i="1"/>
  <c r="L7" i="1"/>
  <c r="L54" i="1"/>
  <c r="L178" i="1"/>
  <c r="L74" i="1"/>
  <c r="BJ94" i="3"/>
  <c r="BJ131" i="3"/>
  <c r="BJ128" i="3"/>
  <c r="BJ141" i="3"/>
  <c r="BJ112" i="3"/>
  <c r="BJ120" i="3"/>
  <c r="BJ76" i="3"/>
  <c r="BJ127" i="3"/>
  <c r="BJ122" i="3"/>
  <c r="BJ44" i="3"/>
  <c r="BJ174" i="3"/>
  <c r="BJ136" i="3"/>
  <c r="BJ117" i="3"/>
  <c r="BJ182" i="3"/>
  <c r="BJ139" i="3"/>
  <c r="BJ40" i="3"/>
  <c r="BJ26" i="3"/>
  <c r="BJ137" i="3"/>
  <c r="J11" i="7"/>
  <c r="BJ53" i="3"/>
  <c r="BJ178" i="3"/>
  <c r="EE30" i="1"/>
  <c r="EQ30" i="1" s="1"/>
  <c r="EE52" i="1"/>
  <c r="EQ52" i="1" s="1"/>
  <c r="EE35" i="1"/>
  <c r="EQ35" i="1" s="1"/>
  <c r="DS51" i="1"/>
  <c r="EE51" i="1"/>
  <c r="I25" i="5"/>
  <c r="J19" i="5"/>
  <c r="BJ7" i="3"/>
  <c r="BJ72" i="3"/>
  <c r="BJ132" i="3"/>
  <c r="BJ164" i="3"/>
  <c r="AJ11" i="3"/>
  <c r="BJ61" i="3"/>
  <c r="BJ125" i="3"/>
  <c r="BJ66" i="3"/>
  <c r="BJ130" i="3"/>
  <c r="BJ14" i="3"/>
  <c r="BJ79" i="3"/>
  <c r="BJ143" i="3"/>
  <c r="BJ116" i="3"/>
  <c r="BJ47" i="3"/>
  <c r="BJ65" i="3"/>
  <c r="BJ5" i="3"/>
  <c r="BJ70" i="3"/>
  <c r="BJ134" i="3"/>
  <c r="BJ18" i="3"/>
  <c r="BJ83" i="3"/>
  <c r="BJ147" i="3"/>
  <c r="BJ145" i="3"/>
  <c r="BJ144" i="3"/>
  <c r="BJ149" i="3"/>
  <c r="BJ58" i="3"/>
  <c r="BJ69" i="3"/>
  <c r="BJ9" i="3"/>
  <c r="BJ74" i="3"/>
  <c r="BJ138" i="3"/>
  <c r="BJ22" i="3"/>
  <c r="BJ87" i="3"/>
  <c r="BJ151" i="3"/>
  <c r="BJ23" i="3"/>
  <c r="BJ88" i="3"/>
  <c r="BJ140" i="3"/>
  <c r="BJ172" i="3"/>
  <c r="BJ12" i="3"/>
  <c r="BJ77" i="3"/>
  <c r="BJ17" i="3"/>
  <c r="BJ82" i="3"/>
  <c r="BJ146" i="3"/>
  <c r="BJ30" i="3"/>
  <c r="BJ95" i="3"/>
  <c r="BJ159" i="3"/>
  <c r="BJ51" i="3"/>
  <c r="BJ157" i="3"/>
  <c r="BJ16" i="3"/>
  <c r="BJ81" i="3"/>
  <c r="BJ21" i="3"/>
  <c r="BJ86" i="3"/>
  <c r="BJ150" i="3"/>
  <c r="BJ34" i="3"/>
  <c r="BJ99" i="3"/>
  <c r="BJ163" i="3"/>
  <c r="BJ100" i="3"/>
  <c r="BJ96" i="3"/>
  <c r="BJ108" i="3"/>
  <c r="BJ20" i="3"/>
  <c r="BJ85" i="3"/>
  <c r="BJ25" i="3"/>
  <c r="BJ90" i="3"/>
  <c r="BJ154" i="3"/>
  <c r="BJ38" i="3"/>
  <c r="BJ103" i="3"/>
  <c r="BJ167" i="3"/>
  <c r="BJ121" i="3"/>
  <c r="BJ11" i="3"/>
  <c r="BJ142" i="3"/>
  <c r="BJ168" i="3"/>
  <c r="BJ106" i="3"/>
  <c r="BJ35" i="3"/>
  <c r="BJ37" i="3"/>
  <c r="BJ162" i="3"/>
  <c r="BJ28" i="3"/>
  <c r="BJ104" i="3"/>
  <c r="BJ68" i="3"/>
  <c r="BJ107" i="3"/>
  <c r="BJ161" i="3"/>
  <c r="BJ173" i="3"/>
  <c r="BJ54" i="3"/>
  <c r="BJ43" i="3"/>
  <c r="BJ166" i="3"/>
  <c r="BJ32" i="3"/>
  <c r="BJ111" i="3"/>
  <c r="BJ33" i="3"/>
  <c r="BJ180" i="3"/>
  <c r="BJ133" i="3"/>
  <c r="BJ10" i="3"/>
  <c r="BJ56" i="3"/>
  <c r="BJ123" i="3"/>
  <c r="BJ45" i="3"/>
  <c r="BJ160" i="3"/>
  <c r="BJ42" i="3"/>
  <c r="BJ89" i="3"/>
  <c r="BJ155" i="3"/>
  <c r="BJ78" i="3"/>
  <c r="BJ27" i="3"/>
  <c r="BJ15" i="3"/>
  <c r="BJ19" i="3"/>
  <c r="BJ135" i="3"/>
  <c r="BJ6" i="3"/>
  <c r="BJ57" i="3"/>
  <c r="BJ52" i="3"/>
  <c r="BJ181" i="3"/>
  <c r="BJ177" i="3"/>
  <c r="BJ67" i="3"/>
  <c r="BJ118" i="3"/>
  <c r="BJ113" i="3"/>
  <c r="BJ60" i="3"/>
  <c r="BJ153" i="3"/>
  <c r="BJ63" i="3"/>
  <c r="BJ114" i="3"/>
  <c r="BJ109" i="3"/>
  <c r="BJ156" i="3"/>
  <c r="BJ55" i="3"/>
  <c r="DS43" i="1"/>
  <c r="EE43" i="1"/>
  <c r="BJ75" i="3"/>
  <c r="BJ110" i="3"/>
  <c r="BJ29" i="3"/>
  <c r="BJ8" i="3"/>
  <c r="BJ169" i="3"/>
  <c r="BJ101" i="3"/>
  <c r="BJ115" i="3"/>
  <c r="BJ152" i="3"/>
  <c r="BJ64" i="3"/>
  <c r="BJ126" i="3"/>
  <c r="BJ165" i="3"/>
  <c r="BJ59" i="3"/>
  <c r="BJ105" i="3"/>
  <c r="BJ129" i="3"/>
  <c r="BJ158" i="3"/>
  <c r="BJ24" i="3"/>
  <c r="BJ91" i="3"/>
  <c r="BJ13" i="3"/>
  <c r="BJ92" i="3"/>
  <c r="BJ80" i="3"/>
  <c r="BJ84" i="3"/>
  <c r="BJ119" i="3"/>
  <c r="BJ170" i="3"/>
  <c r="BJ41" i="3"/>
  <c r="BJ36" i="3"/>
  <c r="BJ31" i="3"/>
  <c r="BJ179" i="3"/>
  <c r="BJ50" i="3"/>
  <c r="BJ102" i="3"/>
  <c r="BJ97" i="3"/>
  <c r="BJ124" i="3"/>
  <c r="BJ175" i="3"/>
  <c r="BJ46" i="3"/>
  <c r="BJ98" i="3"/>
  <c r="BJ93" i="3"/>
  <c r="BJ148" i="3"/>
  <c r="BJ39" i="3"/>
  <c r="DS163" i="1"/>
  <c r="EE163" i="1"/>
  <c r="DS64" i="1"/>
  <c r="EE64" i="1"/>
  <c r="DS128" i="1"/>
  <c r="EE128" i="1"/>
  <c r="DS61" i="1"/>
  <c r="EE61" i="1"/>
  <c r="BT114" i="1"/>
  <c r="CF114" i="1" s="1"/>
  <c r="EE181" i="1"/>
  <c r="EQ181" i="1" s="1"/>
  <c r="BT163" i="1"/>
  <c r="BH163" i="1" s="1"/>
  <c r="EE125" i="1"/>
  <c r="EQ125" i="1" s="1"/>
  <c r="BF163" i="3"/>
  <c r="EE109" i="1"/>
  <c r="EQ109" i="1" s="1"/>
  <c r="EE15" i="1"/>
  <c r="EQ15" i="1" s="1"/>
  <c r="EE156" i="1"/>
  <c r="EQ156" i="1" s="1"/>
  <c r="BF94" i="3"/>
  <c r="EE184" i="1"/>
  <c r="EQ184" i="1" s="1"/>
  <c r="EE33" i="1"/>
  <c r="EQ33" i="1" s="1"/>
  <c r="EE20" i="1"/>
  <c r="EQ20" i="1" s="1"/>
  <c r="EE69" i="1"/>
  <c r="EQ69" i="1" s="1"/>
  <c r="EE115" i="1"/>
  <c r="EQ115" i="1" s="1"/>
  <c r="EE84" i="1"/>
  <c r="EQ84" i="1" s="1"/>
  <c r="EE67" i="1"/>
  <c r="EQ67" i="1" s="1"/>
  <c r="BF49" i="3"/>
  <c r="BF142" i="3"/>
  <c r="BF26" i="3"/>
  <c r="BF160" i="3"/>
  <c r="BF92" i="3"/>
  <c r="BF151" i="3"/>
  <c r="BF174" i="3"/>
  <c r="BF7" i="3"/>
  <c r="BF14" i="3"/>
  <c r="BF28" i="3"/>
  <c r="BF19" i="3"/>
  <c r="BF156" i="3"/>
  <c r="BF87" i="3"/>
  <c r="BF110" i="3"/>
  <c r="BF112" i="3"/>
  <c r="BF167" i="3"/>
  <c r="BF38" i="3"/>
  <c r="BF98" i="3"/>
  <c r="BF70" i="3"/>
  <c r="BF134" i="3"/>
  <c r="BF16" i="3"/>
  <c r="BF91" i="3"/>
  <c r="BF155" i="3"/>
  <c r="BF136" i="3"/>
  <c r="BF72" i="3"/>
  <c r="BF12" i="3"/>
  <c r="BF90" i="3"/>
  <c r="BF154" i="3"/>
  <c r="BF63" i="3"/>
  <c r="BF127" i="3"/>
  <c r="BF180" i="3"/>
  <c r="BF116" i="3"/>
  <c r="BF51" i="3"/>
  <c r="BF21" i="3"/>
  <c r="BF56" i="3"/>
  <c r="BF121" i="3"/>
  <c r="BF24" i="3"/>
  <c r="BF93" i="3"/>
  <c r="BF157" i="3"/>
  <c r="BF65" i="3"/>
  <c r="BF129" i="3"/>
  <c r="BF85" i="3"/>
  <c r="BF101" i="3"/>
  <c r="BF117" i="3"/>
  <c r="BF140" i="3"/>
  <c r="BF108" i="3"/>
  <c r="BF80" i="3"/>
  <c r="BF130" i="3"/>
  <c r="BF118" i="3"/>
  <c r="BF139" i="3"/>
  <c r="BF88" i="3"/>
  <c r="BF138" i="3"/>
  <c r="BF175" i="3"/>
  <c r="BF58" i="3"/>
  <c r="BF141" i="3"/>
  <c r="BF36" i="3"/>
  <c r="BF27" i="3"/>
  <c r="BF128" i="3"/>
  <c r="BF115" i="3"/>
  <c r="BF126" i="3"/>
  <c r="BF25" i="3"/>
  <c r="BF60" i="3"/>
  <c r="BF147" i="3"/>
  <c r="BF158" i="3"/>
  <c r="BF10" i="3"/>
  <c r="BF50" i="3"/>
  <c r="BF62" i="3"/>
  <c r="BF144" i="3"/>
  <c r="BF135" i="3"/>
  <c r="BF66" i="3"/>
  <c r="BF86" i="3"/>
  <c r="BF150" i="3"/>
  <c r="BF42" i="3"/>
  <c r="BF107" i="3"/>
  <c r="BF171" i="3"/>
  <c r="BF120" i="3"/>
  <c r="BF55" i="3"/>
  <c r="BF41" i="3"/>
  <c r="BF106" i="3"/>
  <c r="BF170" i="3"/>
  <c r="BF79" i="3"/>
  <c r="BF143" i="3"/>
  <c r="BF164" i="3"/>
  <c r="BF100" i="3"/>
  <c r="BF35" i="3"/>
  <c r="BF6" i="3"/>
  <c r="BF20" i="3"/>
  <c r="BF73" i="3"/>
  <c r="BF137" i="3"/>
  <c r="BF44" i="3"/>
  <c r="BF109" i="3"/>
  <c r="BF173" i="3"/>
  <c r="BF81" i="3"/>
  <c r="BF145" i="3"/>
  <c r="BF149" i="3"/>
  <c r="BF165" i="3"/>
  <c r="BF181" i="3"/>
  <c r="BF29" i="3"/>
  <c r="BF78" i="3"/>
  <c r="BF146" i="3"/>
  <c r="BF71" i="3"/>
  <c r="BF182" i="3"/>
  <c r="BF17" i="3"/>
  <c r="BF46" i="3"/>
  <c r="BF132" i="3"/>
  <c r="BF40" i="3"/>
  <c r="BF105" i="3"/>
  <c r="BF169" i="3"/>
  <c r="BF77" i="3"/>
  <c r="BF48" i="3"/>
  <c r="BF113" i="3"/>
  <c r="BF177" i="3"/>
  <c r="BF52" i="3"/>
  <c r="BF69" i="3"/>
  <c r="BF11" i="3"/>
  <c r="BF18" i="3"/>
  <c r="BF172" i="3"/>
  <c r="BF67" i="3"/>
  <c r="BF82" i="3"/>
  <c r="BF96" i="3"/>
  <c r="BF99" i="3"/>
  <c r="BF114" i="3"/>
  <c r="BF13" i="3"/>
  <c r="BF64" i="3"/>
  <c r="BF179" i="3"/>
  <c r="BF47" i="3"/>
  <c r="BF176" i="3"/>
  <c r="BF103" i="3"/>
  <c r="BF162" i="3"/>
  <c r="BF33" i="3"/>
  <c r="BF37" i="3"/>
  <c r="BF102" i="3"/>
  <c r="BF166" i="3"/>
  <c r="BF59" i="3"/>
  <c r="BF123" i="3"/>
  <c r="BF168" i="3"/>
  <c r="BF104" i="3"/>
  <c r="BF39" i="3"/>
  <c r="BF57" i="3"/>
  <c r="BF122" i="3"/>
  <c r="BF30" i="3"/>
  <c r="BF95" i="3"/>
  <c r="BF159" i="3"/>
  <c r="BF148" i="3"/>
  <c r="BF84" i="3"/>
  <c r="BF22" i="3"/>
  <c r="BF8" i="3"/>
  <c r="BF89" i="3"/>
  <c r="BF153" i="3"/>
  <c r="BF61" i="3"/>
  <c r="BF125" i="3"/>
  <c r="BF32" i="3"/>
  <c r="BF97" i="3"/>
  <c r="BF161" i="3"/>
  <c r="F11" i="7"/>
  <c r="BF133" i="3"/>
  <c r="AF11" i="3"/>
  <c r="BF43" i="3"/>
  <c r="BF45" i="3"/>
  <c r="BF23" i="3"/>
  <c r="BF54" i="3"/>
  <c r="BF131" i="3"/>
  <c r="BF53" i="3"/>
  <c r="BF75" i="3"/>
  <c r="BF152" i="3"/>
  <c r="BF74" i="3"/>
  <c r="BF111" i="3"/>
  <c r="BF68" i="3"/>
  <c r="FG7" i="1"/>
  <c r="FG6" i="1" s="1"/>
  <c r="FF6" i="1"/>
  <c r="EE13" i="1"/>
  <c r="EQ13" i="1" s="1"/>
  <c r="EE93" i="1"/>
  <c r="EQ93" i="1" s="1"/>
  <c r="EE165" i="1"/>
  <c r="EQ165" i="1" s="1"/>
  <c r="EE90" i="1"/>
  <c r="EQ90" i="1" s="1"/>
  <c r="EE154" i="1"/>
  <c r="EQ154" i="1" s="1"/>
  <c r="BF124" i="3"/>
  <c r="BF76" i="3"/>
  <c r="BF9" i="3"/>
  <c r="F19" i="5"/>
  <c r="EE101" i="1"/>
  <c r="EQ101" i="1" s="1"/>
  <c r="BF31" i="3"/>
  <c r="K24" i="20"/>
  <c r="BF83" i="3"/>
  <c r="BF15" i="3"/>
  <c r="AU5" i="3"/>
  <c r="BF34" i="3"/>
  <c r="BT11" i="1"/>
  <c r="CF11" i="1" s="1"/>
  <c r="BT110" i="1"/>
  <c r="CF110" i="1" s="1"/>
  <c r="EE54" i="1"/>
  <c r="EQ54" i="1" s="1"/>
  <c r="EE131" i="1"/>
  <c r="EQ131" i="1" s="1"/>
  <c r="BT12" i="1"/>
  <c r="BH12" i="1" s="1"/>
  <c r="BT181" i="1"/>
  <c r="BH181" i="1" s="1"/>
  <c r="BT70" i="1"/>
  <c r="CF70" i="1" s="1"/>
  <c r="EE68" i="1"/>
  <c r="EQ68" i="1" s="1"/>
  <c r="EE120" i="1"/>
  <c r="EQ120" i="1" s="1"/>
  <c r="EE157" i="1"/>
  <c r="EQ157" i="1" s="1"/>
  <c r="EE36" i="1"/>
  <c r="EQ36" i="1" s="1"/>
  <c r="X15" i="1"/>
  <c r="AJ15" i="1" s="1"/>
  <c r="X61" i="1"/>
  <c r="X112" i="1"/>
  <c r="AJ112" i="1" s="1"/>
  <c r="EE96" i="1"/>
  <c r="EQ96" i="1" s="1"/>
  <c r="EE160" i="1"/>
  <c r="EQ160" i="1" s="1"/>
  <c r="BT75" i="1"/>
  <c r="CF75" i="1" s="1"/>
  <c r="BT113" i="1"/>
  <c r="CF113" i="1" s="1"/>
  <c r="BT15" i="1"/>
  <c r="BH15" i="1" s="1"/>
  <c r="BT31" i="1"/>
  <c r="BH31" i="1" s="1"/>
  <c r="BT143" i="1"/>
  <c r="BH143" i="1" s="1"/>
  <c r="BT76" i="1"/>
  <c r="BH76" i="1" s="1"/>
  <c r="BT65" i="1"/>
  <c r="BH65" i="1" s="1"/>
  <c r="EE178" i="1"/>
  <c r="EQ178" i="1" s="1"/>
  <c r="BT99" i="1"/>
  <c r="CF99" i="1" s="1"/>
  <c r="BT115" i="1"/>
  <c r="CF115" i="1" s="1"/>
  <c r="BT134" i="1"/>
  <c r="CF134" i="1" s="1"/>
  <c r="EE47" i="1"/>
  <c r="EQ47" i="1" s="1"/>
  <c r="X66" i="1"/>
  <c r="BT139" i="1"/>
  <c r="BH139" i="1" s="1"/>
  <c r="BT50" i="1"/>
  <c r="BH50" i="1" s="1"/>
  <c r="BT140" i="1"/>
  <c r="BH140" i="1" s="1"/>
  <c r="BT156" i="1"/>
  <c r="CF156" i="1" s="1"/>
  <c r="BT175" i="1"/>
  <c r="BH175" i="1" s="1"/>
  <c r="BT32" i="1"/>
  <c r="BH32" i="1" s="1"/>
  <c r="EE8" i="1"/>
  <c r="EQ8" i="1" s="1"/>
  <c r="EE24" i="1"/>
  <c r="EQ24" i="1" s="1"/>
  <c r="BT59" i="1"/>
  <c r="CF59" i="1" s="1"/>
  <c r="BT123" i="1"/>
  <c r="BH123" i="1" s="1"/>
  <c r="BT30" i="1"/>
  <c r="BH30" i="1" s="1"/>
  <c r="BT94" i="1"/>
  <c r="BH94" i="1" s="1"/>
  <c r="BT158" i="1"/>
  <c r="BH158" i="1" s="1"/>
  <c r="BT8" i="1"/>
  <c r="BH8" i="1" s="1"/>
  <c r="BT56" i="1"/>
  <c r="CF56" i="1" s="1"/>
  <c r="BT72" i="1"/>
  <c r="CF72" i="1" s="1"/>
  <c r="BT120" i="1"/>
  <c r="CF120" i="1" s="1"/>
  <c r="BT136" i="1"/>
  <c r="CF136" i="1" s="1"/>
  <c r="BT49" i="1"/>
  <c r="BH49" i="1" s="1"/>
  <c r="BT170" i="1"/>
  <c r="BH170" i="1" s="1"/>
  <c r="BT176" i="1"/>
  <c r="BH176" i="1" s="1"/>
  <c r="BT171" i="1"/>
  <c r="BH171" i="1" s="1"/>
  <c r="BT121" i="1"/>
  <c r="BH121" i="1" s="1"/>
  <c r="BT63" i="1"/>
  <c r="CF63" i="1" s="1"/>
  <c r="BT127" i="1"/>
  <c r="CF127" i="1" s="1"/>
  <c r="BT34" i="1"/>
  <c r="CF34" i="1" s="1"/>
  <c r="BT98" i="1"/>
  <c r="BH98" i="1" s="1"/>
  <c r="BT162" i="1"/>
  <c r="CF162" i="1" s="1"/>
  <c r="BT60" i="1"/>
  <c r="CF60" i="1" s="1"/>
  <c r="BT124" i="1"/>
  <c r="CF124" i="1" s="1"/>
  <c r="BT125" i="1"/>
  <c r="BH125" i="1" s="1"/>
  <c r="BT133" i="1"/>
  <c r="CF133" i="1" s="1"/>
  <c r="BT137" i="1"/>
  <c r="BH137" i="1" s="1"/>
  <c r="BT174" i="1"/>
  <c r="BH174" i="1" s="1"/>
  <c r="BT172" i="1"/>
  <c r="BH172" i="1" s="1"/>
  <c r="BT19" i="1"/>
  <c r="CF19" i="1" s="1"/>
  <c r="BT83" i="1"/>
  <c r="CF83" i="1" s="1"/>
  <c r="BT54" i="1"/>
  <c r="CF54" i="1" s="1"/>
  <c r="BT118" i="1"/>
  <c r="CF118" i="1" s="1"/>
  <c r="BT145" i="1"/>
  <c r="BH145" i="1" s="1"/>
  <c r="BT48" i="1"/>
  <c r="CF48" i="1" s="1"/>
  <c r="BT96" i="1"/>
  <c r="CF96" i="1" s="1"/>
  <c r="BT177" i="1"/>
  <c r="BH177" i="1" s="1"/>
  <c r="EE27" i="1"/>
  <c r="EQ27" i="1" s="1"/>
  <c r="EE168" i="1"/>
  <c r="EQ168" i="1" s="1"/>
  <c r="EE180" i="1"/>
  <c r="EQ180" i="1" s="1"/>
  <c r="BT43" i="1"/>
  <c r="CF43" i="1" s="1"/>
  <c r="BT107" i="1"/>
  <c r="BH107" i="1" s="1"/>
  <c r="BT14" i="1"/>
  <c r="CF14" i="1" s="1"/>
  <c r="BT78" i="1"/>
  <c r="CF78" i="1" s="1"/>
  <c r="BT142" i="1"/>
  <c r="BH142" i="1" s="1"/>
  <c r="BT105" i="1"/>
  <c r="BH105" i="1" s="1"/>
  <c r="BT109" i="1"/>
  <c r="BH109" i="1" s="1"/>
  <c r="BT117" i="1"/>
  <c r="CF117" i="1" s="1"/>
  <c r="BT101" i="1"/>
  <c r="CF101" i="1" s="1"/>
  <c r="EE132" i="1"/>
  <c r="EQ132" i="1" s="1"/>
  <c r="EE140" i="1"/>
  <c r="EQ140" i="1" s="1"/>
  <c r="EE79" i="1"/>
  <c r="EQ79" i="1" s="1"/>
  <c r="BT47" i="1"/>
  <c r="CF47" i="1" s="1"/>
  <c r="BT111" i="1"/>
  <c r="CF111" i="1" s="1"/>
  <c r="BT18" i="1"/>
  <c r="CF18" i="1" s="1"/>
  <c r="BT82" i="1"/>
  <c r="CF82" i="1" s="1"/>
  <c r="BT146" i="1"/>
  <c r="BH146" i="1" s="1"/>
  <c r="BT44" i="1"/>
  <c r="CF44" i="1" s="1"/>
  <c r="BT108" i="1"/>
  <c r="CF108" i="1" s="1"/>
  <c r="BT169" i="1"/>
  <c r="BH169" i="1" s="1"/>
  <c r="BT41" i="1"/>
  <c r="BH41" i="1" s="1"/>
  <c r="BT45" i="1"/>
  <c r="BH45" i="1" s="1"/>
  <c r="BT53" i="1"/>
  <c r="CF53" i="1" s="1"/>
  <c r="BT141" i="1"/>
  <c r="CF141" i="1" s="1"/>
  <c r="EE10" i="1"/>
  <c r="EQ10" i="1" s="1"/>
  <c r="EE86" i="1"/>
  <c r="EQ86" i="1" s="1"/>
  <c r="BT67" i="1"/>
  <c r="BH67" i="1" s="1"/>
  <c r="BT131" i="1"/>
  <c r="CF131" i="1" s="1"/>
  <c r="BT147" i="1"/>
  <c r="CF147" i="1" s="1"/>
  <c r="BT38" i="1"/>
  <c r="CF38" i="1" s="1"/>
  <c r="BT102" i="1"/>
  <c r="CF102" i="1" s="1"/>
  <c r="BT167" i="1"/>
  <c r="CF167" i="1" s="1"/>
  <c r="BT16" i="1"/>
  <c r="CF16" i="1" s="1"/>
  <c r="BT64" i="1"/>
  <c r="BH64" i="1" s="1"/>
  <c r="BT80" i="1"/>
  <c r="CF80" i="1" s="1"/>
  <c r="BT128" i="1"/>
  <c r="BH128" i="1" s="1"/>
  <c r="BT144" i="1"/>
  <c r="BH144" i="1" s="1"/>
  <c r="BT81" i="1"/>
  <c r="BH81" i="1" s="1"/>
  <c r="BT178" i="1"/>
  <c r="BH178" i="1" s="1"/>
  <c r="BT73" i="1"/>
  <c r="BH73" i="1" s="1"/>
  <c r="BT112" i="1"/>
  <c r="BH112" i="1" s="1"/>
  <c r="BT160" i="1"/>
  <c r="BH160" i="1" s="1"/>
  <c r="BT61" i="1"/>
  <c r="BH61" i="1" s="1"/>
  <c r="BT69" i="1"/>
  <c r="BH69" i="1" s="1"/>
  <c r="EE85" i="1"/>
  <c r="EQ85" i="1" s="1"/>
  <c r="EE9" i="1"/>
  <c r="EQ9" i="1" s="1"/>
  <c r="EE62" i="1"/>
  <c r="EQ62" i="1" s="1"/>
  <c r="BT27" i="1"/>
  <c r="CF27" i="1" s="1"/>
  <c r="BT91" i="1"/>
  <c r="CF91" i="1" s="1"/>
  <c r="BT155" i="1"/>
  <c r="BH155" i="1" s="1"/>
  <c r="BT62" i="1"/>
  <c r="CF62" i="1" s="1"/>
  <c r="BT126" i="1"/>
  <c r="CF126" i="1" s="1"/>
  <c r="BT24" i="1"/>
  <c r="CF24" i="1" s="1"/>
  <c r="BT40" i="1"/>
  <c r="BH40" i="1" s="1"/>
  <c r="BT88" i="1"/>
  <c r="CF88" i="1" s="1"/>
  <c r="BT104" i="1"/>
  <c r="BH104" i="1" s="1"/>
  <c r="BT152" i="1"/>
  <c r="BH152" i="1" s="1"/>
  <c r="BT166" i="1"/>
  <c r="CF166" i="1" s="1"/>
  <c r="BT21" i="1"/>
  <c r="CF21" i="1" s="1"/>
  <c r="BT25" i="1"/>
  <c r="BH25" i="1" s="1"/>
  <c r="BT29" i="1"/>
  <c r="BH29" i="1" s="1"/>
  <c r="BT57" i="1"/>
  <c r="BH57" i="1" s="1"/>
  <c r="EE76" i="1"/>
  <c r="EQ76" i="1" s="1"/>
  <c r="BT159" i="1"/>
  <c r="BH159" i="1" s="1"/>
  <c r="BT66" i="1"/>
  <c r="CF66" i="1" s="1"/>
  <c r="BT130" i="1"/>
  <c r="CF130" i="1" s="1"/>
  <c r="BT28" i="1"/>
  <c r="CF28" i="1" s="1"/>
  <c r="BT92" i="1"/>
  <c r="BH92" i="1" s="1"/>
  <c r="BT129" i="1"/>
  <c r="BH129" i="1" s="1"/>
  <c r="BT77" i="1"/>
  <c r="BH77" i="1" s="1"/>
  <c r="BT22" i="1"/>
  <c r="CF22" i="1" s="1"/>
  <c r="BT86" i="1"/>
  <c r="CF86" i="1" s="1"/>
  <c r="BT150" i="1"/>
  <c r="CF150" i="1" s="1"/>
  <c r="BT17" i="1"/>
  <c r="BH17" i="1" s="1"/>
  <c r="BT149" i="1"/>
  <c r="CF149" i="1" s="1"/>
  <c r="EE100" i="1"/>
  <c r="EQ100" i="1" s="1"/>
  <c r="EE183" i="1"/>
  <c r="EQ183" i="1" s="1"/>
  <c r="EE11" i="1"/>
  <c r="EQ11" i="1" s="1"/>
  <c r="EE149" i="1"/>
  <c r="EQ149" i="1" s="1"/>
  <c r="X41" i="1"/>
  <c r="AJ41" i="1" s="1"/>
  <c r="X140" i="1"/>
  <c r="EE126" i="1"/>
  <c r="EQ126" i="1" s="1"/>
  <c r="EE107" i="1"/>
  <c r="EQ107" i="1" s="1"/>
  <c r="EE92" i="1"/>
  <c r="EQ92" i="1" s="1"/>
  <c r="EE77" i="1"/>
  <c r="EQ77" i="1" s="1"/>
  <c r="X14" i="1"/>
  <c r="AJ14" i="1" s="1"/>
  <c r="EE18" i="1"/>
  <c r="EQ18" i="1" s="1"/>
  <c r="EE103" i="1"/>
  <c r="EQ103" i="1" s="1"/>
  <c r="BT103" i="1"/>
  <c r="CF103" i="1" s="1"/>
  <c r="EE88" i="1"/>
  <c r="EQ88" i="1" s="1"/>
  <c r="EE152" i="1"/>
  <c r="EQ152" i="1" s="1"/>
  <c r="L16" i="20" s="1"/>
  <c r="EE136" i="1"/>
  <c r="EQ136" i="1" s="1"/>
  <c r="EE19" i="1"/>
  <c r="EQ19" i="1" s="1"/>
  <c r="EE166" i="1"/>
  <c r="EQ166" i="1" s="1"/>
  <c r="EE124" i="1"/>
  <c r="EQ124" i="1" s="1"/>
  <c r="EE23" i="1"/>
  <c r="EQ23" i="1" s="1"/>
  <c r="EE21" i="1"/>
  <c r="EQ21" i="1" s="1"/>
  <c r="EE72" i="1"/>
  <c r="EQ72" i="1" s="1"/>
  <c r="EE25" i="1"/>
  <c r="EQ25" i="1" s="1"/>
  <c r="EE133" i="1"/>
  <c r="EQ133" i="1" s="1"/>
  <c r="M10" i="7"/>
  <c r="M11" i="7" s="1"/>
  <c r="EE29" i="1"/>
  <c r="EQ29" i="1" s="1"/>
  <c r="EE55" i="1"/>
  <c r="EQ55" i="1" s="1"/>
  <c r="EE57" i="1"/>
  <c r="EQ57" i="1" s="1"/>
  <c r="EE37" i="1"/>
  <c r="EQ37" i="1" s="1"/>
  <c r="EE70" i="1"/>
  <c r="EQ70" i="1" s="1"/>
  <c r="BT23" i="1"/>
  <c r="CF23" i="1" s="1"/>
  <c r="BT10" i="1"/>
  <c r="CF10" i="1" s="1"/>
  <c r="EE17" i="1"/>
  <c r="EQ17" i="1" s="1"/>
  <c r="EE39" i="1"/>
  <c r="EQ39" i="1" s="1"/>
  <c r="EE141" i="1"/>
  <c r="EQ141" i="1" s="1"/>
  <c r="EE53" i="1"/>
  <c r="EQ53" i="1" s="1"/>
  <c r="X26" i="1"/>
  <c r="AJ26" i="1" s="1"/>
  <c r="X155" i="1"/>
  <c r="EE74" i="1"/>
  <c r="EQ74" i="1" s="1"/>
  <c r="EE106" i="1"/>
  <c r="EQ106" i="1" s="1"/>
  <c r="EE45" i="1"/>
  <c r="EQ45" i="1" s="1"/>
  <c r="EE59" i="1"/>
  <c r="EQ59" i="1" s="1"/>
  <c r="EE46" i="1"/>
  <c r="EQ46" i="1" s="1"/>
  <c r="EE49" i="1"/>
  <c r="EQ49" i="1" s="1"/>
  <c r="EE31" i="1"/>
  <c r="EQ31" i="1" s="1"/>
  <c r="EE99" i="1"/>
  <c r="EQ99" i="1" s="1"/>
  <c r="BT184" i="1"/>
  <c r="BH184" i="1" s="1"/>
  <c r="BT179" i="1"/>
  <c r="BH179" i="1" s="1"/>
  <c r="BT37" i="1"/>
  <c r="CF37" i="1" s="1"/>
  <c r="EE71" i="1"/>
  <c r="EQ71" i="1" s="1"/>
  <c r="BT74" i="1"/>
  <c r="CF74" i="1" s="1"/>
  <c r="X33" i="1"/>
  <c r="AJ33" i="1" s="1"/>
  <c r="EE176" i="1"/>
  <c r="EQ176" i="1" s="1"/>
  <c r="X88" i="1"/>
  <c r="X46" i="1"/>
  <c r="AJ46" i="1" s="1"/>
  <c r="EE104" i="1"/>
  <c r="EQ104" i="1" s="1"/>
  <c r="EE173" i="1"/>
  <c r="EQ173" i="1" s="1"/>
  <c r="EE41" i="1"/>
  <c r="EQ41" i="1" s="1"/>
  <c r="X166" i="1"/>
  <c r="X83" i="1"/>
  <c r="AJ83" i="1" s="1"/>
  <c r="EE171" i="1"/>
  <c r="EQ171" i="1" s="1"/>
  <c r="EE32" i="1"/>
  <c r="EQ32" i="1" s="1"/>
  <c r="BT153" i="1"/>
  <c r="CF153" i="1" s="1"/>
  <c r="BT157" i="1"/>
  <c r="BH157" i="1" s="1"/>
  <c r="EE138" i="1"/>
  <c r="EQ138" i="1" s="1"/>
  <c r="BT39" i="1"/>
  <c r="CF39" i="1" s="1"/>
  <c r="BT138" i="1"/>
  <c r="CF138" i="1" s="1"/>
  <c r="X45" i="1"/>
  <c r="X24" i="1"/>
  <c r="AJ24" i="1" s="1"/>
  <c r="X181" i="1"/>
  <c r="AJ181" i="1" s="1"/>
  <c r="X104" i="1"/>
  <c r="AJ104" i="1" s="1"/>
  <c r="X96" i="1"/>
  <c r="AJ96" i="1" s="1"/>
  <c r="X97" i="1"/>
  <c r="X76" i="1"/>
  <c r="AJ76" i="1" s="1"/>
  <c r="X154" i="1"/>
  <c r="AJ154" i="1" s="1"/>
  <c r="X34" i="1"/>
  <c r="X134" i="1"/>
  <c r="X131" i="1"/>
  <c r="AJ131" i="1" s="1"/>
  <c r="X67" i="1"/>
  <c r="AJ67" i="1" s="1"/>
  <c r="DS75" i="1"/>
  <c r="EE75" i="1"/>
  <c r="DS113" i="1"/>
  <c r="EE113" i="1"/>
  <c r="DS127" i="1"/>
  <c r="EE127" i="1"/>
  <c r="DS137" i="1"/>
  <c r="M16" i="5"/>
  <c r="EE129" i="1"/>
  <c r="EQ129" i="1" s="1"/>
  <c r="DS102" i="1"/>
  <c r="EE102" i="1"/>
  <c r="DS153" i="1"/>
  <c r="EE153" i="1"/>
  <c r="EE147" i="1"/>
  <c r="EQ147" i="1" s="1"/>
  <c r="EE175" i="1"/>
  <c r="EQ175" i="1" s="1"/>
  <c r="BT87" i="1"/>
  <c r="BT151" i="1"/>
  <c r="BT58" i="1"/>
  <c r="BT122" i="1"/>
  <c r="CE6" i="1"/>
  <c r="M18" i="7" s="1"/>
  <c r="M19" i="7" s="1"/>
  <c r="BT36" i="1"/>
  <c r="BT100" i="1"/>
  <c r="DS116" i="1"/>
  <c r="EE116" i="1"/>
  <c r="BT164" i="1"/>
  <c r="BT85" i="1"/>
  <c r="BT89" i="1"/>
  <c r="BT93" i="1"/>
  <c r="BT168" i="1"/>
  <c r="EE182" i="1"/>
  <c r="EQ182" i="1" s="1"/>
  <c r="EE98" i="1"/>
  <c r="EQ98" i="1" s="1"/>
  <c r="EE119" i="1"/>
  <c r="EQ119" i="1" s="1"/>
  <c r="EE177" i="1"/>
  <c r="EQ177" i="1" s="1"/>
  <c r="EE139" i="1"/>
  <c r="EQ139" i="1" s="1"/>
  <c r="X39" i="1"/>
  <c r="AJ39" i="1" s="1"/>
  <c r="X35" i="1"/>
  <c r="AJ35" i="1" s="1"/>
  <c r="X145" i="1"/>
  <c r="AJ145" i="1" s="1"/>
  <c r="X180" i="1"/>
  <c r="AJ180" i="1" s="1"/>
  <c r="X12" i="1"/>
  <c r="AJ12" i="1" s="1"/>
  <c r="X130" i="1"/>
  <c r="AJ130" i="1" s="1"/>
  <c r="X179" i="1"/>
  <c r="AJ179" i="1" s="1"/>
  <c r="X102" i="1"/>
  <c r="AJ102" i="1" s="1"/>
  <c r="X115" i="1"/>
  <c r="DS40" i="1"/>
  <c r="EE40" i="1"/>
  <c r="DS170" i="1"/>
  <c r="EE170" i="1"/>
  <c r="DS95" i="1"/>
  <c r="EE95" i="1"/>
  <c r="DS108" i="1"/>
  <c r="EE108" i="1"/>
  <c r="DS169" i="1"/>
  <c r="EE169" i="1"/>
  <c r="EE78" i="1"/>
  <c r="EQ78" i="1" s="1"/>
  <c r="EE123" i="1"/>
  <c r="EQ123" i="1" s="1"/>
  <c r="EE114" i="1"/>
  <c r="EQ114" i="1" s="1"/>
  <c r="DS73" i="1"/>
  <c r="EE73" i="1"/>
  <c r="EE66" i="1"/>
  <c r="EQ66" i="1" s="1"/>
  <c r="EE22" i="1"/>
  <c r="EQ22" i="1" s="1"/>
  <c r="EE38" i="1"/>
  <c r="EQ38" i="1" s="1"/>
  <c r="BT71" i="1"/>
  <c r="BT135" i="1"/>
  <c r="BT42" i="1"/>
  <c r="BT106" i="1"/>
  <c r="BT7" i="1"/>
  <c r="BT20" i="1"/>
  <c r="BT84" i="1"/>
  <c r="BT148" i="1"/>
  <c r="DS164" i="1"/>
  <c r="EE164" i="1"/>
  <c r="BT161" i="1"/>
  <c r="BT9" i="1"/>
  <c r="EE174" i="1"/>
  <c r="EQ174" i="1" s="1"/>
  <c r="EE50" i="1"/>
  <c r="EQ50" i="1" s="1"/>
  <c r="EE167" i="1"/>
  <c r="EQ167" i="1" s="1"/>
  <c r="EE172" i="1"/>
  <c r="EQ172" i="1" s="1"/>
  <c r="EE42" i="1"/>
  <c r="EQ42" i="1" s="1"/>
  <c r="X59" i="1"/>
  <c r="AJ59" i="1" s="1"/>
  <c r="X109" i="1"/>
  <c r="AJ109" i="1" s="1"/>
  <c r="X129" i="1"/>
  <c r="AJ129" i="1" s="1"/>
  <c r="X132" i="1"/>
  <c r="AJ132" i="1" s="1"/>
  <c r="X178" i="1"/>
  <c r="AJ178" i="1" s="1"/>
  <c r="X98" i="1"/>
  <c r="AJ98" i="1" s="1"/>
  <c r="X167" i="1"/>
  <c r="X70" i="1"/>
  <c r="AJ70" i="1" s="1"/>
  <c r="DS94" i="1"/>
  <c r="EE94" i="1"/>
  <c r="M17" i="5"/>
  <c r="EE137" i="1"/>
  <c r="M21" i="5" s="1"/>
  <c r="J11" i="19"/>
  <c r="DS159" i="1"/>
  <c r="EE159" i="1"/>
  <c r="DS146" i="1"/>
  <c r="EE146" i="1"/>
  <c r="DS83" i="1"/>
  <c r="EE83" i="1"/>
  <c r="DS134" i="1"/>
  <c r="EE134" i="1"/>
  <c r="DS145" i="1"/>
  <c r="EE145" i="1"/>
  <c r="EE82" i="1"/>
  <c r="EQ82" i="1" s="1"/>
  <c r="EE142" i="1"/>
  <c r="EQ142" i="1" s="1"/>
  <c r="EE162" i="1"/>
  <c r="EQ162" i="1" s="1"/>
  <c r="EE155" i="1"/>
  <c r="EQ155" i="1" s="1"/>
  <c r="BT55" i="1"/>
  <c r="BT119" i="1"/>
  <c r="BT26" i="1"/>
  <c r="DS58" i="1"/>
  <c r="EE58" i="1"/>
  <c r="BT90" i="1"/>
  <c r="BT154" i="1"/>
  <c r="DS7" i="1"/>
  <c r="EQ7" i="1" s="1"/>
  <c r="BG6" i="1"/>
  <c r="BT68" i="1"/>
  <c r="BT132" i="1"/>
  <c r="BT97" i="1"/>
  <c r="DS161" i="1"/>
  <c r="EE161" i="1"/>
  <c r="BT183" i="1"/>
  <c r="BT182" i="1"/>
  <c r="BT180" i="1"/>
  <c r="EE150" i="1"/>
  <c r="EQ150" i="1" s="1"/>
  <c r="EE56" i="1"/>
  <c r="EQ56" i="1" s="1"/>
  <c r="EE63" i="1"/>
  <c r="EQ63" i="1" s="1"/>
  <c r="EE121" i="1"/>
  <c r="EQ121" i="1" s="1"/>
  <c r="EE105" i="1"/>
  <c r="EQ105" i="1" s="1"/>
  <c r="EE60" i="1"/>
  <c r="EQ60" i="1" s="1"/>
  <c r="DS91" i="1"/>
  <c r="EE91" i="1"/>
  <c r="DS14" i="1"/>
  <c r="EE14" i="1"/>
  <c r="DS12" i="1"/>
  <c r="EE12" i="1"/>
  <c r="DS65" i="1"/>
  <c r="EE65" i="1"/>
  <c r="EE44" i="1"/>
  <c r="EQ44" i="1" s="1"/>
  <c r="EE34" i="1"/>
  <c r="EQ34" i="1" s="1"/>
  <c r="EE111" i="1"/>
  <c r="EQ111" i="1" s="1"/>
  <c r="DS48" i="1"/>
  <c r="EE48" i="1"/>
  <c r="DS81" i="1"/>
  <c r="EE81" i="1"/>
  <c r="DS179" i="1"/>
  <c r="EE179" i="1"/>
  <c r="EE143" i="1"/>
  <c r="EQ143" i="1" s="1"/>
  <c r="EE110" i="1"/>
  <c r="EQ110" i="1" s="1"/>
  <c r="EE158" i="1"/>
  <c r="EQ158" i="1" s="1"/>
  <c r="BT52" i="1"/>
  <c r="BT116" i="1"/>
  <c r="BT33" i="1"/>
  <c r="DS97" i="1"/>
  <c r="EE97" i="1"/>
  <c r="BT165" i="1"/>
  <c r="BT173" i="1"/>
  <c r="EE135" i="1"/>
  <c r="EQ135" i="1" s="1"/>
  <c r="EE130" i="1"/>
  <c r="EQ130" i="1" s="1"/>
  <c r="EE26" i="1"/>
  <c r="EQ26" i="1" s="1"/>
  <c r="EE28" i="1"/>
  <c r="EQ28" i="1" s="1"/>
  <c r="EE122" i="1"/>
  <c r="EQ122" i="1" s="1"/>
  <c r="EE148" i="1"/>
  <c r="EQ148" i="1" s="1"/>
  <c r="X69" i="1"/>
  <c r="AJ69" i="1" s="1"/>
  <c r="X133" i="1"/>
  <c r="X101" i="1"/>
  <c r="AJ101" i="1" s="1"/>
  <c r="X165" i="1"/>
  <c r="AJ165" i="1" s="1"/>
  <c r="X16" i="1"/>
  <c r="AJ16" i="1" s="1"/>
  <c r="X29" i="1"/>
  <c r="AJ29" i="1" s="1"/>
  <c r="X120" i="1"/>
  <c r="AJ120" i="1" s="1"/>
  <c r="X43" i="1"/>
  <c r="X93" i="1"/>
  <c r="AJ93" i="1" s="1"/>
  <c r="X17" i="1"/>
  <c r="AJ17" i="1" s="1"/>
  <c r="X144" i="1"/>
  <c r="X85" i="1"/>
  <c r="AJ85" i="1" s="1"/>
  <c r="X53" i="1"/>
  <c r="AJ53" i="1" s="1"/>
  <c r="X23" i="1"/>
  <c r="X21" i="1"/>
  <c r="X136" i="1"/>
  <c r="AJ136" i="1" s="1"/>
  <c r="X19" i="1"/>
  <c r="AJ19" i="1" s="1"/>
  <c r="X141" i="1"/>
  <c r="X25" i="1"/>
  <c r="AJ25" i="1" s="1"/>
  <c r="X128" i="1"/>
  <c r="AJ128" i="1" s="1"/>
  <c r="X105" i="1"/>
  <c r="AJ105" i="1" s="1"/>
  <c r="X121" i="1"/>
  <c r="AJ121" i="1" s="1"/>
  <c r="X73" i="1"/>
  <c r="AJ73" i="1" s="1"/>
  <c r="X54" i="1"/>
  <c r="AJ54" i="1" s="1"/>
  <c r="X84" i="1"/>
  <c r="AJ84" i="1" s="1"/>
  <c r="X68" i="1"/>
  <c r="X124" i="1"/>
  <c r="AJ124" i="1" s="1"/>
  <c r="X60" i="1"/>
  <c r="AJ60" i="1" s="1"/>
  <c r="X48" i="1"/>
  <c r="AJ48" i="1" s="1"/>
  <c r="X174" i="1"/>
  <c r="X162" i="1"/>
  <c r="X150" i="1"/>
  <c r="AJ150" i="1" s="1"/>
  <c r="X122" i="1"/>
  <c r="AJ122" i="1" s="1"/>
  <c r="X90" i="1"/>
  <c r="X58" i="1"/>
  <c r="AJ58" i="1" s="1"/>
  <c r="X18" i="1"/>
  <c r="AJ18" i="1" s="1"/>
  <c r="X177" i="1"/>
  <c r="AJ177" i="1" s="1"/>
  <c r="X163" i="1"/>
  <c r="X151" i="1"/>
  <c r="AJ151" i="1" s="1"/>
  <c r="X126" i="1"/>
  <c r="AJ126" i="1" s="1"/>
  <c r="X94" i="1"/>
  <c r="AJ94" i="1" s="1"/>
  <c r="X62" i="1"/>
  <c r="X143" i="1"/>
  <c r="AJ143" i="1" s="1"/>
  <c r="X127" i="1"/>
  <c r="AJ127" i="1" s="1"/>
  <c r="X111" i="1"/>
  <c r="AJ111" i="1" s="1"/>
  <c r="X95" i="1"/>
  <c r="X79" i="1"/>
  <c r="AJ79" i="1" s="1"/>
  <c r="X63" i="1"/>
  <c r="AJ63" i="1" s="1"/>
  <c r="X47" i="1"/>
  <c r="AJ47" i="1" s="1"/>
  <c r="X13" i="1"/>
  <c r="X152" i="1"/>
  <c r="AJ152" i="1" s="1"/>
  <c r="X27" i="1"/>
  <c r="AJ27" i="1" s="1"/>
  <c r="X125" i="1"/>
  <c r="AJ125" i="1" s="1"/>
  <c r="X36" i="1"/>
  <c r="X176" i="1"/>
  <c r="AJ176" i="1" s="1"/>
  <c r="X117" i="1"/>
  <c r="AJ117" i="1" s="1"/>
  <c r="X37" i="1"/>
  <c r="AJ37" i="1" s="1"/>
  <c r="X20" i="1"/>
  <c r="AJ20" i="1" s="1"/>
  <c r="X168" i="1"/>
  <c r="AJ168" i="1" s="1"/>
  <c r="X30" i="1"/>
  <c r="AJ30" i="1" s="1"/>
  <c r="X173" i="1"/>
  <c r="AJ173" i="1" s="1"/>
  <c r="X9" i="1"/>
  <c r="AJ9" i="1" s="1"/>
  <c r="X160" i="1"/>
  <c r="X164" i="1"/>
  <c r="AJ164" i="1" s="1"/>
  <c r="X153" i="1"/>
  <c r="AJ153" i="1" s="1"/>
  <c r="X137" i="1"/>
  <c r="AJ137" i="1" s="1"/>
  <c r="X89" i="1"/>
  <c r="AJ89" i="1" s="1"/>
  <c r="X100" i="1"/>
  <c r="AJ100" i="1" s="1"/>
  <c r="X56" i="1"/>
  <c r="AJ56" i="1" s="1"/>
  <c r="X108" i="1"/>
  <c r="AJ108" i="1" s="1"/>
  <c r="X44" i="1"/>
  <c r="X32" i="1"/>
  <c r="AJ32" i="1" s="1"/>
  <c r="X172" i="1"/>
  <c r="AJ172" i="1" s="1"/>
  <c r="X158" i="1"/>
  <c r="X146" i="1"/>
  <c r="AJ146" i="1" s="1"/>
  <c r="X114" i="1"/>
  <c r="AJ114" i="1" s="1"/>
  <c r="X82" i="1"/>
  <c r="X50" i="1"/>
  <c r="AJ50" i="1" s="1"/>
  <c r="X10" i="1"/>
  <c r="X175" i="1"/>
  <c r="AJ175" i="1" s="1"/>
  <c r="X161" i="1"/>
  <c r="AJ161" i="1" s="1"/>
  <c r="X147" i="1"/>
  <c r="AJ147" i="1" s="1"/>
  <c r="X118" i="1"/>
  <c r="X86" i="1"/>
  <c r="AJ86" i="1" s="1"/>
  <c r="X38" i="1"/>
  <c r="AJ38" i="1" s="1"/>
  <c r="X139" i="1"/>
  <c r="AJ139" i="1" s="1"/>
  <c r="X123" i="1"/>
  <c r="AJ123" i="1" s="1"/>
  <c r="X107" i="1"/>
  <c r="AJ107" i="1" s="1"/>
  <c r="X91" i="1"/>
  <c r="AJ91" i="1" s="1"/>
  <c r="X75" i="1"/>
  <c r="AJ75" i="1" s="1"/>
  <c r="X49" i="1"/>
  <c r="X31" i="1"/>
  <c r="AJ31" i="1" s="1"/>
  <c r="X8" i="1"/>
  <c r="X52" i="1"/>
  <c r="AJ52" i="1" s="1"/>
  <c r="X184" i="1"/>
  <c r="X11" i="1"/>
  <c r="AJ11" i="1" s="1"/>
  <c r="X157" i="1"/>
  <c r="AJ157" i="1" s="1"/>
  <c r="X80" i="1"/>
  <c r="AJ80" i="1" s="1"/>
  <c r="X149" i="1"/>
  <c r="AJ149" i="1" s="1"/>
  <c r="X55" i="1"/>
  <c r="AJ55" i="1" s="1"/>
  <c r="X72" i="1"/>
  <c r="X51" i="1"/>
  <c r="AJ51" i="1" s="1"/>
  <c r="X77" i="1"/>
  <c r="AJ77" i="1" s="1"/>
  <c r="X57" i="1"/>
  <c r="AJ57" i="1" s="1"/>
  <c r="X64" i="1"/>
  <c r="AJ64" i="1" s="1"/>
  <c r="X81" i="1"/>
  <c r="X65" i="1"/>
  <c r="AJ65" i="1" s="1"/>
  <c r="X113" i="1"/>
  <c r="AJ113" i="1" s="1"/>
  <c r="X169" i="1"/>
  <c r="AJ169" i="1" s="1"/>
  <c r="X148" i="1"/>
  <c r="AJ148" i="1" s="1"/>
  <c r="X116" i="1"/>
  <c r="X40" i="1"/>
  <c r="AJ40" i="1" s="1"/>
  <c r="X92" i="1"/>
  <c r="AJ92" i="1" s="1"/>
  <c r="X28" i="1"/>
  <c r="AJ28" i="1" s="1"/>
  <c r="X182" i="1"/>
  <c r="AJ182" i="1" s="1"/>
  <c r="X170" i="1"/>
  <c r="AJ170" i="1" s="1"/>
  <c r="X156" i="1"/>
  <c r="X138" i="1"/>
  <c r="AJ138" i="1" s="1"/>
  <c r="X106" i="1"/>
  <c r="X74" i="1"/>
  <c r="AJ74" i="1" s="1"/>
  <c r="X42" i="1"/>
  <c r="AJ42" i="1" s="1"/>
  <c r="X183" i="1"/>
  <c r="AJ183" i="1" s="1"/>
  <c r="X171" i="1"/>
  <c r="AJ171" i="1" s="1"/>
  <c r="X159" i="1"/>
  <c r="AJ159" i="1" s="1"/>
  <c r="X142" i="1"/>
  <c r="X110" i="1"/>
  <c r="AJ110" i="1" s="1"/>
  <c r="X78" i="1"/>
  <c r="X22" i="1"/>
  <c r="AJ22" i="1" s="1"/>
  <c r="X135" i="1"/>
  <c r="AJ135" i="1" s="1"/>
  <c r="X119" i="1"/>
  <c r="AJ119" i="1" s="1"/>
  <c r="X103" i="1"/>
  <c r="AJ103" i="1" s="1"/>
  <c r="X87" i="1"/>
  <c r="L10" i="20" s="1"/>
  <c r="X71" i="1"/>
  <c r="AJ71" i="1" s="1"/>
  <c r="CO5" i="3"/>
  <c r="EB5" i="3" s="1"/>
  <c r="DA5" i="3"/>
  <c r="DM5" i="3" s="1"/>
  <c r="CC6" i="3"/>
  <c r="CW9" i="1"/>
  <c r="EQ117" i="1"/>
  <c r="AJ13" i="1"/>
  <c r="EQ16" i="1"/>
  <c r="AJ99" i="1"/>
  <c r="AJ8" i="1"/>
  <c r="AJ141" i="1"/>
  <c r="AJ68" i="1"/>
  <c r="AJ174" i="1"/>
  <c r="AJ163" i="1"/>
  <c r="BH9" i="3"/>
  <c r="BH25" i="3"/>
  <c r="BH37" i="3"/>
  <c r="BH48" i="3"/>
  <c r="BH60" i="3"/>
  <c r="BH70" i="3"/>
  <c r="BH81" i="3"/>
  <c r="BH92" i="3"/>
  <c r="BH102" i="3"/>
  <c r="BH113" i="3"/>
  <c r="BH124" i="3"/>
  <c r="BH134" i="3"/>
  <c r="BH145" i="3"/>
  <c r="BH156" i="3"/>
  <c r="BH166" i="3"/>
  <c r="BH177" i="3"/>
  <c r="BH40" i="3"/>
  <c r="BH84" i="3"/>
  <c r="BH126" i="3"/>
  <c r="BH169" i="3"/>
  <c r="BH51" i="3"/>
  <c r="BH94" i="3"/>
  <c r="BH137" i="3"/>
  <c r="BH180" i="3"/>
  <c r="BH13" i="3"/>
  <c r="BH62" i="3"/>
  <c r="BH105" i="3"/>
  <c r="BH148" i="3"/>
  <c r="H19" i="5"/>
  <c r="BH29" i="3"/>
  <c r="BH73" i="3"/>
  <c r="BH116" i="3"/>
  <c r="BH158" i="3"/>
  <c r="AH11" i="3"/>
  <c r="G24" i="5"/>
  <c r="G26" i="5" s="1"/>
  <c r="H11" i="7"/>
  <c r="BH18" i="3"/>
  <c r="BH34" i="3"/>
  <c r="BH50" i="3"/>
  <c r="BH67" i="3"/>
  <c r="BH83" i="3"/>
  <c r="BH99" i="3"/>
  <c r="BH115" i="3"/>
  <c r="BH131" i="3"/>
  <c r="BH147" i="3"/>
  <c r="BH163" i="3"/>
  <c r="BH179" i="3"/>
  <c r="BH19" i="3"/>
  <c r="BH16" i="3"/>
  <c r="BH41" i="3"/>
  <c r="BH64" i="3"/>
  <c r="BH85" i="3"/>
  <c r="BH106" i="3"/>
  <c r="BH128" i="3"/>
  <c r="BH149" i="3"/>
  <c r="BH170" i="3"/>
  <c r="BH12" i="3"/>
  <c r="BH39" i="3"/>
  <c r="BH61" i="3"/>
  <c r="BH82" i="3"/>
  <c r="BH104" i="3"/>
  <c r="BH125" i="3"/>
  <c r="BH146" i="3"/>
  <c r="BH22" i="3"/>
  <c r="BH38" i="3"/>
  <c r="BH54" i="3"/>
  <c r="BH71" i="3"/>
  <c r="BH87" i="3"/>
  <c r="BH103" i="3"/>
  <c r="BH119" i="3"/>
  <c r="BH135" i="3"/>
  <c r="BH151" i="3"/>
  <c r="BH167" i="3"/>
  <c r="BH7" i="3"/>
  <c r="BH23" i="3"/>
  <c r="BH24" i="3"/>
  <c r="BH47" i="3"/>
  <c r="BH69" i="3"/>
  <c r="BH90" i="3"/>
  <c r="BH112" i="3"/>
  <c r="BH133" i="3"/>
  <c r="BH154" i="3"/>
  <c r="BH176" i="3"/>
  <c r="BH20" i="3"/>
  <c r="BH44" i="3"/>
  <c r="BH66" i="3"/>
  <c r="BH88" i="3"/>
  <c r="BH109" i="3"/>
  <c r="BH130" i="3"/>
  <c r="BH14" i="3"/>
  <c r="BH46" i="3"/>
  <c r="BH79" i="3"/>
  <c r="BH111" i="3"/>
  <c r="BH143" i="3"/>
  <c r="BH175" i="3"/>
  <c r="BH8" i="3"/>
  <c r="BH57" i="3"/>
  <c r="BH101" i="3"/>
  <c r="BH144" i="3"/>
  <c r="BH58" i="3"/>
  <c r="BH55" i="3"/>
  <c r="BH98" i="3"/>
  <c r="BH141" i="3"/>
  <c r="BH168" i="3"/>
  <c r="BH164" i="3"/>
  <c r="BH121" i="3"/>
  <c r="BH78" i="3"/>
  <c r="BH35" i="3"/>
  <c r="BH150" i="3"/>
  <c r="BH108" i="3"/>
  <c r="BH65" i="3"/>
  <c r="BH17" i="3"/>
  <c r="BH26" i="3"/>
  <c r="BH59" i="3"/>
  <c r="BH91" i="3"/>
  <c r="BH123" i="3"/>
  <c r="BH155" i="3"/>
  <c r="BH11" i="3"/>
  <c r="BH31" i="3"/>
  <c r="BH74" i="3"/>
  <c r="BH117" i="3"/>
  <c r="BH160" i="3"/>
  <c r="BH28" i="3"/>
  <c r="BH72" i="3"/>
  <c r="BH114" i="3"/>
  <c r="BH152" i="3"/>
  <c r="BH173" i="3"/>
  <c r="BH153" i="3"/>
  <c r="BH110" i="3"/>
  <c r="BH68" i="3"/>
  <c r="BH21" i="3"/>
  <c r="BH182" i="3"/>
  <c r="BH140" i="3"/>
  <c r="BH97" i="3"/>
  <c r="BH53" i="3"/>
  <c r="BH30" i="3"/>
  <c r="BH63" i="3"/>
  <c r="BH95" i="3"/>
  <c r="BH127" i="3"/>
  <c r="BH159" i="3"/>
  <c r="BH15" i="3"/>
  <c r="BH36" i="3"/>
  <c r="BH80" i="3"/>
  <c r="BH122" i="3"/>
  <c r="BH165" i="3"/>
  <c r="BH33" i="3"/>
  <c r="BH77" i="3"/>
  <c r="BH120" i="3"/>
  <c r="BH157" i="3"/>
  <c r="BH178" i="3"/>
  <c r="BH142" i="3"/>
  <c r="BH100" i="3"/>
  <c r="BH56" i="3"/>
  <c r="BH5" i="3"/>
  <c r="BH172" i="3"/>
  <c r="BH129" i="3"/>
  <c r="BH86" i="3"/>
  <c r="BH43" i="3"/>
  <c r="BH10" i="3"/>
  <c r="BH42" i="3"/>
  <c r="BH75" i="3"/>
  <c r="BH107" i="3"/>
  <c r="BH139" i="3"/>
  <c r="BH171" i="3"/>
  <c r="BH27" i="3"/>
  <c r="BH52" i="3"/>
  <c r="BH96" i="3"/>
  <c r="BH138" i="3"/>
  <c r="BH181" i="3"/>
  <c r="BH49" i="3"/>
  <c r="BH93" i="3"/>
  <c r="BH136" i="3"/>
  <c r="BH162" i="3"/>
  <c r="BH174" i="3"/>
  <c r="BH132" i="3"/>
  <c r="BH89" i="3"/>
  <c r="BH45" i="3"/>
  <c r="BH161" i="3"/>
  <c r="BH118" i="3"/>
  <c r="BH76" i="3"/>
  <c r="BH32" i="3"/>
  <c r="BG14" i="3"/>
  <c r="BG22" i="3"/>
  <c r="BG30" i="3"/>
  <c r="BG38" i="3"/>
  <c r="BG46" i="3"/>
  <c r="BG54" i="3"/>
  <c r="BG63" i="3"/>
  <c r="BG71" i="3"/>
  <c r="BG79" i="3"/>
  <c r="BG87" i="3"/>
  <c r="BG95" i="3"/>
  <c r="BG103" i="3"/>
  <c r="BG111" i="3"/>
  <c r="BG119" i="3"/>
  <c r="BG127" i="3"/>
  <c r="BG135" i="3"/>
  <c r="BG143" i="3"/>
  <c r="BG151" i="3"/>
  <c r="BG159" i="3"/>
  <c r="BG167" i="3"/>
  <c r="BG175" i="3"/>
  <c r="BG15" i="3"/>
  <c r="BG31" i="3"/>
  <c r="BG47" i="3"/>
  <c r="BG64" i="3"/>
  <c r="BG80" i="3"/>
  <c r="BG96" i="3"/>
  <c r="BG112" i="3"/>
  <c r="BG128" i="3"/>
  <c r="BG144" i="3"/>
  <c r="BG160" i="3"/>
  <c r="BG176" i="3"/>
  <c r="BG18" i="3"/>
  <c r="BG34" i="3"/>
  <c r="BG50" i="3"/>
  <c r="BG67" i="3"/>
  <c r="BG83" i="3"/>
  <c r="BG99" i="3"/>
  <c r="BG115" i="3"/>
  <c r="BG131" i="3"/>
  <c r="BG147" i="3"/>
  <c r="BG163" i="3"/>
  <c r="BG179" i="3"/>
  <c r="G19" i="5"/>
  <c r="BG7" i="3"/>
  <c r="BG23" i="3"/>
  <c r="BG39" i="3"/>
  <c r="BG55" i="3"/>
  <c r="BG72" i="3"/>
  <c r="BG88" i="3"/>
  <c r="BG104" i="3"/>
  <c r="BG120" i="3"/>
  <c r="BG136" i="3"/>
  <c r="BG152" i="3"/>
  <c r="BG168" i="3"/>
  <c r="BG59" i="3"/>
  <c r="BG123" i="3"/>
  <c r="BG10" i="3"/>
  <c r="BG75" i="3"/>
  <c r="BG139" i="3"/>
  <c r="BG26" i="3"/>
  <c r="BG91" i="3"/>
  <c r="BG155" i="3"/>
  <c r="BG42" i="3"/>
  <c r="BG107" i="3"/>
  <c r="BG171" i="3"/>
  <c r="F24" i="5"/>
  <c r="F26" i="5" s="1"/>
  <c r="AG11" i="3"/>
  <c r="G11" i="7"/>
  <c r="BG8" i="3"/>
  <c r="BG24" i="3"/>
  <c r="BG40" i="3"/>
  <c r="BG56" i="3"/>
  <c r="BG73" i="3"/>
  <c r="BG89" i="3"/>
  <c r="BG105" i="3"/>
  <c r="BG121" i="3"/>
  <c r="BG137" i="3"/>
  <c r="BG153" i="3"/>
  <c r="BG169" i="3"/>
  <c r="BG5" i="3"/>
  <c r="BG21" i="3"/>
  <c r="BG37" i="3"/>
  <c r="BG53" i="3"/>
  <c r="BG70" i="3"/>
  <c r="BG86" i="3"/>
  <c r="BG102" i="3"/>
  <c r="BG118" i="3"/>
  <c r="BG134" i="3"/>
  <c r="BG150" i="3"/>
  <c r="BG166" i="3"/>
  <c r="BG182" i="3"/>
  <c r="BG156" i="3"/>
  <c r="BG124" i="3"/>
  <c r="BG92" i="3"/>
  <c r="BG60" i="3"/>
  <c r="BG27" i="3"/>
  <c r="BG12" i="3"/>
  <c r="BG28" i="3"/>
  <c r="BG44" i="3"/>
  <c r="BG61" i="3"/>
  <c r="BG77" i="3"/>
  <c r="BG93" i="3"/>
  <c r="BG109" i="3"/>
  <c r="BG125" i="3"/>
  <c r="BG141" i="3"/>
  <c r="BG157" i="3"/>
  <c r="BG173" i="3"/>
  <c r="BG9" i="3"/>
  <c r="BG25" i="3"/>
  <c r="BG41" i="3"/>
  <c r="BG57" i="3"/>
  <c r="BG74" i="3"/>
  <c r="BG90" i="3"/>
  <c r="BG106" i="3"/>
  <c r="BG122" i="3"/>
  <c r="BG138" i="3"/>
  <c r="BG154" i="3"/>
  <c r="BG170" i="3"/>
  <c r="BG180" i="3"/>
  <c r="BG148" i="3"/>
  <c r="BG116" i="3"/>
  <c r="BG84" i="3"/>
  <c r="BG51" i="3"/>
  <c r="BG19" i="3"/>
  <c r="BG16" i="3"/>
  <c r="BG32" i="3"/>
  <c r="BG48" i="3"/>
  <c r="BG65" i="3"/>
  <c r="BG81" i="3"/>
  <c r="BG97" i="3"/>
  <c r="BG113" i="3"/>
  <c r="BG129" i="3"/>
  <c r="BG145" i="3"/>
  <c r="BG161" i="3"/>
  <c r="BG177" i="3"/>
  <c r="BG13" i="3"/>
  <c r="BG29" i="3"/>
  <c r="BG45" i="3"/>
  <c r="BG62" i="3"/>
  <c r="BG78" i="3"/>
  <c r="BG94" i="3"/>
  <c r="BG110" i="3"/>
  <c r="BG126" i="3"/>
  <c r="BG142" i="3"/>
  <c r="BG158" i="3"/>
  <c r="BG174" i="3"/>
  <c r="BG172" i="3"/>
  <c r="BG140" i="3"/>
  <c r="BG108" i="3"/>
  <c r="BG76" i="3"/>
  <c r="BG43" i="3"/>
  <c r="BG11" i="3"/>
  <c r="BG58" i="3"/>
  <c r="BG20" i="3"/>
  <c r="BG36" i="3"/>
  <c r="BG52" i="3"/>
  <c r="BG69" i="3"/>
  <c r="BG85" i="3"/>
  <c r="BG101" i="3"/>
  <c r="BG117" i="3"/>
  <c r="BG133" i="3"/>
  <c r="BG149" i="3"/>
  <c r="BG165" i="3"/>
  <c r="BG181" i="3"/>
  <c r="BG17" i="3"/>
  <c r="BG33" i="3"/>
  <c r="BG49" i="3"/>
  <c r="BG66" i="3"/>
  <c r="BG82" i="3"/>
  <c r="BG98" i="3"/>
  <c r="BG114" i="3"/>
  <c r="BG130" i="3"/>
  <c r="BG146" i="3"/>
  <c r="BG162" i="3"/>
  <c r="BG178" i="3"/>
  <c r="BG164" i="3"/>
  <c r="BG132" i="3"/>
  <c r="BG100" i="3"/>
  <c r="BG68" i="3"/>
  <c r="BG35" i="3"/>
  <c r="CF50" i="1" l="1"/>
  <c r="BT95" i="1"/>
  <c r="BT79" i="1"/>
  <c r="BT35" i="1"/>
  <c r="BT6" i="1" s="1"/>
  <c r="BT13" i="1"/>
  <c r="EE6" i="1"/>
  <c r="BH156" i="1"/>
  <c r="BH51" i="1"/>
  <c r="BH46" i="1"/>
  <c r="BH114" i="1"/>
  <c r="AJ95" i="1"/>
  <c r="AJ72" i="1"/>
  <c r="AJ36" i="1"/>
  <c r="AJ23" i="1"/>
  <c r="AJ155" i="1"/>
  <c r="AJ62" i="1"/>
  <c r="M7" i="7"/>
  <c r="N25" i="7" s="1"/>
  <c r="AJ78" i="1"/>
  <c r="AJ106" i="1"/>
  <c r="AJ116" i="1"/>
  <c r="AJ184" i="1"/>
  <c r="AJ49" i="1"/>
  <c r="AJ118" i="1"/>
  <c r="AJ10" i="1"/>
  <c r="AJ44" i="1"/>
  <c r="AJ160" i="1"/>
  <c r="AJ43" i="1"/>
  <c r="AJ115" i="1"/>
  <c r="AJ66" i="1"/>
  <c r="AJ61" i="1"/>
  <c r="AJ162" i="1"/>
  <c r="AJ21" i="1"/>
  <c r="AJ144" i="1"/>
  <c r="AJ134" i="1"/>
  <c r="AJ97" i="1"/>
  <c r="AJ166" i="1"/>
  <c r="AJ140" i="1"/>
  <c r="AJ81" i="1"/>
  <c r="AJ158" i="1"/>
  <c r="AJ142" i="1"/>
  <c r="AJ156" i="1"/>
  <c r="AJ82" i="1"/>
  <c r="AJ90" i="1"/>
  <c r="AJ133" i="1"/>
  <c r="AJ167" i="1"/>
  <c r="AJ34" i="1"/>
  <c r="AJ45" i="1"/>
  <c r="AJ88" i="1"/>
  <c r="I26" i="5"/>
  <c r="CF69" i="1"/>
  <c r="BH70" i="1"/>
  <c r="BH136" i="1"/>
  <c r="CF65" i="1"/>
  <c r="CF15" i="1"/>
  <c r="CF159" i="1"/>
  <c r="BH134" i="1"/>
  <c r="CF140" i="1"/>
  <c r="BH131" i="1"/>
  <c r="CF25" i="1"/>
  <c r="CF73" i="1"/>
  <c r="BH96" i="1"/>
  <c r="CF8" i="1"/>
  <c r="BH39" i="1"/>
  <c r="CF104" i="1"/>
  <c r="CF32" i="1"/>
  <c r="BH82" i="1"/>
  <c r="CF123" i="1"/>
  <c r="BH34" i="1"/>
  <c r="BH126" i="1"/>
  <c r="CF92" i="1"/>
  <c r="BH141" i="1"/>
  <c r="DF6" i="1"/>
  <c r="DF7" i="1" s="1"/>
  <c r="DF8" i="1" s="1"/>
  <c r="DF9" i="1" s="1"/>
  <c r="DF10" i="1" s="1"/>
  <c r="DF11" i="1" s="1"/>
  <c r="DF12" i="1" s="1"/>
  <c r="DF13" i="1" s="1"/>
  <c r="DF14" i="1" s="1"/>
  <c r="DF15" i="1" s="1"/>
  <c r="DF16" i="1" s="1"/>
  <c r="DF17" i="1" s="1"/>
  <c r="DF18" i="1" s="1"/>
  <c r="DF19" i="1" s="1"/>
  <c r="DF20" i="1" s="1"/>
  <c r="DF21" i="1" s="1"/>
  <c r="DF22" i="1" s="1"/>
  <c r="DF23" i="1" s="1"/>
  <c r="DF24" i="1" s="1"/>
  <c r="DF25" i="1" s="1"/>
  <c r="DF26" i="1" s="1"/>
  <c r="DF27" i="1" s="1"/>
  <c r="DF28" i="1" s="1"/>
  <c r="DF29" i="1" s="1"/>
  <c r="DF30" i="1" s="1"/>
  <c r="DF31" i="1" s="1"/>
  <c r="DF32" i="1" s="1"/>
  <c r="DF33" i="1" s="1"/>
  <c r="DF34" i="1" s="1"/>
  <c r="DF35" i="1" s="1"/>
  <c r="DF36" i="1" s="1"/>
  <c r="DF37" i="1" s="1"/>
  <c r="DF38" i="1" s="1"/>
  <c r="DF39" i="1" s="1"/>
  <c r="DF40" i="1" s="1"/>
  <c r="DF41" i="1" s="1"/>
  <c r="DF42" i="1" s="1"/>
  <c r="DF43" i="1" s="1"/>
  <c r="DF44" i="1" s="1"/>
  <c r="DF45" i="1" s="1"/>
  <c r="DF46" i="1" s="1"/>
  <c r="DF47" i="1" s="1"/>
  <c r="DF48" i="1" s="1"/>
  <c r="DF49" i="1" s="1"/>
  <c r="DF50" i="1" s="1"/>
  <c r="DF51" i="1" s="1"/>
  <c r="DF52" i="1" s="1"/>
  <c r="DF53" i="1" s="1"/>
  <c r="DF54" i="1" s="1"/>
  <c r="DF55" i="1" s="1"/>
  <c r="DF56" i="1" s="1"/>
  <c r="DF57" i="1" s="1"/>
  <c r="DF58" i="1" s="1"/>
  <c r="DF59" i="1" s="1"/>
  <c r="DF60" i="1" s="1"/>
  <c r="DF61" i="1" s="1"/>
  <c r="DF62" i="1" s="1"/>
  <c r="DF63" i="1" s="1"/>
  <c r="DF64" i="1" s="1"/>
  <c r="DF65" i="1" s="1"/>
  <c r="DF66" i="1" s="1"/>
  <c r="DF67" i="1" s="1"/>
  <c r="DF68" i="1" s="1"/>
  <c r="DF69" i="1" s="1"/>
  <c r="DF70" i="1" s="1"/>
  <c r="DF71" i="1" s="1"/>
  <c r="DF72" i="1" s="1"/>
  <c r="DF73" i="1" s="1"/>
  <c r="DF74" i="1" s="1"/>
  <c r="DF75" i="1" s="1"/>
  <c r="DF76" i="1" s="1"/>
  <c r="DF77" i="1" s="1"/>
  <c r="DF78" i="1" s="1"/>
  <c r="DF79" i="1" s="1"/>
  <c r="DF80" i="1" s="1"/>
  <c r="DF81" i="1" s="1"/>
  <c r="DF82" i="1" s="1"/>
  <c r="DF83" i="1" s="1"/>
  <c r="DF84" i="1" s="1"/>
  <c r="DF85" i="1" s="1"/>
  <c r="DF86" i="1" s="1"/>
  <c r="DF87" i="1" s="1"/>
  <c r="DF88" i="1" s="1"/>
  <c r="DF89" i="1" s="1"/>
  <c r="DF90" i="1" s="1"/>
  <c r="DF91" i="1" s="1"/>
  <c r="DF92" i="1" s="1"/>
  <c r="DF93" i="1" s="1"/>
  <c r="DF94" i="1" s="1"/>
  <c r="DF95" i="1" s="1"/>
  <c r="DF96" i="1" s="1"/>
  <c r="DF97" i="1" s="1"/>
  <c r="DF98" i="1" s="1"/>
  <c r="DF99" i="1" s="1"/>
  <c r="DF100" i="1" s="1"/>
  <c r="DF101" i="1" s="1"/>
  <c r="DF102" i="1" s="1"/>
  <c r="DF103" i="1" s="1"/>
  <c r="DF104" i="1" s="1"/>
  <c r="DF105" i="1" s="1"/>
  <c r="DF106" i="1" s="1"/>
  <c r="DF107" i="1" s="1"/>
  <c r="DF108" i="1" s="1"/>
  <c r="DF109" i="1" s="1"/>
  <c r="DF110" i="1" s="1"/>
  <c r="DF111" i="1" s="1"/>
  <c r="DF112" i="1" s="1"/>
  <c r="DF113" i="1" s="1"/>
  <c r="DF114" i="1" s="1"/>
  <c r="DF115" i="1" s="1"/>
  <c r="DF116" i="1" s="1"/>
  <c r="DF117" i="1" s="1"/>
  <c r="DF118" i="1" s="1"/>
  <c r="DF119" i="1" s="1"/>
  <c r="DF120" i="1" s="1"/>
  <c r="DF121" i="1" s="1"/>
  <c r="DF122" i="1" s="1"/>
  <c r="DF123" i="1" s="1"/>
  <c r="DF124" i="1" s="1"/>
  <c r="DF125" i="1" s="1"/>
  <c r="DF126" i="1" s="1"/>
  <c r="DF127" i="1" s="1"/>
  <c r="DF128" i="1" s="1"/>
  <c r="DF129" i="1" s="1"/>
  <c r="DF130" i="1" s="1"/>
  <c r="DF131" i="1" s="1"/>
  <c r="DF132" i="1" s="1"/>
  <c r="DF133" i="1" s="1"/>
  <c r="DF134" i="1" s="1"/>
  <c r="DF135" i="1" s="1"/>
  <c r="DF136" i="1" s="1"/>
  <c r="DF137" i="1" s="1"/>
  <c r="DF138" i="1" s="1"/>
  <c r="DF139" i="1" s="1"/>
  <c r="DF140" i="1" s="1"/>
  <c r="DF141" i="1" s="1"/>
  <c r="DF142" i="1" s="1"/>
  <c r="DF143" i="1" s="1"/>
  <c r="DF144" i="1" s="1"/>
  <c r="DF145" i="1" s="1"/>
  <c r="DF146" i="1" s="1"/>
  <c r="DF147" i="1" s="1"/>
  <c r="DF148" i="1" s="1"/>
  <c r="DF149" i="1" s="1"/>
  <c r="DF150" i="1" s="1"/>
  <c r="DF151" i="1" s="1"/>
  <c r="DF152" i="1" s="1"/>
  <c r="DF153" i="1" s="1"/>
  <c r="DF154" i="1" s="1"/>
  <c r="DF155" i="1" s="1"/>
  <c r="DF156" i="1" s="1"/>
  <c r="DF157" i="1" s="1"/>
  <c r="DF158" i="1" s="1"/>
  <c r="DF159" i="1" s="1"/>
  <c r="DF160" i="1" s="1"/>
  <c r="DF161" i="1" s="1"/>
  <c r="DF162" i="1" s="1"/>
  <c r="DF163" i="1" s="1"/>
  <c r="DF164" i="1" s="1"/>
  <c r="DF165" i="1" s="1"/>
  <c r="DF166" i="1" s="1"/>
  <c r="DF167" i="1" s="1"/>
  <c r="DF168" i="1" s="1"/>
  <c r="DF169" i="1" s="1"/>
  <c r="DF170" i="1" s="1"/>
  <c r="DF171" i="1" s="1"/>
  <c r="DF172" i="1" s="1"/>
  <c r="DF173" i="1" s="1"/>
  <c r="DF174" i="1" s="1"/>
  <c r="DF175" i="1" s="1"/>
  <c r="DF176" i="1" s="1"/>
  <c r="DF177" i="1" s="1"/>
  <c r="DF178" i="1" s="1"/>
  <c r="DF179" i="1" s="1"/>
  <c r="DF180" i="1" s="1"/>
  <c r="DF181" i="1" s="1"/>
  <c r="DF182" i="1" s="1"/>
  <c r="DF183" i="1" s="1"/>
  <c r="DF184" i="1" s="1"/>
  <c r="DS6" i="1"/>
  <c r="CF40" i="1"/>
  <c r="BH56" i="1"/>
  <c r="CF105" i="1"/>
  <c r="EQ61" i="1"/>
  <c r="EQ51" i="1"/>
  <c r="EQ128" i="1"/>
  <c r="EQ163" i="1"/>
  <c r="CF31" i="1"/>
  <c r="CF98" i="1"/>
  <c r="BH66" i="1"/>
  <c r="CF30" i="1"/>
  <c r="CF144" i="1"/>
  <c r="BH24" i="1"/>
  <c r="BH91" i="1"/>
  <c r="CF142" i="1"/>
  <c r="CF146" i="1"/>
  <c r="BH47" i="1"/>
  <c r="L6" i="1"/>
  <c r="M186" i="1" s="1"/>
  <c r="M7" i="1" s="1"/>
  <c r="M115" i="1"/>
  <c r="EQ91" i="1"/>
  <c r="EQ64" i="1"/>
  <c r="K9" i="19"/>
  <c r="M69" i="1"/>
  <c r="AJ7" i="1"/>
  <c r="X6" i="1"/>
  <c r="Y186" i="1" s="1"/>
  <c r="Y7" i="1" s="1"/>
  <c r="M171" i="1"/>
  <c r="M9" i="1"/>
  <c r="L13" i="20"/>
  <c r="M65" i="1"/>
  <c r="EQ43" i="1"/>
  <c r="BH83" i="1"/>
  <c r="CF143" i="1"/>
  <c r="CF57" i="1"/>
  <c r="CF163" i="1"/>
  <c r="CF94" i="1"/>
  <c r="BH127" i="1"/>
  <c r="EQ14" i="1"/>
  <c r="BH37" i="1"/>
  <c r="BH28" i="1"/>
  <c r="BH53" i="1"/>
  <c r="BH22" i="1"/>
  <c r="BH113" i="1"/>
  <c r="CF67" i="1"/>
  <c r="BH21" i="1"/>
  <c r="CF158" i="1"/>
  <c r="CF139" i="1"/>
  <c r="CF76" i="1"/>
  <c r="BH120" i="1"/>
  <c r="BH110" i="1"/>
  <c r="BH80" i="1"/>
  <c r="BH62" i="1"/>
  <c r="CF109" i="1"/>
  <c r="BH14" i="1"/>
  <c r="BH48" i="1"/>
  <c r="BH115" i="1"/>
  <c r="BH108" i="1"/>
  <c r="BH18" i="1"/>
  <c r="AU6" i="1"/>
  <c r="M9" i="7" s="1"/>
  <c r="BH149" i="1"/>
  <c r="CF137" i="1"/>
  <c r="BH60" i="1"/>
  <c r="BH63" i="1"/>
  <c r="EQ58" i="1"/>
  <c r="BH102" i="1"/>
  <c r="BH88" i="1"/>
  <c r="BH19" i="1"/>
  <c r="CF61" i="1"/>
  <c r="BH59" i="1"/>
  <c r="BH11" i="1"/>
  <c r="CF64" i="1"/>
  <c r="M15" i="5"/>
  <c r="CF155" i="1"/>
  <c r="CF145" i="1"/>
  <c r="CF107" i="1"/>
  <c r="BH38" i="1"/>
  <c r="CF12" i="1"/>
  <c r="BH166" i="1"/>
  <c r="CF77" i="1"/>
  <c r="CF160" i="1"/>
  <c r="BH72" i="1"/>
  <c r="BH10" i="1"/>
  <c r="CF17" i="1"/>
  <c r="BH133" i="1"/>
  <c r="BH162" i="1"/>
  <c r="BH75" i="1"/>
  <c r="CF81" i="1"/>
  <c r="BH130" i="1"/>
  <c r="BH99" i="1"/>
  <c r="CF45" i="1"/>
  <c r="BH44" i="1"/>
  <c r="BH111" i="1"/>
  <c r="CF152" i="1"/>
  <c r="EQ94" i="1"/>
  <c r="BH150" i="1"/>
  <c r="CF125" i="1"/>
  <c r="CF29" i="1"/>
  <c r="CF129" i="1"/>
  <c r="BH101" i="1"/>
  <c r="BH43" i="1"/>
  <c r="CF41" i="1"/>
  <c r="CF49" i="1"/>
  <c r="BH16" i="1"/>
  <c r="BH147" i="1"/>
  <c r="BH118" i="1"/>
  <c r="CF112" i="1"/>
  <c r="CF121" i="1"/>
  <c r="BH86" i="1"/>
  <c r="BH117" i="1"/>
  <c r="BH78" i="1"/>
  <c r="BH124" i="1"/>
  <c r="CF128" i="1"/>
  <c r="BH167" i="1"/>
  <c r="BH27" i="1"/>
  <c r="BH54" i="1"/>
  <c r="EQ113" i="1"/>
  <c r="BH103" i="1"/>
  <c r="EQ95" i="1"/>
  <c r="EQ40" i="1"/>
  <c r="BH23" i="1"/>
  <c r="EQ102" i="1"/>
  <c r="EQ127" i="1"/>
  <c r="BH138" i="1"/>
  <c r="BH153" i="1"/>
  <c r="EE188" i="1"/>
  <c r="AN8" i="3" s="1"/>
  <c r="AJ87" i="1"/>
  <c r="K10" i="19"/>
  <c r="BH74" i="1"/>
  <c r="EQ97" i="1"/>
  <c r="EQ145" i="1"/>
  <c r="EQ116" i="1"/>
  <c r="EQ153" i="1"/>
  <c r="CS120" i="1"/>
  <c r="CS184" i="1"/>
  <c r="CS102" i="1"/>
  <c r="CS113" i="1"/>
  <c r="CS126" i="1"/>
  <c r="CS56" i="1"/>
  <c r="CS8" i="1"/>
  <c r="CS146" i="1"/>
  <c r="CS127" i="1"/>
  <c r="CS111" i="1"/>
  <c r="CS94" i="1"/>
  <c r="CS75" i="1"/>
  <c r="CS57" i="1"/>
  <c r="CS41" i="1"/>
  <c r="CS24" i="1"/>
  <c r="CS60" i="1"/>
  <c r="CS42" i="1"/>
  <c r="CS18" i="1"/>
  <c r="CS80" i="1"/>
  <c r="CS31" i="1"/>
  <c r="CS165" i="1"/>
  <c r="CS121" i="1"/>
  <c r="CS77" i="1"/>
  <c r="CS9" i="1"/>
  <c r="CS161" i="1"/>
  <c r="CS109" i="1"/>
  <c r="CS173" i="1"/>
  <c r="CS129" i="1"/>
  <c r="CS85" i="1"/>
  <c r="CS34" i="1"/>
  <c r="CS92" i="1"/>
  <c r="CS175" i="1"/>
  <c r="CS159" i="1"/>
  <c r="CS141" i="1"/>
  <c r="CS123" i="1"/>
  <c r="CS107" i="1"/>
  <c r="CS88" i="1"/>
  <c r="CS71" i="1"/>
  <c r="CS53" i="1"/>
  <c r="CS36" i="1"/>
  <c r="CS19" i="1"/>
  <c r="CS66" i="1"/>
  <c r="CS76" i="1"/>
  <c r="CS39" i="1"/>
  <c r="CS178" i="1"/>
  <c r="CS157" i="1"/>
  <c r="CS51" i="1"/>
  <c r="CS33" i="1"/>
  <c r="CS84" i="1"/>
  <c r="CS182" i="1"/>
  <c r="CS114" i="1"/>
  <c r="CS44" i="1"/>
  <c r="CS176" i="1"/>
  <c r="CS108" i="1"/>
  <c r="CS37" i="1"/>
  <c r="CS179" i="1"/>
  <c r="CS163" i="1"/>
  <c r="CS43" i="1"/>
  <c r="CS164" i="1"/>
  <c r="CS50" i="1"/>
  <c r="CS174" i="1"/>
  <c r="CS106" i="1"/>
  <c r="CS35" i="1"/>
  <c r="CS168" i="1"/>
  <c r="CS99" i="1"/>
  <c r="CS29" i="1"/>
  <c r="CS153" i="1"/>
  <c r="CS82" i="1"/>
  <c r="CS14" i="1"/>
  <c r="CS156" i="1"/>
  <c r="CS169" i="1"/>
  <c r="CS152" i="1"/>
  <c r="CS117" i="1"/>
  <c r="CS81" i="1"/>
  <c r="CS65" i="1"/>
  <c r="CS47" i="1"/>
  <c r="CS30" i="1"/>
  <c r="CS13" i="1"/>
  <c r="CS172" i="1"/>
  <c r="CS158" i="1"/>
  <c r="CS116" i="1"/>
  <c r="CS134" i="1"/>
  <c r="CS63" i="1"/>
  <c r="CS105" i="1"/>
  <c r="CS128" i="1"/>
  <c r="CS16" i="1"/>
  <c r="CS166" i="1"/>
  <c r="CS97" i="1"/>
  <c r="CS27" i="1"/>
  <c r="CS160" i="1"/>
  <c r="CS90" i="1"/>
  <c r="CS21" i="1"/>
  <c r="CS145" i="1"/>
  <c r="CS74" i="1"/>
  <c r="CS139" i="1"/>
  <c r="CS138" i="1"/>
  <c r="CS140" i="1"/>
  <c r="CS100" i="1"/>
  <c r="CS64" i="1"/>
  <c r="CS118" i="1"/>
  <c r="CS89" i="1"/>
  <c r="CS144" i="1"/>
  <c r="CS55" i="1"/>
  <c r="CS22" i="1"/>
  <c r="CS180" i="1"/>
  <c r="CS12" i="1"/>
  <c r="CS68" i="1"/>
  <c r="CS130" i="1"/>
  <c r="CS124" i="1"/>
  <c r="CS110" i="1"/>
  <c r="CS122" i="1"/>
  <c r="CS46" i="1"/>
  <c r="CS87" i="1"/>
  <c r="CS162" i="1"/>
  <c r="CS93" i="1"/>
  <c r="CS23" i="1"/>
  <c r="CS20" i="1"/>
  <c r="CS171" i="1"/>
  <c r="CS154" i="1"/>
  <c r="CS135" i="1"/>
  <c r="CS119" i="1"/>
  <c r="CS103" i="1"/>
  <c r="CS83" i="1"/>
  <c r="CS67" i="1"/>
  <c r="CS49" i="1"/>
  <c r="CS32" i="1"/>
  <c r="CS15" i="1"/>
  <c r="CS95" i="1"/>
  <c r="CS86" i="1"/>
  <c r="CS151" i="1"/>
  <c r="CS170" i="1"/>
  <c r="CS96" i="1"/>
  <c r="CS59" i="1"/>
  <c r="CS133" i="1"/>
  <c r="CS101" i="1"/>
  <c r="CS148" i="1"/>
  <c r="CS69" i="1"/>
  <c r="CS17" i="1"/>
  <c r="CS7" i="1"/>
  <c r="CS183" i="1"/>
  <c r="CS167" i="1"/>
  <c r="CS150" i="1"/>
  <c r="CS131" i="1"/>
  <c r="CS115" i="1"/>
  <c r="CS98" i="1"/>
  <c r="CS79" i="1"/>
  <c r="CS62" i="1"/>
  <c r="CS45" i="1"/>
  <c r="CS28" i="1"/>
  <c r="CS11" i="1"/>
  <c r="CS136" i="1"/>
  <c r="CS58" i="1"/>
  <c r="CS147" i="1"/>
  <c r="CS149" i="1"/>
  <c r="CS78" i="1"/>
  <c r="CS10" i="1"/>
  <c r="CS143" i="1"/>
  <c r="CS72" i="1"/>
  <c r="CS137" i="1"/>
  <c r="CS181" i="1"/>
  <c r="CS26" i="1"/>
  <c r="CS25" i="1"/>
  <c r="CS112" i="1"/>
  <c r="CS70" i="1"/>
  <c r="CS132" i="1"/>
  <c r="CS142" i="1"/>
  <c r="CS48" i="1"/>
  <c r="CS177" i="1"/>
  <c r="CS125" i="1"/>
  <c r="CS91" i="1"/>
  <c r="CS73" i="1"/>
  <c r="CS38" i="1"/>
  <c r="CS104" i="1"/>
  <c r="CS52" i="1"/>
  <c r="CS155" i="1"/>
  <c r="CS61" i="1"/>
  <c r="CS54" i="1"/>
  <c r="CS40" i="1"/>
  <c r="EE187" i="1"/>
  <c r="CF157" i="1"/>
  <c r="EQ179" i="1"/>
  <c r="EQ48" i="1"/>
  <c r="EQ164" i="1"/>
  <c r="EQ75" i="1"/>
  <c r="BH183" i="1"/>
  <c r="CF132" i="1"/>
  <c r="BH132" i="1"/>
  <c r="CF154" i="1"/>
  <c r="BH154" i="1"/>
  <c r="CF26" i="1"/>
  <c r="BH26" i="1"/>
  <c r="BH20" i="1"/>
  <c r="CF20" i="1"/>
  <c r="CF135" i="1"/>
  <c r="BH135" i="1"/>
  <c r="BH85" i="1"/>
  <c r="CF85" i="1"/>
  <c r="CF100" i="1"/>
  <c r="BH100" i="1"/>
  <c r="CF58" i="1"/>
  <c r="BH58" i="1"/>
  <c r="M22" i="5"/>
  <c r="M23" i="5" s="1"/>
  <c r="EQ137" i="1"/>
  <c r="BH173" i="1"/>
  <c r="BH33" i="1"/>
  <c r="CF33" i="1"/>
  <c r="EQ81" i="1"/>
  <c r="EQ65" i="1"/>
  <c r="EQ12" i="1"/>
  <c r="EQ161" i="1"/>
  <c r="CF68" i="1"/>
  <c r="BH68" i="1"/>
  <c r="CF90" i="1"/>
  <c r="BH90" i="1"/>
  <c r="CF119" i="1"/>
  <c r="BH119" i="1"/>
  <c r="EQ83" i="1"/>
  <c r="EQ146" i="1"/>
  <c r="EQ159" i="1"/>
  <c r="CF7" i="1"/>
  <c r="BH7" i="1"/>
  <c r="CF71" i="1"/>
  <c r="BH71" i="1"/>
  <c r="EQ73" i="1"/>
  <c r="EQ108" i="1"/>
  <c r="EQ170" i="1"/>
  <c r="BH168" i="1"/>
  <c r="CF164" i="1"/>
  <c r="BH164" i="1"/>
  <c r="BH36" i="1"/>
  <c r="CF36" i="1"/>
  <c r="CF151" i="1"/>
  <c r="BH151" i="1"/>
  <c r="DT151" i="1" s="1"/>
  <c r="CF165" i="1"/>
  <c r="BH165" i="1"/>
  <c r="CF116" i="1"/>
  <c r="BH116" i="1"/>
  <c r="N16" i="5"/>
  <c r="BH180" i="1"/>
  <c r="AM4" i="3"/>
  <c r="M8" i="7"/>
  <c r="CF55" i="1"/>
  <c r="BH55" i="1"/>
  <c r="BH9" i="1"/>
  <c r="CF9" i="1"/>
  <c r="CF148" i="1"/>
  <c r="BH148" i="1"/>
  <c r="CF106" i="1"/>
  <c r="BH106" i="1"/>
  <c r="BH93" i="1"/>
  <c r="CF93" i="1"/>
  <c r="M20" i="7"/>
  <c r="M21" i="7" s="1"/>
  <c r="CF87" i="1"/>
  <c r="BH87" i="1"/>
  <c r="CF52" i="1"/>
  <c r="BH52" i="1"/>
  <c r="BH182" i="1"/>
  <c r="BH97" i="1"/>
  <c r="CF97" i="1"/>
  <c r="DS188" i="1"/>
  <c r="AN6" i="3" s="1"/>
  <c r="AN7" i="3" s="1"/>
  <c r="DS187" i="1"/>
  <c r="EQ134" i="1"/>
  <c r="BH161" i="1"/>
  <c r="CF161" i="1"/>
  <c r="CF84" i="1"/>
  <c r="BH84" i="1"/>
  <c r="CF42" i="1"/>
  <c r="BH42" i="1"/>
  <c r="EQ169" i="1"/>
  <c r="BH89" i="1"/>
  <c r="CF89" i="1"/>
  <c r="CF122" i="1"/>
  <c r="BH122" i="1"/>
  <c r="CO6" i="3"/>
  <c r="EB6" i="3" s="1"/>
  <c r="DA6" i="3"/>
  <c r="DM6" i="3" s="1"/>
  <c r="CC7" i="3"/>
  <c r="CW10" i="1"/>
  <c r="Y88" i="1"/>
  <c r="Y137" i="1"/>
  <c r="Y24" i="1"/>
  <c r="K11" i="19"/>
  <c r="N17" i="5"/>
  <c r="AN9" i="3" l="1"/>
  <c r="BC14" i="3" s="1"/>
  <c r="EQ6" i="1"/>
  <c r="K15" i="20" s="1"/>
  <c r="BH13" i="1"/>
  <c r="CF13" i="1"/>
  <c r="CF6" i="1" s="1"/>
  <c r="N18" i="7" s="1"/>
  <c r="N19" i="7" s="1"/>
  <c r="CF35" i="1"/>
  <c r="BH35" i="1"/>
  <c r="CF79" i="1"/>
  <c r="BH79" i="1"/>
  <c r="DT79" i="1" s="1"/>
  <c r="CF95" i="1"/>
  <c r="BH95" i="1"/>
  <c r="M16" i="7"/>
  <c r="DT52" i="1"/>
  <c r="BC6" i="3"/>
  <c r="BC10" i="3"/>
  <c r="BC18" i="3"/>
  <c r="BC22" i="3"/>
  <c r="BC26" i="3"/>
  <c r="BC34" i="3"/>
  <c r="BC38" i="3"/>
  <c r="BC42" i="3"/>
  <c r="BC50" i="3"/>
  <c r="BC54" i="3"/>
  <c r="BC58" i="3"/>
  <c r="BC66" i="3"/>
  <c r="BC70" i="3"/>
  <c r="BC74" i="3"/>
  <c r="BC78" i="3"/>
  <c r="BC82" i="3"/>
  <c r="BC86" i="3"/>
  <c r="BC90" i="3"/>
  <c r="BC94" i="3"/>
  <c r="BC98" i="3"/>
  <c r="BC102" i="3"/>
  <c r="BC106" i="3"/>
  <c r="BC110" i="3"/>
  <c r="BC114" i="3"/>
  <c r="BC118" i="3"/>
  <c r="BC11" i="3"/>
  <c r="BC13" i="3"/>
  <c r="BC20" i="3"/>
  <c r="BC27" i="3"/>
  <c r="BC29" i="3"/>
  <c r="BC36" i="3"/>
  <c r="BC43" i="3"/>
  <c r="BC45" i="3"/>
  <c r="BC52" i="3"/>
  <c r="BC59" i="3"/>
  <c r="BC61" i="3"/>
  <c r="BC68" i="3"/>
  <c r="BC75" i="3"/>
  <c r="BC77" i="3"/>
  <c r="BC84" i="3"/>
  <c r="BC91" i="3"/>
  <c r="BC93" i="3"/>
  <c r="BC100" i="3"/>
  <c r="BC107" i="3"/>
  <c r="BC109" i="3"/>
  <c r="BC116" i="3"/>
  <c r="BC122" i="3"/>
  <c r="BC126" i="3"/>
  <c r="BC130" i="3"/>
  <c r="BC134" i="3"/>
  <c r="BC138" i="3"/>
  <c r="BC142" i="3"/>
  <c r="BC146" i="3"/>
  <c r="BC5" i="3"/>
  <c r="BC7" i="3"/>
  <c r="BC12" i="3"/>
  <c r="BC17" i="3"/>
  <c r="BC19" i="3"/>
  <c r="BC24" i="3"/>
  <c r="BC31" i="3"/>
  <c r="BC57" i="3"/>
  <c r="BC64" i="3"/>
  <c r="BC69" i="3"/>
  <c r="BC71" i="3"/>
  <c r="BC76" i="3"/>
  <c r="BC81" i="3"/>
  <c r="BC83" i="3"/>
  <c r="BC88" i="3"/>
  <c r="BC95" i="3"/>
  <c r="BC124" i="3"/>
  <c r="BC133" i="3"/>
  <c r="BC155" i="3"/>
  <c r="BC159" i="3"/>
  <c r="BC79" i="3"/>
  <c r="BC119" i="3"/>
  <c r="BC128" i="3"/>
  <c r="BC135" i="3"/>
  <c r="BC144" i="3"/>
  <c r="BC150" i="3"/>
  <c r="BC154" i="3"/>
  <c r="BC9" i="3"/>
  <c r="BC16" i="3"/>
  <c r="BC21" i="3"/>
  <c r="BC23" i="3"/>
  <c r="BC28" i="3"/>
  <c r="BC33" i="3"/>
  <c r="BC35" i="3"/>
  <c r="BC40" i="3"/>
  <c r="BC47" i="3"/>
  <c r="BC73" i="3"/>
  <c r="BC80" i="3"/>
  <c r="BC85" i="3"/>
  <c r="BC87" i="3"/>
  <c r="BC92" i="3"/>
  <c r="BC97" i="3"/>
  <c r="BC99" i="3"/>
  <c r="BC104" i="3"/>
  <c r="BC111" i="3"/>
  <c r="BC120" i="3"/>
  <c r="BC127" i="3"/>
  <c r="BC129" i="3"/>
  <c r="BC136" i="3"/>
  <c r="BC143" i="3"/>
  <c r="BC145" i="3"/>
  <c r="BC148" i="3"/>
  <c r="BC152" i="3"/>
  <c r="BC156" i="3"/>
  <c r="BC160" i="3"/>
  <c r="BC164" i="3"/>
  <c r="BC168" i="3"/>
  <c r="BC172" i="3"/>
  <c r="BC176" i="3"/>
  <c r="BC180" i="3"/>
  <c r="BC131" i="3"/>
  <c r="BC140" i="3"/>
  <c r="BC147" i="3"/>
  <c r="BC151" i="3"/>
  <c r="BC163" i="3"/>
  <c r="BC167" i="3"/>
  <c r="BC171" i="3"/>
  <c r="BC175" i="3"/>
  <c r="BC179" i="3"/>
  <c r="BC8" i="3"/>
  <c r="BC15" i="3"/>
  <c r="BC41" i="3"/>
  <c r="BC48" i="3"/>
  <c r="BC53" i="3"/>
  <c r="BC55" i="3"/>
  <c r="BC60" i="3"/>
  <c r="BC65" i="3"/>
  <c r="BC67" i="3"/>
  <c r="BC72" i="3"/>
  <c r="BC105" i="3"/>
  <c r="BC112" i="3"/>
  <c r="BC117" i="3"/>
  <c r="BC121" i="3"/>
  <c r="BC137" i="3"/>
  <c r="BC37" i="3"/>
  <c r="BC56" i="3"/>
  <c r="BC103" i="3"/>
  <c r="BC113" i="3"/>
  <c r="BC149" i="3"/>
  <c r="BC157" i="3"/>
  <c r="BC165" i="3"/>
  <c r="BC173" i="3"/>
  <c r="BC181" i="3"/>
  <c r="BC32" i="3"/>
  <c r="BC51" i="3"/>
  <c r="BC89" i="3"/>
  <c r="BC108" i="3"/>
  <c r="BC125" i="3"/>
  <c r="BC132" i="3"/>
  <c r="BC139" i="3"/>
  <c r="BC161" i="3"/>
  <c r="BC169" i="3"/>
  <c r="BC177" i="3"/>
  <c r="BC25" i="3"/>
  <c r="BC44" i="3"/>
  <c r="BC63" i="3"/>
  <c r="BC101" i="3"/>
  <c r="BC153" i="3"/>
  <c r="BC178" i="3"/>
  <c r="BC39" i="3"/>
  <c r="BC49" i="3"/>
  <c r="BC96" i="3"/>
  <c r="BC115" i="3"/>
  <c r="BC123" i="3"/>
  <c r="BC158" i="3"/>
  <c r="BC166" i="3"/>
  <c r="BC174" i="3"/>
  <c r="BC182" i="3"/>
  <c r="BC141" i="3"/>
  <c r="BC162" i="3"/>
  <c r="BC170" i="3"/>
  <c r="BN8" i="3"/>
  <c r="BN12" i="3"/>
  <c r="BN16" i="3"/>
  <c r="BN20" i="3"/>
  <c r="BN24" i="3"/>
  <c r="BN28" i="3"/>
  <c r="BN32" i="3"/>
  <c r="BN36" i="3"/>
  <c r="BN40" i="3"/>
  <c r="BN44" i="3"/>
  <c r="BN48" i="3"/>
  <c r="BN52" i="3"/>
  <c r="BN56" i="3"/>
  <c r="BN60" i="3"/>
  <c r="BN64" i="3"/>
  <c r="BN68" i="3"/>
  <c r="BN72" i="3"/>
  <c r="BN6" i="3"/>
  <c r="BN10" i="3"/>
  <c r="BN14" i="3"/>
  <c r="BN18" i="3"/>
  <c r="BN22" i="3"/>
  <c r="BN26" i="3"/>
  <c r="BN30" i="3"/>
  <c r="BN34" i="3"/>
  <c r="BN38" i="3"/>
  <c r="BN42" i="3"/>
  <c r="BN46" i="3"/>
  <c r="BN50" i="3"/>
  <c r="BN54" i="3"/>
  <c r="BN58" i="3"/>
  <c r="BN62" i="3"/>
  <c r="BN66" i="3"/>
  <c r="BN70" i="3"/>
  <c r="BN5" i="3"/>
  <c r="BN13" i="3"/>
  <c r="BN21" i="3"/>
  <c r="BN29" i="3"/>
  <c r="BN37" i="3"/>
  <c r="BN45" i="3"/>
  <c r="BN53" i="3"/>
  <c r="BN61" i="3"/>
  <c r="BN69" i="3"/>
  <c r="BN75" i="3"/>
  <c r="BN79" i="3"/>
  <c r="BN83" i="3"/>
  <c r="BN87" i="3"/>
  <c r="BN91" i="3"/>
  <c r="BN95" i="3"/>
  <c r="BN99" i="3"/>
  <c r="BN103" i="3"/>
  <c r="BN7" i="3"/>
  <c r="BN15" i="3"/>
  <c r="BN23" i="3"/>
  <c r="BN31" i="3"/>
  <c r="BN39" i="3"/>
  <c r="BN47" i="3"/>
  <c r="BN55" i="3"/>
  <c r="BN63" i="3"/>
  <c r="BN76" i="3"/>
  <c r="BN80" i="3"/>
  <c r="BN84" i="3"/>
  <c r="BN88" i="3"/>
  <c r="BN92" i="3"/>
  <c r="BN96" i="3"/>
  <c r="BN100" i="3"/>
  <c r="BN104" i="3"/>
  <c r="BN9" i="3"/>
  <c r="BN25" i="3"/>
  <c r="BN41" i="3"/>
  <c r="BN57" i="3"/>
  <c r="BN77" i="3"/>
  <c r="BN85" i="3"/>
  <c r="BN93" i="3"/>
  <c r="BN101" i="3"/>
  <c r="BN105" i="3"/>
  <c r="BN106" i="3"/>
  <c r="BN110" i="3"/>
  <c r="BN114" i="3"/>
  <c r="BN118" i="3"/>
  <c r="BN122" i="3"/>
  <c r="BN126" i="3"/>
  <c r="BN130" i="3"/>
  <c r="BN134" i="3"/>
  <c r="BN138" i="3"/>
  <c r="BN142" i="3"/>
  <c r="BN146" i="3"/>
  <c r="BN150" i="3"/>
  <c r="BN154" i="3"/>
  <c r="BN158" i="3"/>
  <c r="BN162" i="3"/>
  <c r="BN166" i="3"/>
  <c r="BN170" i="3"/>
  <c r="BN174" i="3"/>
  <c r="BN178" i="3"/>
  <c r="BN182" i="3"/>
  <c r="BN19" i="3"/>
  <c r="BN35" i="3"/>
  <c r="BN51" i="3"/>
  <c r="BN67" i="3"/>
  <c r="BN74" i="3"/>
  <c r="BN82" i="3"/>
  <c r="BN90" i="3"/>
  <c r="BN98" i="3"/>
  <c r="BN107" i="3"/>
  <c r="BN111" i="3"/>
  <c r="BN115" i="3"/>
  <c r="BN119" i="3"/>
  <c r="BN123" i="3"/>
  <c r="BN127" i="3"/>
  <c r="BN131" i="3"/>
  <c r="BN135" i="3"/>
  <c r="BN139" i="3"/>
  <c r="BN143" i="3"/>
  <c r="BN147" i="3"/>
  <c r="BN151" i="3"/>
  <c r="BN155" i="3"/>
  <c r="BN159" i="3"/>
  <c r="BN163" i="3"/>
  <c r="BN167" i="3"/>
  <c r="BN171" i="3"/>
  <c r="BN175" i="3"/>
  <c r="BN179" i="3"/>
  <c r="BN33" i="3"/>
  <c r="BN65" i="3"/>
  <c r="BN71" i="3"/>
  <c r="BN81" i="3"/>
  <c r="BN97" i="3"/>
  <c r="BN112" i="3"/>
  <c r="BN120" i="3"/>
  <c r="BN128" i="3"/>
  <c r="BN136" i="3"/>
  <c r="BN144" i="3"/>
  <c r="BN152" i="3"/>
  <c r="BN160" i="3"/>
  <c r="BN168" i="3"/>
  <c r="BN176" i="3"/>
  <c r="BN27" i="3"/>
  <c r="BN59" i="3"/>
  <c r="BN78" i="3"/>
  <c r="BN94" i="3"/>
  <c r="BN109" i="3"/>
  <c r="BN117" i="3"/>
  <c r="BN125" i="3"/>
  <c r="BN133" i="3"/>
  <c r="BN141" i="3"/>
  <c r="BN149" i="3"/>
  <c r="BN157" i="3"/>
  <c r="BN165" i="3"/>
  <c r="BN173" i="3"/>
  <c r="BN181" i="3"/>
  <c r="BN17" i="3"/>
  <c r="BN49" i="3"/>
  <c r="BN73" i="3"/>
  <c r="BN89" i="3"/>
  <c r="BN108" i="3"/>
  <c r="BN116" i="3"/>
  <c r="BN124" i="3"/>
  <c r="BN132" i="3"/>
  <c r="BN140" i="3"/>
  <c r="BN148" i="3"/>
  <c r="BN156" i="3"/>
  <c r="BN164" i="3"/>
  <c r="BN172" i="3"/>
  <c r="BN180" i="3"/>
  <c r="BN11" i="3"/>
  <c r="BN137" i="3"/>
  <c r="BN169" i="3"/>
  <c r="BN43" i="3"/>
  <c r="BN113" i="3"/>
  <c r="BN145" i="3"/>
  <c r="BN177" i="3"/>
  <c r="BN86" i="3"/>
  <c r="BN121" i="3"/>
  <c r="BN153" i="3"/>
  <c r="BN102" i="3"/>
  <c r="BN129" i="3"/>
  <c r="BN161" i="3"/>
  <c r="AN11" i="3"/>
  <c r="EF104" i="1"/>
  <c r="EF143" i="1"/>
  <c r="EF49" i="1"/>
  <c r="DT145" i="1"/>
  <c r="EF176" i="1"/>
  <c r="EF178" i="1"/>
  <c r="EF159" i="1"/>
  <c r="EF57" i="1"/>
  <c r="DT181" i="1"/>
  <c r="DT45" i="1"/>
  <c r="EF95" i="1"/>
  <c r="DT67" i="1"/>
  <c r="DT105" i="1"/>
  <c r="EF158" i="1"/>
  <c r="DT152" i="1"/>
  <c r="EF50" i="1"/>
  <c r="EF179" i="1"/>
  <c r="EF107" i="1"/>
  <c r="EF175" i="1"/>
  <c r="DT129" i="1"/>
  <c r="DT31" i="1"/>
  <c r="EF146" i="1"/>
  <c r="EF69" i="1"/>
  <c r="DT61" i="1"/>
  <c r="EF137" i="1"/>
  <c r="N21" i="5" s="1"/>
  <c r="DT139" i="1"/>
  <c r="EF114" i="1"/>
  <c r="DT24" i="1"/>
  <c r="DT8" i="1"/>
  <c r="EF125" i="1"/>
  <c r="DT30" i="1"/>
  <c r="DT126" i="1"/>
  <c r="DT177" i="1"/>
  <c r="DT25" i="1"/>
  <c r="EF12" i="1"/>
  <c r="EF160" i="1"/>
  <c r="EF13" i="1"/>
  <c r="DT29" i="1"/>
  <c r="EF157" i="1"/>
  <c r="EF109" i="1"/>
  <c r="BU186" i="1"/>
  <c r="BU71" i="1" s="1"/>
  <c r="EF141" i="1"/>
  <c r="EF14" i="1"/>
  <c r="DT46" i="1"/>
  <c r="EF47" i="1"/>
  <c r="DT82" i="1"/>
  <c r="DT39" i="1"/>
  <c r="DT83" i="1"/>
  <c r="DT118" i="1"/>
  <c r="EF21" i="1"/>
  <c r="DT134" i="1"/>
  <c r="EF23" i="1"/>
  <c r="EF144" i="1"/>
  <c r="EF156" i="1"/>
  <c r="EF184" i="1"/>
  <c r="EF140" i="1"/>
  <c r="AJ6" i="1"/>
  <c r="AN5" i="3" s="1"/>
  <c r="M12" i="7"/>
  <c r="M108" i="1"/>
  <c r="M104" i="1"/>
  <c r="M121" i="1"/>
  <c r="M124" i="1"/>
  <c r="M50" i="1"/>
  <c r="M179" i="1"/>
  <c r="M11" i="1"/>
  <c r="M146" i="1"/>
  <c r="M19" i="1"/>
  <c r="M100" i="1"/>
  <c r="M16" i="1"/>
  <c r="M143" i="1"/>
  <c r="M83" i="1"/>
  <c r="M94" i="1"/>
  <c r="M51" i="1"/>
  <c r="M120" i="1"/>
  <c r="M162" i="1"/>
  <c r="M13" i="1"/>
  <c r="M101" i="1"/>
  <c r="M53" i="1"/>
  <c r="M48" i="1"/>
  <c r="M107" i="1"/>
  <c r="M55" i="1"/>
  <c r="M22" i="1"/>
  <c r="M173" i="1"/>
  <c r="M73" i="1"/>
  <c r="M141" i="1"/>
  <c r="M38" i="1"/>
  <c r="M184" i="1"/>
  <c r="M174" i="1"/>
  <c r="M63" i="1"/>
  <c r="M15" i="1"/>
  <c r="M87" i="1"/>
  <c r="M13" i="20" s="1"/>
  <c r="M18" i="1"/>
  <c r="M129" i="1"/>
  <c r="M117" i="1"/>
  <c r="M164" i="1"/>
  <c r="M132" i="1"/>
  <c r="M98" i="1"/>
  <c r="M133" i="1"/>
  <c r="M166" i="1"/>
  <c r="M36" i="1"/>
  <c r="M134" i="1"/>
  <c r="EF34" i="1"/>
  <c r="DT96" i="1"/>
  <c r="EF91" i="1"/>
  <c r="EF133" i="1"/>
  <c r="DT111" i="1"/>
  <c r="EF56" i="1"/>
  <c r="DT10" i="1"/>
  <c r="EF22" i="1"/>
  <c r="EF132" i="1"/>
  <c r="EF108" i="1"/>
  <c r="EF127" i="1"/>
  <c r="DT120" i="1"/>
  <c r="DT60" i="1"/>
  <c r="DT75" i="1"/>
  <c r="M136" i="1"/>
  <c r="M54" i="1"/>
  <c r="M68" i="1"/>
  <c r="M165" i="1"/>
  <c r="M56" i="1"/>
  <c r="M169" i="1"/>
  <c r="M135" i="1"/>
  <c r="M182" i="1"/>
  <c r="M178" i="1"/>
  <c r="M80" i="1"/>
  <c r="M14" i="1"/>
  <c r="M114" i="1"/>
  <c r="M181" i="1"/>
  <c r="M147" i="1"/>
  <c r="M33" i="1"/>
  <c r="M31" i="1"/>
  <c r="M74" i="1"/>
  <c r="M144" i="1"/>
  <c r="M82" i="1"/>
  <c r="M44" i="1"/>
  <c r="M66" i="1"/>
  <c r="M130" i="1"/>
  <c r="M97" i="1"/>
  <c r="M95" i="1"/>
  <c r="M139" i="1"/>
  <c r="M41" i="1"/>
  <c r="M159" i="1"/>
  <c r="M176" i="1"/>
  <c r="M154" i="1"/>
  <c r="M76" i="1"/>
  <c r="M26" i="1"/>
  <c r="M106" i="1"/>
  <c r="M105" i="1"/>
  <c r="M158" i="1"/>
  <c r="M45" i="1"/>
  <c r="M43" i="1"/>
  <c r="M140" i="1"/>
  <c r="M110" i="1"/>
  <c r="M40" i="1"/>
  <c r="M153" i="1"/>
  <c r="M60" i="1"/>
  <c r="M109" i="1"/>
  <c r="M161" i="1"/>
  <c r="M175" i="1"/>
  <c r="M77" i="1"/>
  <c r="M75" i="1"/>
  <c r="M172" i="1"/>
  <c r="M79" i="1"/>
  <c r="M112" i="1"/>
  <c r="M46" i="1"/>
  <c r="M12" i="1"/>
  <c r="M103" i="1"/>
  <c r="M168" i="1"/>
  <c r="M102" i="1"/>
  <c r="M122" i="1"/>
  <c r="M58" i="1"/>
  <c r="M8" i="1"/>
  <c r="M137" i="1"/>
  <c r="M167" i="1"/>
  <c r="M37" i="1"/>
  <c r="M155" i="1"/>
  <c r="M57" i="1"/>
  <c r="M23" i="1"/>
  <c r="M72" i="1"/>
  <c r="M156" i="1"/>
  <c r="M84" i="1"/>
  <c r="M90" i="1"/>
  <c r="M89" i="1"/>
  <c r="M150" i="1"/>
  <c r="M149" i="1"/>
  <c r="M70" i="1"/>
  <c r="M28" i="1"/>
  <c r="M93" i="1"/>
  <c r="M30" i="1"/>
  <c r="M118" i="1"/>
  <c r="M96" i="1"/>
  <c r="M142" i="1"/>
  <c r="M67" i="1"/>
  <c r="M21" i="1"/>
  <c r="M39" i="1"/>
  <c r="M152" i="1"/>
  <c r="M27" i="1"/>
  <c r="M123" i="1"/>
  <c r="M113" i="1"/>
  <c r="M145" i="1"/>
  <c r="M91" i="1"/>
  <c r="M111" i="1"/>
  <c r="M157" i="1"/>
  <c r="M126" i="1"/>
  <c r="M42" i="1"/>
  <c r="M99" i="1"/>
  <c r="M47" i="1"/>
  <c r="M116" i="1"/>
  <c r="M29" i="1"/>
  <c r="M81" i="1"/>
  <c r="M151" i="1"/>
  <c r="M85" i="1"/>
  <c r="M160" i="1"/>
  <c r="M88" i="1"/>
  <c r="M64" i="1"/>
  <c r="M86" i="1"/>
  <c r="M128" i="1"/>
  <c r="M92" i="1"/>
  <c r="M49" i="1"/>
  <c r="M119" i="1"/>
  <c r="M170" i="1"/>
  <c r="M52" i="1"/>
  <c r="M71" i="1"/>
  <c r="M127" i="1"/>
  <c r="M125" i="1"/>
  <c r="M25" i="1"/>
  <c r="M62" i="1"/>
  <c r="M163" i="1"/>
  <c r="M177" i="1"/>
  <c r="M20" i="1"/>
  <c r="M61" i="1"/>
  <c r="M180" i="1"/>
  <c r="M131" i="1"/>
  <c r="M183" i="1"/>
  <c r="M138" i="1"/>
  <c r="M59" i="1"/>
  <c r="M78" i="1"/>
  <c r="M148" i="1"/>
  <c r="M10" i="1"/>
  <c r="M24" i="1"/>
  <c r="M32" i="1"/>
  <c r="M17" i="1"/>
  <c r="M35" i="1"/>
  <c r="M34" i="1"/>
  <c r="Y33" i="1"/>
  <c r="AK33" i="1" s="1"/>
  <c r="N13" i="7"/>
  <c r="Y138" i="1"/>
  <c r="EF113" i="1"/>
  <c r="AV186" i="1"/>
  <c r="AV171" i="1" s="1"/>
  <c r="Y71" i="1"/>
  <c r="AK71" i="1" s="1"/>
  <c r="Y180" i="1"/>
  <c r="AK180" i="1" s="1"/>
  <c r="Y154" i="1"/>
  <c r="EF48" i="1"/>
  <c r="Y120" i="1"/>
  <c r="AK120" i="1" s="1"/>
  <c r="Y77" i="1"/>
  <c r="AK77" i="1" s="1"/>
  <c r="Y19" i="1"/>
  <c r="AK19" i="1" s="1"/>
  <c r="Y128" i="1"/>
  <c r="AK128" i="1" s="1"/>
  <c r="DT168" i="1"/>
  <c r="EF11" i="1"/>
  <c r="EF18" i="1"/>
  <c r="EF147" i="1"/>
  <c r="DT28" i="1"/>
  <c r="DT38" i="1"/>
  <c r="DT115" i="1"/>
  <c r="DT130" i="1"/>
  <c r="DT138" i="1"/>
  <c r="DT100" i="1"/>
  <c r="EF134" i="1"/>
  <c r="DT62" i="1"/>
  <c r="EF90" i="1"/>
  <c r="DT55" i="1"/>
  <c r="EF7" i="1"/>
  <c r="DT167" i="1"/>
  <c r="EF59" i="1"/>
  <c r="EF99" i="1"/>
  <c r="Y124" i="1"/>
  <c r="AK124" i="1" s="1"/>
  <c r="Y160" i="1"/>
  <c r="Y134" i="1"/>
  <c r="AK134" i="1" s="1"/>
  <c r="DT44" i="1"/>
  <c r="DT116" i="1"/>
  <c r="Y82" i="1"/>
  <c r="Y27" i="1"/>
  <c r="Y106" i="1"/>
  <c r="AK106" i="1" s="1"/>
  <c r="Y58" i="1"/>
  <c r="AK58" i="1" s="1"/>
  <c r="Y51" i="1"/>
  <c r="AK51" i="1" s="1"/>
  <c r="Y104" i="1"/>
  <c r="AK104" i="1" s="1"/>
  <c r="Y67" i="1"/>
  <c r="Y18" i="1"/>
  <c r="AK18" i="1" s="1"/>
  <c r="DT161" i="1"/>
  <c r="Y56" i="1"/>
  <c r="AK56" i="1" s="1"/>
  <c r="Y78" i="1"/>
  <c r="Y20" i="1"/>
  <c r="AK20" i="1" s="1"/>
  <c r="Y116" i="1"/>
  <c r="Y130" i="1"/>
  <c r="AK130" i="1" s="1"/>
  <c r="Y158" i="1"/>
  <c r="AK158" i="1" s="1"/>
  <c r="Y110" i="1"/>
  <c r="Y60" i="1"/>
  <c r="AK60" i="1" s="1"/>
  <c r="DT42" i="1"/>
  <c r="Y115" i="1"/>
  <c r="AK115" i="1" s="1"/>
  <c r="Y86" i="1"/>
  <c r="AK86" i="1" s="1"/>
  <c r="Y38" i="1"/>
  <c r="AK38" i="1" s="1"/>
  <c r="Y14" i="1"/>
  <c r="Y103" i="1"/>
  <c r="AK103" i="1" s="1"/>
  <c r="Y35" i="1"/>
  <c r="Y184" i="1"/>
  <c r="AK184" i="1" s="1"/>
  <c r="Y143" i="1"/>
  <c r="AK143" i="1" s="1"/>
  <c r="Y29" i="1"/>
  <c r="AK29" i="1" s="1"/>
  <c r="Y133" i="1"/>
  <c r="AK133" i="1" s="1"/>
  <c r="Y148" i="1"/>
  <c r="AK148" i="1" s="1"/>
  <c r="Y97" i="1"/>
  <c r="Y80" i="1"/>
  <c r="AK80" i="1" s="1"/>
  <c r="DT89" i="1"/>
  <c r="DT84" i="1"/>
  <c r="DT87" i="1"/>
  <c r="DT180" i="1"/>
  <c r="DT165" i="1"/>
  <c r="DT85" i="1"/>
  <c r="EF120" i="1"/>
  <c r="EF126" i="1"/>
  <c r="EF135" i="1"/>
  <c r="DT78" i="1"/>
  <c r="EF45" i="1"/>
  <c r="EF103" i="1"/>
  <c r="EF74" i="1"/>
  <c r="EF85" i="1"/>
  <c r="L24" i="5"/>
  <c r="DT58" i="1"/>
  <c r="DT183" i="1"/>
  <c r="EF118" i="1"/>
  <c r="EF20" i="1"/>
  <c r="DT27" i="1"/>
  <c r="Y44" i="1"/>
  <c r="AK44" i="1" s="1"/>
  <c r="Y123" i="1"/>
  <c r="AK123" i="1" s="1"/>
  <c r="Y87" i="1"/>
  <c r="AK87" i="1" s="1"/>
  <c r="Y105" i="1"/>
  <c r="AK105" i="1" s="1"/>
  <c r="Y9" i="1"/>
  <c r="AK9" i="1" s="1"/>
  <c r="Y64" i="1"/>
  <c r="Y42" i="1"/>
  <c r="Y41" i="1"/>
  <c r="Y140" i="1"/>
  <c r="AK140" i="1" s="1"/>
  <c r="Y66" i="1"/>
  <c r="AK66" i="1" s="1"/>
  <c r="Y83" i="1"/>
  <c r="AK83" i="1" s="1"/>
  <c r="Y157" i="1"/>
  <c r="AK157" i="1" s="1"/>
  <c r="Y25" i="1"/>
  <c r="AK25" i="1" s="1"/>
  <c r="Y48" i="1"/>
  <c r="AK48" i="1" s="1"/>
  <c r="Y177" i="1"/>
  <c r="Y111" i="1"/>
  <c r="AK111" i="1" s="1"/>
  <c r="Y100" i="1"/>
  <c r="AK100" i="1" s="1"/>
  <c r="Y114" i="1"/>
  <c r="AK114" i="1" s="1"/>
  <c r="Y139" i="1"/>
  <c r="AK139" i="1" s="1"/>
  <c r="Y43" i="1"/>
  <c r="AK43" i="1" s="1"/>
  <c r="Y152" i="1"/>
  <c r="Y101" i="1"/>
  <c r="AK101" i="1" s="1"/>
  <c r="Y61" i="1"/>
  <c r="AK61" i="1" s="1"/>
  <c r="Y153" i="1"/>
  <c r="AK153" i="1" s="1"/>
  <c r="Y57" i="1"/>
  <c r="Y40" i="1"/>
  <c r="AK40" i="1" s="1"/>
  <c r="Y74" i="1"/>
  <c r="AK74" i="1" s="1"/>
  <c r="Y22" i="1"/>
  <c r="AK22" i="1" s="1"/>
  <c r="Y109" i="1"/>
  <c r="Y132" i="1"/>
  <c r="AK132" i="1" s="1"/>
  <c r="Y98" i="1"/>
  <c r="AK98" i="1" s="1"/>
  <c r="Y70" i="1"/>
  <c r="AK70" i="1" s="1"/>
  <c r="Y31" i="1"/>
  <c r="AK31" i="1" s="1"/>
  <c r="Y55" i="1"/>
  <c r="AK55" i="1" s="1"/>
  <c r="Y121" i="1"/>
  <c r="AK121" i="1" s="1"/>
  <c r="Y174" i="1"/>
  <c r="AK174" i="1" s="1"/>
  <c r="Y127" i="1"/>
  <c r="Y126" i="1"/>
  <c r="AK126" i="1" s="1"/>
  <c r="BU42" i="1"/>
  <c r="BI42" i="1" s="1"/>
  <c r="DT54" i="1"/>
  <c r="DT57" i="1"/>
  <c r="ER57" i="1" s="1"/>
  <c r="BU84" i="1"/>
  <c r="CG84" i="1" s="1"/>
  <c r="BU161" i="1"/>
  <c r="BI161" i="1" s="1"/>
  <c r="BU93" i="1"/>
  <c r="BI93" i="1" s="1"/>
  <c r="Y145" i="1"/>
  <c r="Y12" i="1"/>
  <c r="AK12" i="1" s="1"/>
  <c r="Y155" i="1"/>
  <c r="AK155" i="1" s="1"/>
  <c r="Y49" i="1"/>
  <c r="AK49" i="1" s="1"/>
  <c r="Y149" i="1"/>
  <c r="Y73" i="1"/>
  <c r="Y162" i="1"/>
  <c r="AK162" i="1" s="1"/>
  <c r="Y151" i="1"/>
  <c r="AK151" i="1" s="1"/>
  <c r="Y79" i="1"/>
  <c r="AK79" i="1" s="1"/>
  <c r="Y108" i="1"/>
  <c r="AK108" i="1" s="1"/>
  <c r="Y50" i="1"/>
  <c r="AK50" i="1" s="1"/>
  <c r="Y107" i="1"/>
  <c r="AK107" i="1" s="1"/>
  <c r="Y17" i="1"/>
  <c r="AK17" i="1" s="1"/>
  <c r="Y125" i="1"/>
  <c r="Y37" i="1"/>
  <c r="AK37" i="1" s="1"/>
  <c r="Y165" i="1"/>
  <c r="AK165" i="1" s="1"/>
  <c r="Y168" i="1"/>
  <c r="AK168" i="1" s="1"/>
  <c r="Y85" i="1"/>
  <c r="AK85" i="1" s="1"/>
  <c r="Y81" i="1"/>
  <c r="AK81" i="1" s="1"/>
  <c r="Y28" i="1"/>
  <c r="AK28" i="1" s="1"/>
  <c r="Y183" i="1"/>
  <c r="AK183" i="1" s="1"/>
  <c r="Y119" i="1"/>
  <c r="AK119" i="1" s="1"/>
  <c r="Y96" i="1"/>
  <c r="AK96" i="1" s="1"/>
  <c r="Y76" i="1"/>
  <c r="Y34" i="1"/>
  <c r="Y131" i="1"/>
  <c r="Y52" i="1"/>
  <c r="AK52" i="1" s="1"/>
  <c r="Y136" i="1"/>
  <c r="AK136" i="1" s="1"/>
  <c r="Y54" i="1"/>
  <c r="AK54" i="1" s="1"/>
  <c r="Y150" i="1"/>
  <c r="AK150" i="1" s="1"/>
  <c r="Y95" i="1"/>
  <c r="AK95" i="1" s="1"/>
  <c r="Y62" i="1"/>
  <c r="AK62" i="1" s="1"/>
  <c r="DT106" i="1"/>
  <c r="DT71" i="1"/>
  <c r="DT119" i="1"/>
  <c r="EF33" i="1"/>
  <c r="DT141" i="1"/>
  <c r="EF153" i="1"/>
  <c r="Y10" i="1"/>
  <c r="AK10" i="1" s="1"/>
  <c r="Y93" i="1"/>
  <c r="AK93" i="1" s="1"/>
  <c r="Y176" i="1"/>
  <c r="AK176" i="1" s="1"/>
  <c r="Y112" i="1"/>
  <c r="AK112" i="1" s="1"/>
  <c r="Y92" i="1"/>
  <c r="AK92" i="1" s="1"/>
  <c r="Y172" i="1"/>
  <c r="AK172" i="1" s="1"/>
  <c r="Y161" i="1"/>
  <c r="AK161" i="1" s="1"/>
  <c r="Y91" i="1"/>
  <c r="Y144" i="1"/>
  <c r="AK144" i="1" s="1"/>
  <c r="Y47" i="1"/>
  <c r="AK47" i="1" s="1"/>
  <c r="Y117" i="1"/>
  <c r="AK117" i="1" s="1"/>
  <c r="Y45" i="1"/>
  <c r="AK45" i="1" s="1"/>
  <c r="Y181" i="1"/>
  <c r="AK181" i="1" s="1"/>
  <c r="Y164" i="1"/>
  <c r="AK164" i="1" s="1"/>
  <c r="Y53" i="1"/>
  <c r="AK53" i="1" s="1"/>
  <c r="Y65" i="1"/>
  <c r="AK65" i="1" s="1"/>
  <c r="Y182" i="1"/>
  <c r="AK182" i="1" s="1"/>
  <c r="Y171" i="1"/>
  <c r="AK171" i="1" s="1"/>
  <c r="Y30" i="1"/>
  <c r="Y89" i="1"/>
  <c r="AK89" i="1" s="1"/>
  <c r="Y146" i="1"/>
  <c r="Y118" i="1"/>
  <c r="Y16" i="1"/>
  <c r="AK16" i="1" s="1"/>
  <c r="Y142" i="1"/>
  <c r="AK142" i="1" s="1"/>
  <c r="Y13" i="1"/>
  <c r="AK13" i="1" s="1"/>
  <c r="Y179" i="1"/>
  <c r="AK179" i="1" s="1"/>
  <c r="Y59" i="1"/>
  <c r="AK59" i="1" s="1"/>
  <c r="Y39" i="1"/>
  <c r="AK39" i="1" s="1"/>
  <c r="Y147" i="1"/>
  <c r="AK147" i="1" s="1"/>
  <c r="Y72" i="1"/>
  <c r="AK72" i="1" s="1"/>
  <c r="Y169" i="1"/>
  <c r="AK169" i="1" s="1"/>
  <c r="Y156" i="1"/>
  <c r="AK156" i="1" s="1"/>
  <c r="Y135" i="1"/>
  <c r="Y26" i="1"/>
  <c r="AK26" i="1" s="1"/>
  <c r="Y166" i="1"/>
  <c r="AK166" i="1" s="1"/>
  <c r="Y102" i="1"/>
  <c r="Y8" i="1"/>
  <c r="AK8" i="1" s="1"/>
  <c r="Y21" i="1"/>
  <c r="AK21" i="1" s="1"/>
  <c r="Y84" i="1"/>
  <c r="Y122" i="1"/>
  <c r="AK122" i="1" s="1"/>
  <c r="Y94" i="1"/>
  <c r="AK94" i="1" s="1"/>
  <c r="Y46" i="1"/>
  <c r="AK46" i="1" s="1"/>
  <c r="Y32" i="1"/>
  <c r="Y175" i="1"/>
  <c r="AK175" i="1" s="1"/>
  <c r="Y75" i="1"/>
  <c r="Y36" i="1"/>
  <c r="AK36" i="1" s="1"/>
  <c r="Y69" i="1"/>
  <c r="AK69" i="1" s="1"/>
  <c r="Y15" i="1"/>
  <c r="Y173" i="1"/>
  <c r="AK173" i="1" s="1"/>
  <c r="Y23" i="1"/>
  <c r="AK23" i="1" s="1"/>
  <c r="Y113" i="1"/>
  <c r="AK113" i="1" s="1"/>
  <c r="Y170" i="1"/>
  <c r="Y159" i="1"/>
  <c r="AK159" i="1" s="1"/>
  <c r="Y129" i="1"/>
  <c r="AK129" i="1" s="1"/>
  <c r="Y178" i="1"/>
  <c r="AK178" i="1" s="1"/>
  <c r="Y167" i="1"/>
  <c r="Y99" i="1"/>
  <c r="AK99" i="1" s="1"/>
  <c r="Y11" i="1"/>
  <c r="AK11" i="1" s="1"/>
  <c r="Y141" i="1"/>
  <c r="AK141" i="1" s="1"/>
  <c r="Y68" i="1"/>
  <c r="Y90" i="1"/>
  <c r="AK90" i="1" s="1"/>
  <c r="Y63" i="1"/>
  <c r="AK63" i="1" s="1"/>
  <c r="Y163" i="1"/>
  <c r="AK163" i="1" s="1"/>
  <c r="DT182" i="1"/>
  <c r="DT20" i="1"/>
  <c r="N15" i="5"/>
  <c r="DT97" i="1"/>
  <c r="EF71" i="1"/>
  <c r="DT9" i="1"/>
  <c r="DT36" i="1"/>
  <c r="DT146" i="1"/>
  <c r="EF82" i="1"/>
  <c r="EF152" i="1"/>
  <c r="DT178" i="1"/>
  <c r="EF105" i="1"/>
  <c r="EF61" i="1"/>
  <c r="EF89" i="1"/>
  <c r="DT148" i="1"/>
  <c r="DT135" i="1"/>
  <c r="EF38" i="1"/>
  <c r="EF67" i="1"/>
  <c r="EF60" i="1"/>
  <c r="DT34" i="1"/>
  <c r="EF145" i="1"/>
  <c r="DT33" i="1"/>
  <c r="EF75" i="1"/>
  <c r="EF46" i="1"/>
  <c r="EF115" i="1"/>
  <c r="DT125" i="1"/>
  <c r="ER125" i="1" s="1"/>
  <c r="DT107" i="1"/>
  <c r="EF138" i="1"/>
  <c r="EF131" i="1"/>
  <c r="EF35" i="1"/>
  <c r="DT80" i="1"/>
  <c r="DT169" i="1"/>
  <c r="DT101" i="1"/>
  <c r="DT172" i="1"/>
  <c r="DT15" i="1"/>
  <c r="DT102" i="1"/>
  <c r="DT112" i="1"/>
  <c r="EF15" i="1"/>
  <c r="BU122" i="1"/>
  <c r="CG122" i="1" s="1"/>
  <c r="BU89" i="1"/>
  <c r="BI89" i="1" s="1"/>
  <c r="BU182" i="1"/>
  <c r="BI182" i="1" s="1"/>
  <c r="EF165" i="1"/>
  <c r="EF9" i="1"/>
  <c r="DT93" i="1"/>
  <c r="DT68" i="1"/>
  <c r="DT173" i="1"/>
  <c r="DT154" i="1"/>
  <c r="EF166" i="1"/>
  <c r="DT157" i="1"/>
  <c r="DT18" i="1"/>
  <c r="DT51" i="1"/>
  <c r="DT48" i="1"/>
  <c r="EF130" i="1"/>
  <c r="DT95" i="1"/>
  <c r="DT131" i="1"/>
  <c r="EF136" i="1"/>
  <c r="EF150" i="1"/>
  <c r="EF44" i="1"/>
  <c r="EF149" i="1"/>
  <c r="EF17" i="1"/>
  <c r="EF27" i="1"/>
  <c r="EF102" i="1"/>
  <c r="DT158" i="1"/>
  <c r="DT32" i="1"/>
  <c r="DT43" i="1"/>
  <c r="DT159" i="1"/>
  <c r="DT175" i="1"/>
  <c r="ER175" i="1" s="1"/>
  <c r="DT11" i="1"/>
  <c r="DT162" i="1"/>
  <c r="DT17" i="1"/>
  <c r="EF16" i="1"/>
  <c r="EF32" i="1"/>
  <c r="EF8" i="1"/>
  <c r="DT136" i="1"/>
  <c r="DT35" i="1"/>
  <c r="DT156" i="1"/>
  <c r="DT22" i="1"/>
  <c r="EF92" i="1"/>
  <c r="EF121" i="1"/>
  <c r="DT12" i="1"/>
  <c r="EF25" i="1"/>
  <c r="EF110" i="1"/>
  <c r="EF129" i="1"/>
  <c r="N27" i="5"/>
  <c r="CS6" i="1"/>
  <c r="EF83" i="1"/>
  <c r="DT77" i="1"/>
  <c r="EF78" i="1"/>
  <c r="DT73" i="1"/>
  <c r="DT76" i="1"/>
  <c r="EF172" i="1"/>
  <c r="DT94" i="1"/>
  <c r="DT37" i="1"/>
  <c r="DT153" i="1"/>
  <c r="DT122" i="1"/>
  <c r="BU97" i="1"/>
  <c r="CG97" i="1" s="1"/>
  <c r="BU52" i="1"/>
  <c r="BI52" i="1" s="1"/>
  <c r="DT137" i="1"/>
  <c r="N22" i="5" s="1"/>
  <c r="BU164" i="1"/>
  <c r="CG164" i="1" s="1"/>
  <c r="EF62" i="1"/>
  <c r="L22" i="20"/>
  <c r="L24" i="20" s="1"/>
  <c r="DT13" i="1"/>
  <c r="DT49" i="1"/>
  <c r="DT40" i="1"/>
  <c r="DT114" i="1"/>
  <c r="DT174" i="1"/>
  <c r="EF128" i="1"/>
  <c r="EF63" i="1"/>
  <c r="EF10" i="1"/>
  <c r="EF65" i="1"/>
  <c r="EF112" i="1"/>
  <c r="EF72" i="1"/>
  <c r="EF98" i="1"/>
  <c r="EF73" i="1"/>
  <c r="DT56" i="1"/>
  <c r="DT160" i="1"/>
  <c r="DT14" i="1"/>
  <c r="DT128" i="1"/>
  <c r="DT110" i="1"/>
  <c r="DT103" i="1"/>
  <c r="EF53" i="1"/>
  <c r="EF177" i="1"/>
  <c r="EF37" i="1"/>
  <c r="EF86" i="1"/>
  <c r="EF29" i="1"/>
  <c r="EF66" i="1"/>
  <c r="EF94" i="1"/>
  <c r="DT171" i="1"/>
  <c r="DT41" i="1"/>
  <c r="DT99" i="1"/>
  <c r="DT155" i="1"/>
  <c r="DT143" i="1"/>
  <c r="DT64" i="1"/>
  <c r="DT150" i="1"/>
  <c r="EF142" i="1"/>
  <c r="EF64" i="1"/>
  <c r="DT59" i="1"/>
  <c r="DT72" i="1"/>
  <c r="DT117" i="1"/>
  <c r="DT65" i="1"/>
  <c r="DT98" i="1"/>
  <c r="EF43" i="1"/>
  <c r="EF162" i="1"/>
  <c r="EF80" i="1"/>
  <c r="DT184" i="1"/>
  <c r="EF167" i="1"/>
  <c r="DT164" i="1"/>
  <c r="DT90" i="1"/>
  <c r="DT26" i="1"/>
  <c r="DT132" i="1"/>
  <c r="EF51" i="1"/>
  <c r="EF124" i="1"/>
  <c r="EF77" i="1"/>
  <c r="EF139" i="1"/>
  <c r="DT179" i="1"/>
  <c r="EF76" i="1"/>
  <c r="DT170" i="1"/>
  <c r="DT108" i="1"/>
  <c r="DT70" i="1"/>
  <c r="DT109" i="1"/>
  <c r="ER109" i="1" s="1"/>
  <c r="DT91" i="1"/>
  <c r="DT166" i="1"/>
  <c r="DT140" i="1"/>
  <c r="DT16" i="1"/>
  <c r="DT86" i="1"/>
  <c r="EF54" i="1"/>
  <c r="EF117" i="1"/>
  <c r="EF123" i="1"/>
  <c r="EF171" i="1"/>
  <c r="EF181" i="1"/>
  <c r="EF169" i="1"/>
  <c r="EF70" i="1"/>
  <c r="EF88" i="1"/>
  <c r="EF170" i="1"/>
  <c r="EF163" i="1"/>
  <c r="DT176" i="1"/>
  <c r="ER176" i="1" s="1"/>
  <c r="DT69" i="1"/>
  <c r="DT142" i="1"/>
  <c r="DT92" i="1"/>
  <c r="DT21" i="1"/>
  <c r="DT81" i="1"/>
  <c r="DT63" i="1"/>
  <c r="DT133" i="1"/>
  <c r="DT74" i="1"/>
  <c r="EF19" i="1"/>
  <c r="EF111" i="1"/>
  <c r="EF30" i="1"/>
  <c r="EF31" i="1"/>
  <c r="EF40" i="1"/>
  <c r="EF41" i="1"/>
  <c r="EF155" i="1"/>
  <c r="DT66" i="1"/>
  <c r="DT127" i="1"/>
  <c r="EF174" i="1"/>
  <c r="DT47" i="1"/>
  <c r="DT53" i="1"/>
  <c r="DT163" i="1"/>
  <c r="DT19" i="1"/>
  <c r="DT88" i="1"/>
  <c r="DT50" i="1"/>
  <c r="ER50" i="1" s="1"/>
  <c r="DT147" i="1"/>
  <c r="DT113" i="1"/>
  <c r="DT149" i="1"/>
  <c r="EF96" i="1"/>
  <c r="DT123" i="1"/>
  <c r="DT121" i="1"/>
  <c r="DT23" i="1"/>
  <c r="ER23" i="1" s="1"/>
  <c r="DT104" i="1"/>
  <c r="ER104" i="1" s="1"/>
  <c r="DT144" i="1"/>
  <c r="DT124" i="1"/>
  <c r="EF101" i="1"/>
  <c r="EF81" i="1"/>
  <c r="EF28" i="1"/>
  <c r="EF39" i="1"/>
  <c r="EF24" i="1"/>
  <c r="EF116" i="1"/>
  <c r="EF119" i="1"/>
  <c r="EF58" i="1"/>
  <c r="EF97" i="1"/>
  <c r="EF154" i="1"/>
  <c r="BI122" i="1"/>
  <c r="L25" i="5"/>
  <c r="EF161" i="1"/>
  <c r="BU59" i="1"/>
  <c r="BU94" i="1"/>
  <c r="BU8" i="1"/>
  <c r="BU49" i="1"/>
  <c r="BU170" i="1"/>
  <c r="BU44" i="1"/>
  <c r="BU115" i="1"/>
  <c r="BU48" i="1"/>
  <c r="BU96" i="1"/>
  <c r="BU61" i="1"/>
  <c r="BU73" i="1"/>
  <c r="BU23" i="1"/>
  <c r="BU78" i="1"/>
  <c r="BU159" i="1"/>
  <c r="BU92" i="1"/>
  <c r="BU19" i="1"/>
  <c r="BU91" i="1"/>
  <c r="BU40" i="1"/>
  <c r="BU88" i="1"/>
  <c r="BU57" i="1"/>
  <c r="BU15" i="1"/>
  <c r="BU143" i="1"/>
  <c r="BU114" i="1"/>
  <c r="BU76" i="1"/>
  <c r="BU65" i="1"/>
  <c r="BU67" i="1"/>
  <c r="BU147" i="1"/>
  <c r="BU16" i="1"/>
  <c r="BU81" i="1"/>
  <c r="BU178" i="1"/>
  <c r="BU113" i="1"/>
  <c r="BU63" i="1"/>
  <c r="BU162" i="1"/>
  <c r="BU124" i="1"/>
  <c r="BU174" i="1"/>
  <c r="BU86" i="1"/>
  <c r="BU74" i="1"/>
  <c r="BU13" i="1"/>
  <c r="BU30" i="1"/>
  <c r="BU56" i="1"/>
  <c r="BU171" i="1"/>
  <c r="BU146" i="1"/>
  <c r="BU169" i="1"/>
  <c r="BU53" i="1"/>
  <c r="BU141" i="1"/>
  <c r="BU99" i="1"/>
  <c r="BU32" i="1"/>
  <c r="BU14" i="1"/>
  <c r="BU101" i="1"/>
  <c r="BU28" i="1"/>
  <c r="BU77" i="1"/>
  <c r="BU118" i="1"/>
  <c r="BU27" i="1"/>
  <c r="BU62" i="1"/>
  <c r="BU24" i="1"/>
  <c r="BU166" i="1"/>
  <c r="BU29" i="1"/>
  <c r="BU95" i="1"/>
  <c r="BU50" i="1"/>
  <c r="BU12" i="1"/>
  <c r="BU181" i="1"/>
  <c r="BU131" i="1"/>
  <c r="BU64" i="1"/>
  <c r="BU179" i="1"/>
  <c r="BU75" i="1"/>
  <c r="BU98" i="1"/>
  <c r="BU60" i="1"/>
  <c r="BU22" i="1"/>
  <c r="BU157" i="1"/>
  <c r="BU10" i="1"/>
  <c r="BU123" i="1"/>
  <c r="BU136" i="1"/>
  <c r="BU111" i="1"/>
  <c r="BU82" i="1"/>
  <c r="BU45" i="1"/>
  <c r="BU51" i="1"/>
  <c r="BU70" i="1"/>
  <c r="BU160" i="1"/>
  <c r="BU107" i="1"/>
  <c r="BU117" i="1"/>
  <c r="BU130" i="1"/>
  <c r="BU129" i="1"/>
  <c r="BU83" i="1"/>
  <c r="BU54" i="1"/>
  <c r="BU152" i="1"/>
  <c r="BU25" i="1"/>
  <c r="BU79" i="1"/>
  <c r="BU156" i="1"/>
  <c r="BU175" i="1"/>
  <c r="BU38" i="1"/>
  <c r="BU102" i="1"/>
  <c r="BU144" i="1"/>
  <c r="BU11" i="1"/>
  <c r="BU139" i="1"/>
  <c r="BU110" i="1"/>
  <c r="BU34" i="1"/>
  <c r="BU133" i="1"/>
  <c r="BU137" i="1"/>
  <c r="BU103" i="1"/>
  <c r="BU158" i="1"/>
  <c r="BU72" i="1"/>
  <c r="BU120" i="1"/>
  <c r="BU176" i="1"/>
  <c r="BU121" i="1"/>
  <c r="BU47" i="1"/>
  <c r="BU18" i="1"/>
  <c r="BU108" i="1"/>
  <c r="BU41" i="1"/>
  <c r="BU35" i="1"/>
  <c r="BU163" i="1"/>
  <c r="BU134" i="1"/>
  <c r="BU112" i="1"/>
  <c r="BU69" i="1"/>
  <c r="BU177" i="1"/>
  <c r="BU43" i="1"/>
  <c r="BU142" i="1"/>
  <c r="BU105" i="1"/>
  <c r="BU109" i="1"/>
  <c r="BU66" i="1"/>
  <c r="BU145" i="1"/>
  <c r="BU155" i="1"/>
  <c r="BU126" i="1"/>
  <c r="BU104" i="1"/>
  <c r="BU21" i="1"/>
  <c r="BU31" i="1"/>
  <c r="BU140" i="1"/>
  <c r="BU167" i="1"/>
  <c r="BU80" i="1"/>
  <c r="BU128" i="1"/>
  <c r="BU184" i="1"/>
  <c r="BU37" i="1"/>
  <c r="BU46" i="1"/>
  <c r="BU127" i="1"/>
  <c r="BU125" i="1"/>
  <c r="BU172" i="1"/>
  <c r="BU150" i="1"/>
  <c r="BU17" i="1"/>
  <c r="BU149" i="1"/>
  <c r="BU153" i="1"/>
  <c r="BU39" i="1"/>
  <c r="BU138" i="1"/>
  <c r="BU68" i="1"/>
  <c r="BU33" i="1"/>
  <c r="EF148" i="1"/>
  <c r="BU135" i="1"/>
  <c r="BU132" i="1"/>
  <c r="BU183" i="1"/>
  <c r="EF183" i="1"/>
  <c r="EF182" i="1"/>
  <c r="EF122" i="1"/>
  <c r="BU148" i="1"/>
  <c r="BU9" i="1"/>
  <c r="BU180" i="1"/>
  <c r="BU116" i="1"/>
  <c r="EF93" i="1"/>
  <c r="EF151" i="1"/>
  <c r="BU36" i="1"/>
  <c r="BH6" i="1"/>
  <c r="DT7" i="1"/>
  <c r="BU90" i="1"/>
  <c r="EF42" i="1"/>
  <c r="BU154" i="1"/>
  <c r="EF173" i="1"/>
  <c r="EF26" i="1"/>
  <c r="EF168" i="1"/>
  <c r="EF106" i="1"/>
  <c r="BU87" i="1"/>
  <c r="BU106" i="1"/>
  <c r="BU165" i="1"/>
  <c r="BU151" i="1"/>
  <c r="BU173" i="1"/>
  <c r="EF87" i="1"/>
  <c r="EF55" i="1"/>
  <c r="BU100" i="1"/>
  <c r="BU85" i="1"/>
  <c r="BU26" i="1"/>
  <c r="EF164" i="1"/>
  <c r="EF52" i="1"/>
  <c r="BU55" i="1"/>
  <c r="EF180" i="1"/>
  <c r="BU168" i="1"/>
  <c r="BU7" i="1"/>
  <c r="BU119" i="1"/>
  <c r="EF36" i="1"/>
  <c r="EF84" i="1"/>
  <c r="BU58" i="1"/>
  <c r="BU20" i="1"/>
  <c r="EF100" i="1"/>
  <c r="EF68" i="1"/>
  <c r="CW11" i="1"/>
  <c r="CC8" i="3"/>
  <c r="DA7" i="3"/>
  <c r="DM7" i="3" s="1"/>
  <c r="CO7" i="3"/>
  <c r="EB7" i="3" s="1"/>
  <c r="AK24" i="1"/>
  <c r="AK73" i="1"/>
  <c r="AK116" i="1"/>
  <c r="AK146" i="1"/>
  <c r="AK118" i="1"/>
  <c r="AK64" i="1"/>
  <c r="AK137" i="1"/>
  <c r="L10" i="19"/>
  <c r="AK88" i="1"/>
  <c r="AK167" i="1"/>
  <c r="EF79" i="1" l="1"/>
  <c r="ER69" i="1"/>
  <c r="ER114" i="1"/>
  <c r="ER159" i="1"/>
  <c r="ER95" i="1"/>
  <c r="BC62" i="3"/>
  <c r="BC46" i="3"/>
  <c r="BC30" i="3"/>
  <c r="ER12" i="1"/>
  <c r="ER157" i="1"/>
  <c r="ER49" i="1"/>
  <c r="ER160" i="1"/>
  <c r="AV174" i="1"/>
  <c r="AV140" i="1"/>
  <c r="AV148" i="1"/>
  <c r="AV111" i="1"/>
  <c r="AV25" i="1"/>
  <c r="AV63" i="1"/>
  <c r="N7" i="7"/>
  <c r="O25" i="7" s="1"/>
  <c r="AV125" i="1"/>
  <c r="AV115" i="1"/>
  <c r="AV101" i="1"/>
  <c r="ER179" i="1"/>
  <c r="AV41" i="1"/>
  <c r="AV99" i="1"/>
  <c r="AV122" i="1"/>
  <c r="ER151" i="1"/>
  <c r="ER24" i="1"/>
  <c r="ER31" i="1"/>
  <c r="ER143" i="1"/>
  <c r="ER8" i="1"/>
  <c r="ER145" i="1"/>
  <c r="ER61" i="1"/>
  <c r="ER118" i="1"/>
  <c r="ER85" i="1"/>
  <c r="ER98" i="1"/>
  <c r="ER67" i="1"/>
  <c r="ER152" i="1"/>
  <c r="ER45" i="1"/>
  <c r="ER52" i="1"/>
  <c r="ER30" i="1"/>
  <c r="ER129" i="1"/>
  <c r="ER46" i="1"/>
  <c r="ER105" i="1"/>
  <c r="ER146" i="1"/>
  <c r="ER181" i="1"/>
  <c r="ER139" i="1"/>
  <c r="ER177" i="1"/>
  <c r="ER107" i="1"/>
  <c r="ER178" i="1"/>
  <c r="ER13" i="1"/>
  <c r="ER158" i="1"/>
  <c r="ER126" i="1"/>
  <c r="ER144" i="1"/>
  <c r="ER29" i="1"/>
  <c r="CT186" i="1"/>
  <c r="AN10" i="3"/>
  <c r="ER25" i="1"/>
  <c r="ER47" i="1"/>
  <c r="ER83" i="1"/>
  <c r="ER10" i="1"/>
  <c r="CG71" i="1"/>
  <c r="BI71" i="1"/>
  <c r="ER14" i="1"/>
  <c r="ER21" i="1"/>
  <c r="ER156" i="1"/>
  <c r="ER82" i="1"/>
  <c r="CG52" i="1"/>
  <c r="ER39" i="1"/>
  <c r="ER34" i="1"/>
  <c r="ER141" i="1"/>
  <c r="ER184" i="1"/>
  <c r="ER96" i="1"/>
  <c r="ER134" i="1"/>
  <c r="ER91" i="1"/>
  <c r="ER140" i="1"/>
  <c r="AK78" i="1"/>
  <c r="AK67" i="1"/>
  <c r="L26" i="5"/>
  <c r="AK35" i="1"/>
  <c r="AK138" i="1"/>
  <c r="ER22" i="1"/>
  <c r="ER133" i="1"/>
  <c r="AV184" i="1"/>
  <c r="AV91" i="1"/>
  <c r="AV127" i="1"/>
  <c r="AV161" i="1"/>
  <c r="AV168" i="1"/>
  <c r="AV119" i="1"/>
  <c r="AV34" i="1"/>
  <c r="AV120" i="1"/>
  <c r="AV78" i="1"/>
  <c r="AV175" i="1"/>
  <c r="AV153" i="1"/>
  <c r="ER111" i="1"/>
  <c r="AV16" i="1"/>
  <c r="AV21" i="1"/>
  <c r="AV60" i="1"/>
  <c r="AV33" i="1"/>
  <c r="AV183" i="1"/>
  <c r="AV31" i="1"/>
  <c r="AV70" i="1"/>
  <c r="AV52" i="1"/>
  <c r="AV9" i="1"/>
  <c r="AV66" i="1"/>
  <c r="AV56" i="1"/>
  <c r="AV90" i="1"/>
  <c r="AV117" i="1"/>
  <c r="AV133" i="1"/>
  <c r="AV54" i="1"/>
  <c r="AV82" i="1"/>
  <c r="AV114" i="1"/>
  <c r="AV38" i="1"/>
  <c r="AV177" i="1"/>
  <c r="AV130" i="1"/>
  <c r="AV17" i="1"/>
  <c r="AV97" i="1"/>
  <c r="BI84" i="1"/>
  <c r="ER56" i="1"/>
  <c r="BI97" i="1"/>
  <c r="DG6" i="1"/>
  <c r="DG7" i="1" s="1"/>
  <c r="DG8" i="1" s="1"/>
  <c r="DG9" i="1" s="1"/>
  <c r="DG10" i="1" s="1"/>
  <c r="DG11" i="1" s="1"/>
  <c r="DG12" i="1" s="1"/>
  <c r="DG13" i="1" s="1"/>
  <c r="DG14" i="1" s="1"/>
  <c r="DG15" i="1" s="1"/>
  <c r="DG16" i="1" s="1"/>
  <c r="DG17" i="1" s="1"/>
  <c r="DG18" i="1" s="1"/>
  <c r="DG19" i="1" s="1"/>
  <c r="DG20" i="1" s="1"/>
  <c r="DG21" i="1" s="1"/>
  <c r="DG22" i="1" s="1"/>
  <c r="DG23" i="1" s="1"/>
  <c r="DG24" i="1" s="1"/>
  <c r="DG25" i="1" s="1"/>
  <c r="DG26" i="1" s="1"/>
  <c r="DG27" i="1" s="1"/>
  <c r="DG28" i="1" s="1"/>
  <c r="DG29" i="1" s="1"/>
  <c r="DG30" i="1" s="1"/>
  <c r="DG31" i="1" s="1"/>
  <c r="DG32" i="1" s="1"/>
  <c r="DG33" i="1" s="1"/>
  <c r="DG34" i="1" s="1"/>
  <c r="DG35" i="1" s="1"/>
  <c r="DG36" i="1" s="1"/>
  <c r="DG37" i="1" s="1"/>
  <c r="DG38" i="1" s="1"/>
  <c r="DG39" i="1" s="1"/>
  <c r="DG40" i="1" s="1"/>
  <c r="DG41" i="1" s="1"/>
  <c r="DG42" i="1" s="1"/>
  <c r="DG43" i="1" s="1"/>
  <c r="DG44" i="1" s="1"/>
  <c r="DG45" i="1" s="1"/>
  <c r="DG46" i="1" s="1"/>
  <c r="DG47" i="1" s="1"/>
  <c r="DG48" i="1" s="1"/>
  <c r="DG49" i="1" s="1"/>
  <c r="DG50" i="1" s="1"/>
  <c r="DG51" i="1" s="1"/>
  <c r="DG52" i="1" s="1"/>
  <c r="DG53" i="1" s="1"/>
  <c r="DG54" i="1" s="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G90" i="1" s="1"/>
  <c r="DG91" i="1" s="1"/>
  <c r="DG92" i="1" s="1"/>
  <c r="DG93" i="1" s="1"/>
  <c r="DG94" i="1" s="1"/>
  <c r="DG95" i="1" s="1"/>
  <c r="DG96" i="1" s="1"/>
  <c r="DG97" i="1" s="1"/>
  <c r="DG98" i="1" s="1"/>
  <c r="DG99" i="1" s="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G135" i="1" s="1"/>
  <c r="DG136" i="1" s="1"/>
  <c r="DG137" i="1" s="1"/>
  <c r="DG138" i="1" s="1"/>
  <c r="DG139" i="1" s="1"/>
  <c r="DG140" i="1" s="1"/>
  <c r="DG141" i="1" s="1"/>
  <c r="DG142" i="1" s="1"/>
  <c r="DG143" i="1" s="1"/>
  <c r="DG144" i="1" s="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G180" i="1" s="1"/>
  <c r="DG181" i="1" s="1"/>
  <c r="DG182" i="1" s="1"/>
  <c r="DG183" i="1" s="1"/>
  <c r="DG184" i="1" s="1"/>
  <c r="ER55" i="1"/>
  <c r="ER58" i="1"/>
  <c r="ER11" i="1"/>
  <c r="ER132" i="1"/>
  <c r="ER60" i="1"/>
  <c r="ER147" i="1"/>
  <c r="ER62" i="1"/>
  <c r="ER130" i="1"/>
  <c r="ER38" i="1"/>
  <c r="ER108" i="1"/>
  <c r="ER75" i="1"/>
  <c r="ER26" i="1"/>
  <c r="ER74" i="1"/>
  <c r="ER89" i="1"/>
  <c r="ER36" i="1"/>
  <c r="ER106" i="1"/>
  <c r="ER183" i="1"/>
  <c r="ER120" i="1"/>
  <c r="ER116" i="1"/>
  <c r="ER127" i="1"/>
  <c r="L9" i="19"/>
  <c r="ER99" i="1"/>
  <c r="AK68" i="1"/>
  <c r="AK75" i="1"/>
  <c r="AK135" i="1"/>
  <c r="AK177" i="1"/>
  <c r="AK42" i="1"/>
  <c r="AK97" i="1"/>
  <c r="AK14" i="1"/>
  <c r="AK27" i="1"/>
  <c r="M6" i="1"/>
  <c r="N186" i="1" s="1"/>
  <c r="N28" i="1" s="1"/>
  <c r="ER100" i="1"/>
  <c r="AK32" i="1"/>
  <c r="AK170" i="1"/>
  <c r="AK102" i="1"/>
  <c r="AK91" i="1"/>
  <c r="AK131" i="1"/>
  <c r="AK125" i="1"/>
  <c r="AK82" i="1"/>
  <c r="AK160" i="1"/>
  <c r="AK7" i="1"/>
  <c r="Y6" i="1"/>
  <c r="Z186" i="1" s="1"/>
  <c r="Z7" i="1" s="1"/>
  <c r="AK30" i="1"/>
  <c r="AK76" i="1"/>
  <c r="AK41" i="1"/>
  <c r="AK84" i="1"/>
  <c r="AK34" i="1"/>
  <c r="AK149" i="1"/>
  <c r="AK145" i="1"/>
  <c r="AK127" i="1"/>
  <c r="AK109" i="1"/>
  <c r="AK57" i="1"/>
  <c r="AK152" i="1"/>
  <c r="AK110" i="1"/>
  <c r="AK154" i="1"/>
  <c r="ER59" i="1"/>
  <c r="ER7" i="1"/>
  <c r="ER113" i="1"/>
  <c r="ER86" i="1"/>
  <c r="ER64" i="1"/>
  <c r="ER18" i="1"/>
  <c r="AV76" i="1"/>
  <c r="AV162" i="1"/>
  <c r="AV146" i="1"/>
  <c r="AV154" i="1"/>
  <c r="AV129" i="1"/>
  <c r="AV14" i="1"/>
  <c r="AV64" i="1"/>
  <c r="AV165" i="1"/>
  <c r="AV179" i="1"/>
  <c r="AV36" i="1"/>
  <c r="AV48" i="1"/>
  <c r="AV23" i="1"/>
  <c r="AV15" i="1"/>
  <c r="AV107" i="1"/>
  <c r="AV166" i="1"/>
  <c r="AV145" i="1"/>
  <c r="AV53" i="1"/>
  <c r="AV29" i="1"/>
  <c r="AV147" i="1"/>
  <c r="AV26" i="1"/>
  <c r="AV121" i="1"/>
  <c r="AV113" i="1"/>
  <c r="AV134" i="1"/>
  <c r="AV141" i="1"/>
  <c r="AV102" i="1"/>
  <c r="AV35" i="1"/>
  <c r="AV163" i="1"/>
  <c r="AV182" i="1"/>
  <c r="AV93" i="1"/>
  <c r="AV39" i="1"/>
  <c r="AV124" i="1"/>
  <c r="AV150" i="1"/>
  <c r="AV94" i="1"/>
  <c r="AV92" i="1"/>
  <c r="AV30" i="1"/>
  <c r="AV108" i="1"/>
  <c r="AV68" i="1"/>
  <c r="AV157" i="1"/>
  <c r="AV85" i="1"/>
  <c r="AV58" i="1"/>
  <c r="AV43" i="1"/>
  <c r="AV112" i="1"/>
  <c r="AV170" i="1"/>
  <c r="AV62" i="1"/>
  <c r="AV104" i="1"/>
  <c r="AV156" i="1"/>
  <c r="AV137" i="1"/>
  <c r="AV149" i="1"/>
  <c r="AV181" i="1"/>
  <c r="AV110" i="1"/>
  <c r="AV103" i="1"/>
  <c r="AV50" i="1"/>
  <c r="AV45" i="1"/>
  <c r="AV138" i="1"/>
  <c r="AV98" i="1"/>
  <c r="AV136" i="1"/>
  <c r="AV61" i="1"/>
  <c r="AV19" i="1"/>
  <c r="AV8" i="1"/>
  <c r="AV89" i="1"/>
  <c r="AV164" i="1"/>
  <c r="AV47" i="1"/>
  <c r="AV13" i="1"/>
  <c r="AV180" i="1"/>
  <c r="AV160" i="1"/>
  <c r="AV73" i="1"/>
  <c r="AV128" i="1"/>
  <c r="AV46" i="1"/>
  <c r="AV59" i="1"/>
  <c r="AV42" i="1"/>
  <c r="AV75" i="1"/>
  <c r="AV106" i="1"/>
  <c r="AV132" i="1"/>
  <c r="AV158" i="1"/>
  <c r="AV88" i="1"/>
  <c r="AV131" i="1"/>
  <c r="AV10" i="1"/>
  <c r="AV135" i="1"/>
  <c r="AV151" i="1"/>
  <c r="AV7" i="1"/>
  <c r="AV74" i="1"/>
  <c r="AV123" i="1"/>
  <c r="AV40" i="1"/>
  <c r="AV77" i="1"/>
  <c r="AV173" i="1"/>
  <c r="AV24" i="1"/>
  <c r="AV126" i="1"/>
  <c r="AV65" i="1"/>
  <c r="AV86" i="1"/>
  <c r="AV72" i="1"/>
  <c r="AV155" i="1"/>
  <c r="AV152" i="1"/>
  <c r="AV142" i="1"/>
  <c r="AV27" i="1"/>
  <c r="AV84" i="1"/>
  <c r="AV87" i="1"/>
  <c r="AV55" i="1"/>
  <c r="AV139" i="1"/>
  <c r="AV22" i="1"/>
  <c r="AV96" i="1"/>
  <c r="AV159" i="1"/>
  <c r="AV12" i="1"/>
  <c r="AV71" i="1"/>
  <c r="AV169" i="1"/>
  <c r="AV67" i="1"/>
  <c r="AV109" i="1"/>
  <c r="AV11" i="1"/>
  <c r="AV105" i="1"/>
  <c r="AV95" i="1"/>
  <c r="AV28" i="1"/>
  <c r="AV69" i="1"/>
  <c r="AV20" i="1"/>
  <c r="AV80" i="1"/>
  <c r="AV57" i="1"/>
  <c r="AV83" i="1"/>
  <c r="AV18" i="1"/>
  <c r="AV172" i="1"/>
  <c r="AV143" i="1"/>
  <c r="AV51" i="1"/>
  <c r="AV37" i="1"/>
  <c r="AV178" i="1"/>
  <c r="AV100" i="1"/>
  <c r="AV144" i="1"/>
  <c r="AV116" i="1"/>
  <c r="AV81" i="1"/>
  <c r="AV167" i="1"/>
  <c r="AV79" i="1"/>
  <c r="AV118" i="1"/>
  <c r="AV49" i="1"/>
  <c r="AV32" i="1"/>
  <c r="AV44" i="1"/>
  <c r="AV176" i="1"/>
  <c r="ER87" i="1"/>
  <c r="ER173" i="1"/>
  <c r="ER90" i="1"/>
  <c r="ER168" i="1"/>
  <c r="CG42" i="1"/>
  <c r="CG161" i="1"/>
  <c r="ER101" i="1"/>
  <c r="ER48" i="1"/>
  <c r="ER138" i="1"/>
  <c r="ER28" i="1"/>
  <c r="ER167" i="1"/>
  <c r="ER35" i="1"/>
  <c r="ER115" i="1"/>
  <c r="ER165" i="1"/>
  <c r="ER135" i="1"/>
  <c r="ER161" i="1"/>
  <c r="ER78" i="1"/>
  <c r="ER71" i="1"/>
  <c r="ER84" i="1"/>
  <c r="ER148" i="1"/>
  <c r="ER149" i="1"/>
  <c r="ER92" i="1"/>
  <c r="ER110" i="1"/>
  <c r="ER54" i="1"/>
  <c r="ER137" i="1"/>
  <c r="CG93" i="1"/>
  <c r="ER44" i="1"/>
  <c r="ER33" i="1"/>
  <c r="Z104" i="1"/>
  <c r="N23" i="5"/>
  <c r="ER180" i="1"/>
  <c r="ER42" i="1"/>
  <c r="ER182" i="1"/>
  <c r="ER97" i="1"/>
  <c r="ER16" i="1"/>
  <c r="ER103" i="1"/>
  <c r="ER27" i="1"/>
  <c r="M24" i="5"/>
  <c r="ER68" i="1"/>
  <c r="ER122" i="1"/>
  <c r="ER121" i="1"/>
  <c r="ER142" i="1"/>
  <c r="ER128" i="1"/>
  <c r="ER131" i="1"/>
  <c r="ER136" i="1"/>
  <c r="ER17" i="1"/>
  <c r="ER20" i="1"/>
  <c r="M10" i="20"/>
  <c r="AK15" i="1"/>
  <c r="N19" i="5"/>
  <c r="BI164" i="1"/>
  <c r="ER162" i="1"/>
  <c r="EF6" i="1"/>
  <c r="ER70" i="1"/>
  <c r="ER119" i="1"/>
  <c r="ER124" i="1"/>
  <c r="ER19" i="1"/>
  <c r="ER63" i="1"/>
  <c r="ER153" i="1"/>
  <c r="ER43" i="1"/>
  <c r="ER41" i="1"/>
  <c r="ER9" i="1"/>
  <c r="ER15" i="1"/>
  <c r="ER80" i="1"/>
  <c r="CG89" i="1"/>
  <c r="ER66" i="1"/>
  <c r="ER65" i="1"/>
  <c r="ER93" i="1"/>
  <c r="ER88" i="1"/>
  <c r="ER94" i="1"/>
  <c r="EF187" i="1"/>
  <c r="ER171" i="1"/>
  <c r="ER40" i="1"/>
  <c r="ER73" i="1"/>
  <c r="ER79" i="1"/>
  <c r="ER32" i="1"/>
  <c r="ER172" i="1"/>
  <c r="ER154" i="1"/>
  <c r="ER123" i="1"/>
  <c r="ER163" i="1"/>
  <c r="ER81" i="1"/>
  <c r="ER170" i="1"/>
  <c r="ER117" i="1"/>
  <c r="ER155" i="1"/>
  <c r="ER51" i="1"/>
  <c r="ER112" i="1"/>
  <c r="EF188" i="1"/>
  <c r="AO8" i="3" s="1"/>
  <c r="ER164" i="1"/>
  <c r="ER53" i="1"/>
  <c r="ER72" i="1"/>
  <c r="ER150" i="1"/>
  <c r="ER174" i="1"/>
  <c r="ER37" i="1"/>
  <c r="ER76" i="1"/>
  <c r="ER77" i="1"/>
  <c r="N10" i="7"/>
  <c r="N11" i="7" s="1"/>
  <c r="ER166" i="1"/>
  <c r="ER102" i="1"/>
  <c r="ER169" i="1"/>
  <c r="M25" i="5"/>
  <c r="BI168" i="1"/>
  <c r="CG151" i="1"/>
  <c r="BI151" i="1"/>
  <c r="CG90" i="1"/>
  <c r="BI90" i="1"/>
  <c r="BI9" i="1"/>
  <c r="CG9" i="1"/>
  <c r="BI183" i="1"/>
  <c r="BI33" i="1"/>
  <c r="CG33" i="1"/>
  <c r="BI153" i="1"/>
  <c r="CG153" i="1"/>
  <c r="BI172" i="1"/>
  <c r="BI37" i="1"/>
  <c r="CG37" i="1"/>
  <c r="CG167" i="1"/>
  <c r="BI167" i="1"/>
  <c r="BI104" i="1"/>
  <c r="CG104" i="1"/>
  <c r="CG66" i="1"/>
  <c r="BI66" i="1"/>
  <c r="CG43" i="1"/>
  <c r="BI43" i="1"/>
  <c r="CG134" i="1"/>
  <c r="BI134" i="1"/>
  <c r="BI108" i="1"/>
  <c r="CG108" i="1"/>
  <c r="BI176" i="1"/>
  <c r="CG103" i="1"/>
  <c r="BI103" i="1"/>
  <c r="CG110" i="1"/>
  <c r="BI110" i="1"/>
  <c r="CG102" i="1"/>
  <c r="BI102" i="1"/>
  <c r="CG79" i="1"/>
  <c r="BI79" i="1"/>
  <c r="CG83" i="1"/>
  <c r="BI83" i="1"/>
  <c r="CG107" i="1"/>
  <c r="BI107" i="1"/>
  <c r="BI45" i="1"/>
  <c r="CG45" i="1"/>
  <c r="CG123" i="1"/>
  <c r="BI123" i="1"/>
  <c r="BI60" i="1"/>
  <c r="CG60" i="1"/>
  <c r="BI64" i="1"/>
  <c r="CG64" i="1"/>
  <c r="CG50" i="1"/>
  <c r="BI50" i="1"/>
  <c r="BI24" i="1"/>
  <c r="CG24" i="1"/>
  <c r="BI77" i="1"/>
  <c r="CG77" i="1"/>
  <c r="BI32" i="1"/>
  <c r="CG32" i="1"/>
  <c r="BI169" i="1"/>
  <c r="CG30" i="1"/>
  <c r="BI30" i="1"/>
  <c r="BI174" i="1"/>
  <c r="BI113" i="1"/>
  <c r="CG113" i="1"/>
  <c r="CG147" i="1"/>
  <c r="BI147" i="1"/>
  <c r="CG114" i="1"/>
  <c r="BI114" i="1"/>
  <c r="BI88" i="1"/>
  <c r="CG88" i="1"/>
  <c r="BI92" i="1"/>
  <c r="CG92" i="1"/>
  <c r="BI73" i="1"/>
  <c r="CG73" i="1"/>
  <c r="CG115" i="1"/>
  <c r="BI115" i="1"/>
  <c r="BI8" i="1"/>
  <c r="CG8" i="1"/>
  <c r="CG26" i="1"/>
  <c r="BI26" i="1"/>
  <c r="BI165" i="1"/>
  <c r="CG165" i="1"/>
  <c r="DT188" i="1"/>
  <c r="AO6" i="3" s="1"/>
  <c r="DT187" i="1"/>
  <c r="BI148" i="1"/>
  <c r="CG148" i="1"/>
  <c r="BI132" i="1"/>
  <c r="CG132" i="1"/>
  <c r="BI68" i="1"/>
  <c r="CG68" i="1"/>
  <c r="BI149" i="1"/>
  <c r="CG149" i="1"/>
  <c r="BI125" i="1"/>
  <c r="CG125" i="1"/>
  <c r="BI184" i="1"/>
  <c r="BI140" i="1"/>
  <c r="CG140" i="1"/>
  <c r="CG126" i="1"/>
  <c r="BI126" i="1"/>
  <c r="BI109" i="1"/>
  <c r="CG109" i="1"/>
  <c r="BI177" i="1"/>
  <c r="CG163" i="1"/>
  <c r="BI163" i="1"/>
  <c r="CG18" i="1"/>
  <c r="BI18" i="1"/>
  <c r="BI120" i="1"/>
  <c r="CG120" i="1"/>
  <c r="BI137" i="1"/>
  <c r="CG137" i="1"/>
  <c r="CG139" i="1"/>
  <c r="BI139" i="1"/>
  <c r="CG38" i="1"/>
  <c r="BI38" i="1"/>
  <c r="BI25" i="1"/>
  <c r="CG25" i="1"/>
  <c r="BI129" i="1"/>
  <c r="CG129" i="1"/>
  <c r="BI160" i="1"/>
  <c r="CG160" i="1"/>
  <c r="CG82" i="1"/>
  <c r="BI82" i="1"/>
  <c r="CG10" i="1"/>
  <c r="BI10" i="1"/>
  <c r="CG98" i="1"/>
  <c r="BI98" i="1"/>
  <c r="CG131" i="1"/>
  <c r="BI131" i="1"/>
  <c r="CG95" i="1"/>
  <c r="BI95" i="1"/>
  <c r="CG62" i="1"/>
  <c r="BI62" i="1"/>
  <c r="BI28" i="1"/>
  <c r="CG28" i="1"/>
  <c r="CG99" i="1"/>
  <c r="BI99" i="1"/>
  <c r="CG146" i="1"/>
  <c r="BI146" i="1"/>
  <c r="BI13" i="1"/>
  <c r="CG13" i="1"/>
  <c r="BI124" i="1"/>
  <c r="CG124" i="1"/>
  <c r="BI178" i="1"/>
  <c r="CG67" i="1"/>
  <c r="BI67" i="1"/>
  <c r="CG143" i="1"/>
  <c r="BI143" i="1"/>
  <c r="BI40" i="1"/>
  <c r="CG40" i="1"/>
  <c r="CG159" i="1"/>
  <c r="BI159" i="1"/>
  <c r="BI61" i="1"/>
  <c r="CG61" i="1"/>
  <c r="BI44" i="1"/>
  <c r="CG44" i="1"/>
  <c r="CG94" i="1"/>
  <c r="BI94" i="1"/>
  <c r="BI20" i="1"/>
  <c r="CG20" i="1"/>
  <c r="CG119" i="1"/>
  <c r="BI119" i="1"/>
  <c r="CG55" i="1"/>
  <c r="BI55" i="1"/>
  <c r="BI85" i="1"/>
  <c r="CG85" i="1"/>
  <c r="BI173" i="1"/>
  <c r="CG106" i="1"/>
  <c r="BI106" i="1"/>
  <c r="CG154" i="1"/>
  <c r="BI154" i="1"/>
  <c r="AN4" i="3"/>
  <c r="DT6" i="1"/>
  <c r="N8" i="7"/>
  <c r="BI116" i="1"/>
  <c r="CG116" i="1"/>
  <c r="CG135" i="1"/>
  <c r="BI135" i="1"/>
  <c r="CG138" i="1"/>
  <c r="BI138" i="1"/>
  <c r="BI17" i="1"/>
  <c r="CG17" i="1"/>
  <c r="CG127" i="1"/>
  <c r="BI127" i="1"/>
  <c r="BI128" i="1"/>
  <c r="CG128" i="1"/>
  <c r="CG31" i="1"/>
  <c r="BI31" i="1"/>
  <c r="CG155" i="1"/>
  <c r="BI155" i="1"/>
  <c r="BI105" i="1"/>
  <c r="CG105" i="1"/>
  <c r="BI69" i="1"/>
  <c r="CG69" i="1"/>
  <c r="CG35" i="1"/>
  <c r="BI35" i="1"/>
  <c r="CG47" i="1"/>
  <c r="BI47" i="1"/>
  <c r="BI72" i="1"/>
  <c r="CG72" i="1"/>
  <c r="BI133" i="1"/>
  <c r="CG133" i="1"/>
  <c r="CG11" i="1"/>
  <c r="BI11" i="1"/>
  <c r="BI175" i="1"/>
  <c r="BI152" i="1"/>
  <c r="CG152" i="1"/>
  <c r="CG130" i="1"/>
  <c r="BI130" i="1"/>
  <c r="CG70" i="1"/>
  <c r="BI70" i="1"/>
  <c r="CG111" i="1"/>
  <c r="BI111" i="1"/>
  <c r="BI157" i="1"/>
  <c r="CG157" i="1"/>
  <c r="CG75" i="1"/>
  <c r="BI75" i="1"/>
  <c r="BI181" i="1"/>
  <c r="BI29" i="1"/>
  <c r="CG29" i="1"/>
  <c r="CG27" i="1"/>
  <c r="BI27" i="1"/>
  <c r="BI101" i="1"/>
  <c r="CG101" i="1"/>
  <c r="BI141" i="1"/>
  <c r="CG141" i="1"/>
  <c r="BI171" i="1"/>
  <c r="CG74" i="1"/>
  <c r="BI74" i="1"/>
  <c r="CG162" i="1"/>
  <c r="BI162" i="1"/>
  <c r="BI81" i="1"/>
  <c r="CG81" i="1"/>
  <c r="BI65" i="1"/>
  <c r="CG65" i="1"/>
  <c r="CG15" i="1"/>
  <c r="BI15" i="1"/>
  <c r="CG91" i="1"/>
  <c r="BI91" i="1"/>
  <c r="CG78" i="1"/>
  <c r="BI78" i="1"/>
  <c r="BI96" i="1"/>
  <c r="CG96" i="1"/>
  <c r="BI170" i="1"/>
  <c r="CG59" i="1"/>
  <c r="BI59" i="1"/>
  <c r="CG58" i="1"/>
  <c r="BI58" i="1"/>
  <c r="CG7" i="1"/>
  <c r="BU6" i="1"/>
  <c r="BI7" i="1"/>
  <c r="BI100" i="1"/>
  <c r="CG100" i="1"/>
  <c r="N20" i="7"/>
  <c r="N21" i="7" s="1"/>
  <c r="CG87" i="1"/>
  <c r="BI87" i="1"/>
  <c r="BI36" i="1"/>
  <c r="CG36" i="1"/>
  <c r="BI180" i="1"/>
  <c r="CG39" i="1"/>
  <c r="BI39" i="1"/>
  <c r="CG150" i="1"/>
  <c r="BI150" i="1"/>
  <c r="CG46" i="1"/>
  <c r="BI46" i="1"/>
  <c r="BI80" i="1"/>
  <c r="CG80" i="1"/>
  <c r="BI21" i="1"/>
  <c r="CG21" i="1"/>
  <c r="BI145" i="1"/>
  <c r="CG145" i="1"/>
  <c r="CG142" i="1"/>
  <c r="BI142" i="1"/>
  <c r="BI112" i="1"/>
  <c r="CG112" i="1"/>
  <c r="BI41" i="1"/>
  <c r="CG41" i="1"/>
  <c r="BI121" i="1"/>
  <c r="CG121" i="1"/>
  <c r="CG158" i="1"/>
  <c r="BI158" i="1"/>
  <c r="CG34" i="1"/>
  <c r="BI34" i="1"/>
  <c r="BI144" i="1"/>
  <c r="CG144" i="1"/>
  <c r="BI156" i="1"/>
  <c r="CG156" i="1"/>
  <c r="CG54" i="1"/>
  <c r="BI54" i="1"/>
  <c r="BI117" i="1"/>
  <c r="CG117" i="1"/>
  <c r="CG51" i="1"/>
  <c r="BI51" i="1"/>
  <c r="BI136" i="1"/>
  <c r="CG136" i="1"/>
  <c r="CG22" i="1"/>
  <c r="BI22" i="1"/>
  <c r="BI179" i="1"/>
  <c r="BI12" i="1"/>
  <c r="CG12" i="1"/>
  <c r="CG166" i="1"/>
  <c r="BI166" i="1"/>
  <c r="CG118" i="1"/>
  <c r="BI118" i="1"/>
  <c r="CG14" i="1"/>
  <c r="BI14" i="1"/>
  <c r="BI53" i="1"/>
  <c r="CG53" i="1"/>
  <c r="BI56" i="1"/>
  <c r="CG56" i="1"/>
  <c r="CG86" i="1"/>
  <c r="BI86" i="1"/>
  <c r="CG63" i="1"/>
  <c r="BI63" i="1"/>
  <c r="BI16" i="1"/>
  <c r="CG16" i="1"/>
  <c r="BI76" i="1"/>
  <c r="CG76" i="1"/>
  <c r="BI57" i="1"/>
  <c r="CG57" i="1"/>
  <c r="CG19" i="1"/>
  <c r="BI19" i="1"/>
  <c r="CG23" i="1"/>
  <c r="BI23" i="1"/>
  <c r="BI48" i="1"/>
  <c r="CG48" i="1"/>
  <c r="BI49" i="1"/>
  <c r="CG49" i="1"/>
  <c r="DA8" i="3"/>
  <c r="DM8" i="3" s="1"/>
  <c r="CO8" i="3"/>
  <c r="EB8" i="3" s="1"/>
  <c r="CW12" i="1"/>
  <c r="CC9" i="3"/>
  <c r="L11" i="19"/>
  <c r="O17" i="5"/>
  <c r="Z30" i="1"/>
  <c r="Z116" i="1"/>
  <c r="Z53" i="1"/>
  <c r="Z39" i="1"/>
  <c r="Z130" i="1"/>
  <c r="Z183" i="1"/>
  <c r="Z43" i="1"/>
  <c r="Z159" i="1"/>
  <c r="N16" i="7"/>
  <c r="Z127" i="1"/>
  <c r="Z42" i="1"/>
  <c r="Z121" i="1"/>
  <c r="Z151" i="1"/>
  <c r="Z169" i="1"/>
  <c r="Z60" i="1"/>
  <c r="Z100" i="1" l="1"/>
  <c r="Z10" i="1"/>
  <c r="Z135" i="1"/>
  <c r="Z51" i="1"/>
  <c r="AL51" i="1" s="1"/>
  <c r="Z118" i="1"/>
  <c r="Z58" i="1"/>
  <c r="Z47" i="1"/>
  <c r="Z177" i="1"/>
  <c r="Z78" i="1"/>
  <c r="Z22" i="1"/>
  <c r="Z33" i="1"/>
  <c r="Z79" i="1"/>
  <c r="Z49" i="1"/>
  <c r="Z48" i="1"/>
  <c r="Z157" i="1"/>
  <c r="Z178" i="1"/>
  <c r="AL178" i="1" s="1"/>
  <c r="Z134" i="1"/>
  <c r="Z93" i="1"/>
  <c r="Z180" i="1"/>
  <c r="Z138" i="1"/>
  <c r="Z176" i="1"/>
  <c r="Z129" i="1"/>
  <c r="Z24" i="1"/>
  <c r="Z75" i="1"/>
  <c r="Z106" i="1"/>
  <c r="Z150" i="1"/>
  <c r="Z18" i="1"/>
  <c r="Z160" i="1"/>
  <c r="Z61" i="1"/>
  <c r="Z125" i="1"/>
  <c r="Z80" i="1"/>
  <c r="Z13" i="1"/>
  <c r="Z73" i="1"/>
  <c r="Z31" i="1"/>
  <c r="Z64" i="1"/>
  <c r="Z68" i="1"/>
  <c r="Z171" i="1"/>
  <c r="Z113" i="1"/>
  <c r="Z25" i="1"/>
  <c r="Z36" i="1"/>
  <c r="AL36" i="1" s="1"/>
  <c r="Z179" i="1"/>
  <c r="Z174" i="1"/>
  <c r="Z82" i="1"/>
  <c r="Z161" i="1"/>
  <c r="Z96" i="1"/>
  <c r="Z119" i="1"/>
  <c r="M16" i="20"/>
  <c r="AO7" i="3"/>
  <c r="AO9" i="3"/>
  <c r="BV186" i="1"/>
  <c r="BV168" i="1" s="1"/>
  <c r="BJ168" i="1" s="1"/>
  <c r="Z97" i="1"/>
  <c r="Z95" i="1"/>
  <c r="AL95" i="1" s="1"/>
  <c r="Z112" i="1"/>
  <c r="Z155" i="1"/>
  <c r="Z86" i="1"/>
  <c r="Z109" i="1"/>
  <c r="AL109" i="1" s="1"/>
  <c r="Z63" i="1"/>
  <c r="Z59" i="1"/>
  <c r="Z12" i="1"/>
  <c r="Z167" i="1"/>
  <c r="Z56" i="1"/>
  <c r="Z164" i="1"/>
  <c r="Z166" i="1"/>
  <c r="Z69" i="1"/>
  <c r="Z148" i="1"/>
  <c r="Z14" i="1"/>
  <c r="AL14" i="1" s="1"/>
  <c r="Z41" i="1"/>
  <c r="Z122" i="1"/>
  <c r="Z101" i="1"/>
  <c r="Z76" i="1"/>
  <c r="Z89" i="1"/>
  <c r="Z165" i="1"/>
  <c r="Z126" i="1"/>
  <c r="Z154" i="1"/>
  <c r="Z44" i="1"/>
  <c r="Z72" i="1"/>
  <c r="Z115" i="1"/>
  <c r="Z50" i="1"/>
  <c r="Z110" i="1"/>
  <c r="Z84" i="1"/>
  <c r="Z147" i="1"/>
  <c r="Z124" i="1"/>
  <c r="Z99" i="1"/>
  <c r="Z120" i="1"/>
  <c r="Z182" i="1"/>
  <c r="Z111" i="1"/>
  <c r="Z23" i="1"/>
  <c r="Z144" i="1"/>
  <c r="Z103" i="1"/>
  <c r="Z94" i="1"/>
  <c r="AL94" i="1" s="1"/>
  <c r="Z15" i="1"/>
  <c r="Z34" i="1"/>
  <c r="Z146" i="1"/>
  <c r="Z158" i="1"/>
  <c r="Z85" i="1"/>
  <c r="Z184" i="1"/>
  <c r="Z152" i="1"/>
  <c r="Z98" i="1"/>
  <c r="Z172" i="1"/>
  <c r="Z9" i="1"/>
  <c r="AL9" i="1" s="1"/>
  <c r="Z149" i="1"/>
  <c r="Z11" i="1"/>
  <c r="Z38" i="1"/>
  <c r="Z65" i="1"/>
  <c r="AL65" i="1" s="1"/>
  <c r="Z21" i="1"/>
  <c r="Z173" i="1"/>
  <c r="Z132" i="1"/>
  <c r="Z181" i="1"/>
  <c r="Z66" i="1"/>
  <c r="Z46" i="1"/>
  <c r="Z153" i="1"/>
  <c r="Z131" i="1"/>
  <c r="Z137" i="1"/>
  <c r="Z168" i="1"/>
  <c r="Z163" i="1"/>
  <c r="Z67" i="1"/>
  <c r="Z123" i="1"/>
  <c r="Z156" i="1"/>
  <c r="Z19" i="1"/>
  <c r="Z29" i="1"/>
  <c r="Z70" i="1"/>
  <c r="Z87" i="1"/>
  <c r="N10" i="20" s="1"/>
  <c r="Z92" i="1"/>
  <c r="Z143" i="1"/>
  <c r="Z141" i="1"/>
  <c r="Z117" i="1"/>
  <c r="Z26" i="1"/>
  <c r="Z114" i="1"/>
  <c r="Z170" i="1"/>
  <c r="Z27" i="1"/>
  <c r="Z140" i="1"/>
  <c r="Z32" i="1"/>
  <c r="Z57" i="1"/>
  <c r="Z52" i="1"/>
  <c r="Z16" i="1"/>
  <c r="Z17" i="1"/>
  <c r="Z28" i="1"/>
  <c r="Z91" i="1"/>
  <c r="Z77" i="1"/>
  <c r="Z83" i="1"/>
  <c r="AL83" i="1" s="1"/>
  <c r="Z175" i="1"/>
  <c r="Z40" i="1"/>
  <c r="Z136" i="1"/>
  <c r="Z107" i="1"/>
  <c r="Z81" i="1"/>
  <c r="Z62" i="1"/>
  <c r="Z128" i="1"/>
  <c r="Z142" i="1"/>
  <c r="AL142" i="1" s="1"/>
  <c r="Z35" i="1"/>
  <c r="Z162" i="1"/>
  <c r="AL162" i="1" s="1"/>
  <c r="Z133" i="1"/>
  <c r="Z55" i="1"/>
  <c r="AL55" i="1" s="1"/>
  <c r="Z105" i="1"/>
  <c r="Z145" i="1"/>
  <c r="Z88" i="1"/>
  <c r="Z90" i="1"/>
  <c r="Z20" i="1"/>
  <c r="Z8" i="1"/>
  <c r="Z71" i="1"/>
  <c r="Z108" i="1"/>
  <c r="Z45" i="1"/>
  <c r="Z102" i="1"/>
  <c r="Z139" i="1"/>
  <c r="Z74" i="1"/>
  <c r="Z54" i="1"/>
  <c r="Z37" i="1"/>
  <c r="M26" i="5"/>
  <c r="AK6" i="1"/>
  <c r="O7" i="7" s="1"/>
  <c r="P25" i="7" s="1"/>
  <c r="N20" i="1"/>
  <c r="N12" i="1"/>
  <c r="N157" i="1"/>
  <c r="AL157" i="1" s="1"/>
  <c r="N45" i="1"/>
  <c r="N78" i="1"/>
  <c r="AL78" i="1" s="1"/>
  <c r="N66" i="1"/>
  <c r="N88" i="1"/>
  <c r="N153" i="1"/>
  <c r="N49" i="1"/>
  <c r="AL49" i="1" s="1"/>
  <c r="N165" i="1"/>
  <c r="N90" i="1"/>
  <c r="N58" i="1"/>
  <c r="N138" i="1"/>
  <c r="N44" i="1"/>
  <c r="AL44" i="1" s="1"/>
  <c r="N123" i="1"/>
  <c r="N30" i="1"/>
  <c r="AL30" i="1" s="1"/>
  <c r="N56" i="1"/>
  <c r="AL56" i="1" s="1"/>
  <c r="ER6" i="1"/>
  <c r="L15" i="20" s="1"/>
  <c r="N146" i="1"/>
  <c r="N133" i="1"/>
  <c r="AL133" i="1" s="1"/>
  <c r="N124" i="1"/>
  <c r="N87" i="1"/>
  <c r="N13" i="20" s="1"/>
  <c r="N73" i="1"/>
  <c r="N51" i="1"/>
  <c r="N69" i="1"/>
  <c r="N143" i="1"/>
  <c r="N9" i="1"/>
  <c r="N15" i="1"/>
  <c r="N115" i="1"/>
  <c r="AL115" i="1" s="1"/>
  <c r="N63" i="1"/>
  <c r="AL63" i="1" s="1"/>
  <c r="N16" i="1"/>
  <c r="N141" i="1"/>
  <c r="AL141" i="1" s="1"/>
  <c r="N134" i="1"/>
  <c r="AL134" i="1" s="1"/>
  <c r="N50" i="1"/>
  <c r="AL50" i="1" s="1"/>
  <c r="N55" i="1"/>
  <c r="N83" i="1"/>
  <c r="N48" i="1"/>
  <c r="AL48" i="1" s="1"/>
  <c r="N166" i="1"/>
  <c r="AL166" i="1" s="1"/>
  <c r="N162" i="1"/>
  <c r="N65" i="1"/>
  <c r="N121" i="1"/>
  <c r="AL121" i="1" s="1"/>
  <c r="N7" i="1"/>
  <c r="N19" i="1"/>
  <c r="N100" i="1"/>
  <c r="AL100" i="1" s="1"/>
  <c r="N164" i="1"/>
  <c r="N107" i="1"/>
  <c r="N171" i="1"/>
  <c r="N184" i="1"/>
  <c r="N179" i="1"/>
  <c r="AL179" i="1" s="1"/>
  <c r="N101" i="1"/>
  <c r="AL101" i="1" s="1"/>
  <c r="N38" i="1"/>
  <c r="AL38" i="1" s="1"/>
  <c r="N53" i="1"/>
  <c r="AL53" i="1" s="1"/>
  <c r="N13" i="1"/>
  <c r="N18" i="1"/>
  <c r="AL18" i="1" s="1"/>
  <c r="N94" i="1"/>
  <c r="N104" i="1"/>
  <c r="AL104" i="1" s="1"/>
  <c r="N132" i="1"/>
  <c r="N36" i="1"/>
  <c r="N98" i="1"/>
  <c r="N11" i="1"/>
  <c r="N129" i="1"/>
  <c r="AL129" i="1" s="1"/>
  <c r="N174" i="1"/>
  <c r="N22" i="1"/>
  <c r="N120" i="1"/>
  <c r="AL120" i="1" s="1"/>
  <c r="N108" i="1"/>
  <c r="N117" i="1"/>
  <c r="AL117" i="1" s="1"/>
  <c r="N173" i="1"/>
  <c r="N149" i="1"/>
  <c r="AL149" i="1" s="1"/>
  <c r="N131" i="1"/>
  <c r="N147" i="1"/>
  <c r="AL147" i="1" s="1"/>
  <c r="N154" i="1"/>
  <c r="N77" i="1"/>
  <c r="AL77" i="1" s="1"/>
  <c r="N155" i="1"/>
  <c r="N142" i="1"/>
  <c r="N116" i="1"/>
  <c r="N127" i="1"/>
  <c r="AL127" i="1" s="1"/>
  <c r="N24" i="1"/>
  <c r="AL24" i="1" s="1"/>
  <c r="N135" i="1"/>
  <c r="AL135" i="1" s="1"/>
  <c r="N97" i="1"/>
  <c r="N137" i="1"/>
  <c r="M9" i="19" s="1"/>
  <c r="N42" i="1"/>
  <c r="AL42" i="1" s="1"/>
  <c r="AL73" i="1"/>
  <c r="AL58" i="1"/>
  <c r="AL171" i="1"/>
  <c r="AL173" i="1"/>
  <c r="AL66" i="1"/>
  <c r="AL153" i="1"/>
  <c r="AL123" i="1"/>
  <c r="AL19" i="1"/>
  <c r="AL15" i="1"/>
  <c r="AL146" i="1"/>
  <c r="N182" i="1"/>
  <c r="AL182" i="1" s="1"/>
  <c r="N95" i="1"/>
  <c r="N40" i="1"/>
  <c r="N122" i="1"/>
  <c r="AL122" i="1" s="1"/>
  <c r="N70" i="1"/>
  <c r="AL70" i="1" s="1"/>
  <c r="N111" i="1"/>
  <c r="N92" i="1"/>
  <c r="AL92" i="1" s="1"/>
  <c r="N183" i="1"/>
  <c r="AL183" i="1" s="1"/>
  <c r="N76" i="1"/>
  <c r="AL76" i="1" s="1"/>
  <c r="N91" i="1"/>
  <c r="N178" i="1"/>
  <c r="N176" i="1"/>
  <c r="AL176" i="1" s="1"/>
  <c r="N175" i="1"/>
  <c r="AL175" i="1" s="1"/>
  <c r="N37" i="1"/>
  <c r="N96" i="1"/>
  <c r="AL96" i="1" s="1"/>
  <c r="N47" i="1"/>
  <c r="AL47" i="1" s="1"/>
  <c r="N71" i="1"/>
  <c r="AL71" i="1" s="1"/>
  <c r="N10" i="1"/>
  <c r="AL10" i="1" s="1"/>
  <c r="N110" i="1"/>
  <c r="N27" i="1"/>
  <c r="N54" i="1"/>
  <c r="AL54" i="1" s="1"/>
  <c r="N144" i="1"/>
  <c r="N105" i="1"/>
  <c r="AL105" i="1" s="1"/>
  <c r="N112" i="1"/>
  <c r="AL112" i="1" s="1"/>
  <c r="N156" i="1"/>
  <c r="AL156" i="1" s="1"/>
  <c r="N152" i="1"/>
  <c r="AL152" i="1" s="1"/>
  <c r="N85" i="1"/>
  <c r="AL85" i="1" s="1"/>
  <c r="N163" i="1"/>
  <c r="AL163" i="1" s="1"/>
  <c r="N34" i="1"/>
  <c r="N14" i="1"/>
  <c r="N41" i="1"/>
  <c r="AL41" i="1" s="1"/>
  <c r="N128" i="1"/>
  <c r="AL128" i="1" s="1"/>
  <c r="AL16" i="1"/>
  <c r="AL28" i="1"/>
  <c r="N114" i="1"/>
  <c r="AL114" i="1" s="1"/>
  <c r="N159" i="1"/>
  <c r="AL159" i="1" s="1"/>
  <c r="N161" i="1"/>
  <c r="N167" i="1"/>
  <c r="N118" i="1"/>
  <c r="AL118" i="1" s="1"/>
  <c r="N99" i="1"/>
  <c r="AL99" i="1" s="1"/>
  <c r="N52" i="1"/>
  <c r="N148" i="1"/>
  <c r="AL148" i="1" s="1"/>
  <c r="N109" i="1"/>
  <c r="N160" i="1"/>
  <c r="N181" i="1"/>
  <c r="N106" i="1"/>
  <c r="AL106" i="1" s="1"/>
  <c r="N79" i="1"/>
  <c r="AL79" i="1" s="1"/>
  <c r="N72" i="1"/>
  <c r="N39" i="1"/>
  <c r="AL39" i="1" s="1"/>
  <c r="N151" i="1"/>
  <c r="AL151" i="1" s="1"/>
  <c r="N62" i="1"/>
  <c r="N35" i="1"/>
  <c r="AL35" i="1" s="1"/>
  <c r="N102" i="1"/>
  <c r="N29" i="1"/>
  <c r="N169" i="1"/>
  <c r="AL169" i="1" s="1"/>
  <c r="N130" i="1"/>
  <c r="AL130" i="1" s="1"/>
  <c r="N140" i="1"/>
  <c r="AL140" i="1" s="1"/>
  <c r="N168" i="1"/>
  <c r="N150" i="1"/>
  <c r="AL150" i="1" s="1"/>
  <c r="N145" i="1"/>
  <c r="AL145" i="1" s="1"/>
  <c r="N86" i="1"/>
  <c r="AL86" i="1" s="1"/>
  <c r="N180" i="1"/>
  <c r="AL180" i="1" s="1"/>
  <c r="N33" i="1"/>
  <c r="AL33" i="1" s="1"/>
  <c r="N158" i="1"/>
  <c r="AL158" i="1" s="1"/>
  <c r="N84" i="1"/>
  <c r="N177" i="1"/>
  <c r="AL184" i="1"/>
  <c r="AL98" i="1"/>
  <c r="AL154" i="1"/>
  <c r="AL110" i="1"/>
  <c r="AL116" i="1"/>
  <c r="AL91" i="1"/>
  <c r="AL88" i="1"/>
  <c r="AL97" i="1"/>
  <c r="AL12" i="1"/>
  <c r="AL22" i="1"/>
  <c r="AL174" i="1"/>
  <c r="AL90" i="1"/>
  <c r="AL20" i="1"/>
  <c r="AL45" i="1"/>
  <c r="AL37" i="1"/>
  <c r="N31" i="1"/>
  <c r="AL31" i="1" s="1"/>
  <c r="N26" i="1"/>
  <c r="AL26" i="1" s="1"/>
  <c r="N172" i="1"/>
  <c r="AL172" i="1" s="1"/>
  <c r="N23" i="1"/>
  <c r="AL23" i="1" s="1"/>
  <c r="N21" i="1"/>
  <c r="AL21" i="1" s="1"/>
  <c r="N81" i="1"/>
  <c r="AL81" i="1" s="1"/>
  <c r="N25" i="1"/>
  <c r="AL25" i="1" s="1"/>
  <c r="N17" i="1"/>
  <c r="N46" i="1"/>
  <c r="N125" i="1"/>
  <c r="AL125" i="1" s="1"/>
  <c r="N136" i="1"/>
  <c r="AL136" i="1" s="1"/>
  <c r="N74" i="1"/>
  <c r="N43" i="1"/>
  <c r="AL43" i="1" s="1"/>
  <c r="N103" i="1"/>
  <c r="AL103" i="1" s="1"/>
  <c r="N89" i="1"/>
  <c r="AL89" i="1" s="1"/>
  <c r="N113" i="1"/>
  <c r="AL113" i="1" s="1"/>
  <c r="N64" i="1"/>
  <c r="AL64" i="1" s="1"/>
  <c r="N61" i="1"/>
  <c r="AL61" i="1" s="1"/>
  <c r="N57" i="1"/>
  <c r="AL57" i="1" s="1"/>
  <c r="N170" i="1"/>
  <c r="AL170" i="1" s="1"/>
  <c r="N80" i="1"/>
  <c r="AL80" i="1" s="1"/>
  <c r="N139" i="1"/>
  <c r="AL139" i="1" s="1"/>
  <c r="N60" i="1"/>
  <c r="AL60" i="1" s="1"/>
  <c r="N8" i="1"/>
  <c r="AL8" i="1" s="1"/>
  <c r="N93" i="1"/>
  <c r="AL93" i="1" s="1"/>
  <c r="N126" i="1"/>
  <c r="AL126" i="1" s="1"/>
  <c r="N119" i="1"/>
  <c r="AL119" i="1" s="1"/>
  <c r="N59" i="1"/>
  <c r="AL59" i="1" s="1"/>
  <c r="N68" i="1"/>
  <c r="AL68" i="1" s="1"/>
  <c r="N82" i="1"/>
  <c r="AL82" i="1" s="1"/>
  <c r="N75" i="1"/>
  <c r="N67" i="1"/>
  <c r="N32" i="1"/>
  <c r="AL32" i="1" s="1"/>
  <c r="O13" i="7"/>
  <c r="AV6" i="1"/>
  <c r="AW186" i="1" s="1"/>
  <c r="N12" i="7"/>
  <c r="BV76" i="1"/>
  <c r="CH76" i="1" s="1"/>
  <c r="BV86" i="1"/>
  <c r="BJ86" i="1" s="1"/>
  <c r="BV156" i="1"/>
  <c r="CH156" i="1" s="1"/>
  <c r="BV49" i="1"/>
  <c r="BJ49" i="1" s="1"/>
  <c r="BV19" i="1"/>
  <c r="CH19" i="1" s="1"/>
  <c r="BV63" i="1"/>
  <c r="CH63" i="1" s="1"/>
  <c r="BV53" i="1"/>
  <c r="CH53" i="1" s="1"/>
  <c r="BV14" i="1"/>
  <c r="CH14" i="1" s="1"/>
  <c r="BV118" i="1"/>
  <c r="CH118" i="1" s="1"/>
  <c r="BV12" i="1"/>
  <c r="BJ12" i="1" s="1"/>
  <c r="BV36" i="1"/>
  <c r="CH36" i="1" s="1"/>
  <c r="BV87" i="1"/>
  <c r="BJ87" i="1" s="1"/>
  <c r="BV48" i="1"/>
  <c r="BJ48" i="1" s="1"/>
  <c r="BV57" i="1"/>
  <c r="BJ57" i="1" s="1"/>
  <c r="BV121" i="1"/>
  <c r="CH121" i="1" s="1"/>
  <c r="BV23" i="1"/>
  <c r="BJ23" i="1" s="1"/>
  <c r="BV16" i="1"/>
  <c r="CH16" i="1" s="1"/>
  <c r="BV56" i="1"/>
  <c r="BJ56" i="1" s="1"/>
  <c r="BV166" i="1"/>
  <c r="BJ166" i="1" s="1"/>
  <c r="BV179" i="1"/>
  <c r="BJ179" i="1" s="1"/>
  <c r="CT78" i="1"/>
  <c r="CT124" i="1"/>
  <c r="CT89" i="1"/>
  <c r="CT145" i="1"/>
  <c r="CT128" i="1"/>
  <c r="CT30" i="1"/>
  <c r="CT14" i="1"/>
  <c r="CT174" i="1"/>
  <c r="CT176" i="1"/>
  <c r="CT178" i="1"/>
  <c r="CT88" i="1"/>
  <c r="CT85" i="1"/>
  <c r="CT165" i="1"/>
  <c r="CT57" i="1"/>
  <c r="CT126" i="1"/>
  <c r="CT155" i="1"/>
  <c r="CT112" i="1"/>
  <c r="CT131" i="1"/>
  <c r="CT15" i="1"/>
  <c r="CT122" i="1"/>
  <c r="CT166" i="1"/>
  <c r="CT169" i="1"/>
  <c r="CT37" i="1"/>
  <c r="CT53" i="1"/>
  <c r="CT173" i="1"/>
  <c r="CT94" i="1"/>
  <c r="CT40" i="1"/>
  <c r="CT91" i="1"/>
  <c r="CT25" i="1"/>
  <c r="CT149" i="1"/>
  <c r="CT79" i="1"/>
  <c r="CT17" i="1"/>
  <c r="CT151" i="1"/>
  <c r="CT103" i="1"/>
  <c r="CT162" i="1"/>
  <c r="CT12" i="1"/>
  <c r="CT100" i="1"/>
  <c r="CT160" i="1"/>
  <c r="CT134" i="1"/>
  <c r="CT81" i="1"/>
  <c r="CT29" i="1"/>
  <c r="CT43" i="1"/>
  <c r="CT182" i="1"/>
  <c r="CT66" i="1"/>
  <c r="CT141" i="1"/>
  <c r="CT109" i="1"/>
  <c r="CT18" i="1"/>
  <c r="CT111" i="1"/>
  <c r="CT184" i="1"/>
  <c r="CT7" i="1"/>
  <c r="CT83" i="1"/>
  <c r="CT68" i="1"/>
  <c r="CT139" i="1"/>
  <c r="CT65" i="1"/>
  <c r="CT164" i="1"/>
  <c r="CT76" i="1"/>
  <c r="CT77" i="1"/>
  <c r="CT8" i="1"/>
  <c r="CT54" i="1"/>
  <c r="CT125" i="1"/>
  <c r="CT26" i="1"/>
  <c r="CT147" i="1"/>
  <c r="CT98" i="1"/>
  <c r="CT69" i="1"/>
  <c r="CT86" i="1"/>
  <c r="CT119" i="1"/>
  <c r="CT87" i="1"/>
  <c r="CT90" i="1"/>
  <c r="CT38" i="1"/>
  <c r="CT70" i="1"/>
  <c r="CT10" i="1"/>
  <c r="CT45" i="1"/>
  <c r="CT183" i="1"/>
  <c r="CT96" i="1"/>
  <c r="CT67" i="1"/>
  <c r="CT23" i="1"/>
  <c r="CT130" i="1"/>
  <c r="CT118" i="1"/>
  <c r="CT21" i="1"/>
  <c r="CT105" i="1"/>
  <c r="CT47" i="1"/>
  <c r="CT82" i="1"/>
  <c r="CT50" i="1"/>
  <c r="CT44" i="1"/>
  <c r="CT39" i="1"/>
  <c r="CT107" i="1"/>
  <c r="CT129" i="1"/>
  <c r="CT31" i="1"/>
  <c r="CT75" i="1"/>
  <c r="CT113" i="1"/>
  <c r="CT13" i="1"/>
  <c r="CT34" i="1"/>
  <c r="CT41" i="1"/>
  <c r="CT48" i="1"/>
  <c r="CT55" i="1"/>
  <c r="CT153" i="1"/>
  <c r="CT123" i="1"/>
  <c r="CT104" i="1"/>
  <c r="CT143" i="1"/>
  <c r="CT167" i="1"/>
  <c r="CT49" i="1"/>
  <c r="CT177" i="1"/>
  <c r="CT58" i="1"/>
  <c r="CT148" i="1"/>
  <c r="CT46" i="1"/>
  <c r="CT138" i="1"/>
  <c r="CT158" i="1"/>
  <c r="CT168" i="1"/>
  <c r="CT33" i="1"/>
  <c r="CT175" i="1"/>
  <c r="CT60" i="1"/>
  <c r="CT137" i="1"/>
  <c r="CT62" i="1"/>
  <c r="CT180" i="1"/>
  <c r="CT140" i="1"/>
  <c r="CT27" i="1"/>
  <c r="CT116" i="1"/>
  <c r="CT117" i="1"/>
  <c r="CT99" i="1"/>
  <c r="CT163" i="1"/>
  <c r="CT84" i="1"/>
  <c r="CT19" i="1"/>
  <c r="CT159" i="1"/>
  <c r="CT161" i="1"/>
  <c r="CT42" i="1"/>
  <c r="CT127" i="1"/>
  <c r="CT120" i="1"/>
  <c r="CT73" i="1"/>
  <c r="CT136" i="1"/>
  <c r="CT101" i="1"/>
  <c r="CT154" i="1"/>
  <c r="CT64" i="1"/>
  <c r="CT172" i="1"/>
  <c r="CT35" i="1"/>
  <c r="CT51" i="1"/>
  <c r="CT92" i="1"/>
  <c r="CT80" i="1"/>
  <c r="CT102" i="1"/>
  <c r="CT52" i="1"/>
  <c r="CT142" i="1"/>
  <c r="CT72" i="1"/>
  <c r="CT11" i="1"/>
  <c r="CT150" i="1"/>
  <c r="CT133" i="1"/>
  <c r="CT32" i="1"/>
  <c r="CT171" i="1"/>
  <c r="CT110" i="1"/>
  <c r="CT144" i="1"/>
  <c r="CT74" i="1"/>
  <c r="CT16" i="1"/>
  <c r="CT156" i="1"/>
  <c r="CT106" i="1"/>
  <c r="CT108" i="1"/>
  <c r="CT157" i="1"/>
  <c r="CT71" i="1"/>
  <c r="CT121" i="1"/>
  <c r="CT56" i="1"/>
  <c r="CT170" i="1"/>
  <c r="CT93" i="1"/>
  <c r="CT63" i="1"/>
  <c r="CT114" i="1"/>
  <c r="CT24" i="1"/>
  <c r="CT132" i="1"/>
  <c r="CT28" i="1"/>
  <c r="CT59" i="1"/>
  <c r="CT20" i="1"/>
  <c r="CT61" i="1"/>
  <c r="CT181" i="1"/>
  <c r="CT115" i="1"/>
  <c r="CT135" i="1"/>
  <c r="CT22" i="1"/>
  <c r="CT97" i="1"/>
  <c r="CT152" i="1"/>
  <c r="CT179" i="1"/>
  <c r="CT36" i="1"/>
  <c r="CT9" i="1"/>
  <c r="CT95" i="1"/>
  <c r="CT146" i="1"/>
  <c r="EG162" i="1"/>
  <c r="BV22" i="1"/>
  <c r="CH22" i="1" s="1"/>
  <c r="BV136" i="1"/>
  <c r="BV144" i="1"/>
  <c r="BJ144" i="1" s="1"/>
  <c r="BV158" i="1"/>
  <c r="BJ158" i="1" s="1"/>
  <c r="BV145" i="1"/>
  <c r="BJ145" i="1" s="1"/>
  <c r="BV39" i="1"/>
  <c r="BV117" i="1"/>
  <c r="BV54" i="1"/>
  <c r="BV34" i="1"/>
  <c r="BV142" i="1"/>
  <c r="CG6" i="1"/>
  <c r="O18" i="7" s="1"/>
  <c r="O19" i="7" s="1"/>
  <c r="O20" i="7" s="1"/>
  <c r="O21" i="7" s="1"/>
  <c r="BV65" i="1"/>
  <c r="BV27" i="1"/>
  <c r="BV75" i="1"/>
  <c r="BV157" i="1"/>
  <c r="BV152" i="1"/>
  <c r="BV11" i="1"/>
  <c r="BV35" i="1"/>
  <c r="BV128" i="1"/>
  <c r="BV135" i="1"/>
  <c r="BV106" i="1"/>
  <c r="BV85" i="1"/>
  <c r="BV44" i="1"/>
  <c r="BV13" i="1"/>
  <c r="BV10" i="1"/>
  <c r="BV82" i="1"/>
  <c r="BV120" i="1"/>
  <c r="BV109" i="1"/>
  <c r="BV149" i="1"/>
  <c r="BV68" i="1"/>
  <c r="BV73" i="1"/>
  <c r="BV147" i="1"/>
  <c r="BV30" i="1"/>
  <c r="BV169" i="1"/>
  <c r="BJ169" i="1" s="1"/>
  <c r="BV24" i="1"/>
  <c r="BV60" i="1"/>
  <c r="BV79" i="1"/>
  <c r="BV102" i="1"/>
  <c r="BV134" i="1"/>
  <c r="BV37" i="1"/>
  <c r="BV153" i="1"/>
  <c r="BV9" i="1"/>
  <c r="BV90" i="1"/>
  <c r="BV51" i="1"/>
  <c r="BV112" i="1"/>
  <c r="BV21" i="1"/>
  <c r="BV80" i="1"/>
  <c r="BV46" i="1"/>
  <c r="BV180" i="1"/>
  <c r="BJ180" i="1" s="1"/>
  <c r="BI6" i="1"/>
  <c r="BV96" i="1"/>
  <c r="BV171" i="1"/>
  <c r="BJ171" i="1" s="1"/>
  <c r="BV101" i="1"/>
  <c r="BV29" i="1"/>
  <c r="BV69" i="1"/>
  <c r="BV155" i="1"/>
  <c r="BV31" i="1"/>
  <c r="BV138" i="1"/>
  <c r="BV94" i="1"/>
  <c r="BV61" i="1"/>
  <c r="BV143" i="1"/>
  <c r="BV124" i="1"/>
  <c r="BV28" i="1"/>
  <c r="BV131" i="1"/>
  <c r="BV139" i="1"/>
  <c r="O16" i="5"/>
  <c r="O15" i="5" s="1"/>
  <c r="BV177" i="1"/>
  <c r="BJ177" i="1" s="1"/>
  <c r="BV140" i="1"/>
  <c r="BV125" i="1"/>
  <c r="BV148" i="1"/>
  <c r="BV115" i="1"/>
  <c r="BV113" i="1"/>
  <c r="BV107" i="1"/>
  <c r="BV83" i="1"/>
  <c r="BV103" i="1"/>
  <c r="BV167" i="1"/>
  <c r="BV93" i="1"/>
  <c r="BV164" i="1"/>
  <c r="BV97" i="1"/>
  <c r="BV182" i="1"/>
  <c r="BJ182" i="1" s="1"/>
  <c r="BV84" i="1"/>
  <c r="BV161" i="1"/>
  <c r="BV52" i="1"/>
  <c r="BV122" i="1"/>
  <c r="BV89" i="1"/>
  <c r="BV71" i="1"/>
  <c r="BV42" i="1"/>
  <c r="BV58" i="1"/>
  <c r="BV170" i="1"/>
  <c r="BJ170" i="1" s="1"/>
  <c r="BV15" i="1"/>
  <c r="BV74" i="1"/>
  <c r="BV141" i="1"/>
  <c r="BV181" i="1"/>
  <c r="BJ181" i="1" s="1"/>
  <c r="BV111" i="1"/>
  <c r="BV130" i="1"/>
  <c r="BV175" i="1"/>
  <c r="BJ175" i="1" s="1"/>
  <c r="BV47" i="1"/>
  <c r="BV154" i="1"/>
  <c r="BV173" i="1"/>
  <c r="BJ173" i="1" s="1"/>
  <c r="BV20" i="1"/>
  <c r="BV40" i="1"/>
  <c r="BV146" i="1"/>
  <c r="BV99" i="1"/>
  <c r="BV98" i="1"/>
  <c r="BV160" i="1"/>
  <c r="BV129" i="1"/>
  <c r="BV38" i="1"/>
  <c r="BV137" i="1"/>
  <c r="BV163" i="1"/>
  <c r="BV126" i="1"/>
  <c r="BV132" i="1"/>
  <c r="BV26" i="1"/>
  <c r="BV174" i="1"/>
  <c r="BJ174" i="1" s="1"/>
  <c r="BV32" i="1"/>
  <c r="BV77" i="1"/>
  <c r="BV50" i="1"/>
  <c r="BV64" i="1"/>
  <c r="BV45" i="1"/>
  <c r="BV108" i="1"/>
  <c r="BV66" i="1"/>
  <c r="BV104" i="1"/>
  <c r="BV172" i="1"/>
  <c r="BJ172" i="1" s="1"/>
  <c r="BV41" i="1"/>
  <c r="BV150" i="1"/>
  <c r="BV100" i="1"/>
  <c r="BV7" i="1"/>
  <c r="BV59" i="1"/>
  <c r="BV78" i="1"/>
  <c r="BV91" i="1"/>
  <c r="BV81" i="1"/>
  <c r="BV162" i="1"/>
  <c r="BV70" i="1"/>
  <c r="BV133" i="1"/>
  <c r="BV72" i="1"/>
  <c r="BV105" i="1"/>
  <c r="BV127" i="1"/>
  <c r="BV17" i="1"/>
  <c r="BV116" i="1"/>
  <c r="BV55" i="1"/>
  <c r="BV119" i="1"/>
  <c r="BV159" i="1"/>
  <c r="BV67" i="1"/>
  <c r="BV178" i="1"/>
  <c r="BJ178" i="1" s="1"/>
  <c r="BV62" i="1"/>
  <c r="BV95" i="1"/>
  <c r="BV25" i="1"/>
  <c r="BV18" i="1"/>
  <c r="BV184" i="1"/>
  <c r="BJ184" i="1" s="1"/>
  <c r="BV165" i="1"/>
  <c r="BV8" i="1"/>
  <c r="BV92" i="1"/>
  <c r="BV88" i="1"/>
  <c r="BV114" i="1"/>
  <c r="BV123" i="1"/>
  <c r="BV110" i="1"/>
  <c r="BV176" i="1"/>
  <c r="BJ176" i="1" s="1"/>
  <c r="BV43" i="1"/>
  <c r="BV33" i="1"/>
  <c r="BV183" i="1"/>
  <c r="BJ183" i="1" s="1"/>
  <c r="BV151" i="1"/>
  <c r="CC10" i="3"/>
  <c r="CW13" i="1"/>
  <c r="DA9" i="3"/>
  <c r="DM9" i="3" s="1"/>
  <c r="CO9" i="3"/>
  <c r="EB9" i="3" s="1"/>
  <c r="AO5" i="3"/>
  <c r="AL87" i="1"/>
  <c r="M10" i="19"/>
  <c r="AL137" i="1"/>
  <c r="AL7" i="1"/>
  <c r="AL67" i="1" l="1"/>
  <c r="AL74" i="1"/>
  <c r="AL17" i="1"/>
  <c r="Z6" i="1"/>
  <c r="AL177" i="1"/>
  <c r="AL29" i="1"/>
  <c r="AL167" i="1"/>
  <c r="AL75" i="1"/>
  <c r="AL84" i="1"/>
  <c r="AL181" i="1"/>
  <c r="AL161" i="1"/>
  <c r="AL144" i="1"/>
  <c r="AL107" i="1"/>
  <c r="AL143" i="1"/>
  <c r="AL165" i="1"/>
  <c r="AL72" i="1"/>
  <c r="AL160" i="1"/>
  <c r="AL34" i="1"/>
  <c r="AL131" i="1"/>
  <c r="AL132" i="1"/>
  <c r="AL13" i="1"/>
  <c r="AL69" i="1"/>
  <c r="AL138" i="1"/>
  <c r="BD85" i="3"/>
  <c r="BD24" i="3"/>
  <c r="BD146" i="3"/>
  <c r="BD22" i="3"/>
  <c r="BD29" i="3"/>
  <c r="BD122" i="3"/>
  <c r="BD84" i="3"/>
  <c r="BD76" i="3"/>
  <c r="BD148" i="3"/>
  <c r="BD59" i="3"/>
  <c r="BD145" i="3"/>
  <c r="BD142" i="3"/>
  <c r="BD177" i="3"/>
  <c r="BD178" i="3"/>
  <c r="BD169" i="3"/>
  <c r="BD51" i="3"/>
  <c r="BD33" i="3"/>
  <c r="BD150" i="3"/>
  <c r="BD88" i="3"/>
  <c r="BD141" i="3"/>
  <c r="BD91" i="3"/>
  <c r="BD153" i="3"/>
  <c r="BD167" i="3"/>
  <c r="BD140" i="3"/>
  <c r="BD126" i="3"/>
  <c r="BD119" i="3"/>
  <c r="BD164" i="3"/>
  <c r="BD133" i="3"/>
  <c r="BD111" i="3"/>
  <c r="BD21" i="3"/>
  <c r="BD55" i="3"/>
  <c r="BD38" i="3"/>
  <c r="BD163" i="3"/>
  <c r="BD130" i="3"/>
  <c r="BD123" i="3"/>
  <c r="BD82" i="3"/>
  <c r="BD120" i="3"/>
  <c r="BD39" i="3"/>
  <c r="BD179" i="3"/>
  <c r="BD165" i="3"/>
  <c r="BD175" i="3"/>
  <c r="BD108" i="3"/>
  <c r="BD7" i="3"/>
  <c r="BD97" i="3"/>
  <c r="BD182" i="3"/>
  <c r="BD112" i="3"/>
  <c r="BD157" i="3"/>
  <c r="BD180" i="3"/>
  <c r="BD159" i="3"/>
  <c r="BD79" i="3"/>
  <c r="BD68" i="3"/>
  <c r="BD78" i="3"/>
  <c r="BD70" i="3"/>
  <c r="BD128" i="3"/>
  <c r="BD143" i="3"/>
  <c r="BD80" i="3"/>
  <c r="BD116" i="3"/>
  <c r="BD46" i="3"/>
  <c r="BD45" i="3"/>
  <c r="BD174" i="3"/>
  <c r="BD40" i="3"/>
  <c r="BD75" i="3"/>
  <c r="BD8" i="3"/>
  <c r="BD18" i="3"/>
  <c r="BD19" i="3"/>
  <c r="BD56" i="3"/>
  <c r="BD115" i="3"/>
  <c r="BD92" i="3"/>
  <c r="BD170" i="3"/>
  <c r="BD30" i="3"/>
  <c r="BD136" i="3"/>
  <c r="BD103" i="3"/>
  <c r="BD5" i="3"/>
  <c r="BD125" i="3"/>
  <c r="BD107" i="3"/>
  <c r="BD34" i="3"/>
  <c r="BD86" i="3"/>
  <c r="BD87" i="3"/>
  <c r="BD32" i="3"/>
  <c r="BD105" i="3"/>
  <c r="BD162" i="3"/>
  <c r="BD117" i="3"/>
  <c r="BD109" i="3"/>
  <c r="BD52" i="3"/>
  <c r="BD41" i="3"/>
  <c r="BD71" i="3"/>
  <c r="BD90" i="3"/>
  <c r="BD31" i="3"/>
  <c r="BD9" i="3"/>
  <c r="BD12" i="3"/>
  <c r="BD67" i="3"/>
  <c r="BD47" i="3"/>
  <c r="BD96" i="3"/>
  <c r="BD181" i="3"/>
  <c r="BD74" i="3"/>
  <c r="BD60" i="3"/>
  <c r="BD25" i="3"/>
  <c r="BD113" i="3"/>
  <c r="BD151" i="3"/>
  <c r="BD83" i="3"/>
  <c r="BD131" i="3"/>
  <c r="BD135" i="3"/>
  <c r="BD98" i="3"/>
  <c r="BD17" i="3"/>
  <c r="BD27" i="3"/>
  <c r="BD13" i="3"/>
  <c r="BD43" i="3"/>
  <c r="BD156" i="3"/>
  <c r="BD171" i="3"/>
  <c r="BD99" i="3"/>
  <c r="BD161" i="3"/>
  <c r="BD160" i="3"/>
  <c r="BD110" i="3"/>
  <c r="BD127" i="3"/>
  <c r="BD134" i="3"/>
  <c r="BD44" i="3"/>
  <c r="BD72" i="3"/>
  <c r="BD16" i="3"/>
  <c r="BD138" i="3"/>
  <c r="BD48" i="3"/>
  <c r="BD114" i="3"/>
  <c r="BD42" i="3"/>
  <c r="BD57" i="3"/>
  <c r="BD139" i="3"/>
  <c r="BD66" i="3"/>
  <c r="BD104" i="3"/>
  <c r="BD172" i="3"/>
  <c r="BD137" i="3"/>
  <c r="BD81" i="3"/>
  <c r="BD58" i="3"/>
  <c r="BD124" i="3"/>
  <c r="BD54" i="3"/>
  <c r="BD152" i="3"/>
  <c r="BD149" i="3"/>
  <c r="BD95" i="3"/>
  <c r="BD94" i="3"/>
  <c r="BD121" i="3"/>
  <c r="BD62" i="3"/>
  <c r="BD61" i="3"/>
  <c r="BD6" i="3"/>
  <c r="BD129" i="3"/>
  <c r="BD36" i="3"/>
  <c r="BD69" i="3"/>
  <c r="BD20" i="3"/>
  <c r="BD11" i="3"/>
  <c r="BD102" i="3"/>
  <c r="BD77" i="3"/>
  <c r="BD100" i="3"/>
  <c r="BD65" i="3"/>
  <c r="BD144" i="3"/>
  <c r="BD50" i="3"/>
  <c r="BD37" i="3"/>
  <c r="BD28" i="3"/>
  <c r="BD49" i="3"/>
  <c r="BD35" i="3"/>
  <c r="BD15" i="3"/>
  <c r="BD132" i="3"/>
  <c r="BD89" i="3"/>
  <c r="BD158" i="3"/>
  <c r="BD166" i="3"/>
  <c r="BD23" i="3"/>
  <c r="BD118" i="3"/>
  <c r="BD154" i="3"/>
  <c r="BD176" i="3"/>
  <c r="BD53" i="3"/>
  <c r="BD26" i="3"/>
  <c r="BD168" i="3"/>
  <c r="BD64" i="3"/>
  <c r="BD63" i="3"/>
  <c r="BD14" i="3"/>
  <c r="BD73" i="3"/>
  <c r="BD101" i="3"/>
  <c r="BD106" i="3"/>
  <c r="BD155" i="3"/>
  <c r="BD173" i="3"/>
  <c r="BD147" i="3"/>
  <c r="BD10" i="3"/>
  <c r="BD93" i="3"/>
  <c r="DU28" i="1"/>
  <c r="EG121" i="1"/>
  <c r="EG144" i="1"/>
  <c r="EG142" i="1"/>
  <c r="DU167" i="1"/>
  <c r="EG34" i="1"/>
  <c r="DU76" i="1"/>
  <c r="EG111" i="1"/>
  <c r="EG12" i="1"/>
  <c r="EG17" i="1"/>
  <c r="EG155" i="1"/>
  <c r="EG145" i="1"/>
  <c r="DU36" i="1"/>
  <c r="EG22" i="1"/>
  <c r="DU132" i="1"/>
  <c r="EG156" i="1"/>
  <c r="DU110" i="1"/>
  <c r="DU150" i="1"/>
  <c r="EG51" i="1"/>
  <c r="DU154" i="1"/>
  <c r="DU120" i="1"/>
  <c r="DU159" i="1"/>
  <c r="DU99" i="1"/>
  <c r="DU140" i="1"/>
  <c r="DU60" i="1"/>
  <c r="EG158" i="1"/>
  <c r="EG58" i="1"/>
  <c r="EG143" i="1"/>
  <c r="EG13" i="1"/>
  <c r="EG50" i="1"/>
  <c r="DU21" i="1"/>
  <c r="EG67" i="1"/>
  <c r="EG10" i="1"/>
  <c r="DU87" i="1"/>
  <c r="EG98" i="1"/>
  <c r="DU54" i="1"/>
  <c r="EG83" i="1"/>
  <c r="EG18" i="1"/>
  <c r="DU162" i="1"/>
  <c r="ES162" i="1" s="1"/>
  <c r="DU37" i="1"/>
  <c r="EG15" i="1"/>
  <c r="EG126" i="1"/>
  <c r="EG14" i="1"/>
  <c r="EG181" i="1"/>
  <c r="DU106" i="1"/>
  <c r="DU137" i="1"/>
  <c r="O22" i="5" s="1"/>
  <c r="EG68" i="1"/>
  <c r="DU81" i="1"/>
  <c r="EG53" i="1"/>
  <c r="EG85" i="1"/>
  <c r="DU146" i="1"/>
  <c r="DU179" i="1"/>
  <c r="DU135" i="1"/>
  <c r="DU20" i="1"/>
  <c r="DU170" i="1"/>
  <c r="DU157" i="1"/>
  <c r="DU16" i="1"/>
  <c r="EG11" i="1"/>
  <c r="DU102" i="1"/>
  <c r="DU35" i="1"/>
  <c r="DU101" i="1"/>
  <c r="DU127" i="1"/>
  <c r="DU19" i="1"/>
  <c r="DU117" i="1"/>
  <c r="EG180" i="1"/>
  <c r="EG175" i="1"/>
  <c r="EG138" i="1"/>
  <c r="DU177" i="1"/>
  <c r="DU104" i="1"/>
  <c r="DU48" i="1"/>
  <c r="DU107" i="1"/>
  <c r="EG82" i="1"/>
  <c r="DU118" i="1"/>
  <c r="DU96" i="1"/>
  <c r="DU70" i="1"/>
  <c r="EG119" i="1"/>
  <c r="DU147" i="1"/>
  <c r="EG8" i="1"/>
  <c r="EG65" i="1"/>
  <c r="DU7" i="1"/>
  <c r="DU109" i="1"/>
  <c r="DU43" i="1"/>
  <c r="DU160" i="1"/>
  <c r="DU103" i="1"/>
  <c r="EG149" i="1"/>
  <c r="EG94" i="1"/>
  <c r="DU169" i="1"/>
  <c r="DU131" i="1"/>
  <c r="EG57" i="1"/>
  <c r="EG178" i="1"/>
  <c r="DU30" i="1"/>
  <c r="DU124" i="1"/>
  <c r="EG9" i="1"/>
  <c r="EG63" i="1"/>
  <c r="DU92" i="1"/>
  <c r="EG73" i="1"/>
  <c r="DU163" i="1"/>
  <c r="EG27" i="1"/>
  <c r="DU148" i="1"/>
  <c r="DU153" i="1"/>
  <c r="EG31" i="1"/>
  <c r="EG105" i="1"/>
  <c r="DU23" i="1"/>
  <c r="EG66" i="1"/>
  <c r="EG91" i="1"/>
  <c r="EG152" i="1"/>
  <c r="DU59" i="1"/>
  <c r="DU114" i="1"/>
  <c r="EG80" i="1"/>
  <c r="DU62" i="1"/>
  <c r="DU33" i="1"/>
  <c r="EG49" i="1"/>
  <c r="DU41" i="1"/>
  <c r="DU47" i="1"/>
  <c r="DU183" i="1"/>
  <c r="EG38" i="1"/>
  <c r="EG86" i="1"/>
  <c r="DU77" i="1"/>
  <c r="DU139" i="1"/>
  <c r="DU141" i="1"/>
  <c r="DU29" i="1"/>
  <c r="EG100" i="1"/>
  <c r="EG25" i="1"/>
  <c r="EG173" i="1"/>
  <c r="DU166" i="1"/>
  <c r="EG112" i="1"/>
  <c r="EG78" i="1"/>
  <c r="BO7" i="3"/>
  <c r="BO11" i="3"/>
  <c r="BO15" i="3"/>
  <c r="BO19" i="3"/>
  <c r="BO23" i="3"/>
  <c r="BO27" i="3"/>
  <c r="BO31" i="3"/>
  <c r="BO35" i="3"/>
  <c r="BO39" i="3"/>
  <c r="BO43" i="3"/>
  <c r="BO47" i="3"/>
  <c r="BO51" i="3"/>
  <c r="BO55" i="3"/>
  <c r="BO59" i="3"/>
  <c r="BO63" i="3"/>
  <c r="BO67" i="3"/>
  <c r="BO71" i="3"/>
  <c r="BO5" i="3"/>
  <c r="BO9" i="3"/>
  <c r="BO13" i="3"/>
  <c r="BO17" i="3"/>
  <c r="BO21" i="3"/>
  <c r="BO25" i="3"/>
  <c r="BO29" i="3"/>
  <c r="BO33" i="3"/>
  <c r="BO37" i="3"/>
  <c r="BO41" i="3"/>
  <c r="BO45" i="3"/>
  <c r="BO49" i="3"/>
  <c r="BO53" i="3"/>
  <c r="BO57" i="3"/>
  <c r="BO61" i="3"/>
  <c r="BO65" i="3"/>
  <c r="BO69" i="3"/>
  <c r="BO8" i="3"/>
  <c r="BO16" i="3"/>
  <c r="BO24" i="3"/>
  <c r="BO32" i="3"/>
  <c r="BO40" i="3"/>
  <c r="BO48" i="3"/>
  <c r="BO56" i="3"/>
  <c r="BO64" i="3"/>
  <c r="BO74" i="3"/>
  <c r="BO78" i="3"/>
  <c r="BO82" i="3"/>
  <c r="BO86" i="3"/>
  <c r="BO90" i="3"/>
  <c r="BO94" i="3"/>
  <c r="BO98" i="3"/>
  <c r="BO102" i="3"/>
  <c r="BO10" i="3"/>
  <c r="BO18" i="3"/>
  <c r="BO26" i="3"/>
  <c r="BO34" i="3"/>
  <c r="BO42" i="3"/>
  <c r="BO50" i="3"/>
  <c r="BO58" i="3"/>
  <c r="BO66" i="3"/>
  <c r="BO75" i="3"/>
  <c r="BO79" i="3"/>
  <c r="BO83" i="3"/>
  <c r="BO87" i="3"/>
  <c r="BO91" i="3"/>
  <c r="BO95" i="3"/>
  <c r="BO99" i="3"/>
  <c r="BO103" i="3"/>
  <c r="BO12" i="3"/>
  <c r="BO28" i="3"/>
  <c r="BO44" i="3"/>
  <c r="BO60" i="3"/>
  <c r="BO72" i="3"/>
  <c r="BO80" i="3"/>
  <c r="BO88" i="3"/>
  <c r="BO96" i="3"/>
  <c r="BO109" i="3"/>
  <c r="BO113" i="3"/>
  <c r="BO117" i="3"/>
  <c r="BO121" i="3"/>
  <c r="BO125" i="3"/>
  <c r="BO129" i="3"/>
  <c r="BO133" i="3"/>
  <c r="BO137" i="3"/>
  <c r="BO141" i="3"/>
  <c r="BO145" i="3"/>
  <c r="BO149" i="3"/>
  <c r="BO153" i="3"/>
  <c r="BO157" i="3"/>
  <c r="BO161" i="3"/>
  <c r="BO165" i="3"/>
  <c r="BO169" i="3"/>
  <c r="BO173" i="3"/>
  <c r="BO177" i="3"/>
  <c r="BO181" i="3"/>
  <c r="BO6" i="3"/>
  <c r="BO22" i="3"/>
  <c r="BO38" i="3"/>
  <c r="BO54" i="3"/>
  <c r="BO70" i="3"/>
  <c r="BO77" i="3"/>
  <c r="BO85" i="3"/>
  <c r="BO93" i="3"/>
  <c r="BO101" i="3"/>
  <c r="BO104" i="3"/>
  <c r="BO105" i="3"/>
  <c r="BO106" i="3"/>
  <c r="BO110" i="3"/>
  <c r="BO114" i="3"/>
  <c r="BO118" i="3"/>
  <c r="BO122" i="3"/>
  <c r="BO126" i="3"/>
  <c r="BO130" i="3"/>
  <c r="BO134" i="3"/>
  <c r="BO138" i="3"/>
  <c r="BO142" i="3"/>
  <c r="BO146" i="3"/>
  <c r="BO150" i="3"/>
  <c r="BO154" i="3"/>
  <c r="BO158" i="3"/>
  <c r="BO162" i="3"/>
  <c r="BO166" i="3"/>
  <c r="BO170" i="3"/>
  <c r="BO174" i="3"/>
  <c r="BO178" i="3"/>
  <c r="BO182" i="3"/>
  <c r="BO20" i="3"/>
  <c r="BO52" i="3"/>
  <c r="BO84" i="3"/>
  <c r="BO100" i="3"/>
  <c r="BO107" i="3"/>
  <c r="BO115" i="3"/>
  <c r="BO123" i="3"/>
  <c r="BO131" i="3"/>
  <c r="BO139" i="3"/>
  <c r="BO147" i="3"/>
  <c r="BO155" i="3"/>
  <c r="BO163" i="3"/>
  <c r="BO171" i="3"/>
  <c r="BO179" i="3"/>
  <c r="BO14" i="3"/>
  <c r="BO46" i="3"/>
  <c r="BO81" i="3"/>
  <c r="BO97" i="3"/>
  <c r="BO112" i="3"/>
  <c r="BO120" i="3"/>
  <c r="BO128" i="3"/>
  <c r="BO136" i="3"/>
  <c r="BO144" i="3"/>
  <c r="BO152" i="3"/>
  <c r="BO160" i="3"/>
  <c r="BO168" i="3"/>
  <c r="BO176" i="3"/>
  <c r="BO36" i="3"/>
  <c r="BO68" i="3"/>
  <c r="BO76" i="3"/>
  <c r="BO92" i="3"/>
  <c r="BO111" i="3"/>
  <c r="BO119" i="3"/>
  <c r="BO127" i="3"/>
  <c r="BO135" i="3"/>
  <c r="BO143" i="3"/>
  <c r="BO151" i="3"/>
  <c r="BO159" i="3"/>
  <c r="BO167" i="3"/>
  <c r="BO175" i="3"/>
  <c r="BO62" i="3"/>
  <c r="BO124" i="3"/>
  <c r="BO156" i="3"/>
  <c r="AO11" i="3"/>
  <c r="BO116" i="3"/>
  <c r="BO180" i="3"/>
  <c r="BO132" i="3"/>
  <c r="BO164" i="3"/>
  <c r="BO73" i="3"/>
  <c r="BO108" i="3"/>
  <c r="BO140" i="3"/>
  <c r="BO172" i="3"/>
  <c r="BO30" i="3"/>
  <c r="BO89" i="3"/>
  <c r="BO148" i="3"/>
  <c r="AL62" i="1"/>
  <c r="AL27" i="1"/>
  <c r="AL155" i="1"/>
  <c r="AL108" i="1"/>
  <c r="AL164" i="1"/>
  <c r="AL124" i="1"/>
  <c r="AL168" i="1"/>
  <c r="AL40" i="1"/>
  <c r="AL11" i="1"/>
  <c r="AL46" i="1"/>
  <c r="AL102" i="1"/>
  <c r="AL52" i="1"/>
  <c r="AL111" i="1"/>
  <c r="N9" i="7"/>
  <c r="BJ36" i="1"/>
  <c r="EG140" i="1"/>
  <c r="EG81" i="1"/>
  <c r="BJ19" i="1"/>
  <c r="N6" i="1"/>
  <c r="BJ76" i="1"/>
  <c r="N24" i="5"/>
  <c r="EG135" i="1"/>
  <c r="CH12" i="1"/>
  <c r="BJ16" i="1"/>
  <c r="CH48" i="1"/>
  <c r="CH57" i="1"/>
  <c r="BJ118" i="1"/>
  <c r="EG20" i="1"/>
  <c r="CH86" i="1"/>
  <c r="BJ63" i="1"/>
  <c r="CH56" i="1"/>
  <c r="CH144" i="1"/>
  <c r="EG19" i="1"/>
  <c r="EG62" i="1"/>
  <c r="EG166" i="1"/>
  <c r="EG21" i="1"/>
  <c r="EG87" i="1"/>
  <c r="DU126" i="1"/>
  <c r="EG36" i="1"/>
  <c r="EG150" i="1"/>
  <c r="BJ156" i="1"/>
  <c r="CH166" i="1"/>
  <c r="EG159" i="1"/>
  <c r="EG154" i="1"/>
  <c r="DU8" i="1"/>
  <c r="O19" i="5"/>
  <c r="EG101" i="1"/>
  <c r="BJ14" i="1"/>
  <c r="EG70" i="1"/>
  <c r="EG104" i="1"/>
  <c r="EG118" i="1"/>
  <c r="EG160" i="1"/>
  <c r="CH23" i="1"/>
  <c r="CH49" i="1"/>
  <c r="EG179" i="1"/>
  <c r="EG16" i="1"/>
  <c r="EG109" i="1"/>
  <c r="EG48" i="1"/>
  <c r="EG102" i="1"/>
  <c r="EG146" i="1"/>
  <c r="EG170" i="1"/>
  <c r="EG177" i="1"/>
  <c r="EG127" i="1"/>
  <c r="EG117" i="1"/>
  <c r="EG157" i="1"/>
  <c r="EG107" i="1"/>
  <c r="CH158" i="1"/>
  <c r="DU111" i="1"/>
  <c r="ES111" i="1" s="1"/>
  <c r="EG120" i="1"/>
  <c r="EG54" i="1"/>
  <c r="CH87" i="1"/>
  <c r="BJ121" i="1"/>
  <c r="BJ53" i="1"/>
  <c r="EG163" i="1"/>
  <c r="EG76" i="1"/>
  <c r="DU9" i="1"/>
  <c r="DU142" i="1"/>
  <c r="ES142" i="1" s="1"/>
  <c r="EG23" i="1"/>
  <c r="DU14" i="1"/>
  <c r="DU158" i="1"/>
  <c r="EG99" i="1"/>
  <c r="EG115" i="1"/>
  <c r="EG176" i="1"/>
  <c r="DU130" i="1"/>
  <c r="DU38" i="1"/>
  <c r="ES38" i="1" s="1"/>
  <c r="BJ22" i="1"/>
  <c r="EG139" i="1"/>
  <c r="EG46" i="1"/>
  <c r="EG56" i="1"/>
  <c r="DU97" i="1"/>
  <c r="EG97" i="1"/>
  <c r="EG28" i="1"/>
  <c r="EG106" i="1"/>
  <c r="EG92" i="1"/>
  <c r="EG64" i="1"/>
  <c r="EG161" i="1"/>
  <c r="DU161" i="1"/>
  <c r="O27" i="5"/>
  <c r="EG137" i="1"/>
  <c r="EG168" i="1"/>
  <c r="EG148" i="1"/>
  <c r="EG167" i="1"/>
  <c r="EG44" i="1"/>
  <c r="EG45" i="1"/>
  <c r="EG90" i="1"/>
  <c r="EG69" i="1"/>
  <c r="EG125" i="1"/>
  <c r="EG122" i="1"/>
  <c r="DU122" i="1"/>
  <c r="DU168" i="1"/>
  <c r="DU66" i="1"/>
  <c r="ES66" i="1" s="1"/>
  <c r="EG153" i="1"/>
  <c r="DU155" i="1"/>
  <c r="DU181" i="1"/>
  <c r="ES181" i="1" s="1"/>
  <c r="DU136" i="1"/>
  <c r="DU17" i="1"/>
  <c r="DU75" i="1"/>
  <c r="DU115" i="1"/>
  <c r="DU68" i="1"/>
  <c r="DU116" i="1"/>
  <c r="DU91" i="1"/>
  <c r="DU144" i="1"/>
  <c r="DU56" i="1"/>
  <c r="EG174" i="1"/>
  <c r="DU82" i="1"/>
  <c r="ES82" i="1" s="1"/>
  <c r="DU44" i="1"/>
  <c r="DU31" i="1"/>
  <c r="DU145" i="1"/>
  <c r="ES145" i="1" s="1"/>
  <c r="DU12" i="1"/>
  <c r="DU85" i="1"/>
  <c r="EG32" i="1"/>
  <c r="EG172" i="1"/>
  <c r="DU84" i="1"/>
  <c r="EG84" i="1"/>
  <c r="EG77" i="1"/>
  <c r="DU184" i="1"/>
  <c r="EG183" i="1"/>
  <c r="EG59" i="1"/>
  <c r="EG116" i="1"/>
  <c r="EG75" i="1"/>
  <c r="CH145" i="1"/>
  <c r="EG141" i="1"/>
  <c r="EG136" i="1"/>
  <c r="EG95" i="1"/>
  <c r="EG184" i="1"/>
  <c r="EG72" i="1"/>
  <c r="EG108" i="1"/>
  <c r="EG61" i="1"/>
  <c r="EG132" i="1"/>
  <c r="EG93" i="1"/>
  <c r="DU93" i="1"/>
  <c r="DU71" i="1"/>
  <c r="EG71" i="1"/>
  <c r="EG110" i="1"/>
  <c r="EG52" i="1"/>
  <c r="DU52" i="1"/>
  <c r="EG60" i="1"/>
  <c r="EG55" i="1"/>
  <c r="EG129" i="1"/>
  <c r="M22" i="20"/>
  <c r="M24" i="20" s="1"/>
  <c r="DU164" i="1"/>
  <c r="EG164" i="1"/>
  <c r="DU182" i="1"/>
  <c r="EG182" i="1"/>
  <c r="EG134" i="1"/>
  <c r="EG40" i="1"/>
  <c r="EG37" i="1"/>
  <c r="EG88" i="1"/>
  <c r="EG89" i="1"/>
  <c r="DU89" i="1"/>
  <c r="DU90" i="1"/>
  <c r="DU134" i="1"/>
  <c r="EG79" i="1"/>
  <c r="DU40" i="1"/>
  <c r="ES40" i="1" s="1"/>
  <c r="DU27" i="1"/>
  <c r="ES27" i="1" s="1"/>
  <c r="EG147" i="1"/>
  <c r="DU79" i="1"/>
  <c r="DU13" i="1"/>
  <c r="ES13" i="1" s="1"/>
  <c r="DU128" i="1"/>
  <c r="DU74" i="1"/>
  <c r="DU156" i="1"/>
  <c r="ES156" i="1" s="1"/>
  <c r="DU83" i="1"/>
  <c r="ES83" i="1" s="1"/>
  <c r="EG123" i="1"/>
  <c r="DU125" i="1"/>
  <c r="DU67" i="1"/>
  <c r="DU105" i="1"/>
  <c r="DU39" i="1"/>
  <c r="DU86" i="1"/>
  <c r="DU64" i="1"/>
  <c r="DU88" i="1"/>
  <c r="DU98" i="1"/>
  <c r="DU55" i="1"/>
  <c r="DU58" i="1"/>
  <c r="DU112" i="1"/>
  <c r="DU123" i="1"/>
  <c r="DU25" i="1"/>
  <c r="ES25" i="1" s="1"/>
  <c r="DU69" i="1"/>
  <c r="DU15" i="1"/>
  <c r="ES15" i="1" s="1"/>
  <c r="EG128" i="1"/>
  <c r="EG42" i="1"/>
  <c r="DU42" i="1"/>
  <c r="EG151" i="1"/>
  <c r="EG165" i="1"/>
  <c r="DU176" i="1"/>
  <c r="DU32" i="1"/>
  <c r="DU80" i="1"/>
  <c r="ES80" i="1" s="1"/>
  <c r="EG130" i="1"/>
  <c r="EG41" i="1"/>
  <c r="EG29" i="1"/>
  <c r="EG39" i="1"/>
  <c r="EG33" i="1"/>
  <c r="EG74" i="1"/>
  <c r="EG114" i="1"/>
  <c r="EG47" i="1"/>
  <c r="EG26" i="1"/>
  <c r="EG24" i="1"/>
  <c r="EG171" i="1"/>
  <c r="EG35" i="1"/>
  <c r="EG113" i="1"/>
  <c r="EG96" i="1"/>
  <c r="CT6" i="1"/>
  <c r="EG7" i="1"/>
  <c r="EG43" i="1"/>
  <c r="EG103" i="1"/>
  <c r="EG169" i="1"/>
  <c r="EG131" i="1"/>
  <c r="EG30" i="1"/>
  <c r="EG124" i="1"/>
  <c r="DU172" i="1"/>
  <c r="DU45" i="1"/>
  <c r="DU113" i="1"/>
  <c r="DU26" i="1"/>
  <c r="DU10" i="1"/>
  <c r="DU61" i="1"/>
  <c r="DU119" i="1"/>
  <c r="ES119" i="1" s="1"/>
  <c r="DU152" i="1"/>
  <c r="DU65" i="1"/>
  <c r="DU34" i="1"/>
  <c r="DU57" i="1"/>
  <c r="DU149" i="1"/>
  <c r="DU143" i="1"/>
  <c r="ES143" i="1" s="1"/>
  <c r="DU133" i="1"/>
  <c r="DU78" i="1"/>
  <c r="DU51" i="1"/>
  <c r="ES51" i="1" s="1"/>
  <c r="DU108" i="1"/>
  <c r="DU50" i="1"/>
  <c r="DU165" i="1"/>
  <c r="DU129" i="1"/>
  <c r="DU94" i="1"/>
  <c r="DU173" i="1"/>
  <c r="DU72" i="1"/>
  <c r="DU171" i="1"/>
  <c r="DU46" i="1"/>
  <c r="DU63" i="1"/>
  <c r="DU49" i="1"/>
  <c r="ES49" i="1" s="1"/>
  <c r="DU180" i="1"/>
  <c r="DU151" i="1"/>
  <c r="DU24" i="1"/>
  <c r="DU73" i="1"/>
  <c r="ES73" i="1" s="1"/>
  <c r="DU18" i="1"/>
  <c r="DU95" i="1"/>
  <c r="DU138" i="1"/>
  <c r="DU11" i="1"/>
  <c r="DU100" i="1"/>
  <c r="DU121" i="1"/>
  <c r="DU53" i="1"/>
  <c r="DU174" i="1"/>
  <c r="DU178" i="1"/>
  <c r="DU175" i="1"/>
  <c r="DU22" i="1"/>
  <c r="EG133" i="1"/>
  <c r="N25" i="5"/>
  <c r="BJ136" i="1"/>
  <c r="CH136" i="1"/>
  <c r="CH39" i="1"/>
  <c r="BJ39" i="1"/>
  <c r="CH110" i="1"/>
  <c r="BJ110" i="1"/>
  <c r="CH92" i="1"/>
  <c r="BJ92" i="1"/>
  <c r="CH18" i="1"/>
  <c r="BJ18" i="1"/>
  <c r="CH116" i="1"/>
  <c r="BJ116" i="1"/>
  <c r="BJ72" i="1"/>
  <c r="CH72" i="1"/>
  <c r="BJ81" i="1"/>
  <c r="CH81" i="1"/>
  <c r="BJ41" i="1"/>
  <c r="CH41" i="1"/>
  <c r="CH45" i="1"/>
  <c r="BJ45" i="1"/>
  <c r="CH32" i="1"/>
  <c r="BJ32" i="1"/>
  <c r="BJ126" i="1"/>
  <c r="CH126" i="1"/>
  <c r="BJ129" i="1"/>
  <c r="CH129" i="1"/>
  <c r="BJ146" i="1"/>
  <c r="CH146" i="1"/>
  <c r="CH47" i="1"/>
  <c r="BJ47" i="1"/>
  <c r="CH58" i="1"/>
  <c r="BJ58" i="1"/>
  <c r="CH122" i="1"/>
  <c r="BJ122" i="1"/>
  <c r="CH83" i="1"/>
  <c r="BJ83" i="1"/>
  <c r="CH131" i="1"/>
  <c r="BJ131" i="1"/>
  <c r="CH61" i="1"/>
  <c r="BJ61" i="1"/>
  <c r="BJ138" i="1"/>
  <c r="CH138" i="1"/>
  <c r="BJ29" i="1"/>
  <c r="CH29" i="1"/>
  <c r="CH80" i="1"/>
  <c r="BJ80" i="1"/>
  <c r="BJ37" i="1"/>
  <c r="CH37" i="1"/>
  <c r="CH60" i="1"/>
  <c r="BJ60" i="1"/>
  <c r="BJ147" i="1"/>
  <c r="CH147" i="1"/>
  <c r="CH149" i="1"/>
  <c r="BJ149" i="1"/>
  <c r="BJ10" i="1"/>
  <c r="CH10" i="1"/>
  <c r="BJ44" i="1"/>
  <c r="CH44" i="1"/>
  <c r="CH85" i="1"/>
  <c r="BJ85" i="1"/>
  <c r="CH35" i="1"/>
  <c r="BJ35" i="1"/>
  <c r="CH75" i="1"/>
  <c r="BJ75" i="1"/>
  <c r="BJ142" i="1"/>
  <c r="CH142" i="1"/>
  <c r="BJ33" i="1"/>
  <c r="CH33" i="1"/>
  <c r="BJ123" i="1"/>
  <c r="CH123" i="1"/>
  <c r="BJ8" i="1"/>
  <c r="CH8" i="1"/>
  <c r="CH25" i="1"/>
  <c r="BJ25" i="1"/>
  <c r="BJ67" i="1"/>
  <c r="CH67" i="1"/>
  <c r="CH17" i="1"/>
  <c r="BJ17" i="1"/>
  <c r="BJ133" i="1"/>
  <c r="CH133" i="1"/>
  <c r="CH91" i="1"/>
  <c r="BJ91" i="1"/>
  <c r="CH7" i="1"/>
  <c r="BJ7" i="1"/>
  <c r="BV6" i="1"/>
  <c r="CH104" i="1"/>
  <c r="BJ104" i="1"/>
  <c r="BJ64" i="1"/>
  <c r="CH64" i="1"/>
  <c r="CH163" i="1"/>
  <c r="BJ163" i="1"/>
  <c r="CH160" i="1"/>
  <c r="BJ160" i="1"/>
  <c r="BJ40" i="1"/>
  <c r="CH40" i="1"/>
  <c r="CH20" i="1"/>
  <c r="BJ20" i="1"/>
  <c r="BJ141" i="1"/>
  <c r="CH141" i="1"/>
  <c r="CH42" i="1"/>
  <c r="BJ42" i="1"/>
  <c r="BJ52" i="1"/>
  <c r="CH52" i="1"/>
  <c r="BJ97" i="1"/>
  <c r="CH97" i="1"/>
  <c r="BJ107" i="1"/>
  <c r="CH107" i="1"/>
  <c r="CH148" i="1"/>
  <c r="BJ148" i="1"/>
  <c r="BJ28" i="1"/>
  <c r="CH28" i="1"/>
  <c r="CH94" i="1"/>
  <c r="BJ94" i="1"/>
  <c r="BJ31" i="1"/>
  <c r="CH31" i="1"/>
  <c r="CH101" i="1"/>
  <c r="BJ101" i="1"/>
  <c r="O8" i="7"/>
  <c r="AO4" i="3"/>
  <c r="BJ21" i="1"/>
  <c r="CH21" i="1"/>
  <c r="BJ90" i="1"/>
  <c r="CH90" i="1"/>
  <c r="CH134" i="1"/>
  <c r="BJ134" i="1"/>
  <c r="CH24" i="1"/>
  <c r="BJ24" i="1"/>
  <c r="CH73" i="1"/>
  <c r="BJ73" i="1"/>
  <c r="CH109" i="1"/>
  <c r="BJ109" i="1"/>
  <c r="BJ106" i="1"/>
  <c r="CH106" i="1"/>
  <c r="BJ11" i="1"/>
  <c r="CH11" i="1"/>
  <c r="BJ27" i="1"/>
  <c r="CH27" i="1"/>
  <c r="BJ34" i="1"/>
  <c r="CH34" i="1"/>
  <c r="CH43" i="1"/>
  <c r="BJ43" i="1"/>
  <c r="BJ114" i="1"/>
  <c r="CH114" i="1"/>
  <c r="BJ165" i="1"/>
  <c r="CH165" i="1"/>
  <c r="BJ95" i="1"/>
  <c r="CH95" i="1"/>
  <c r="BJ159" i="1"/>
  <c r="CH159" i="1"/>
  <c r="CH119" i="1"/>
  <c r="BJ119" i="1"/>
  <c r="CH127" i="1"/>
  <c r="BJ127" i="1"/>
  <c r="CH70" i="1"/>
  <c r="BJ70" i="1"/>
  <c r="BJ78" i="1"/>
  <c r="CH78" i="1"/>
  <c r="CH100" i="1"/>
  <c r="BJ100" i="1"/>
  <c r="CH66" i="1"/>
  <c r="BJ66" i="1"/>
  <c r="CH50" i="1"/>
  <c r="BJ50" i="1"/>
  <c r="BJ26" i="1"/>
  <c r="CH26" i="1"/>
  <c r="CH137" i="1"/>
  <c r="BJ137" i="1"/>
  <c r="BJ98" i="1"/>
  <c r="CH98" i="1"/>
  <c r="BJ130" i="1"/>
  <c r="CH130" i="1"/>
  <c r="BJ74" i="1"/>
  <c r="CH74" i="1"/>
  <c r="CH71" i="1"/>
  <c r="BJ71" i="1"/>
  <c r="BJ161" i="1"/>
  <c r="CH161" i="1"/>
  <c r="BJ164" i="1"/>
  <c r="CH164" i="1"/>
  <c r="BJ167" i="1"/>
  <c r="CH167" i="1"/>
  <c r="CH113" i="1"/>
  <c r="BJ113" i="1"/>
  <c r="BJ125" i="1"/>
  <c r="CH125" i="1"/>
  <c r="CH124" i="1"/>
  <c r="BJ124" i="1"/>
  <c r="BJ155" i="1"/>
  <c r="CH155" i="1"/>
  <c r="CH112" i="1"/>
  <c r="BJ112" i="1"/>
  <c r="CH9" i="1"/>
  <c r="BJ9" i="1"/>
  <c r="BJ102" i="1"/>
  <c r="CH102" i="1"/>
  <c r="CH120" i="1"/>
  <c r="BJ120" i="1"/>
  <c r="BJ135" i="1"/>
  <c r="CH135" i="1"/>
  <c r="BJ152" i="1"/>
  <c r="CH152" i="1"/>
  <c r="BJ65" i="1"/>
  <c r="CH65" i="1"/>
  <c r="BJ54" i="1"/>
  <c r="CH54" i="1"/>
  <c r="BJ151" i="1"/>
  <c r="CH151" i="1"/>
  <c r="BJ88" i="1"/>
  <c r="CH88" i="1"/>
  <c r="CH62" i="1"/>
  <c r="BJ62" i="1"/>
  <c r="BJ55" i="1"/>
  <c r="CH55" i="1"/>
  <c r="BJ105" i="1"/>
  <c r="CH105" i="1"/>
  <c r="BJ162" i="1"/>
  <c r="CH162" i="1"/>
  <c r="CH59" i="1"/>
  <c r="BJ59" i="1"/>
  <c r="CH150" i="1"/>
  <c r="BJ150" i="1"/>
  <c r="CH108" i="1"/>
  <c r="BJ108" i="1"/>
  <c r="BJ77" i="1"/>
  <c r="CH77" i="1"/>
  <c r="CH132" i="1"/>
  <c r="BJ132" i="1"/>
  <c r="BJ38" i="1"/>
  <c r="CH38" i="1"/>
  <c r="CH99" i="1"/>
  <c r="BJ99" i="1"/>
  <c r="CH154" i="1"/>
  <c r="BJ154" i="1"/>
  <c r="BJ111" i="1"/>
  <c r="CH111" i="1"/>
  <c r="CH15" i="1"/>
  <c r="BJ15" i="1"/>
  <c r="BJ89" i="1"/>
  <c r="CH89" i="1"/>
  <c r="CH84" i="1"/>
  <c r="BJ84" i="1"/>
  <c r="CH93" i="1"/>
  <c r="BJ93" i="1"/>
  <c r="BJ103" i="1"/>
  <c r="CH103" i="1"/>
  <c r="BJ115" i="1"/>
  <c r="CH115" i="1"/>
  <c r="CH140" i="1"/>
  <c r="BJ140" i="1"/>
  <c r="CH139" i="1"/>
  <c r="BJ139" i="1"/>
  <c r="CH143" i="1"/>
  <c r="BJ143" i="1"/>
  <c r="BJ69" i="1"/>
  <c r="CH69" i="1"/>
  <c r="BJ96" i="1"/>
  <c r="CH96" i="1"/>
  <c r="BJ46" i="1"/>
  <c r="CH46" i="1"/>
  <c r="BJ51" i="1"/>
  <c r="CH51" i="1"/>
  <c r="BJ153" i="1"/>
  <c r="CH153" i="1"/>
  <c r="CH79" i="1"/>
  <c r="BJ79" i="1"/>
  <c r="BJ30" i="1"/>
  <c r="CH30" i="1"/>
  <c r="CH68" i="1"/>
  <c r="BJ68" i="1"/>
  <c r="BJ82" i="1"/>
  <c r="CH82" i="1"/>
  <c r="BJ13" i="1"/>
  <c r="CH13" i="1"/>
  <c r="CH128" i="1"/>
  <c r="BJ128" i="1"/>
  <c r="BJ157" i="1"/>
  <c r="CH157" i="1"/>
  <c r="CH117" i="1"/>
  <c r="BJ117" i="1"/>
  <c r="CW14" i="1"/>
  <c r="CC11" i="3"/>
  <c r="DA10" i="3"/>
  <c r="DM10" i="3" s="1"/>
  <c r="CO10" i="3"/>
  <c r="EB10" i="3" s="1"/>
  <c r="M11" i="19"/>
  <c r="P17" i="5"/>
  <c r="AW155" i="1"/>
  <c r="AW84" i="1"/>
  <c r="AW22" i="1"/>
  <c r="AW71" i="1"/>
  <c r="AW11" i="1"/>
  <c r="AW69" i="1"/>
  <c r="AW181" i="1"/>
  <c r="AW45" i="1"/>
  <c r="AW61" i="1"/>
  <c r="AW164" i="1"/>
  <c r="AW160" i="1"/>
  <c r="AW184" i="1"/>
  <c r="AW91" i="1"/>
  <c r="AW127" i="1"/>
  <c r="AW161" i="1"/>
  <c r="AW168" i="1"/>
  <c r="AW119" i="1"/>
  <c r="AW34" i="1"/>
  <c r="AW143" i="1"/>
  <c r="AW100" i="1"/>
  <c r="AW167" i="1"/>
  <c r="AW32" i="1"/>
  <c r="AW141" i="1"/>
  <c r="AW93" i="1"/>
  <c r="AW94" i="1"/>
  <c r="AW68" i="1"/>
  <c r="AW43" i="1"/>
  <c r="AW156" i="1"/>
  <c r="AW59" i="1"/>
  <c r="AW75" i="1"/>
  <c r="AW14" i="1"/>
  <c r="AW158" i="1"/>
  <c r="AW131" i="1"/>
  <c r="AW23" i="1"/>
  <c r="AW70" i="1"/>
  <c r="AW52" i="1"/>
  <c r="AW9" i="1"/>
  <c r="AW66" i="1"/>
  <c r="AW56" i="1"/>
  <c r="AW62" i="1"/>
  <c r="AW166" i="1"/>
  <c r="AW53" i="1"/>
  <c r="AW173" i="1"/>
  <c r="AW113" i="1"/>
  <c r="AW152" i="1"/>
  <c r="AW87" i="1"/>
  <c r="AW169" i="1"/>
  <c r="AW20" i="1"/>
  <c r="AW138" i="1"/>
  <c r="AW19" i="1"/>
  <c r="AW73" i="1"/>
  <c r="AW16" i="1"/>
  <c r="AW33" i="1"/>
  <c r="AW31" i="1"/>
  <c r="AW51" i="1"/>
  <c r="AW79" i="1"/>
  <c r="AW35" i="1"/>
  <c r="AW92" i="1"/>
  <c r="AW112" i="1"/>
  <c r="AW162" i="1"/>
  <c r="AW132" i="1"/>
  <c r="AW10" i="1"/>
  <c r="AW38" i="1"/>
  <c r="AW130" i="1"/>
  <c r="AW97" i="1"/>
  <c r="AW123" i="1"/>
  <c r="AW26" i="1"/>
  <c r="AW139" i="1"/>
  <c r="AW57" i="1"/>
  <c r="AW180" i="1"/>
  <c r="AW174" i="1"/>
  <c r="AW172" i="1"/>
  <c r="AW49" i="1"/>
  <c r="AW108" i="1"/>
  <c r="AW146" i="1"/>
  <c r="AW135" i="1"/>
  <c r="AW175" i="1"/>
  <c r="AW40" i="1"/>
  <c r="AW96" i="1"/>
  <c r="AW105" i="1"/>
  <c r="AW110" i="1"/>
  <c r="AW47" i="1"/>
  <c r="AW21" i="1"/>
  <c r="AW60" i="1"/>
  <c r="AW183" i="1"/>
  <c r="AW83" i="1"/>
  <c r="AW144" i="1"/>
  <c r="AW44" i="1"/>
  <c r="AW39" i="1"/>
  <c r="AW157" i="1"/>
  <c r="AW137" i="1"/>
  <c r="AW154" i="1"/>
  <c r="AW179" i="1"/>
  <c r="AW151" i="1"/>
  <c r="AW177" i="1"/>
  <c r="AW17" i="1"/>
  <c r="AW149" i="1"/>
  <c r="AW29" i="1"/>
  <c r="AW126" i="1"/>
  <c r="AW28" i="1"/>
  <c r="AW89" i="1"/>
  <c r="AW41" i="1"/>
  <c r="AW99" i="1"/>
  <c r="AW171" i="1"/>
  <c r="AW58" i="1"/>
  <c r="AW129" i="1"/>
  <c r="AW7" i="1"/>
  <c r="AW153" i="1"/>
  <c r="AW147" i="1"/>
  <c r="AW86" i="1"/>
  <c r="AW142" i="1"/>
  <c r="AW55" i="1"/>
  <c r="AW159" i="1"/>
  <c r="AW67" i="1"/>
  <c r="AW95" i="1"/>
  <c r="AW80" i="1"/>
  <c r="AW103" i="1"/>
  <c r="AW98" i="1"/>
  <c r="AW8" i="1"/>
  <c r="AW13" i="1"/>
  <c r="AW128" i="1"/>
  <c r="AW90" i="1"/>
  <c r="AW117" i="1"/>
  <c r="AW133" i="1"/>
  <c r="AW54" i="1"/>
  <c r="AW82" i="1"/>
  <c r="AW114" i="1"/>
  <c r="AW18" i="1"/>
  <c r="AW37" i="1"/>
  <c r="AW116" i="1"/>
  <c r="AW118" i="1"/>
  <c r="AW176" i="1"/>
  <c r="AW163" i="1"/>
  <c r="AW124" i="1"/>
  <c r="AW30" i="1"/>
  <c r="AW85" i="1"/>
  <c r="AW170" i="1"/>
  <c r="AW46" i="1"/>
  <c r="AW42" i="1"/>
  <c r="AW106" i="1"/>
  <c r="AW64" i="1"/>
  <c r="AW88" i="1"/>
  <c r="AW48" i="1"/>
  <c r="AW15" i="1"/>
  <c r="AW140" i="1"/>
  <c r="AW101" i="1"/>
  <c r="AW63" i="1"/>
  <c r="AW122" i="1"/>
  <c r="AW148" i="1"/>
  <c r="AW107" i="1"/>
  <c r="AW145" i="1"/>
  <c r="AW77" i="1"/>
  <c r="AW24" i="1"/>
  <c r="AW134" i="1"/>
  <c r="AW27" i="1"/>
  <c r="AW12" i="1"/>
  <c r="AW50" i="1"/>
  <c r="AW125" i="1"/>
  <c r="AW115" i="1"/>
  <c r="AW178" i="1"/>
  <c r="AW182" i="1"/>
  <c r="AW104" i="1"/>
  <c r="AW165" i="1"/>
  <c r="AW120" i="1"/>
  <c r="AW102" i="1"/>
  <c r="AW121" i="1"/>
  <c r="AW72" i="1"/>
  <c r="AW109" i="1"/>
  <c r="AW136" i="1"/>
  <c r="AW111" i="1"/>
  <c r="AW25" i="1"/>
  <c r="AW81" i="1"/>
  <c r="AW150" i="1"/>
  <c r="AW76" i="1"/>
  <c r="AW36" i="1"/>
  <c r="AW78" i="1"/>
  <c r="AW74" i="1"/>
  <c r="AW65" i="1"/>
  <c r="O16" i="7"/>
  <c r="ES98" i="1" l="1"/>
  <c r="AL6" i="1"/>
  <c r="AP5" i="3" s="1"/>
  <c r="ES138" i="1"/>
  <c r="ES144" i="1"/>
  <c r="ES78" i="1"/>
  <c r="ES65" i="1"/>
  <c r="ES22" i="1"/>
  <c r="ES63" i="1"/>
  <c r="ES34" i="1"/>
  <c r="ES105" i="1"/>
  <c r="ES85" i="1"/>
  <c r="ES94" i="1"/>
  <c r="ES126" i="1"/>
  <c r="ES121" i="1"/>
  <c r="ES178" i="1"/>
  <c r="ES100" i="1"/>
  <c r="ES18" i="1"/>
  <c r="ES152" i="1"/>
  <c r="ES17" i="1"/>
  <c r="ES158" i="1"/>
  <c r="ES8" i="1"/>
  <c r="ES131" i="1"/>
  <c r="ES107" i="1"/>
  <c r="ES102" i="1"/>
  <c r="ES118" i="1"/>
  <c r="ES36" i="1"/>
  <c r="ES169" i="1"/>
  <c r="ES114" i="1"/>
  <c r="ES29" i="1"/>
  <c r="ES132" i="1"/>
  <c r="ES183" i="1"/>
  <c r="ES12" i="1"/>
  <c r="ES91" i="1"/>
  <c r="ES106" i="1"/>
  <c r="ES177" i="1"/>
  <c r="ES104" i="1"/>
  <c r="ES110" i="1"/>
  <c r="ES141" i="1"/>
  <c r="ES179" i="1"/>
  <c r="ES159" i="1"/>
  <c r="ES180" i="1"/>
  <c r="ES149" i="1"/>
  <c r="ES124" i="1"/>
  <c r="ES103" i="1"/>
  <c r="ES96" i="1"/>
  <c r="ES41" i="1"/>
  <c r="ES86" i="1"/>
  <c r="ES147" i="1"/>
  <c r="ES153" i="1"/>
  <c r="ES28" i="1"/>
  <c r="ES9" i="1"/>
  <c r="ES157" i="1"/>
  <c r="ES170" i="1"/>
  <c r="ES109" i="1"/>
  <c r="ES70" i="1"/>
  <c r="ES19" i="1"/>
  <c r="ES81" i="1"/>
  <c r="ES7" i="1"/>
  <c r="ES167" i="1"/>
  <c r="ES101" i="1"/>
  <c r="ES166" i="1"/>
  <c r="ES57" i="1"/>
  <c r="ES30" i="1"/>
  <c r="ES43" i="1"/>
  <c r="ES33" i="1"/>
  <c r="ES37" i="1"/>
  <c r="ES77" i="1"/>
  <c r="ES76" i="1"/>
  <c r="ES16" i="1"/>
  <c r="ES160" i="1"/>
  <c r="ES154" i="1"/>
  <c r="ES150" i="1"/>
  <c r="ES21" i="1"/>
  <c r="ES20" i="1"/>
  <c r="ES140" i="1"/>
  <c r="ES87" i="1"/>
  <c r="ES175" i="1"/>
  <c r="CU186" i="1"/>
  <c r="AO10" i="3"/>
  <c r="ES58" i="1"/>
  <c r="ES67" i="1"/>
  <c r="ES60" i="1"/>
  <c r="ES155" i="1"/>
  <c r="ES148" i="1"/>
  <c r="ES99" i="1"/>
  <c r="ES120" i="1"/>
  <c r="ES127" i="1"/>
  <c r="ES135" i="1"/>
  <c r="ES11" i="1"/>
  <c r="ES31" i="1"/>
  <c r="ES68" i="1"/>
  <c r="ES139" i="1"/>
  <c r="ES14" i="1"/>
  <c r="ES62" i="1"/>
  <c r="ES53" i="1"/>
  <c r="ES173" i="1"/>
  <c r="ES50" i="1"/>
  <c r="ES35" i="1"/>
  <c r="ES47" i="1"/>
  <c r="ES112" i="1"/>
  <c r="ES59" i="1"/>
  <c r="ES92" i="1"/>
  <c r="ES23" i="1"/>
  <c r="ES163" i="1"/>
  <c r="ES54" i="1"/>
  <c r="ES117" i="1"/>
  <c r="ES146" i="1"/>
  <c r="ES48" i="1"/>
  <c r="ES79" i="1"/>
  <c r="ES113" i="1"/>
  <c r="DU6" i="1"/>
  <c r="DH6" i="1"/>
  <c r="N26" i="5"/>
  <c r="ES61" i="1"/>
  <c r="ES129" i="1"/>
  <c r="ES75" i="1"/>
  <c r="ES42" i="1"/>
  <c r="ES89" i="1"/>
  <c r="ES64" i="1"/>
  <c r="ES56" i="1"/>
  <c r="ES45" i="1"/>
  <c r="ES125" i="1"/>
  <c r="ES134" i="1"/>
  <c r="ES52" i="1"/>
  <c r="ES71" i="1"/>
  <c r="ES115" i="1"/>
  <c r="ES151" i="1"/>
  <c r="ES130" i="1"/>
  <c r="ES32" i="1"/>
  <c r="EG187" i="1"/>
  <c r="DU188" i="1"/>
  <c r="AP6" i="3" s="1"/>
  <c r="ES10" i="1"/>
  <c r="DU187" i="1"/>
  <c r="ES95" i="1"/>
  <c r="ES172" i="1"/>
  <c r="ES171" i="1"/>
  <c r="O10" i="7"/>
  <c r="O11" i="7" s="1"/>
  <c r="ES26" i="1"/>
  <c r="ES88" i="1"/>
  <c r="ES123" i="1"/>
  <c r="ES128" i="1"/>
  <c r="ES182" i="1"/>
  <c r="ES164" i="1"/>
  <c r="ES108" i="1"/>
  <c r="ES84" i="1"/>
  <c r="ES46" i="1"/>
  <c r="ES174" i="1"/>
  <c r="ES74" i="1"/>
  <c r="ES165" i="1"/>
  <c r="ES69" i="1"/>
  <c r="ES72" i="1"/>
  <c r="ES116" i="1"/>
  <c r="ES44" i="1"/>
  <c r="ES168" i="1"/>
  <c r="ES97" i="1"/>
  <c r="EG188" i="1"/>
  <c r="AP8" i="3" s="1"/>
  <c r="ES24" i="1"/>
  <c r="ES133" i="1"/>
  <c r="ES39" i="1"/>
  <c r="ES176" i="1"/>
  <c r="ES55" i="1"/>
  <c r="ES93" i="1"/>
  <c r="ES184" i="1"/>
  <c r="ES136" i="1"/>
  <c r="ES122" i="1"/>
  <c r="ES90" i="1"/>
  <c r="ES137" i="1"/>
  <c r="O21" i="5"/>
  <c r="O23" i="5" s="1"/>
  <c r="ES161" i="1"/>
  <c r="EG6" i="1"/>
  <c r="BJ6" i="1"/>
  <c r="P16" i="5"/>
  <c r="P15" i="5" s="1"/>
  <c r="CH6" i="1"/>
  <c r="P18" i="7" s="1"/>
  <c r="P19" i="7" s="1"/>
  <c r="P20" i="7" s="1"/>
  <c r="P21" i="7" s="1"/>
  <c r="CO11" i="3"/>
  <c r="EB11" i="3" s="1"/>
  <c r="DA11" i="3"/>
  <c r="DM11" i="3" s="1"/>
  <c r="CW15" i="1"/>
  <c r="CC12" i="3"/>
  <c r="AW6" i="1"/>
  <c r="P7" i="7"/>
  <c r="N16" i="20" l="1"/>
  <c r="AP7" i="3"/>
  <c r="AP9" i="3"/>
  <c r="ES6" i="1"/>
  <c r="M15" i="20" s="1"/>
  <c r="O12" i="7"/>
  <c r="O25" i="5"/>
  <c r="CU115" i="1"/>
  <c r="CV115" i="1" s="1"/>
  <c r="CU63" i="1"/>
  <c r="CV63" i="1" s="1"/>
  <c r="CU106" i="1"/>
  <c r="CV106" i="1" s="1"/>
  <c r="CU64" i="1"/>
  <c r="CV64" i="1" s="1"/>
  <c r="CU148" i="1"/>
  <c r="CV148" i="1" s="1"/>
  <c r="CU34" i="1"/>
  <c r="CV34" i="1" s="1"/>
  <c r="CU44" i="1"/>
  <c r="CV44" i="1" s="1"/>
  <c r="CU125" i="1"/>
  <c r="CV125" i="1" s="1"/>
  <c r="CU152" i="1"/>
  <c r="CV152" i="1" s="1"/>
  <c r="CU114" i="1"/>
  <c r="CV114" i="1" s="1"/>
  <c r="CU32" i="1"/>
  <c r="CV32" i="1" s="1"/>
  <c r="CU84" i="1"/>
  <c r="CV84" i="1" s="1"/>
  <c r="CU33" i="1"/>
  <c r="CV33" i="1" s="1"/>
  <c r="CU39" i="1"/>
  <c r="CV39" i="1" s="1"/>
  <c r="CU86" i="1"/>
  <c r="CV86" i="1" s="1"/>
  <c r="CU52" i="1"/>
  <c r="CV52" i="1" s="1"/>
  <c r="CU51" i="1"/>
  <c r="CV51" i="1" s="1"/>
  <c r="CU120" i="1"/>
  <c r="CV120" i="1" s="1"/>
  <c r="CU99" i="1"/>
  <c r="CV99" i="1" s="1"/>
  <c r="CU60" i="1"/>
  <c r="CV60" i="1" s="1"/>
  <c r="CU13" i="1"/>
  <c r="CV13" i="1" s="1"/>
  <c r="CU98" i="1"/>
  <c r="CV98" i="1" s="1"/>
  <c r="CU164" i="1"/>
  <c r="CV164" i="1" s="1"/>
  <c r="CU83" i="1"/>
  <c r="CV83" i="1" s="1"/>
  <c r="CU182" i="1"/>
  <c r="CV182" i="1" s="1"/>
  <c r="CU134" i="1"/>
  <c r="CV134" i="1" s="1"/>
  <c r="CU14" i="1"/>
  <c r="CV14" i="1" s="1"/>
  <c r="CU42" i="1"/>
  <c r="CV42" i="1" s="1"/>
  <c r="CU62" i="1"/>
  <c r="CV62" i="1" s="1"/>
  <c r="CU41" i="1"/>
  <c r="CV41" i="1" s="1"/>
  <c r="CU38" i="1"/>
  <c r="CV38" i="1" s="1"/>
  <c r="CU29" i="1"/>
  <c r="CV29" i="1" s="1"/>
  <c r="CU146" i="1"/>
  <c r="CV146" i="1" s="1"/>
  <c r="CU135" i="1"/>
  <c r="CV135" i="1" s="1"/>
  <c r="CU24" i="1"/>
  <c r="CV24" i="1" s="1"/>
  <c r="CU11" i="1"/>
  <c r="CV11" i="1" s="1"/>
  <c r="CU35" i="1"/>
  <c r="CV35" i="1" s="1"/>
  <c r="CU82" i="1"/>
  <c r="CV82" i="1" s="1"/>
  <c r="CU96" i="1"/>
  <c r="CV96" i="1" s="1"/>
  <c r="CU103" i="1"/>
  <c r="CV103" i="1" s="1"/>
  <c r="CU124" i="1"/>
  <c r="CV124" i="1" s="1"/>
  <c r="CU74" i="1"/>
  <c r="CV74" i="1" s="1"/>
  <c r="CU136" i="1"/>
  <c r="CV136" i="1" s="1"/>
  <c r="CU46" i="1"/>
  <c r="CV46" i="1" s="1"/>
  <c r="CU130" i="1"/>
  <c r="CV130" i="1" s="1"/>
  <c r="CU184" i="1"/>
  <c r="CV184" i="1" s="1"/>
  <c r="CU176" i="1"/>
  <c r="CV176" i="1" s="1"/>
  <c r="CU9" i="1"/>
  <c r="CV9" i="1" s="1"/>
  <c r="CU28" i="1"/>
  <c r="CV28" i="1" s="1"/>
  <c r="CU133" i="1"/>
  <c r="CV133" i="1" s="1"/>
  <c r="CU92" i="1"/>
  <c r="CV92" i="1" s="1"/>
  <c r="CU161" i="1"/>
  <c r="CV161" i="1" s="1"/>
  <c r="CU163" i="1"/>
  <c r="CV163" i="1" s="1"/>
  <c r="CU137" i="1"/>
  <c r="CV137" i="1" s="1"/>
  <c r="CU168" i="1"/>
  <c r="CV168" i="1" s="1"/>
  <c r="CU23" i="1"/>
  <c r="CV23" i="1" s="1"/>
  <c r="CU69" i="1"/>
  <c r="CV69" i="1" s="1"/>
  <c r="CU68" i="1"/>
  <c r="CV68" i="1" s="1"/>
  <c r="CU66" i="1"/>
  <c r="CV66" i="1" s="1"/>
  <c r="CU12" i="1"/>
  <c r="CV12" i="1" s="1"/>
  <c r="CU91" i="1"/>
  <c r="CV91" i="1" s="1"/>
  <c r="CU122" i="1"/>
  <c r="CV122" i="1" s="1"/>
  <c r="CU155" i="1"/>
  <c r="CV155" i="1" s="1"/>
  <c r="CU174" i="1"/>
  <c r="CV174" i="1" s="1"/>
  <c r="CU172" i="1"/>
  <c r="CV172" i="1" s="1"/>
  <c r="CU141" i="1"/>
  <c r="CV141" i="1" s="1"/>
  <c r="CU173" i="1"/>
  <c r="CV173" i="1" s="1"/>
  <c r="CU128" i="1"/>
  <c r="CV128" i="1" s="1"/>
  <c r="CU22" i="1"/>
  <c r="CV22" i="1" s="1"/>
  <c r="CU93" i="1"/>
  <c r="CV93" i="1" s="1"/>
  <c r="CU71" i="1"/>
  <c r="CV71" i="1" s="1"/>
  <c r="CU156" i="1"/>
  <c r="CV156" i="1" s="1"/>
  <c r="CU58" i="1"/>
  <c r="CV58" i="1" s="1"/>
  <c r="CU55" i="1"/>
  <c r="CV55" i="1" s="1"/>
  <c r="CU50" i="1"/>
  <c r="CV50" i="1" s="1"/>
  <c r="CU67" i="1"/>
  <c r="CV67" i="1" s="1"/>
  <c r="CU87" i="1"/>
  <c r="CV87" i="1" s="1"/>
  <c r="CU79" i="1"/>
  <c r="CV79" i="1" s="1"/>
  <c r="CU15" i="1"/>
  <c r="CV15" i="1" s="1"/>
  <c r="CU88" i="1"/>
  <c r="CV88" i="1" s="1"/>
  <c r="CU166" i="1"/>
  <c r="CV166" i="1" s="1"/>
  <c r="CU157" i="1"/>
  <c r="CV157" i="1" s="1"/>
  <c r="CU171" i="1"/>
  <c r="CV171" i="1" s="1"/>
  <c r="CU127" i="1"/>
  <c r="CV127" i="1" s="1"/>
  <c r="CU117" i="1"/>
  <c r="CV117" i="1" s="1"/>
  <c r="CU175" i="1"/>
  <c r="CV175" i="1" s="1"/>
  <c r="CU177" i="1"/>
  <c r="CV177" i="1" s="1"/>
  <c r="CU48" i="1"/>
  <c r="CV48" i="1" s="1"/>
  <c r="CU119" i="1"/>
  <c r="CV119" i="1" s="1"/>
  <c r="CU8" i="1"/>
  <c r="CV8" i="1" s="1"/>
  <c r="CU7" i="1"/>
  <c r="CV7" i="1" s="1"/>
  <c r="CU109" i="1"/>
  <c r="CV109" i="1" s="1"/>
  <c r="CU94" i="1"/>
  <c r="CV94" i="1" s="1"/>
  <c r="CU57" i="1"/>
  <c r="CV57" i="1" s="1"/>
  <c r="CU30" i="1"/>
  <c r="CV30" i="1" s="1"/>
  <c r="CU181" i="1"/>
  <c r="CV181" i="1" s="1"/>
  <c r="CU27" i="1"/>
  <c r="CV27" i="1" s="1"/>
  <c r="CU167" i="1"/>
  <c r="CV167" i="1" s="1"/>
  <c r="CU76" i="1"/>
  <c r="CV76" i="1" s="1"/>
  <c r="CU81" i="1"/>
  <c r="CV81" i="1" s="1"/>
  <c r="CU53" i="1"/>
  <c r="CV53" i="1" s="1"/>
  <c r="CU85" i="1"/>
  <c r="CV85" i="1" s="1"/>
  <c r="CU80" i="1"/>
  <c r="CV80" i="1" s="1"/>
  <c r="CU36" i="1"/>
  <c r="CV36" i="1" s="1"/>
  <c r="CU158" i="1"/>
  <c r="CV158" i="1" s="1"/>
  <c r="CU21" i="1"/>
  <c r="CV21" i="1" s="1"/>
  <c r="CU10" i="1"/>
  <c r="CV10" i="1" s="1"/>
  <c r="CU95" i="1"/>
  <c r="CV95" i="1" s="1"/>
  <c r="CU121" i="1"/>
  <c r="CV121" i="1" s="1"/>
  <c r="CU153" i="1"/>
  <c r="CV153" i="1" s="1"/>
  <c r="CU31" i="1"/>
  <c r="CV31" i="1" s="1"/>
  <c r="CU90" i="1"/>
  <c r="CV90" i="1" s="1"/>
  <c r="CU59" i="1"/>
  <c r="CV59" i="1" s="1"/>
  <c r="CU108" i="1"/>
  <c r="CV108" i="1" s="1"/>
  <c r="CU123" i="1"/>
  <c r="CV123" i="1" s="1"/>
  <c r="CU183" i="1"/>
  <c r="CV183" i="1" s="1"/>
  <c r="CU77" i="1"/>
  <c r="CV77" i="1" s="1"/>
  <c r="CU132" i="1"/>
  <c r="CV132" i="1" s="1"/>
  <c r="CU150" i="1"/>
  <c r="CV150" i="1" s="1"/>
  <c r="CU154" i="1"/>
  <c r="CV154" i="1" s="1"/>
  <c r="CU159" i="1"/>
  <c r="CV159" i="1" s="1"/>
  <c r="CU140" i="1"/>
  <c r="CV140" i="1" s="1"/>
  <c r="CU129" i="1"/>
  <c r="CV129" i="1" s="1"/>
  <c r="CU54" i="1"/>
  <c r="CV54" i="1" s="1"/>
  <c r="CU18" i="1"/>
  <c r="CV18" i="1" s="1"/>
  <c r="CU37" i="1"/>
  <c r="CV37" i="1" s="1"/>
  <c r="CU89" i="1"/>
  <c r="CV89" i="1" s="1"/>
  <c r="CU49" i="1"/>
  <c r="CV49" i="1" s="1"/>
  <c r="CU47" i="1"/>
  <c r="CV47" i="1" s="1"/>
  <c r="CU139" i="1"/>
  <c r="CV139" i="1" s="1"/>
  <c r="CU151" i="1"/>
  <c r="CV151" i="1" s="1"/>
  <c r="CU78" i="1"/>
  <c r="CV78" i="1" s="1"/>
  <c r="CU179" i="1"/>
  <c r="CV179" i="1" s="1"/>
  <c r="CU20" i="1"/>
  <c r="CV20" i="1" s="1"/>
  <c r="CU102" i="1"/>
  <c r="CV102" i="1" s="1"/>
  <c r="CU107" i="1"/>
  <c r="CV107" i="1" s="1"/>
  <c r="CU118" i="1"/>
  <c r="CV118" i="1" s="1"/>
  <c r="CU160" i="1"/>
  <c r="CV160" i="1" s="1"/>
  <c r="CU131" i="1"/>
  <c r="CV131" i="1" s="1"/>
  <c r="CU56" i="1"/>
  <c r="CV56" i="1" s="1"/>
  <c r="CU72" i="1"/>
  <c r="CV72" i="1" s="1"/>
  <c r="CU116" i="1"/>
  <c r="CV116" i="1" s="1"/>
  <c r="CU75" i="1"/>
  <c r="CV75" i="1" s="1"/>
  <c r="CU26" i="1"/>
  <c r="CV26" i="1" s="1"/>
  <c r="CU25" i="1"/>
  <c r="CV25" i="1" s="1"/>
  <c r="CU97" i="1"/>
  <c r="CV97" i="1" s="1"/>
  <c r="CU144" i="1"/>
  <c r="CV144" i="1" s="1"/>
  <c r="CU142" i="1"/>
  <c r="CV142" i="1" s="1"/>
  <c r="CU73" i="1"/>
  <c r="CV73" i="1" s="1"/>
  <c r="CU105" i="1"/>
  <c r="CV105" i="1" s="1"/>
  <c r="CU45" i="1"/>
  <c r="CV45" i="1" s="1"/>
  <c r="CU111" i="1"/>
  <c r="CV111" i="1" s="1"/>
  <c r="CU17" i="1"/>
  <c r="CV17" i="1" s="1"/>
  <c r="CU145" i="1"/>
  <c r="CV145" i="1" s="1"/>
  <c r="CU100" i="1"/>
  <c r="CV100" i="1" s="1"/>
  <c r="CU112" i="1"/>
  <c r="CV112" i="1" s="1"/>
  <c r="CU61" i="1"/>
  <c r="CV61" i="1" s="1"/>
  <c r="CU110" i="1"/>
  <c r="CV110" i="1" s="1"/>
  <c r="CU143" i="1"/>
  <c r="CV143" i="1" s="1"/>
  <c r="CU19" i="1"/>
  <c r="CV19" i="1" s="1"/>
  <c r="CU113" i="1"/>
  <c r="CV113" i="1" s="1"/>
  <c r="CU169" i="1"/>
  <c r="CV169" i="1" s="1"/>
  <c r="CU178" i="1"/>
  <c r="CV178" i="1" s="1"/>
  <c r="CU126" i="1"/>
  <c r="CV126" i="1" s="1"/>
  <c r="CU16" i="1"/>
  <c r="CV16" i="1" s="1"/>
  <c r="CU101" i="1"/>
  <c r="CV101" i="1" s="1"/>
  <c r="CU165" i="1"/>
  <c r="CV165" i="1" s="1"/>
  <c r="CU180" i="1"/>
  <c r="CV180" i="1" s="1"/>
  <c r="CU70" i="1"/>
  <c r="CV70" i="1" s="1"/>
  <c r="CU43" i="1"/>
  <c r="CV43" i="1" s="1"/>
  <c r="CU162" i="1"/>
  <c r="CV162" i="1" s="1"/>
  <c r="CU170" i="1"/>
  <c r="CV170" i="1" s="1"/>
  <c r="CU138" i="1"/>
  <c r="CV138" i="1" s="1"/>
  <c r="CU147" i="1"/>
  <c r="CV147" i="1" s="1"/>
  <c r="CU40" i="1"/>
  <c r="CV40" i="1" s="1"/>
  <c r="CU104" i="1"/>
  <c r="CV104" i="1" s="1"/>
  <c r="CU65" i="1"/>
  <c r="CV65" i="1" s="1"/>
  <c r="CU149" i="1"/>
  <c r="CV149" i="1" s="1"/>
  <c r="DH7" i="1"/>
  <c r="DH8" i="1" s="1"/>
  <c r="DH9" i="1" s="1"/>
  <c r="DH10" i="1" s="1"/>
  <c r="DH11" i="1" s="1"/>
  <c r="DH12" i="1" s="1"/>
  <c r="DH13" i="1" s="1"/>
  <c r="DH14" i="1" s="1"/>
  <c r="DH15" i="1" s="1"/>
  <c r="DH16" i="1" s="1"/>
  <c r="DH17" i="1" s="1"/>
  <c r="DH18" i="1" s="1"/>
  <c r="DH19" i="1" s="1"/>
  <c r="DH20" i="1" s="1"/>
  <c r="DH21" i="1" s="1"/>
  <c r="DH22" i="1" s="1"/>
  <c r="DH23" i="1" s="1"/>
  <c r="DH24" i="1" s="1"/>
  <c r="DH25" i="1" s="1"/>
  <c r="DH26" i="1" s="1"/>
  <c r="DH27" i="1" s="1"/>
  <c r="DH28" i="1" s="1"/>
  <c r="DH29" i="1" s="1"/>
  <c r="DH30" i="1" s="1"/>
  <c r="DH31" i="1" s="1"/>
  <c r="DH32" i="1" s="1"/>
  <c r="DH33" i="1" s="1"/>
  <c r="DH34" i="1" s="1"/>
  <c r="DH35" i="1" s="1"/>
  <c r="DH36" i="1" s="1"/>
  <c r="DH37" i="1" s="1"/>
  <c r="DH38" i="1" s="1"/>
  <c r="DH39" i="1" s="1"/>
  <c r="DH40" i="1" s="1"/>
  <c r="DH41" i="1" s="1"/>
  <c r="DH42" i="1" s="1"/>
  <c r="DH43" i="1" s="1"/>
  <c r="DH44" i="1" s="1"/>
  <c r="DH45" i="1" s="1"/>
  <c r="DH46" i="1" s="1"/>
  <c r="DH47" i="1" s="1"/>
  <c r="DH48" i="1" s="1"/>
  <c r="DH49" i="1" s="1"/>
  <c r="DH50" i="1" s="1"/>
  <c r="DH51" i="1" s="1"/>
  <c r="DH52" i="1" s="1"/>
  <c r="DH53" i="1" s="1"/>
  <c r="DH54" i="1" s="1"/>
  <c r="DH55" i="1" s="1"/>
  <c r="DH56" i="1" s="1"/>
  <c r="DH57" i="1" s="1"/>
  <c r="DH58" i="1" s="1"/>
  <c r="DH59" i="1" s="1"/>
  <c r="DH60" i="1" s="1"/>
  <c r="DH61" i="1" s="1"/>
  <c r="DH62" i="1" s="1"/>
  <c r="DH63" i="1" s="1"/>
  <c r="DH64" i="1" s="1"/>
  <c r="DH65" i="1" s="1"/>
  <c r="DH66" i="1" s="1"/>
  <c r="DH67" i="1" s="1"/>
  <c r="DH68" i="1" s="1"/>
  <c r="DH69" i="1" s="1"/>
  <c r="DH70" i="1" s="1"/>
  <c r="DH71" i="1" s="1"/>
  <c r="DH72" i="1" s="1"/>
  <c r="DH73" i="1" s="1"/>
  <c r="DH74" i="1" s="1"/>
  <c r="DH75" i="1" s="1"/>
  <c r="DH76" i="1" s="1"/>
  <c r="DH77" i="1" s="1"/>
  <c r="DH78" i="1" s="1"/>
  <c r="DH79" i="1" s="1"/>
  <c r="DH80" i="1" s="1"/>
  <c r="DH81" i="1" s="1"/>
  <c r="DH82" i="1" s="1"/>
  <c r="DH83" i="1" s="1"/>
  <c r="DH84" i="1" s="1"/>
  <c r="DH85" i="1" s="1"/>
  <c r="DH86" i="1" s="1"/>
  <c r="DH87" i="1" s="1"/>
  <c r="DH88" i="1" s="1"/>
  <c r="DH89" i="1" s="1"/>
  <c r="DH90" i="1" s="1"/>
  <c r="DH91" i="1" s="1"/>
  <c r="DH92" i="1" s="1"/>
  <c r="DH93" i="1" s="1"/>
  <c r="DH94" i="1" s="1"/>
  <c r="DH95" i="1" s="1"/>
  <c r="DH96" i="1" s="1"/>
  <c r="DH97" i="1" s="1"/>
  <c r="DH98" i="1" s="1"/>
  <c r="DH99" i="1" s="1"/>
  <c r="DH100" i="1" s="1"/>
  <c r="DH101" i="1" s="1"/>
  <c r="DH102" i="1" s="1"/>
  <c r="DH103" i="1" s="1"/>
  <c r="DH104" i="1" s="1"/>
  <c r="DH105" i="1" s="1"/>
  <c r="DH106" i="1" s="1"/>
  <c r="DH107" i="1" s="1"/>
  <c r="DH108" i="1" s="1"/>
  <c r="DH109" i="1" s="1"/>
  <c r="DH110" i="1" s="1"/>
  <c r="DH111" i="1" s="1"/>
  <c r="DH112" i="1" s="1"/>
  <c r="DH113" i="1" s="1"/>
  <c r="DH114" i="1" s="1"/>
  <c r="DH115" i="1" s="1"/>
  <c r="DH116" i="1" s="1"/>
  <c r="DH117" i="1" s="1"/>
  <c r="DH118" i="1" s="1"/>
  <c r="DH119" i="1" s="1"/>
  <c r="DH120" i="1" s="1"/>
  <c r="DH121" i="1" s="1"/>
  <c r="DH122" i="1" s="1"/>
  <c r="DH123" i="1" s="1"/>
  <c r="DH124" i="1" s="1"/>
  <c r="DH125" i="1" s="1"/>
  <c r="DH126" i="1" s="1"/>
  <c r="DH127" i="1" s="1"/>
  <c r="DH128" i="1" s="1"/>
  <c r="DH129" i="1" s="1"/>
  <c r="DH130" i="1" s="1"/>
  <c r="DH131" i="1" s="1"/>
  <c r="DH132" i="1" s="1"/>
  <c r="DH133" i="1" s="1"/>
  <c r="DH134" i="1" s="1"/>
  <c r="DH135" i="1" s="1"/>
  <c r="DH136" i="1" s="1"/>
  <c r="DH137" i="1" s="1"/>
  <c r="DH138" i="1" s="1"/>
  <c r="DH139" i="1" s="1"/>
  <c r="DH140" i="1" s="1"/>
  <c r="DH141" i="1" s="1"/>
  <c r="DH142" i="1" s="1"/>
  <c r="DH143" i="1" s="1"/>
  <c r="DH144" i="1" s="1"/>
  <c r="DH145" i="1" s="1"/>
  <c r="DH146" i="1" s="1"/>
  <c r="DH147" i="1" s="1"/>
  <c r="DH148" i="1" s="1"/>
  <c r="DH149" i="1" s="1"/>
  <c r="DH150" i="1" s="1"/>
  <c r="DH151" i="1" s="1"/>
  <c r="DH152" i="1" s="1"/>
  <c r="DH153" i="1" s="1"/>
  <c r="DH154" i="1" s="1"/>
  <c r="DH155" i="1" s="1"/>
  <c r="DH156" i="1" s="1"/>
  <c r="DH157" i="1" s="1"/>
  <c r="DH158" i="1" s="1"/>
  <c r="DH159" i="1" s="1"/>
  <c r="DH160" i="1" s="1"/>
  <c r="DH161" i="1" s="1"/>
  <c r="DH162" i="1" s="1"/>
  <c r="DH163" i="1" s="1"/>
  <c r="DH164" i="1" s="1"/>
  <c r="DH165" i="1" s="1"/>
  <c r="DH166" i="1" s="1"/>
  <c r="DH167" i="1" s="1"/>
  <c r="DH168" i="1" s="1"/>
  <c r="DH169" i="1" s="1"/>
  <c r="DH170" i="1" s="1"/>
  <c r="DH171" i="1" s="1"/>
  <c r="DH172" i="1" s="1"/>
  <c r="DH173" i="1" s="1"/>
  <c r="DH174" i="1" s="1"/>
  <c r="DH175" i="1" s="1"/>
  <c r="DH176" i="1" s="1"/>
  <c r="DH177" i="1" s="1"/>
  <c r="DH178" i="1" s="1"/>
  <c r="DH179" i="1" s="1"/>
  <c r="DH180" i="1" s="1"/>
  <c r="DH181" i="1" s="1"/>
  <c r="DH182" i="1" s="1"/>
  <c r="DH183" i="1" s="1"/>
  <c r="DH184" i="1" s="1"/>
  <c r="P13" i="7"/>
  <c r="AP4" i="3"/>
  <c r="P8" i="7"/>
  <c r="DA12" i="3"/>
  <c r="DM12" i="3" s="1"/>
  <c r="CO12" i="3"/>
  <c r="EB12" i="3" s="1"/>
  <c r="CC13" i="3"/>
  <c r="CW16" i="1"/>
  <c r="P16" i="7"/>
  <c r="O9" i="7"/>
  <c r="AX186" i="1"/>
  <c r="AP11" i="3" l="1"/>
  <c r="BE160" i="3"/>
  <c r="BE38" i="3"/>
  <c r="BE89" i="3"/>
  <c r="BE10" i="3"/>
  <c r="BE77" i="3"/>
  <c r="BE69" i="3"/>
  <c r="BE88" i="3"/>
  <c r="BE54" i="3"/>
  <c r="BE175" i="3"/>
  <c r="BE60" i="3"/>
  <c r="BE47" i="3"/>
  <c r="BE80" i="3"/>
  <c r="BE154" i="3"/>
  <c r="BE33" i="3"/>
  <c r="BE52" i="3"/>
  <c r="BE157" i="3"/>
  <c r="BE8" i="3"/>
  <c r="BE122" i="3"/>
  <c r="BE94" i="3"/>
  <c r="BE39" i="3"/>
  <c r="BE145" i="3"/>
  <c r="BE93" i="3"/>
  <c r="BE166" i="3"/>
  <c r="BE44" i="3"/>
  <c r="BE17" i="3"/>
  <c r="BE23" i="3"/>
  <c r="BE12" i="3"/>
  <c r="BE153" i="3"/>
  <c r="BE37" i="3"/>
  <c r="BE125" i="3"/>
  <c r="BE164" i="3"/>
  <c r="BE13" i="3"/>
  <c r="BE111" i="3"/>
  <c r="BE128" i="3"/>
  <c r="BE106" i="3"/>
  <c r="BE75" i="3"/>
  <c r="BE135" i="3"/>
  <c r="BE174" i="3"/>
  <c r="BE144" i="3"/>
  <c r="BE158" i="3"/>
  <c r="BE148" i="3"/>
  <c r="BE18" i="3"/>
  <c r="BE98" i="3"/>
  <c r="BE61" i="3"/>
  <c r="BE173" i="3"/>
  <c r="BE16" i="3"/>
  <c r="BE20" i="3"/>
  <c r="BE36" i="3"/>
  <c r="BE59" i="3"/>
  <c r="BE26" i="3"/>
  <c r="BE107" i="3"/>
  <c r="BE76" i="3"/>
  <c r="BE5" i="3"/>
  <c r="BE161" i="3"/>
  <c r="BE31" i="3"/>
  <c r="BE115" i="3"/>
  <c r="BE25" i="3"/>
  <c r="BE156" i="3"/>
  <c r="BE129" i="3"/>
  <c r="BE91" i="3"/>
  <c r="BE105" i="3"/>
  <c r="BE116" i="3"/>
  <c r="BE7" i="3"/>
  <c r="BE112" i="3"/>
  <c r="BE87" i="3"/>
  <c r="BE181" i="3"/>
  <c r="BE146" i="3"/>
  <c r="BE97" i="3"/>
  <c r="BE46" i="3"/>
  <c r="BE133" i="3"/>
  <c r="BE64" i="3"/>
  <c r="BE179" i="3"/>
  <c r="BE143" i="3"/>
  <c r="BE162" i="3"/>
  <c r="BE139" i="3"/>
  <c r="BE29" i="3"/>
  <c r="BE22" i="3"/>
  <c r="BE40" i="3"/>
  <c r="BE86" i="3"/>
  <c r="BE73" i="3"/>
  <c r="BE151" i="3"/>
  <c r="BE159" i="3"/>
  <c r="BE168" i="3"/>
  <c r="BE68" i="3"/>
  <c r="BE63" i="3"/>
  <c r="BE96" i="3"/>
  <c r="BE142" i="3"/>
  <c r="BE53" i="3"/>
  <c r="BE165" i="3"/>
  <c r="BE84" i="3"/>
  <c r="BE11" i="3"/>
  <c r="BE28" i="3"/>
  <c r="BE24" i="3"/>
  <c r="BE163" i="3"/>
  <c r="BE35" i="3"/>
  <c r="BE134" i="3"/>
  <c r="BE30" i="3"/>
  <c r="BE62" i="3"/>
  <c r="BE150" i="3"/>
  <c r="BE176" i="3"/>
  <c r="BE9" i="3"/>
  <c r="BE15" i="3"/>
  <c r="BE108" i="3"/>
  <c r="BE66" i="3"/>
  <c r="BE121" i="3"/>
  <c r="BE137" i="3"/>
  <c r="BE6" i="3"/>
  <c r="BE45" i="3"/>
  <c r="BE57" i="3"/>
  <c r="BE51" i="3"/>
  <c r="BE167" i="3"/>
  <c r="BE132" i="3"/>
  <c r="BE130" i="3"/>
  <c r="BE118" i="3"/>
  <c r="BE171" i="3"/>
  <c r="BE71" i="3"/>
  <c r="BE65" i="3"/>
  <c r="BE109" i="3"/>
  <c r="BE67" i="3"/>
  <c r="BE177" i="3"/>
  <c r="BE147" i="3"/>
  <c r="BE101" i="3"/>
  <c r="BE72" i="3"/>
  <c r="BE180" i="3"/>
  <c r="BE170" i="3"/>
  <c r="BE120" i="3"/>
  <c r="BE85" i="3"/>
  <c r="BE79" i="3"/>
  <c r="BE136" i="3"/>
  <c r="BE56" i="3"/>
  <c r="BE70" i="3"/>
  <c r="BE113" i="3"/>
  <c r="BE99" i="3"/>
  <c r="BE78" i="3"/>
  <c r="BE131" i="3"/>
  <c r="BE126" i="3"/>
  <c r="BE127" i="3"/>
  <c r="BE114" i="3"/>
  <c r="BE123" i="3"/>
  <c r="BE95" i="3"/>
  <c r="BE74" i="3"/>
  <c r="BE14" i="3"/>
  <c r="BE152" i="3"/>
  <c r="BE19" i="3"/>
  <c r="BE138" i="3"/>
  <c r="BE103" i="3"/>
  <c r="BE92" i="3"/>
  <c r="BE83" i="3"/>
  <c r="BE48" i="3"/>
  <c r="BE32" i="3"/>
  <c r="BE149" i="3"/>
  <c r="BE21" i="3"/>
  <c r="BE100" i="3"/>
  <c r="BE34" i="3"/>
  <c r="BE81" i="3"/>
  <c r="BE169" i="3"/>
  <c r="BE27" i="3"/>
  <c r="BE58" i="3"/>
  <c r="BE182" i="3"/>
  <c r="BE104" i="3"/>
  <c r="BE102" i="3"/>
  <c r="BE117" i="3"/>
  <c r="BE141" i="3"/>
  <c r="BE140" i="3"/>
  <c r="BE90" i="3"/>
  <c r="BE178" i="3"/>
  <c r="BE172" i="3"/>
  <c r="BE43" i="3"/>
  <c r="BE155" i="3"/>
  <c r="BE49" i="3"/>
  <c r="BE82" i="3"/>
  <c r="BE55" i="3"/>
  <c r="BE41" i="3"/>
  <c r="BE50" i="3"/>
  <c r="BE42" i="3"/>
  <c r="BE110" i="3"/>
  <c r="BE124" i="3"/>
  <c r="BE119" i="3"/>
  <c r="BP6" i="3"/>
  <c r="BP10" i="3"/>
  <c r="BP14" i="3"/>
  <c r="BP18" i="3"/>
  <c r="BP22" i="3"/>
  <c r="BP26" i="3"/>
  <c r="BP30" i="3"/>
  <c r="BP34" i="3"/>
  <c r="BP38" i="3"/>
  <c r="BP42" i="3"/>
  <c r="BP46" i="3"/>
  <c r="BP50" i="3"/>
  <c r="BP54" i="3"/>
  <c r="BP58" i="3"/>
  <c r="BP62" i="3"/>
  <c r="BP66" i="3"/>
  <c r="BP70" i="3"/>
  <c r="BP8" i="3"/>
  <c r="BP12" i="3"/>
  <c r="BP16" i="3"/>
  <c r="BP20" i="3"/>
  <c r="BP24" i="3"/>
  <c r="BP28" i="3"/>
  <c r="BP32" i="3"/>
  <c r="BP36" i="3"/>
  <c r="BP40" i="3"/>
  <c r="BP44" i="3"/>
  <c r="BP48" i="3"/>
  <c r="BP52" i="3"/>
  <c r="BP56" i="3"/>
  <c r="BP60" i="3"/>
  <c r="BP64" i="3"/>
  <c r="BP68" i="3"/>
  <c r="BP11" i="3"/>
  <c r="BP19" i="3"/>
  <c r="BP27" i="3"/>
  <c r="BP35" i="3"/>
  <c r="BP43" i="3"/>
  <c r="BP51" i="3"/>
  <c r="BP59" i="3"/>
  <c r="BP67" i="3"/>
  <c r="BP73" i="3"/>
  <c r="BP77" i="3"/>
  <c r="BP81" i="3"/>
  <c r="BP85" i="3"/>
  <c r="BP89" i="3"/>
  <c r="BP93" i="3"/>
  <c r="BP97" i="3"/>
  <c r="BP101" i="3"/>
  <c r="BP5" i="3"/>
  <c r="BP13" i="3"/>
  <c r="BP21" i="3"/>
  <c r="BP29" i="3"/>
  <c r="BP37" i="3"/>
  <c r="BP45" i="3"/>
  <c r="BP53" i="3"/>
  <c r="BP61" i="3"/>
  <c r="BP69" i="3"/>
  <c r="BP74" i="3"/>
  <c r="BP78" i="3"/>
  <c r="BP82" i="3"/>
  <c r="BP86" i="3"/>
  <c r="BP90" i="3"/>
  <c r="BP94" i="3"/>
  <c r="BP98" i="3"/>
  <c r="BP102" i="3"/>
  <c r="BP15" i="3"/>
  <c r="BP31" i="3"/>
  <c r="BP47" i="3"/>
  <c r="BP63" i="3"/>
  <c r="BP75" i="3"/>
  <c r="BP83" i="3"/>
  <c r="BP91" i="3"/>
  <c r="BP99" i="3"/>
  <c r="BP108" i="3"/>
  <c r="BP112" i="3"/>
  <c r="BP116" i="3"/>
  <c r="BP120" i="3"/>
  <c r="BP124" i="3"/>
  <c r="BP128" i="3"/>
  <c r="BP132" i="3"/>
  <c r="BP136" i="3"/>
  <c r="BP140" i="3"/>
  <c r="BP144" i="3"/>
  <c r="BP148" i="3"/>
  <c r="BP152" i="3"/>
  <c r="BP156" i="3"/>
  <c r="BP160" i="3"/>
  <c r="BP164" i="3"/>
  <c r="BP168" i="3"/>
  <c r="BP172" i="3"/>
  <c r="BP176" i="3"/>
  <c r="BP180" i="3"/>
  <c r="BP9" i="3"/>
  <c r="BP25" i="3"/>
  <c r="BP41" i="3"/>
  <c r="BP57" i="3"/>
  <c r="BP72" i="3"/>
  <c r="BP80" i="3"/>
  <c r="BP88" i="3"/>
  <c r="BP96" i="3"/>
  <c r="BP109" i="3"/>
  <c r="BP113" i="3"/>
  <c r="BP117" i="3"/>
  <c r="BP121" i="3"/>
  <c r="BP125" i="3"/>
  <c r="BP129" i="3"/>
  <c r="BP133" i="3"/>
  <c r="BP137" i="3"/>
  <c r="BP141" i="3"/>
  <c r="BP145" i="3"/>
  <c r="BP149" i="3"/>
  <c r="BP153" i="3"/>
  <c r="BP157" i="3"/>
  <c r="BP161" i="3"/>
  <c r="BP165" i="3"/>
  <c r="BP169" i="3"/>
  <c r="BP173" i="3"/>
  <c r="BP177" i="3"/>
  <c r="BP181" i="3"/>
  <c r="BP7" i="3"/>
  <c r="BP39" i="3"/>
  <c r="BP87" i="3"/>
  <c r="BP103" i="3"/>
  <c r="BP105" i="3"/>
  <c r="BP110" i="3"/>
  <c r="BP118" i="3"/>
  <c r="BP126" i="3"/>
  <c r="BP134" i="3"/>
  <c r="BP142" i="3"/>
  <c r="BP150" i="3"/>
  <c r="BP158" i="3"/>
  <c r="BP166" i="3"/>
  <c r="BP174" i="3"/>
  <c r="BP182" i="3"/>
  <c r="BP33" i="3"/>
  <c r="BP65" i="3"/>
  <c r="BP71" i="3"/>
  <c r="BP84" i="3"/>
  <c r="BP100" i="3"/>
  <c r="BP107" i="3"/>
  <c r="BP115" i="3"/>
  <c r="BP123" i="3"/>
  <c r="BP131" i="3"/>
  <c r="BP139" i="3"/>
  <c r="BP147" i="3"/>
  <c r="BP155" i="3"/>
  <c r="BP163" i="3"/>
  <c r="BP171" i="3"/>
  <c r="BP179" i="3"/>
  <c r="BP23" i="3"/>
  <c r="BP55" i="3"/>
  <c r="BP79" i="3"/>
  <c r="BP95" i="3"/>
  <c r="BP104" i="3"/>
  <c r="BP106" i="3"/>
  <c r="BP114" i="3"/>
  <c r="BP122" i="3"/>
  <c r="BP130" i="3"/>
  <c r="BP138" i="3"/>
  <c r="BP146" i="3"/>
  <c r="BP154" i="3"/>
  <c r="BP162" i="3"/>
  <c r="BP170" i="3"/>
  <c r="BP178" i="3"/>
  <c r="BP92" i="3"/>
  <c r="BP111" i="3"/>
  <c r="BP143" i="3"/>
  <c r="BP175" i="3"/>
  <c r="BP17" i="3"/>
  <c r="BP119" i="3"/>
  <c r="BP151" i="3"/>
  <c r="BP135" i="3"/>
  <c r="BP49" i="3"/>
  <c r="BP127" i="3"/>
  <c r="BP159" i="3"/>
  <c r="BP76" i="3"/>
  <c r="BP167" i="3"/>
  <c r="P19" i="5"/>
  <c r="EH149" i="1"/>
  <c r="DV149" i="1"/>
  <c r="EH147" i="1"/>
  <c r="DV147" i="1"/>
  <c r="DV43" i="1"/>
  <c r="EH43" i="1"/>
  <c r="EH101" i="1"/>
  <c r="DV101" i="1"/>
  <c r="DV169" i="1"/>
  <c r="EH169" i="1"/>
  <c r="DV110" i="1"/>
  <c r="EH110" i="1"/>
  <c r="DV145" i="1"/>
  <c r="EH145" i="1"/>
  <c r="EH105" i="1"/>
  <c r="DV105" i="1"/>
  <c r="EH97" i="1"/>
  <c r="DV97" i="1"/>
  <c r="DV116" i="1"/>
  <c r="EH116" i="1"/>
  <c r="DV160" i="1"/>
  <c r="EH160" i="1"/>
  <c r="EH20" i="1"/>
  <c r="DV20" i="1"/>
  <c r="DV139" i="1"/>
  <c r="EH139" i="1"/>
  <c r="DV37" i="1"/>
  <c r="EH37" i="1"/>
  <c r="DV140" i="1"/>
  <c r="EH140" i="1"/>
  <c r="DV132" i="1"/>
  <c r="EH132" i="1"/>
  <c r="EH108" i="1"/>
  <c r="DV108" i="1"/>
  <c r="EH153" i="1"/>
  <c r="DV153" i="1"/>
  <c r="DV21" i="1"/>
  <c r="EH21" i="1"/>
  <c r="EH85" i="1"/>
  <c r="DV85" i="1"/>
  <c r="EH167" i="1"/>
  <c r="DV167" i="1"/>
  <c r="DV57" i="1"/>
  <c r="EH57" i="1"/>
  <c r="DV8" i="1"/>
  <c r="EH8" i="1"/>
  <c r="DV175" i="1"/>
  <c r="EH175" i="1"/>
  <c r="EH157" i="1"/>
  <c r="DV157" i="1"/>
  <c r="DV79" i="1"/>
  <c r="EH79" i="1"/>
  <c r="DV55" i="1"/>
  <c r="EH55" i="1"/>
  <c r="DV93" i="1"/>
  <c r="EH93" i="1"/>
  <c r="DV141" i="1"/>
  <c r="EH141" i="1"/>
  <c r="DV122" i="1"/>
  <c r="EH122" i="1"/>
  <c r="EH68" i="1"/>
  <c r="DV68" i="1"/>
  <c r="P27" i="5"/>
  <c r="DV137" i="1"/>
  <c r="EH137" i="1"/>
  <c r="P21" i="5" s="1"/>
  <c r="DV133" i="1"/>
  <c r="EH133" i="1"/>
  <c r="DV184" i="1"/>
  <c r="EH184" i="1"/>
  <c r="EH74" i="1"/>
  <c r="DV74" i="1"/>
  <c r="EH82" i="1"/>
  <c r="DV82" i="1"/>
  <c r="DV135" i="1"/>
  <c r="EH135" i="1"/>
  <c r="EH41" i="1"/>
  <c r="DV41" i="1"/>
  <c r="DV134" i="1"/>
  <c r="EH134" i="1"/>
  <c r="DV98" i="1"/>
  <c r="EH98" i="1"/>
  <c r="DV120" i="1"/>
  <c r="EH120" i="1"/>
  <c r="DV39" i="1"/>
  <c r="EH39" i="1"/>
  <c r="EH114" i="1"/>
  <c r="DV114" i="1"/>
  <c r="EH34" i="1"/>
  <c r="DV34" i="1"/>
  <c r="EH63" i="1"/>
  <c r="DV63" i="1"/>
  <c r="O24" i="5"/>
  <c r="O26" i="5" s="1"/>
  <c r="EH65" i="1"/>
  <c r="DV65" i="1"/>
  <c r="EH138" i="1"/>
  <c r="DV138" i="1"/>
  <c r="EH70" i="1"/>
  <c r="DV70" i="1"/>
  <c r="EH16" i="1"/>
  <c r="DV16" i="1"/>
  <c r="EH113" i="1"/>
  <c r="DV113" i="1"/>
  <c r="DV61" i="1"/>
  <c r="EH61" i="1"/>
  <c r="EH17" i="1"/>
  <c r="DV17" i="1"/>
  <c r="EH73" i="1"/>
  <c r="DV73" i="1"/>
  <c r="DV25" i="1"/>
  <c r="EH25" i="1"/>
  <c r="EH72" i="1"/>
  <c r="DV72" i="1"/>
  <c r="EH118" i="1"/>
  <c r="DV118" i="1"/>
  <c r="EH179" i="1"/>
  <c r="DV179" i="1"/>
  <c r="EH47" i="1"/>
  <c r="DV47" i="1"/>
  <c r="EH18" i="1"/>
  <c r="DV18" i="1"/>
  <c r="EH159" i="1"/>
  <c r="DV159" i="1"/>
  <c r="DV77" i="1"/>
  <c r="EH77" i="1"/>
  <c r="DV59" i="1"/>
  <c r="EH59" i="1"/>
  <c r="EH121" i="1"/>
  <c r="DV121" i="1"/>
  <c r="DV158" i="1"/>
  <c r="EH158" i="1"/>
  <c r="DV53" i="1"/>
  <c r="EH53" i="1"/>
  <c r="EH27" i="1"/>
  <c r="DV27" i="1"/>
  <c r="DV94" i="1"/>
  <c r="EH94" i="1"/>
  <c r="DV119" i="1"/>
  <c r="EH119" i="1"/>
  <c r="DV117" i="1"/>
  <c r="EH117" i="1"/>
  <c r="EH166" i="1"/>
  <c r="DV166" i="1"/>
  <c r="N22" i="20"/>
  <c r="EH87" i="1"/>
  <c r="DV87" i="1"/>
  <c r="DV58" i="1"/>
  <c r="EH58" i="1"/>
  <c r="EH22" i="1"/>
  <c r="DV22" i="1"/>
  <c r="DV172" i="1"/>
  <c r="EH172" i="1"/>
  <c r="DV91" i="1"/>
  <c r="EH91" i="1"/>
  <c r="DV69" i="1"/>
  <c r="EH69" i="1"/>
  <c r="EH163" i="1"/>
  <c r="DV163" i="1"/>
  <c r="EH28" i="1"/>
  <c r="DV28" i="1"/>
  <c r="EH130" i="1"/>
  <c r="DV130" i="1"/>
  <c r="DV124" i="1"/>
  <c r="EH124" i="1"/>
  <c r="DV35" i="1"/>
  <c r="EH35" i="1"/>
  <c r="DV146" i="1"/>
  <c r="EH146" i="1"/>
  <c r="EH62" i="1"/>
  <c r="DV62" i="1"/>
  <c r="EH182" i="1"/>
  <c r="DV182" i="1"/>
  <c r="DV13" i="1"/>
  <c r="EH13" i="1"/>
  <c r="DV51" i="1"/>
  <c r="EH51" i="1"/>
  <c r="EH33" i="1"/>
  <c r="DV33" i="1"/>
  <c r="EH152" i="1"/>
  <c r="DV152" i="1"/>
  <c r="EH148" i="1"/>
  <c r="DV148" i="1"/>
  <c r="EH115" i="1"/>
  <c r="DV115" i="1"/>
  <c r="DV104" i="1"/>
  <c r="EH104" i="1"/>
  <c r="EH170" i="1"/>
  <c r="DV170" i="1"/>
  <c r="EH180" i="1"/>
  <c r="DV180" i="1"/>
  <c r="EH126" i="1"/>
  <c r="DV126" i="1"/>
  <c r="EH19" i="1"/>
  <c r="DV19" i="1"/>
  <c r="EH112" i="1"/>
  <c r="DV112" i="1"/>
  <c r="DV111" i="1"/>
  <c r="EH111" i="1"/>
  <c r="EH142" i="1"/>
  <c r="DV142" i="1"/>
  <c r="EH26" i="1"/>
  <c r="DV26" i="1"/>
  <c r="DV56" i="1"/>
  <c r="EH56" i="1"/>
  <c r="EH107" i="1"/>
  <c r="DV107" i="1"/>
  <c r="DV78" i="1"/>
  <c r="EH78" i="1"/>
  <c r="DV49" i="1"/>
  <c r="EH49" i="1"/>
  <c r="DV54" i="1"/>
  <c r="EH54" i="1"/>
  <c r="EH154" i="1"/>
  <c r="DV154" i="1"/>
  <c r="EH183" i="1"/>
  <c r="DV183" i="1"/>
  <c r="EH90" i="1"/>
  <c r="DV90" i="1"/>
  <c r="DV95" i="1"/>
  <c r="EH95" i="1"/>
  <c r="DV36" i="1"/>
  <c r="EH36" i="1"/>
  <c r="DV81" i="1"/>
  <c r="EH81" i="1"/>
  <c r="DV181" i="1"/>
  <c r="EH181" i="1"/>
  <c r="DV109" i="1"/>
  <c r="EH109" i="1"/>
  <c r="DV48" i="1"/>
  <c r="EH48" i="1"/>
  <c r="EH127" i="1"/>
  <c r="DV127" i="1"/>
  <c r="EH88" i="1"/>
  <c r="DV88" i="1"/>
  <c r="EH67" i="1"/>
  <c r="DV67" i="1"/>
  <c r="EH156" i="1"/>
  <c r="DV156" i="1"/>
  <c r="EH128" i="1"/>
  <c r="DV128" i="1"/>
  <c r="DV174" i="1"/>
  <c r="EH174" i="1"/>
  <c r="DV12" i="1"/>
  <c r="EH12" i="1"/>
  <c r="DV23" i="1"/>
  <c r="EH23" i="1"/>
  <c r="DV161" i="1"/>
  <c r="EH161" i="1"/>
  <c r="EH9" i="1"/>
  <c r="DV9" i="1"/>
  <c r="EH46" i="1"/>
  <c r="DV46" i="1"/>
  <c r="DV103" i="1"/>
  <c r="EH103" i="1"/>
  <c r="DV11" i="1"/>
  <c r="EH11" i="1"/>
  <c r="DV29" i="1"/>
  <c r="EH29" i="1"/>
  <c r="DV42" i="1"/>
  <c r="EH42" i="1"/>
  <c r="EH83" i="1"/>
  <c r="DV83" i="1"/>
  <c r="DV60" i="1"/>
  <c r="EH60" i="1"/>
  <c r="EH52" i="1"/>
  <c r="DV52" i="1"/>
  <c r="EH84" i="1"/>
  <c r="DV84" i="1"/>
  <c r="DV125" i="1"/>
  <c r="EH125" i="1"/>
  <c r="DV64" i="1"/>
  <c r="EH64" i="1"/>
  <c r="EH40" i="1"/>
  <c r="DV40" i="1"/>
  <c r="EH162" i="1"/>
  <c r="DV162" i="1"/>
  <c r="DV165" i="1"/>
  <c r="EH165" i="1"/>
  <c r="DV178" i="1"/>
  <c r="EH178" i="1"/>
  <c r="EH143" i="1"/>
  <c r="DV143" i="1"/>
  <c r="DV100" i="1"/>
  <c r="EH100" i="1"/>
  <c r="EH45" i="1"/>
  <c r="DV45" i="1"/>
  <c r="DV144" i="1"/>
  <c r="EH144" i="1"/>
  <c r="DV75" i="1"/>
  <c r="EH75" i="1"/>
  <c r="EH131" i="1"/>
  <c r="DV131" i="1"/>
  <c r="DV102" i="1"/>
  <c r="EH102" i="1"/>
  <c r="DV151" i="1"/>
  <c r="EH151" i="1"/>
  <c r="EH89" i="1"/>
  <c r="DV89" i="1"/>
  <c r="EH129" i="1"/>
  <c r="DV129" i="1"/>
  <c r="DV150" i="1"/>
  <c r="EH150" i="1"/>
  <c r="EH123" i="1"/>
  <c r="DV123" i="1"/>
  <c r="DV31" i="1"/>
  <c r="EH31" i="1"/>
  <c r="DV10" i="1"/>
  <c r="EH10" i="1"/>
  <c r="EH80" i="1"/>
  <c r="DV80" i="1"/>
  <c r="DV76" i="1"/>
  <c r="EH76" i="1"/>
  <c r="DV30" i="1"/>
  <c r="EH30" i="1"/>
  <c r="CU6" i="1"/>
  <c r="AP10" i="3" s="1"/>
  <c r="EH7" i="1"/>
  <c r="DV7" i="1"/>
  <c r="DV177" i="1"/>
  <c r="EH177" i="1"/>
  <c r="DV171" i="1"/>
  <c r="EH171" i="1"/>
  <c r="DV15" i="1"/>
  <c r="EH15" i="1"/>
  <c r="EH50" i="1"/>
  <c r="DV50" i="1"/>
  <c r="EH71" i="1"/>
  <c r="DV71" i="1"/>
  <c r="EH173" i="1"/>
  <c r="DV173" i="1"/>
  <c r="EH155" i="1"/>
  <c r="DV155" i="1"/>
  <c r="DV66" i="1"/>
  <c r="EH66" i="1"/>
  <c r="DV168" i="1"/>
  <c r="EH168" i="1"/>
  <c r="EH92" i="1"/>
  <c r="DV92" i="1"/>
  <c r="DV176" i="1"/>
  <c r="EH176" i="1"/>
  <c r="EH136" i="1"/>
  <c r="DV136" i="1"/>
  <c r="EH96" i="1"/>
  <c r="DV96" i="1"/>
  <c r="EH24" i="1"/>
  <c r="DV24" i="1"/>
  <c r="EH38" i="1"/>
  <c r="DV38" i="1"/>
  <c r="DV14" i="1"/>
  <c r="EH14" i="1"/>
  <c r="DV164" i="1"/>
  <c r="EH164" i="1"/>
  <c r="EH99" i="1"/>
  <c r="DV99" i="1"/>
  <c r="DV86" i="1"/>
  <c r="EH86" i="1"/>
  <c r="DV32" i="1"/>
  <c r="EH32" i="1"/>
  <c r="EH44" i="1"/>
  <c r="DV44" i="1"/>
  <c r="DV106" i="1"/>
  <c r="EH106" i="1"/>
  <c r="CW17" i="1"/>
  <c r="CC14" i="3"/>
  <c r="DA13" i="3"/>
  <c r="DM13" i="3" s="1"/>
  <c r="CO13" i="3"/>
  <c r="EB13" i="3" s="1"/>
  <c r="AX147" i="1"/>
  <c r="AX151" i="1"/>
  <c r="AX83" i="1"/>
  <c r="AX87" i="1"/>
  <c r="AX52" i="1"/>
  <c r="AX100" i="1"/>
  <c r="AX71" i="1"/>
  <c r="AX146" i="1"/>
  <c r="AX41" i="1"/>
  <c r="AX148" i="1"/>
  <c r="AX116" i="1"/>
  <c r="AX67" i="1"/>
  <c r="AX64" i="1"/>
  <c r="AX123" i="1"/>
  <c r="AX92" i="1"/>
  <c r="AX19" i="1"/>
  <c r="AX173" i="1"/>
  <c r="AX43" i="1"/>
  <c r="AX160" i="1"/>
  <c r="AX120" i="1"/>
  <c r="AX81" i="1"/>
  <c r="AX170" i="1"/>
  <c r="AX126" i="1"/>
  <c r="AX137" i="1"/>
  <c r="AX21" i="1"/>
  <c r="AX63" i="1"/>
  <c r="AX75" i="1"/>
  <c r="AX127" i="1"/>
  <c r="AX153" i="1"/>
  <c r="AX178" i="1"/>
  <c r="AX12" i="1"/>
  <c r="AX85" i="1"/>
  <c r="AX13" i="1"/>
  <c r="AX8" i="1"/>
  <c r="AX128" i="1"/>
  <c r="AX38" i="1"/>
  <c r="AX51" i="1"/>
  <c r="AX96" i="1"/>
  <c r="AX131" i="1"/>
  <c r="AX119" i="1"/>
  <c r="AX155" i="1"/>
  <c r="AX58" i="1"/>
  <c r="AX180" i="1"/>
  <c r="AX48" i="1"/>
  <c r="AX117" i="1"/>
  <c r="AX140" i="1"/>
  <c r="AX154" i="1"/>
  <c r="AX60" i="1"/>
  <c r="AX77" i="1"/>
  <c r="AX158" i="1"/>
  <c r="AX168" i="1"/>
  <c r="AX40" i="1"/>
  <c r="AX108" i="1"/>
  <c r="AX89" i="1"/>
  <c r="AX88" i="1"/>
  <c r="AX82" i="1"/>
  <c r="AX86" i="1"/>
  <c r="AX37" i="1"/>
  <c r="AX130" i="1"/>
  <c r="AX79" i="1"/>
  <c r="AX105" i="1"/>
  <c r="AX56" i="1"/>
  <c r="AX141" i="1"/>
  <c r="AX181" i="1"/>
  <c r="AX36" i="1"/>
  <c r="AX25" i="1"/>
  <c r="AX54" i="1"/>
  <c r="AX149" i="1"/>
  <c r="AX39" i="1"/>
  <c r="AX138" i="1"/>
  <c r="AX53" i="1"/>
  <c r="AX68" i="1"/>
  <c r="AX164" i="1"/>
  <c r="AX165" i="1"/>
  <c r="AX115" i="1"/>
  <c r="AX121" i="1"/>
  <c r="AX176" i="1"/>
  <c r="AX80" i="1"/>
  <c r="AX142" i="1"/>
  <c r="AX122" i="1"/>
  <c r="AX132" i="1"/>
  <c r="AX33" i="1"/>
  <c r="AX74" i="1"/>
  <c r="AX59" i="1"/>
  <c r="AX91" i="1"/>
  <c r="AX175" i="1"/>
  <c r="AX171" i="1"/>
  <c r="AX57" i="1"/>
  <c r="AX42" i="1"/>
  <c r="AX95" i="1"/>
  <c r="AX109" i="1"/>
  <c r="AX73" i="1"/>
  <c r="AX94" i="1"/>
  <c r="AX7" i="1"/>
  <c r="AX172" i="1"/>
  <c r="AX30" i="1"/>
  <c r="AX17" i="1"/>
  <c r="AX20" i="1"/>
  <c r="AX62" i="1"/>
  <c r="AX93" i="1"/>
  <c r="AX45" i="1"/>
  <c r="AX99" i="1"/>
  <c r="AX98" i="1"/>
  <c r="AX101" i="1"/>
  <c r="AX162" i="1"/>
  <c r="AX14" i="1"/>
  <c r="AX102" i="1"/>
  <c r="AX145" i="1"/>
  <c r="AX183" i="1"/>
  <c r="AX34" i="1"/>
  <c r="AX182" i="1"/>
  <c r="AX133" i="1"/>
  <c r="AX163" i="1"/>
  <c r="AX110" i="1"/>
  <c r="AX11" i="1"/>
  <c r="AX114" i="1"/>
  <c r="AX29" i="1"/>
  <c r="AX157" i="1"/>
  <c r="AX47" i="1"/>
  <c r="AX113" i="1"/>
  <c r="AX156" i="1"/>
  <c r="AX184" i="1"/>
  <c r="AX78" i="1"/>
  <c r="AX49" i="1"/>
  <c r="AX28" i="1"/>
  <c r="AX46" i="1"/>
  <c r="AX90" i="1"/>
  <c r="AX111" i="1"/>
  <c r="AX103" i="1"/>
  <c r="AX10" i="1"/>
  <c r="AX31" i="1"/>
  <c r="AX152" i="1"/>
  <c r="AX70" i="1"/>
  <c r="AX143" i="1"/>
  <c r="AX22" i="1"/>
  <c r="AX76" i="1"/>
  <c r="AX136" i="1"/>
  <c r="AX159" i="1"/>
  <c r="AX177" i="1"/>
  <c r="AX144" i="1"/>
  <c r="AX169" i="1"/>
  <c r="AX66" i="1"/>
  <c r="AX32" i="1"/>
  <c r="AX69" i="1"/>
  <c r="AX104" i="1"/>
  <c r="AX125" i="1"/>
  <c r="AX15" i="1"/>
  <c r="AX18" i="1"/>
  <c r="AX55" i="1"/>
  <c r="AX26" i="1"/>
  <c r="AX112" i="1"/>
  <c r="AX166" i="1"/>
  <c r="AX61" i="1"/>
  <c r="AX139" i="1"/>
  <c r="AX44" i="1"/>
  <c r="AX135" i="1"/>
  <c r="AX124" i="1"/>
  <c r="AX134" i="1"/>
  <c r="AX16" i="1"/>
  <c r="AX161" i="1"/>
  <c r="AX150" i="1"/>
  <c r="AX179" i="1"/>
  <c r="AX65" i="1"/>
  <c r="AX84" i="1"/>
  <c r="AX50" i="1"/>
  <c r="AX118" i="1"/>
  <c r="AX35" i="1"/>
  <c r="AX9" i="1"/>
  <c r="AX129" i="1"/>
  <c r="AX174" i="1"/>
  <c r="AX27" i="1"/>
  <c r="AX107" i="1"/>
  <c r="AX72" i="1"/>
  <c r="AX23" i="1"/>
  <c r="AX106" i="1"/>
  <c r="AX97" i="1"/>
  <c r="AX167" i="1"/>
  <c r="AX24" i="1"/>
  <c r="CV6" i="1" l="1"/>
  <c r="AQ10" i="3" s="1"/>
  <c r="N24" i="20"/>
  <c r="N26" i="20"/>
  <c r="ET119" i="1"/>
  <c r="ET158" i="1"/>
  <c r="ET17" i="1"/>
  <c r="ET70" i="1"/>
  <c r="ET118" i="1"/>
  <c r="ET73" i="1"/>
  <c r="ET16" i="1"/>
  <c r="ET32" i="1"/>
  <c r="ET14" i="1"/>
  <c r="ET66" i="1"/>
  <c r="ET173" i="1"/>
  <c r="ET50" i="1"/>
  <c r="ET30" i="1"/>
  <c r="ET123" i="1"/>
  <c r="ET89" i="1"/>
  <c r="ET75" i="1"/>
  <c r="ET143" i="1"/>
  <c r="ET40" i="1"/>
  <c r="ET52" i="1"/>
  <c r="ET60" i="1"/>
  <c r="ET29" i="1"/>
  <c r="ET9" i="1"/>
  <c r="ET174" i="1"/>
  <c r="ET128" i="1"/>
  <c r="ET156" i="1"/>
  <c r="ET88" i="1"/>
  <c r="ET127" i="1"/>
  <c r="ET181" i="1"/>
  <c r="ET104" i="1"/>
  <c r="ET33" i="1"/>
  <c r="ET62" i="1"/>
  <c r="ET130" i="1"/>
  <c r="ET172" i="1"/>
  <c r="ET27" i="1"/>
  <c r="ET47" i="1"/>
  <c r="ET39" i="1"/>
  <c r="ET41" i="1"/>
  <c r="ET184" i="1"/>
  <c r="ET157" i="1"/>
  <c r="ET108" i="1"/>
  <c r="ET139" i="1"/>
  <c r="ET169" i="1"/>
  <c r="ET149" i="1"/>
  <c r="ET44" i="1"/>
  <c r="ET71" i="1"/>
  <c r="ET10" i="1"/>
  <c r="ET129" i="1"/>
  <c r="ET131" i="1"/>
  <c r="ET100" i="1"/>
  <c r="ET162" i="1"/>
  <c r="ET42" i="1"/>
  <c r="ET46" i="1"/>
  <c r="ET12" i="1"/>
  <c r="ET67" i="1"/>
  <c r="ET49" i="1"/>
  <c r="ET56" i="1"/>
  <c r="ET152" i="1"/>
  <c r="ET124" i="1"/>
  <c r="ET58" i="1"/>
  <c r="ET94" i="1"/>
  <c r="ET18" i="1"/>
  <c r="ET72" i="1"/>
  <c r="ET138" i="1"/>
  <c r="ET134" i="1"/>
  <c r="ET122" i="1"/>
  <c r="ET153" i="1"/>
  <c r="ET37" i="1"/>
  <c r="ET116" i="1"/>
  <c r="ET110" i="1"/>
  <c r="ET74" i="1"/>
  <c r="ET79" i="1"/>
  <c r="ET92" i="1"/>
  <c r="ET45" i="1"/>
  <c r="ET83" i="1"/>
  <c r="ET154" i="1"/>
  <c r="ET180" i="1"/>
  <c r="ET148" i="1"/>
  <c r="ET35" i="1"/>
  <c r="ET22" i="1"/>
  <c r="ET34" i="1"/>
  <c r="ET135" i="1"/>
  <c r="ET175" i="1"/>
  <c r="ET8" i="1"/>
  <c r="ET105" i="1"/>
  <c r="ET31" i="1"/>
  <c r="ET90" i="1"/>
  <c r="ET183" i="1"/>
  <c r="ET26" i="1"/>
  <c r="ET19" i="1"/>
  <c r="ET91" i="1"/>
  <c r="ET59" i="1"/>
  <c r="ET179" i="1"/>
  <c r="ET25" i="1"/>
  <c r="ET113" i="1"/>
  <c r="ET65" i="1"/>
  <c r="ET120" i="1"/>
  <c r="ET133" i="1"/>
  <c r="ET93" i="1"/>
  <c r="ET85" i="1"/>
  <c r="ET132" i="1"/>
  <c r="ET20" i="1"/>
  <c r="ET101" i="1"/>
  <c r="P22" i="5"/>
  <c r="P23" i="5" s="1"/>
  <c r="ET137" i="1"/>
  <c r="ET106" i="1"/>
  <c r="ET99" i="1"/>
  <c r="ET164" i="1"/>
  <c r="ET24" i="1"/>
  <c r="ET96" i="1"/>
  <c r="ET136" i="1"/>
  <c r="ET168" i="1"/>
  <c r="ET171" i="1"/>
  <c r="ET177" i="1"/>
  <c r="EH188" i="1"/>
  <c r="AQ8" i="3" s="1"/>
  <c r="AQ9" i="3" s="1"/>
  <c r="EH187" i="1"/>
  <c r="ET80" i="1"/>
  <c r="ET150" i="1"/>
  <c r="ET102" i="1"/>
  <c r="ET165" i="1"/>
  <c r="ET125" i="1"/>
  <c r="ET84" i="1"/>
  <c r="ET103" i="1"/>
  <c r="ET23" i="1"/>
  <c r="ET48" i="1"/>
  <c r="ET109" i="1"/>
  <c r="ET36" i="1"/>
  <c r="ET95" i="1"/>
  <c r="ET54" i="1"/>
  <c r="ET107" i="1"/>
  <c r="ET111" i="1"/>
  <c r="ET112" i="1"/>
  <c r="ET170" i="1"/>
  <c r="ET13" i="1"/>
  <c r="ET182" i="1"/>
  <c r="ET163" i="1"/>
  <c r="ET69" i="1"/>
  <c r="ET87" i="1"/>
  <c r="ET166" i="1"/>
  <c r="ET61" i="1"/>
  <c r="ET63" i="1"/>
  <c r="ET114" i="1"/>
  <c r="ET141" i="1"/>
  <c r="ET57" i="1"/>
  <c r="ET167" i="1"/>
  <c r="ET97" i="1"/>
  <c r="ET147" i="1"/>
  <c r="ET7" i="1"/>
  <c r="DV187" i="1"/>
  <c r="DV188" i="1"/>
  <c r="AQ6" i="3" s="1"/>
  <c r="AQ7" i="3" s="1"/>
  <c r="ET86" i="1"/>
  <c r="ET38" i="1"/>
  <c r="ET176" i="1"/>
  <c r="ET155" i="1"/>
  <c r="ET15" i="1"/>
  <c r="P10" i="7"/>
  <c r="EH6" i="1"/>
  <c r="DV6" i="1"/>
  <c r="ET76" i="1"/>
  <c r="ET151" i="1"/>
  <c r="ET144" i="1"/>
  <c r="ET178" i="1"/>
  <c r="ET64" i="1"/>
  <c r="ET11" i="1"/>
  <c r="ET161" i="1"/>
  <c r="ET81" i="1"/>
  <c r="ET78" i="1"/>
  <c r="ET142" i="1"/>
  <c r="ET126" i="1"/>
  <c r="ET115" i="1"/>
  <c r="ET51" i="1"/>
  <c r="ET146" i="1"/>
  <c r="ET28" i="1"/>
  <c r="ET117" i="1"/>
  <c r="ET53" i="1"/>
  <c r="ET121" i="1"/>
  <c r="ET77" i="1"/>
  <c r="ET159" i="1"/>
  <c r="ET98" i="1"/>
  <c r="ET82" i="1"/>
  <c r="ET68" i="1"/>
  <c r="ET55" i="1"/>
  <c r="ET21" i="1"/>
  <c r="ET140" i="1"/>
  <c r="ET160" i="1"/>
  <c r="ET145" i="1"/>
  <c r="ET43" i="1"/>
  <c r="DA14" i="3"/>
  <c r="DM14" i="3" s="1"/>
  <c r="CO14" i="3"/>
  <c r="EB14" i="3" s="1"/>
  <c r="CW18" i="1"/>
  <c r="CC15" i="3"/>
  <c r="AX6" i="1"/>
  <c r="P9" i="7" s="1"/>
  <c r="BQ5" i="3" l="1"/>
  <c r="BQ9" i="3"/>
  <c r="BQ13" i="3"/>
  <c r="BQ17" i="3"/>
  <c r="BQ21" i="3"/>
  <c r="BQ25" i="3"/>
  <c r="BQ29" i="3"/>
  <c r="BQ33" i="3"/>
  <c r="BQ37" i="3"/>
  <c r="BQ41" i="3"/>
  <c r="BQ45" i="3"/>
  <c r="BQ49" i="3"/>
  <c r="BQ53" i="3"/>
  <c r="BQ57" i="3"/>
  <c r="BQ61" i="3"/>
  <c r="BQ65" i="3"/>
  <c r="BQ69" i="3"/>
  <c r="BQ7" i="3"/>
  <c r="BQ11" i="3"/>
  <c r="BQ15" i="3"/>
  <c r="BQ19" i="3"/>
  <c r="BQ23" i="3"/>
  <c r="BQ27" i="3"/>
  <c r="BQ31" i="3"/>
  <c r="BQ35" i="3"/>
  <c r="BQ39" i="3"/>
  <c r="BQ43" i="3"/>
  <c r="BQ47" i="3"/>
  <c r="BQ51" i="3"/>
  <c r="BQ55" i="3"/>
  <c r="BQ59" i="3"/>
  <c r="BQ63" i="3"/>
  <c r="BQ67" i="3"/>
  <c r="BQ6" i="3"/>
  <c r="BQ14" i="3"/>
  <c r="BQ22" i="3"/>
  <c r="BQ30" i="3"/>
  <c r="BQ38" i="3"/>
  <c r="BQ46" i="3"/>
  <c r="BQ54" i="3"/>
  <c r="BQ62" i="3"/>
  <c r="BQ70" i="3"/>
  <c r="BQ71" i="3"/>
  <c r="BQ72" i="3"/>
  <c r="BQ76" i="3"/>
  <c r="BQ80" i="3"/>
  <c r="BQ84" i="3"/>
  <c r="BQ88" i="3"/>
  <c r="BQ92" i="3"/>
  <c r="BQ96" i="3"/>
  <c r="BQ100" i="3"/>
  <c r="BQ8" i="3"/>
  <c r="BQ16" i="3"/>
  <c r="BQ24" i="3"/>
  <c r="BQ32" i="3"/>
  <c r="BQ40" i="3"/>
  <c r="BQ48" i="3"/>
  <c r="BQ56" i="3"/>
  <c r="BQ64" i="3"/>
  <c r="BQ73" i="3"/>
  <c r="BQ77" i="3"/>
  <c r="BQ81" i="3"/>
  <c r="BQ85" i="3"/>
  <c r="BQ89" i="3"/>
  <c r="BQ93" i="3"/>
  <c r="BQ97" i="3"/>
  <c r="BQ101" i="3"/>
  <c r="BQ105" i="3"/>
  <c r="BQ18" i="3"/>
  <c r="BQ34" i="3"/>
  <c r="BQ50" i="3"/>
  <c r="BQ66" i="3"/>
  <c r="BQ78" i="3"/>
  <c r="BQ86" i="3"/>
  <c r="BQ94" i="3"/>
  <c r="BQ102" i="3"/>
  <c r="BQ107" i="3"/>
  <c r="BQ111" i="3"/>
  <c r="BQ115" i="3"/>
  <c r="BQ119" i="3"/>
  <c r="BQ123" i="3"/>
  <c r="BQ127" i="3"/>
  <c r="BQ131" i="3"/>
  <c r="BQ135" i="3"/>
  <c r="BQ139" i="3"/>
  <c r="BQ143" i="3"/>
  <c r="BQ147" i="3"/>
  <c r="BQ151" i="3"/>
  <c r="BQ155" i="3"/>
  <c r="BQ159" i="3"/>
  <c r="BQ163" i="3"/>
  <c r="BQ167" i="3"/>
  <c r="BQ171" i="3"/>
  <c r="BQ175" i="3"/>
  <c r="BQ179" i="3"/>
  <c r="BQ12" i="3"/>
  <c r="BQ28" i="3"/>
  <c r="BQ44" i="3"/>
  <c r="BQ60" i="3"/>
  <c r="BQ75" i="3"/>
  <c r="BQ83" i="3"/>
  <c r="BQ91" i="3"/>
  <c r="BQ99" i="3"/>
  <c r="BQ108" i="3"/>
  <c r="BQ112" i="3"/>
  <c r="BQ116" i="3"/>
  <c r="BQ120" i="3"/>
  <c r="BQ124" i="3"/>
  <c r="BQ128" i="3"/>
  <c r="BQ132" i="3"/>
  <c r="BQ136" i="3"/>
  <c r="BQ140" i="3"/>
  <c r="BQ144" i="3"/>
  <c r="BQ148" i="3"/>
  <c r="BQ152" i="3"/>
  <c r="BQ156" i="3"/>
  <c r="BQ160" i="3"/>
  <c r="BQ164" i="3"/>
  <c r="BQ168" i="3"/>
  <c r="BQ172" i="3"/>
  <c r="BQ176" i="3"/>
  <c r="BQ180" i="3"/>
  <c r="BQ26" i="3"/>
  <c r="BQ58" i="3"/>
  <c r="BQ74" i="3"/>
  <c r="BQ90" i="3"/>
  <c r="BQ113" i="3"/>
  <c r="BQ121" i="3"/>
  <c r="BQ129" i="3"/>
  <c r="BQ137" i="3"/>
  <c r="BQ145" i="3"/>
  <c r="BQ153" i="3"/>
  <c r="BQ161" i="3"/>
  <c r="BQ169" i="3"/>
  <c r="BQ177" i="3"/>
  <c r="BQ20" i="3"/>
  <c r="BQ52" i="3"/>
  <c r="BQ87" i="3"/>
  <c r="BQ103" i="3"/>
  <c r="BQ110" i="3"/>
  <c r="BQ118" i="3"/>
  <c r="BQ126" i="3"/>
  <c r="BQ134" i="3"/>
  <c r="BQ142" i="3"/>
  <c r="BQ150" i="3"/>
  <c r="BQ158" i="3"/>
  <c r="BQ166" i="3"/>
  <c r="BQ174" i="3"/>
  <c r="BQ182" i="3"/>
  <c r="BQ10" i="3"/>
  <c r="BQ42" i="3"/>
  <c r="BQ82" i="3"/>
  <c r="BQ98" i="3"/>
  <c r="BQ109" i="3"/>
  <c r="BQ117" i="3"/>
  <c r="BQ125" i="3"/>
  <c r="BQ133" i="3"/>
  <c r="BQ141" i="3"/>
  <c r="BQ149" i="3"/>
  <c r="BQ157" i="3"/>
  <c r="BQ165" i="3"/>
  <c r="BQ173" i="3"/>
  <c r="BQ181" i="3"/>
  <c r="BQ36" i="3"/>
  <c r="BQ79" i="3"/>
  <c r="BQ104" i="3"/>
  <c r="BQ130" i="3"/>
  <c r="BQ162" i="3"/>
  <c r="BQ68" i="3"/>
  <c r="BQ95" i="3"/>
  <c r="BQ106" i="3"/>
  <c r="BQ138" i="3"/>
  <c r="BQ170" i="3"/>
  <c r="BQ114" i="3"/>
  <c r="BQ146" i="3"/>
  <c r="BQ178" i="3"/>
  <c r="BQ122" i="3"/>
  <c r="BQ154" i="3"/>
  <c r="AQ11" i="3"/>
  <c r="ET6" i="1"/>
  <c r="N15" i="20" s="1"/>
  <c r="P24" i="5"/>
  <c r="P12" i="7"/>
  <c r="P11" i="7"/>
  <c r="DA15" i="3"/>
  <c r="DM15" i="3" s="1"/>
  <c r="CO15" i="3"/>
  <c r="EB15" i="3" s="1"/>
  <c r="CW19" i="1"/>
  <c r="CC16" i="3"/>
  <c r="P25" i="5" l="1"/>
  <c r="P26" i="5" s="1"/>
  <c r="DA16" i="3"/>
  <c r="DM16" i="3" s="1"/>
  <c r="CO16" i="3"/>
  <c r="EB16" i="3" s="1"/>
  <c r="CW20" i="1"/>
  <c r="CC17" i="3"/>
  <c r="DA17" i="3" l="1"/>
  <c r="DM17" i="3" s="1"/>
  <c r="CO17" i="3"/>
  <c r="EB17" i="3" s="1"/>
  <c r="CW21" i="1"/>
  <c r="CC18" i="3"/>
  <c r="DA18" i="3" l="1"/>
  <c r="DM18" i="3" s="1"/>
  <c r="CO18" i="3"/>
  <c r="EB18" i="3" s="1"/>
  <c r="CC19" i="3"/>
  <c r="CW22" i="1"/>
  <c r="CC20" i="3" l="1"/>
  <c r="CW23" i="1"/>
  <c r="DA19" i="3"/>
  <c r="DM19" i="3" s="1"/>
  <c r="CO19" i="3"/>
  <c r="EB19" i="3" s="1"/>
  <c r="CW24" i="1" l="1"/>
  <c r="CC21" i="3"/>
  <c r="DA20" i="3"/>
  <c r="DM20" i="3" s="1"/>
  <c r="CO20" i="3"/>
  <c r="EB20" i="3" s="1"/>
  <c r="CO21" i="3" l="1"/>
  <c r="EB21" i="3" s="1"/>
  <c r="DA21" i="3"/>
  <c r="DM21" i="3" s="1"/>
  <c r="CW25" i="1"/>
  <c r="CC22" i="3"/>
  <c r="DA22" i="3" l="1"/>
  <c r="DM22" i="3" s="1"/>
  <c r="CO22" i="3"/>
  <c r="EB22" i="3" s="1"/>
  <c r="CC23" i="3"/>
  <c r="CW26" i="1"/>
  <c r="CO23" i="3" l="1"/>
  <c r="EB23" i="3" s="1"/>
  <c r="DA23" i="3"/>
  <c r="DM23" i="3" s="1"/>
  <c r="CW27" i="1"/>
  <c r="CC24" i="3"/>
  <c r="CC25" i="3" l="1"/>
  <c r="CW28" i="1"/>
  <c r="CO24" i="3"/>
  <c r="EB24" i="3" s="1"/>
  <c r="DA24" i="3"/>
  <c r="DM24" i="3" s="1"/>
  <c r="CW29" i="1" l="1"/>
  <c r="CC26" i="3"/>
  <c r="DA25" i="3"/>
  <c r="DM25" i="3" s="1"/>
  <c r="CO25" i="3"/>
  <c r="EB25" i="3" s="1"/>
  <c r="DA26" i="3" l="1"/>
  <c r="DM26" i="3" s="1"/>
  <c r="CO26" i="3"/>
  <c r="EB26" i="3" s="1"/>
  <c r="CC27" i="3"/>
  <c r="CW30" i="1"/>
  <c r="CW31" i="1" l="1"/>
  <c r="CC28" i="3"/>
  <c r="DA27" i="3"/>
  <c r="DM27" i="3" s="1"/>
  <c r="CO27" i="3"/>
  <c r="EB27" i="3" s="1"/>
  <c r="DA28" i="3" l="1"/>
  <c r="DM28" i="3" s="1"/>
  <c r="CO28" i="3"/>
  <c r="EB28" i="3" s="1"/>
  <c r="CC29" i="3"/>
  <c r="CW32" i="1"/>
  <c r="CW33" i="1" l="1"/>
  <c r="CC30" i="3"/>
  <c r="DA29" i="3"/>
  <c r="DM29" i="3" s="1"/>
  <c r="CO29" i="3"/>
  <c r="EB29" i="3" s="1"/>
  <c r="DA30" i="3" l="1"/>
  <c r="DM30" i="3" s="1"/>
  <c r="CO30" i="3"/>
  <c r="EB30" i="3" s="1"/>
  <c r="CW34" i="1"/>
  <c r="CC31" i="3"/>
  <c r="DA31" i="3" l="1"/>
  <c r="DM31" i="3" s="1"/>
  <c r="CO31" i="3"/>
  <c r="EB31" i="3" s="1"/>
  <c r="CW35" i="1"/>
  <c r="CC32" i="3"/>
  <c r="DA32" i="3" l="1"/>
  <c r="DM32" i="3" s="1"/>
  <c r="CO32" i="3"/>
  <c r="EB32" i="3" s="1"/>
  <c r="CC33" i="3"/>
  <c r="CW36" i="1"/>
  <c r="CW37" i="1" l="1"/>
  <c r="CC34" i="3"/>
  <c r="CO33" i="3"/>
  <c r="EB33" i="3" s="1"/>
  <c r="DA33" i="3"/>
  <c r="DM33" i="3" s="1"/>
  <c r="DA34" i="3" l="1"/>
  <c r="DM34" i="3" s="1"/>
  <c r="CO34" i="3"/>
  <c r="EB34" i="3" s="1"/>
  <c r="CW38" i="1"/>
  <c r="CC35" i="3"/>
  <c r="CW39" i="1" l="1"/>
  <c r="CC36" i="3"/>
  <c r="DA35" i="3"/>
  <c r="DM35" i="3" s="1"/>
  <c r="CO35" i="3"/>
  <c r="EB35" i="3" s="1"/>
  <c r="DA36" i="3" l="1"/>
  <c r="DM36" i="3" s="1"/>
  <c r="CO36" i="3"/>
  <c r="EB36" i="3" s="1"/>
  <c r="CW40" i="1"/>
  <c r="CC37" i="3"/>
  <c r="DA37" i="3" l="1"/>
  <c r="DM37" i="3" s="1"/>
  <c r="CO37" i="3"/>
  <c r="EB37" i="3" s="1"/>
  <c r="CC38" i="3"/>
  <c r="CW41" i="1"/>
  <c r="CW42" i="1" l="1"/>
  <c r="CC39" i="3"/>
  <c r="CO38" i="3"/>
  <c r="EB38" i="3" s="1"/>
  <c r="DA38" i="3"/>
  <c r="DM38" i="3" s="1"/>
  <c r="DA39" i="3" l="1"/>
  <c r="DM39" i="3" s="1"/>
  <c r="CO39" i="3"/>
  <c r="EB39" i="3" s="1"/>
  <c r="CC40" i="3"/>
  <c r="CW43" i="1"/>
  <c r="DA40" i="3" l="1"/>
  <c r="DM40" i="3" s="1"/>
  <c r="CO40" i="3"/>
  <c r="EB40" i="3" s="1"/>
  <c r="CW44" i="1"/>
  <c r="CC41" i="3"/>
  <c r="CW45" i="1" l="1"/>
  <c r="CC42" i="3"/>
  <c r="DA41" i="3"/>
  <c r="DM41" i="3" s="1"/>
  <c r="CO41" i="3"/>
  <c r="EB41" i="3" s="1"/>
  <c r="DA42" i="3" l="1"/>
  <c r="DM42" i="3" s="1"/>
  <c r="CO42" i="3"/>
  <c r="EB42" i="3" s="1"/>
  <c r="CW46" i="1"/>
  <c r="CC43" i="3"/>
  <c r="DA43" i="3" l="1"/>
  <c r="DM43" i="3" s="1"/>
  <c r="CO43" i="3"/>
  <c r="EB43" i="3" s="1"/>
  <c r="CW47" i="1"/>
  <c r="CC44" i="3"/>
  <c r="CC45" i="3" l="1"/>
  <c r="CW48" i="1"/>
  <c r="DA44" i="3"/>
  <c r="DM44" i="3" s="1"/>
  <c r="CO44" i="3"/>
  <c r="EB44" i="3" s="1"/>
  <c r="CW49" i="1" l="1"/>
  <c r="CC46" i="3"/>
  <c r="DA45" i="3"/>
  <c r="DM45" i="3" s="1"/>
  <c r="CO45" i="3"/>
  <c r="EB45" i="3" s="1"/>
  <c r="DA46" i="3" l="1"/>
  <c r="DM46" i="3" s="1"/>
  <c r="CO46" i="3"/>
  <c r="EB46" i="3" s="1"/>
  <c r="CC47" i="3"/>
  <c r="CW50" i="1"/>
  <c r="CC48" i="3" l="1"/>
  <c r="CW51" i="1"/>
  <c r="DA47" i="3"/>
  <c r="DM47" i="3" s="1"/>
  <c r="CO47" i="3"/>
  <c r="EB47" i="3" s="1"/>
  <c r="CC49" i="3" l="1"/>
  <c r="CW52" i="1"/>
  <c r="DA48" i="3"/>
  <c r="DM48" i="3" s="1"/>
  <c r="CO48" i="3"/>
  <c r="EB48" i="3" s="1"/>
  <c r="CW53" i="1" l="1"/>
  <c r="CC50" i="3"/>
  <c r="DA49" i="3"/>
  <c r="DM49" i="3" s="1"/>
  <c r="CO49" i="3"/>
  <c r="EB49" i="3" s="1"/>
  <c r="DA50" i="3" l="1"/>
  <c r="DM50" i="3" s="1"/>
  <c r="CO50" i="3"/>
  <c r="EB50" i="3" s="1"/>
  <c r="CW54" i="1"/>
  <c r="CC51" i="3"/>
  <c r="DA51" i="3" l="1"/>
  <c r="DM51" i="3" s="1"/>
  <c r="CO51" i="3"/>
  <c r="EB51" i="3" s="1"/>
  <c r="CW55" i="1"/>
  <c r="CC52" i="3"/>
  <c r="CO52" i="3" l="1"/>
  <c r="EB52" i="3" s="1"/>
  <c r="DA52" i="3"/>
  <c r="DM52" i="3" s="1"/>
  <c r="CC53" i="3"/>
  <c r="CW56" i="1"/>
  <c r="CW57" i="1" l="1"/>
  <c r="CC54" i="3"/>
  <c r="DA53" i="3"/>
  <c r="DM53" i="3" s="1"/>
  <c r="CO53" i="3"/>
  <c r="EB53" i="3" s="1"/>
  <c r="DA54" i="3" l="1"/>
  <c r="DM54" i="3" s="1"/>
  <c r="CO54" i="3"/>
  <c r="EB54" i="3" s="1"/>
  <c r="CW58" i="1"/>
  <c r="CC55" i="3"/>
  <c r="DA55" i="3" l="1"/>
  <c r="DM55" i="3" s="1"/>
  <c r="CO55" i="3"/>
  <c r="EB55" i="3" s="1"/>
  <c r="CW59" i="1"/>
  <c r="CC56" i="3"/>
  <c r="CW60" i="1" l="1"/>
  <c r="CC57" i="3"/>
  <c r="DA56" i="3"/>
  <c r="DM56" i="3" s="1"/>
  <c r="CO56" i="3"/>
  <c r="EB56" i="3" s="1"/>
  <c r="DA57" i="3" l="1"/>
  <c r="DM57" i="3" s="1"/>
  <c r="CO57" i="3"/>
  <c r="EB57" i="3" s="1"/>
  <c r="CW61" i="1"/>
  <c r="CC58" i="3"/>
  <c r="CW62" i="1" l="1"/>
  <c r="CC59" i="3"/>
  <c r="DA58" i="3"/>
  <c r="DM58" i="3" s="1"/>
  <c r="CO58" i="3"/>
  <c r="EB58" i="3" s="1"/>
  <c r="DA59" i="3" l="1"/>
  <c r="DM59" i="3" s="1"/>
  <c r="CO59" i="3"/>
  <c r="EB59" i="3" s="1"/>
  <c r="CW63" i="1"/>
  <c r="CC60" i="3"/>
  <c r="DA60" i="3" l="1"/>
  <c r="DM60" i="3" s="1"/>
  <c r="CO60" i="3"/>
  <c r="EB60" i="3" s="1"/>
  <c r="CC61" i="3"/>
  <c r="CW64" i="1"/>
  <c r="CW65" i="1" l="1"/>
  <c r="CC62" i="3"/>
  <c r="DA61" i="3"/>
  <c r="DM61" i="3" s="1"/>
  <c r="CO61" i="3"/>
  <c r="EB61" i="3" s="1"/>
  <c r="DA62" i="3" l="1"/>
  <c r="DM62" i="3" s="1"/>
  <c r="CO62" i="3"/>
  <c r="EB62" i="3" s="1"/>
  <c r="CW66" i="1"/>
  <c r="CC63" i="3"/>
  <c r="DA63" i="3" l="1"/>
  <c r="DM63" i="3" s="1"/>
  <c r="CO63" i="3"/>
  <c r="EB63" i="3" s="1"/>
  <c r="CW67" i="1"/>
  <c r="CC64" i="3"/>
  <c r="CO64" i="3" l="1"/>
  <c r="EB64" i="3" s="1"/>
  <c r="DA64" i="3"/>
  <c r="DM64" i="3" s="1"/>
  <c r="CW68" i="1"/>
  <c r="CC65" i="3"/>
  <c r="DA65" i="3" l="1"/>
  <c r="DM65" i="3" s="1"/>
  <c r="CO65" i="3"/>
  <c r="EB65" i="3" s="1"/>
  <c r="CW69" i="1"/>
  <c r="CC66" i="3"/>
  <c r="CW70" i="1" l="1"/>
  <c r="CC67" i="3"/>
  <c r="DA66" i="3"/>
  <c r="DM66" i="3" s="1"/>
  <c r="CO66" i="3"/>
  <c r="EB66" i="3" s="1"/>
  <c r="DA67" i="3" l="1"/>
  <c r="DM67" i="3" s="1"/>
  <c r="CO67" i="3"/>
  <c r="EB67" i="3" s="1"/>
  <c r="CC68" i="3"/>
  <c r="CW71" i="1"/>
  <c r="DA68" i="3" l="1"/>
  <c r="DM68" i="3" s="1"/>
  <c r="CO68" i="3"/>
  <c r="EB68" i="3" s="1"/>
  <c r="CW72" i="1"/>
  <c r="CC69" i="3"/>
  <c r="CC70" i="3" l="1"/>
  <c r="CW73" i="1"/>
  <c r="DA69" i="3"/>
  <c r="DM69" i="3" s="1"/>
  <c r="CO69" i="3"/>
  <c r="EB69" i="3" s="1"/>
  <c r="CW74" i="1" l="1"/>
  <c r="CC71" i="3"/>
  <c r="DA70" i="3"/>
  <c r="DM70" i="3" s="1"/>
  <c r="CO70" i="3"/>
  <c r="EB70" i="3" s="1"/>
  <c r="DA71" i="3" l="1"/>
  <c r="DM71" i="3" s="1"/>
  <c r="CO71" i="3"/>
  <c r="EB71" i="3" s="1"/>
  <c r="CW75" i="1"/>
  <c r="CC72" i="3"/>
  <c r="DA72" i="3" l="1"/>
  <c r="DM72" i="3" s="1"/>
  <c r="CO72" i="3"/>
  <c r="EB72" i="3" s="1"/>
  <c r="CW76" i="1"/>
  <c r="CC73" i="3"/>
  <c r="DA73" i="3" l="1"/>
  <c r="DM73" i="3" s="1"/>
  <c r="CO73" i="3"/>
  <c r="EB73" i="3" s="1"/>
  <c r="CW77" i="1"/>
  <c r="CC74" i="3"/>
  <c r="DA74" i="3" l="1"/>
  <c r="DM74" i="3" s="1"/>
  <c r="CO74" i="3"/>
  <c r="EB74" i="3" s="1"/>
  <c r="CW78" i="1"/>
  <c r="CC75" i="3"/>
  <c r="DA75" i="3" l="1"/>
  <c r="DM75" i="3" s="1"/>
  <c r="CO75" i="3"/>
  <c r="EB75" i="3" s="1"/>
  <c r="CW79" i="1"/>
  <c r="CC76" i="3"/>
  <c r="DA76" i="3" l="1"/>
  <c r="DM76" i="3" s="1"/>
  <c r="CO76" i="3"/>
  <c r="EB76" i="3" s="1"/>
  <c r="CW80" i="1"/>
  <c r="CC77" i="3"/>
  <c r="CO77" i="3" l="1"/>
  <c r="EB77" i="3" s="1"/>
  <c r="DA77" i="3"/>
  <c r="DM77" i="3" s="1"/>
  <c r="CW81" i="1"/>
  <c r="CC78" i="3"/>
  <c r="CW82" i="1" l="1"/>
  <c r="CC79" i="3"/>
  <c r="DA78" i="3"/>
  <c r="DM78" i="3" s="1"/>
  <c r="CO78" i="3"/>
  <c r="EB78" i="3" s="1"/>
  <c r="DA79" i="3" l="1"/>
  <c r="DM79" i="3" s="1"/>
  <c r="CO79" i="3"/>
  <c r="EB79" i="3" s="1"/>
  <c r="CW83" i="1"/>
  <c r="CC80" i="3"/>
  <c r="DA80" i="3" l="1"/>
  <c r="DM80" i="3" s="1"/>
  <c r="CO80" i="3"/>
  <c r="EB80" i="3" s="1"/>
  <c r="CC81" i="3"/>
  <c r="CW84" i="1"/>
  <c r="CW85" i="1" l="1"/>
  <c r="CC82" i="3"/>
  <c r="CO81" i="3"/>
  <c r="EB81" i="3" s="1"/>
  <c r="DA81" i="3"/>
  <c r="DM81" i="3" s="1"/>
  <c r="DA82" i="3" l="1"/>
  <c r="DM82" i="3" s="1"/>
  <c r="CO82" i="3"/>
  <c r="EB82" i="3" s="1"/>
  <c r="CW86" i="1"/>
  <c r="CC83" i="3"/>
  <c r="CO83" i="3" l="1"/>
  <c r="EB83" i="3" s="1"/>
  <c r="DA83" i="3"/>
  <c r="DM83" i="3" s="1"/>
  <c r="CC84" i="3"/>
  <c r="CW87" i="1"/>
  <c r="DA84" i="3" l="1"/>
  <c r="DM84" i="3" s="1"/>
  <c r="CO84" i="3"/>
  <c r="EB84" i="3" s="1"/>
  <c r="CW88" i="1"/>
  <c r="CC85" i="3"/>
  <c r="CO85" i="3" l="1"/>
  <c r="EB85" i="3" s="1"/>
  <c r="DA85" i="3"/>
  <c r="DM85" i="3" s="1"/>
  <c r="CW89" i="1"/>
  <c r="CC86" i="3"/>
  <c r="CW90" i="1" l="1"/>
  <c r="CC87" i="3"/>
  <c r="DA86" i="3"/>
  <c r="DM86" i="3" s="1"/>
  <c r="CO86" i="3"/>
  <c r="EB86" i="3" s="1"/>
  <c r="DA87" i="3" l="1"/>
  <c r="DM87" i="3" s="1"/>
  <c r="CO87" i="3"/>
  <c r="EB87" i="3" s="1"/>
  <c r="CW91" i="1"/>
  <c r="CC88" i="3"/>
  <c r="DA88" i="3" l="1"/>
  <c r="DM88" i="3" s="1"/>
  <c r="CO88" i="3"/>
  <c r="EB88" i="3" s="1"/>
  <c r="CC89" i="3"/>
  <c r="CW92" i="1"/>
  <c r="CC90" i="3" l="1"/>
  <c r="CW93" i="1"/>
  <c r="DA89" i="3"/>
  <c r="DM89" i="3" s="1"/>
  <c r="CO89" i="3"/>
  <c r="EB89" i="3" s="1"/>
  <c r="CC91" i="3" l="1"/>
  <c r="CW94" i="1"/>
  <c r="DA90" i="3"/>
  <c r="DM90" i="3" s="1"/>
  <c r="CO90" i="3"/>
  <c r="EB90" i="3" s="1"/>
  <c r="CW95" i="1" l="1"/>
  <c r="CC92" i="3"/>
  <c r="DA91" i="3"/>
  <c r="DM91" i="3" s="1"/>
  <c r="CO91" i="3"/>
  <c r="EB91" i="3" s="1"/>
  <c r="DA92" i="3" l="1"/>
  <c r="DM92" i="3" s="1"/>
  <c r="CO92" i="3"/>
  <c r="EB92" i="3" s="1"/>
  <c r="CC93" i="3"/>
  <c r="CW96" i="1"/>
  <c r="CW97" i="1" l="1"/>
  <c r="CC94" i="3"/>
  <c r="DA93" i="3"/>
  <c r="DM93" i="3" s="1"/>
  <c r="CO93" i="3"/>
  <c r="EB93" i="3" s="1"/>
  <c r="DA94" i="3" l="1"/>
  <c r="DM94" i="3" s="1"/>
  <c r="CO94" i="3"/>
  <c r="EB94" i="3" s="1"/>
  <c r="CC95" i="3"/>
  <c r="CW98" i="1"/>
  <c r="CW99" i="1" l="1"/>
  <c r="CC96" i="3"/>
  <c r="DA95" i="3"/>
  <c r="DM95" i="3" s="1"/>
  <c r="CO95" i="3"/>
  <c r="EB95" i="3" s="1"/>
  <c r="DA96" i="3" l="1"/>
  <c r="DM96" i="3" s="1"/>
  <c r="CO96" i="3"/>
  <c r="EB96" i="3" s="1"/>
  <c r="CC97" i="3"/>
  <c r="CW100" i="1"/>
  <c r="CW101" i="1" l="1"/>
  <c r="CC98" i="3"/>
  <c r="CO97" i="3"/>
  <c r="EB97" i="3" s="1"/>
  <c r="DA97" i="3"/>
  <c r="DM97" i="3" s="1"/>
  <c r="DA98" i="3" l="1"/>
  <c r="DM98" i="3" s="1"/>
  <c r="CO98" i="3"/>
  <c r="EB98" i="3" s="1"/>
  <c r="CW102" i="1"/>
  <c r="CC99" i="3"/>
  <c r="DA99" i="3" l="1"/>
  <c r="DM99" i="3" s="1"/>
  <c r="CO99" i="3"/>
  <c r="EB99" i="3" s="1"/>
  <c r="CW103" i="1"/>
  <c r="CC100" i="3"/>
  <c r="DA100" i="3" l="1"/>
  <c r="DM100" i="3" s="1"/>
  <c r="CO100" i="3"/>
  <c r="EB100" i="3" s="1"/>
  <c r="CC101" i="3"/>
  <c r="CW104" i="1"/>
  <c r="DA101" i="3" l="1"/>
  <c r="DM101" i="3" s="1"/>
  <c r="CO101" i="3"/>
  <c r="EB101" i="3" s="1"/>
  <c r="CW105" i="1"/>
  <c r="CC102" i="3"/>
  <c r="CW106" i="1" l="1"/>
  <c r="CC103" i="3"/>
  <c r="CO102" i="3"/>
  <c r="EB102" i="3" s="1"/>
  <c r="DA102" i="3"/>
  <c r="DM102" i="3" s="1"/>
  <c r="DA103" i="3" l="1"/>
  <c r="DM103" i="3" s="1"/>
  <c r="CO103" i="3"/>
  <c r="EB103" i="3" s="1"/>
  <c r="CW107" i="1"/>
  <c r="CC104" i="3"/>
  <c r="DA104" i="3" l="1"/>
  <c r="DM104" i="3" s="1"/>
  <c r="CO104" i="3"/>
  <c r="EB104" i="3" s="1"/>
  <c r="CW108" i="1"/>
  <c r="CC105" i="3"/>
  <c r="CW109" i="1" l="1"/>
  <c r="CC106" i="3"/>
  <c r="DA105" i="3"/>
  <c r="DM105" i="3" s="1"/>
  <c r="CO105" i="3"/>
  <c r="EB105" i="3" s="1"/>
  <c r="DA106" i="3" l="1"/>
  <c r="DM106" i="3" s="1"/>
  <c r="CO106" i="3"/>
  <c r="EB106" i="3" s="1"/>
  <c r="CC107" i="3"/>
  <c r="CW110" i="1"/>
  <c r="DA107" i="3" l="1"/>
  <c r="DM107" i="3" s="1"/>
  <c r="CO107" i="3"/>
  <c r="EB107" i="3" s="1"/>
  <c r="CW111" i="1"/>
  <c r="CC108" i="3"/>
  <c r="DA108" i="3" l="1"/>
  <c r="DM108" i="3" s="1"/>
  <c r="CO108" i="3"/>
  <c r="EB108" i="3" s="1"/>
  <c r="CW112" i="1"/>
  <c r="CC109" i="3"/>
  <c r="DA109" i="3" l="1"/>
  <c r="DM109" i="3" s="1"/>
  <c r="CO109" i="3"/>
  <c r="EB109" i="3" s="1"/>
  <c r="CW113" i="1"/>
  <c r="CC110" i="3"/>
  <c r="DA110" i="3" l="1"/>
  <c r="DM110" i="3" s="1"/>
  <c r="CO110" i="3"/>
  <c r="EB110" i="3" s="1"/>
  <c r="CC111" i="3"/>
  <c r="CW114" i="1"/>
  <c r="CW115" i="1" l="1"/>
  <c r="CC112" i="3"/>
  <c r="CO111" i="3"/>
  <c r="EB111" i="3" s="1"/>
  <c r="DA111" i="3"/>
  <c r="DM111" i="3" s="1"/>
  <c r="DA112" i="3" l="1"/>
  <c r="DM112" i="3" s="1"/>
  <c r="CO112" i="3"/>
  <c r="EB112" i="3" s="1"/>
  <c r="CW116" i="1"/>
  <c r="CC113" i="3"/>
  <c r="CO113" i="3" l="1"/>
  <c r="EB113" i="3" s="1"/>
  <c r="DA113" i="3"/>
  <c r="DM113" i="3" s="1"/>
  <c r="CW117" i="1"/>
  <c r="CC114" i="3"/>
  <c r="CC115" i="3" l="1"/>
  <c r="CW118" i="1"/>
  <c r="DA114" i="3"/>
  <c r="DM114" i="3" s="1"/>
  <c r="CO114" i="3"/>
  <c r="EB114" i="3" s="1"/>
  <c r="CW119" i="1" l="1"/>
  <c r="CC116" i="3"/>
  <c r="CO115" i="3"/>
  <c r="EB115" i="3" s="1"/>
  <c r="DA115" i="3"/>
  <c r="DM115" i="3" s="1"/>
  <c r="DA116" i="3" l="1"/>
  <c r="DM116" i="3" s="1"/>
  <c r="CO116" i="3"/>
  <c r="EB116" i="3" s="1"/>
  <c r="CW120" i="1"/>
  <c r="CC117" i="3"/>
  <c r="DA117" i="3" l="1"/>
  <c r="DM117" i="3" s="1"/>
  <c r="CO117" i="3"/>
  <c r="EB117" i="3" s="1"/>
  <c r="CW121" i="1"/>
  <c r="CC118" i="3"/>
  <c r="CW122" i="1" l="1"/>
  <c r="CC119" i="3"/>
  <c r="CO118" i="3"/>
  <c r="EB118" i="3" s="1"/>
  <c r="DA118" i="3"/>
  <c r="DM118" i="3" s="1"/>
  <c r="DA119" i="3" l="1"/>
  <c r="DM119" i="3" s="1"/>
  <c r="CO119" i="3"/>
  <c r="EB119" i="3" s="1"/>
  <c r="CW123" i="1"/>
  <c r="CC120" i="3"/>
  <c r="DA120" i="3" l="1"/>
  <c r="DM120" i="3" s="1"/>
  <c r="CO120" i="3"/>
  <c r="EB120" i="3" s="1"/>
  <c r="CW124" i="1"/>
  <c r="CC121" i="3"/>
  <c r="CO121" i="3" l="1"/>
  <c r="EB121" i="3" s="1"/>
  <c r="DA121" i="3"/>
  <c r="DM121" i="3" s="1"/>
  <c r="CW125" i="1"/>
  <c r="CC122" i="3"/>
  <c r="DA122" i="3" l="1"/>
  <c r="DM122" i="3" s="1"/>
  <c r="CO122" i="3"/>
  <c r="EB122" i="3" s="1"/>
  <c r="CW126" i="1"/>
  <c r="CC123" i="3"/>
  <c r="DA123" i="3" l="1"/>
  <c r="DM123" i="3" s="1"/>
  <c r="CO123" i="3"/>
  <c r="EB123" i="3" s="1"/>
  <c r="CW127" i="1"/>
  <c r="CC124" i="3"/>
  <c r="CO124" i="3" l="1"/>
  <c r="EB124" i="3" s="1"/>
  <c r="DA124" i="3"/>
  <c r="DM124" i="3" s="1"/>
  <c r="CC125" i="3"/>
  <c r="CW128" i="1"/>
  <c r="CC126" i="3" l="1"/>
  <c r="CW129" i="1"/>
  <c r="DA125" i="3"/>
  <c r="DM125" i="3" s="1"/>
  <c r="CO125" i="3"/>
  <c r="EB125" i="3" s="1"/>
  <c r="CC127" i="3" l="1"/>
  <c r="CW130" i="1"/>
  <c r="DA126" i="3"/>
  <c r="DM126" i="3" s="1"/>
  <c r="CO126" i="3"/>
  <c r="EB126" i="3" s="1"/>
  <c r="CW131" i="1" l="1"/>
  <c r="CC128" i="3"/>
  <c r="DA127" i="3"/>
  <c r="DM127" i="3" s="1"/>
  <c r="CO127" i="3"/>
  <c r="EB127" i="3" s="1"/>
  <c r="CO128" i="3" l="1"/>
  <c r="EB128" i="3" s="1"/>
  <c r="DA128" i="3"/>
  <c r="DM128" i="3" s="1"/>
  <c r="CC129" i="3"/>
  <c r="CW132" i="1"/>
  <c r="CW133" i="1" l="1"/>
  <c r="CC130" i="3"/>
  <c r="DA129" i="3"/>
  <c r="DM129" i="3" s="1"/>
  <c r="CO129" i="3"/>
  <c r="EB129" i="3" s="1"/>
  <c r="DA130" i="3" l="1"/>
  <c r="DM130" i="3" s="1"/>
  <c r="CO130" i="3"/>
  <c r="EB130" i="3" s="1"/>
  <c r="CW134" i="1"/>
  <c r="CC131" i="3"/>
  <c r="DA131" i="3" l="1"/>
  <c r="DM131" i="3" s="1"/>
  <c r="CO131" i="3"/>
  <c r="EB131" i="3" s="1"/>
  <c r="CW135" i="1"/>
  <c r="CC132" i="3"/>
  <c r="CO132" i="3" l="1"/>
  <c r="EB132" i="3" s="1"/>
  <c r="DA132" i="3"/>
  <c r="DM132" i="3" s="1"/>
  <c r="CC133" i="3"/>
  <c r="CW136" i="1"/>
  <c r="CW137" i="1" l="1"/>
  <c r="CC134" i="3"/>
  <c r="CO133" i="3"/>
  <c r="EB133" i="3" s="1"/>
  <c r="DA133" i="3"/>
  <c r="DM133" i="3" s="1"/>
  <c r="CO134" i="3" l="1"/>
  <c r="EB134" i="3" s="1"/>
  <c r="DA134" i="3"/>
  <c r="DM134" i="3" s="1"/>
  <c r="CC135" i="3"/>
  <c r="CW138" i="1"/>
  <c r="CW139" i="1" l="1"/>
  <c r="CC136" i="3"/>
  <c r="DA135" i="3"/>
  <c r="DM135" i="3" s="1"/>
  <c r="CO135" i="3"/>
  <c r="EB135" i="3" s="1"/>
  <c r="DA136" i="3" l="1"/>
  <c r="DM136" i="3" s="1"/>
  <c r="CO136" i="3"/>
  <c r="EB136" i="3" s="1"/>
  <c r="CC137" i="3"/>
  <c r="CW140" i="1"/>
  <c r="CW141" i="1" l="1"/>
  <c r="CC138" i="3"/>
  <c r="DA137" i="3"/>
  <c r="DM137" i="3" s="1"/>
  <c r="CO137" i="3"/>
  <c r="EB137" i="3" s="1"/>
  <c r="DA138" i="3" l="1"/>
  <c r="DM138" i="3" s="1"/>
  <c r="CO138" i="3"/>
  <c r="EB138" i="3" s="1"/>
  <c r="CC139" i="3"/>
  <c r="CW142" i="1"/>
  <c r="CO139" i="3" l="1"/>
  <c r="EB139" i="3" s="1"/>
  <c r="DA139" i="3"/>
  <c r="DM139" i="3" s="1"/>
  <c r="CW143" i="1"/>
  <c r="CC140" i="3"/>
  <c r="CO140" i="3" l="1"/>
  <c r="EB140" i="3" s="1"/>
  <c r="DA140" i="3"/>
  <c r="DM140" i="3" s="1"/>
  <c r="CC141" i="3"/>
  <c r="CW144" i="1"/>
  <c r="CW145" i="1" l="1"/>
  <c r="CC142" i="3"/>
  <c r="CO141" i="3"/>
  <c r="EB141" i="3" s="1"/>
  <c r="DA141" i="3"/>
  <c r="DM141" i="3" s="1"/>
  <c r="DA142" i="3" l="1"/>
  <c r="DM142" i="3" s="1"/>
  <c r="CO142" i="3"/>
  <c r="EB142" i="3" s="1"/>
  <c r="CC143" i="3"/>
  <c r="CW146" i="1"/>
  <c r="DA143" i="3" l="1"/>
  <c r="DM143" i="3" s="1"/>
  <c r="CO143" i="3"/>
  <c r="EB143" i="3" s="1"/>
  <c r="CW147" i="1"/>
  <c r="CC144" i="3"/>
  <c r="DA144" i="3" l="1"/>
  <c r="DM144" i="3" s="1"/>
  <c r="CO144" i="3"/>
  <c r="EB144" i="3" s="1"/>
  <c r="CC145" i="3"/>
  <c r="CW148" i="1"/>
  <c r="DA145" i="3" l="1"/>
  <c r="DM145" i="3" s="1"/>
  <c r="CO145" i="3"/>
  <c r="EB145" i="3" s="1"/>
  <c r="CW149" i="1"/>
  <c r="CC146" i="3"/>
  <c r="DA146" i="3" l="1"/>
  <c r="DM146" i="3" s="1"/>
  <c r="CO146" i="3"/>
  <c r="EB146" i="3" s="1"/>
  <c r="CC147" i="3"/>
  <c r="CW150" i="1"/>
  <c r="CC148" i="3" l="1"/>
  <c r="CW151" i="1"/>
  <c r="CO147" i="3"/>
  <c r="EB147" i="3" s="1"/>
  <c r="DA147" i="3"/>
  <c r="DM147" i="3" s="1"/>
  <c r="CW152" i="1" l="1"/>
  <c r="CC149" i="3"/>
  <c r="DA148" i="3"/>
  <c r="DM148" i="3" s="1"/>
  <c r="CO148" i="3"/>
  <c r="EB148" i="3" s="1"/>
  <c r="DA149" i="3" l="1"/>
  <c r="DM149" i="3" s="1"/>
  <c r="CO149" i="3"/>
  <c r="EB149" i="3" s="1"/>
  <c r="CW153" i="1"/>
  <c r="CC150" i="3"/>
  <c r="DA150" i="3" l="1"/>
  <c r="DM150" i="3" s="1"/>
  <c r="CO150" i="3"/>
  <c r="EB150" i="3" s="1"/>
  <c r="CC151" i="3"/>
  <c r="CW154" i="1"/>
  <c r="CW155" i="1" l="1"/>
  <c r="CC152" i="3"/>
  <c r="DA151" i="3"/>
  <c r="DM151" i="3" s="1"/>
  <c r="CO151" i="3"/>
  <c r="EB151" i="3" s="1"/>
  <c r="CO152" i="3" l="1"/>
  <c r="EB152" i="3" s="1"/>
  <c r="DA152" i="3"/>
  <c r="DM152" i="3" s="1"/>
  <c r="CC153" i="3"/>
  <c r="CW156" i="1"/>
  <c r="CC154" i="3" l="1"/>
  <c r="CW157" i="1"/>
  <c r="DA153" i="3"/>
  <c r="DM153" i="3" s="1"/>
  <c r="CO153" i="3"/>
  <c r="EB153" i="3" s="1"/>
  <c r="CW158" i="1" l="1"/>
  <c r="CC155" i="3"/>
  <c r="DA154" i="3"/>
  <c r="DM154" i="3" s="1"/>
  <c r="CO154" i="3"/>
  <c r="EB154" i="3" s="1"/>
  <c r="DA155" i="3" l="1"/>
  <c r="DM155" i="3" s="1"/>
  <c r="CO155" i="3"/>
  <c r="EB155" i="3" s="1"/>
  <c r="CC156" i="3"/>
  <c r="CW159" i="1"/>
  <c r="CW160" i="1" l="1"/>
  <c r="CC157" i="3"/>
  <c r="CO156" i="3"/>
  <c r="EB156" i="3" s="1"/>
  <c r="DA156" i="3"/>
  <c r="DM156" i="3" s="1"/>
  <c r="DA157" i="3" l="1"/>
  <c r="DM157" i="3" s="1"/>
  <c r="CO157" i="3"/>
  <c r="EB157" i="3" s="1"/>
  <c r="CW161" i="1"/>
  <c r="CC158" i="3"/>
  <c r="CO158" i="3" l="1"/>
  <c r="EB158" i="3" s="1"/>
  <c r="DA158" i="3"/>
  <c r="DM158" i="3" s="1"/>
  <c r="CW162" i="1"/>
  <c r="CC159" i="3"/>
  <c r="DA159" i="3" l="1"/>
  <c r="DM159" i="3" s="1"/>
  <c r="CO159" i="3"/>
  <c r="EB159" i="3" s="1"/>
  <c r="CC160" i="3"/>
  <c r="CW163" i="1"/>
  <c r="CW164" i="1" l="1"/>
  <c r="CC161" i="3"/>
  <c r="CO160" i="3"/>
  <c r="EB160" i="3" s="1"/>
  <c r="DA160" i="3"/>
  <c r="DM160" i="3" s="1"/>
  <c r="DA161" i="3" l="1"/>
  <c r="DM161" i="3" s="1"/>
  <c r="CO161" i="3"/>
  <c r="EB161" i="3" s="1"/>
  <c r="CW165" i="1"/>
  <c r="CC162" i="3"/>
  <c r="DA162" i="3" l="1"/>
  <c r="DM162" i="3" s="1"/>
  <c r="CO162" i="3"/>
  <c r="EB162" i="3" s="1"/>
  <c r="CC163" i="3"/>
  <c r="CW166" i="1"/>
  <c r="DA163" i="3" l="1"/>
  <c r="DM163" i="3" s="1"/>
  <c r="CO163" i="3"/>
  <c r="EB163" i="3" s="1"/>
  <c r="CW167" i="1"/>
  <c r="CC164" i="3"/>
  <c r="CW168" i="1" l="1"/>
  <c r="CC165" i="3"/>
  <c r="DA164" i="3"/>
  <c r="DM164" i="3" s="1"/>
  <c r="CO164" i="3"/>
  <c r="EB164" i="3" s="1"/>
  <c r="CO165" i="3" l="1"/>
  <c r="EB165" i="3" s="1"/>
  <c r="DA165" i="3"/>
  <c r="DM165" i="3" s="1"/>
  <c r="CW169" i="1"/>
  <c r="CC166" i="3"/>
  <c r="DA166" i="3" l="1"/>
  <c r="DM166" i="3" s="1"/>
  <c r="CO166" i="3"/>
  <c r="EB166" i="3" s="1"/>
  <c r="CC167" i="3"/>
  <c r="CW170" i="1"/>
  <c r="CO167" i="3" l="1"/>
  <c r="EB167" i="3" s="1"/>
  <c r="DA167" i="3"/>
  <c r="DM167" i="3" s="1"/>
  <c r="CW171" i="1"/>
  <c r="CC168" i="3"/>
  <c r="DA168" i="3" l="1"/>
  <c r="DM168" i="3" s="1"/>
  <c r="CO168" i="3"/>
  <c r="EB168" i="3" s="1"/>
  <c r="CW172" i="1"/>
  <c r="CC169" i="3"/>
  <c r="DA169" i="3" l="1"/>
  <c r="DM169" i="3" s="1"/>
  <c r="CO169" i="3"/>
  <c r="EB169" i="3" s="1"/>
  <c r="CW173" i="1"/>
  <c r="CC170" i="3"/>
  <c r="DA170" i="3" l="1"/>
  <c r="DM170" i="3" s="1"/>
  <c r="CO170" i="3"/>
  <c r="EB170" i="3" s="1"/>
  <c r="CC171" i="3"/>
  <c r="CW174" i="1"/>
  <c r="CW175" i="1" l="1"/>
  <c r="CC172" i="3"/>
  <c r="DA171" i="3"/>
  <c r="DM171" i="3" s="1"/>
  <c r="CO171" i="3"/>
  <c r="EB171" i="3" s="1"/>
  <c r="DA172" i="3" l="1"/>
  <c r="DM172" i="3" s="1"/>
  <c r="CO172" i="3"/>
  <c r="EB172" i="3" s="1"/>
  <c r="CW176" i="1"/>
  <c r="CC173" i="3"/>
  <c r="DA173" i="3" l="1"/>
  <c r="DM173" i="3" s="1"/>
  <c r="CO173" i="3"/>
  <c r="EB173" i="3" s="1"/>
  <c r="CW177" i="1"/>
  <c r="CC174" i="3"/>
  <c r="DA174" i="3" l="1"/>
  <c r="DM174" i="3" s="1"/>
  <c r="CO174" i="3"/>
  <c r="EB174" i="3" s="1"/>
  <c r="CC175" i="3"/>
  <c r="CW178" i="1"/>
  <c r="DA175" i="3" l="1"/>
  <c r="DM175" i="3" s="1"/>
  <c r="CO175" i="3"/>
  <c r="EB175" i="3" s="1"/>
  <c r="CC176" i="3"/>
  <c r="CW179" i="1"/>
  <c r="CW180" i="1" l="1"/>
  <c r="CC177" i="3"/>
  <c r="DA176" i="3"/>
  <c r="DM176" i="3" s="1"/>
  <c r="CO176" i="3"/>
  <c r="EB176" i="3" s="1"/>
  <c r="DA177" i="3" l="1"/>
  <c r="DM177" i="3" s="1"/>
  <c r="CO177" i="3"/>
  <c r="EB177" i="3" s="1"/>
  <c r="CC178" i="3"/>
  <c r="CW181" i="1"/>
  <c r="CC179" i="3" l="1"/>
  <c r="CW182" i="1"/>
  <c r="DA178" i="3"/>
  <c r="DM178" i="3" s="1"/>
  <c r="CO178" i="3"/>
  <c r="EB178" i="3" s="1"/>
  <c r="CC180" i="3" l="1"/>
  <c r="CW183" i="1"/>
  <c r="CO179" i="3"/>
  <c r="EB179" i="3" s="1"/>
  <c r="DA179" i="3"/>
  <c r="DM179" i="3" s="1"/>
  <c r="CC181" i="3" l="1"/>
  <c r="CW184" i="1"/>
  <c r="CC182" i="3" s="1"/>
  <c r="DA180" i="3"/>
  <c r="DM180" i="3" s="1"/>
  <c r="CO180" i="3"/>
  <c r="EB180" i="3" s="1"/>
  <c r="DA182" i="3" l="1"/>
  <c r="DM182" i="3" s="1"/>
  <c r="DM4" i="3" s="1"/>
  <c r="CO182" i="3"/>
  <c r="EB182" i="3" s="1"/>
  <c r="DA181" i="3"/>
  <c r="DM181" i="3" s="1"/>
  <c r="CO181" i="3"/>
  <c r="EB181" i="3" l="1"/>
  <c r="CO4" i="3"/>
  <c r="CC4" i="3" s="1"/>
  <c r="R15" i="7"/>
  <c r="R17" i="7" s="1"/>
  <c r="R27" i="7" s="1"/>
  <c r="BR4" i="3" s="1"/>
  <c r="BR9" i="3" s="1"/>
  <c r="CD9" i="3" s="1"/>
  <c r="DA4" i="3"/>
  <c r="R14" i="7" s="1"/>
  <c r="BR36" i="3" l="1"/>
  <c r="CD36" i="3" s="1"/>
  <c r="BR140" i="3"/>
  <c r="CD140" i="3" s="1"/>
  <c r="BR19" i="3"/>
  <c r="CD19" i="3" s="1"/>
  <c r="DB19" i="3" s="1"/>
  <c r="BR60" i="3"/>
  <c r="CD60" i="3" s="1"/>
  <c r="CP60" i="3" s="1"/>
  <c r="EC60" i="3" s="1"/>
  <c r="BR155" i="3"/>
  <c r="CD155" i="3" s="1"/>
  <c r="DB155" i="3" s="1"/>
  <c r="BR81" i="3"/>
  <c r="CD81" i="3" s="1"/>
  <c r="CP81" i="3" s="1"/>
  <c r="EC81" i="3" s="1"/>
  <c r="BR23" i="3"/>
  <c r="CD23" i="3" s="1"/>
  <c r="CP23" i="3" s="1"/>
  <c r="EC23" i="3" s="1"/>
  <c r="BR73" i="3"/>
  <c r="CD73" i="3" s="1"/>
  <c r="CP73" i="3" s="1"/>
  <c r="EC73" i="3" s="1"/>
  <c r="BR104" i="3"/>
  <c r="CD104" i="3" s="1"/>
  <c r="DB104" i="3" s="1"/>
  <c r="BR7" i="3"/>
  <c r="CD7" i="3" s="1"/>
  <c r="CP7" i="3" s="1"/>
  <c r="EC7" i="3" s="1"/>
  <c r="BR113" i="3"/>
  <c r="CD113" i="3" s="1"/>
  <c r="CP113" i="3" s="1"/>
  <c r="EC113" i="3" s="1"/>
  <c r="BR83" i="3"/>
  <c r="CD83" i="3" s="1"/>
  <c r="CP83" i="3" s="1"/>
  <c r="EC83" i="3" s="1"/>
  <c r="BR87" i="3"/>
  <c r="CD87" i="3" s="1"/>
  <c r="DB87" i="3" s="1"/>
  <c r="BR162" i="3"/>
  <c r="CD162" i="3" s="1"/>
  <c r="CP162" i="3" s="1"/>
  <c r="EC162" i="3" s="1"/>
  <c r="BR147" i="3"/>
  <c r="CD147" i="3" s="1"/>
  <c r="DB147" i="3" s="1"/>
  <c r="BR26" i="3"/>
  <c r="CD26" i="3" s="1"/>
  <c r="DB26" i="3" s="1"/>
  <c r="BR179" i="3"/>
  <c r="CD179" i="3" s="1"/>
  <c r="CP179" i="3" s="1"/>
  <c r="EC179" i="3" s="1"/>
  <c r="BR90" i="3"/>
  <c r="CD90" i="3" s="1"/>
  <c r="CP90" i="3" s="1"/>
  <c r="EC90" i="3" s="1"/>
  <c r="BR99" i="3"/>
  <c r="CD99" i="3" s="1"/>
  <c r="CP99" i="3" s="1"/>
  <c r="EC99" i="3" s="1"/>
  <c r="BR150" i="3"/>
  <c r="CD150" i="3" s="1"/>
  <c r="DB150" i="3" s="1"/>
  <c r="BR66" i="3"/>
  <c r="CD66" i="3" s="1"/>
  <c r="CP66" i="3" s="1"/>
  <c r="EC66" i="3" s="1"/>
  <c r="BR145" i="3"/>
  <c r="CD145" i="3" s="1"/>
  <c r="CP145" i="3" s="1"/>
  <c r="EC145" i="3" s="1"/>
  <c r="BR101" i="3"/>
  <c r="CD101" i="3" s="1"/>
  <c r="DB101" i="3" s="1"/>
  <c r="BR131" i="3"/>
  <c r="CD131" i="3" s="1"/>
  <c r="DB131" i="3" s="1"/>
  <c r="BR167" i="3"/>
  <c r="CD167" i="3" s="1"/>
  <c r="CP167" i="3" s="1"/>
  <c r="EC167" i="3" s="1"/>
  <c r="BR16" i="3"/>
  <c r="CD16" i="3" s="1"/>
  <c r="DB16" i="3" s="1"/>
  <c r="BR109" i="3"/>
  <c r="CD109" i="3" s="1"/>
  <c r="CP109" i="3" s="1"/>
  <c r="EC109" i="3" s="1"/>
  <c r="BR112" i="3"/>
  <c r="CD112" i="3" s="1"/>
  <c r="DB112" i="3" s="1"/>
  <c r="BR115" i="3"/>
  <c r="CD115" i="3" s="1"/>
  <c r="CP115" i="3" s="1"/>
  <c r="EC115" i="3" s="1"/>
  <c r="BR24" i="3"/>
  <c r="CD24" i="3" s="1"/>
  <c r="CP24" i="3" s="1"/>
  <c r="EC24" i="3" s="1"/>
  <c r="BR126" i="3"/>
  <c r="CD126" i="3" s="1"/>
  <c r="DB126" i="3" s="1"/>
  <c r="BR12" i="3"/>
  <c r="CD12" i="3" s="1"/>
  <c r="CP12" i="3" s="1"/>
  <c r="EC12" i="3" s="1"/>
  <c r="BR168" i="3"/>
  <c r="CD168" i="3" s="1"/>
  <c r="CP168" i="3" s="1"/>
  <c r="EC168" i="3" s="1"/>
  <c r="BR103" i="3"/>
  <c r="CD103" i="3" s="1"/>
  <c r="CP103" i="3" s="1"/>
  <c r="EC103" i="3" s="1"/>
  <c r="BR154" i="3"/>
  <c r="CD154" i="3" s="1"/>
  <c r="DB154" i="3" s="1"/>
  <c r="BR153" i="3"/>
  <c r="CD153" i="3" s="1"/>
  <c r="DB153" i="3" s="1"/>
  <c r="BR49" i="3"/>
  <c r="CD49" i="3" s="1"/>
  <c r="DB49" i="3" s="1"/>
  <c r="BR11" i="3"/>
  <c r="CD11" i="3" s="1"/>
  <c r="DB11" i="3" s="1"/>
  <c r="BR141" i="3"/>
  <c r="CD141" i="3" s="1"/>
  <c r="DB141" i="3" s="1"/>
  <c r="BR182" i="3"/>
  <c r="CD182" i="3" s="1"/>
  <c r="CP182" i="3" s="1"/>
  <c r="EC182" i="3" s="1"/>
  <c r="BR107" i="3"/>
  <c r="CD107" i="3" s="1"/>
  <c r="CP107" i="3" s="1"/>
  <c r="EC107" i="3" s="1"/>
  <c r="BR88" i="3"/>
  <c r="CD88" i="3" s="1"/>
  <c r="CP88" i="3" s="1"/>
  <c r="EC88" i="3" s="1"/>
  <c r="BR157" i="3"/>
  <c r="CD157" i="3" s="1"/>
  <c r="DB157" i="3" s="1"/>
  <c r="BR146" i="3"/>
  <c r="CD146" i="3" s="1"/>
  <c r="DB146" i="3" s="1"/>
  <c r="BR5" i="3"/>
  <c r="BR160" i="3"/>
  <c r="CD160" i="3" s="1"/>
  <c r="DB160" i="3" s="1"/>
  <c r="BR80" i="3"/>
  <c r="CD80" i="3" s="1"/>
  <c r="DB80" i="3" s="1"/>
  <c r="BR42" i="3"/>
  <c r="CD42" i="3" s="1"/>
  <c r="DB42" i="3" s="1"/>
  <c r="BR110" i="3"/>
  <c r="CD110" i="3" s="1"/>
  <c r="DB110" i="3" s="1"/>
  <c r="BR127" i="3"/>
  <c r="CD127" i="3" s="1"/>
  <c r="CP127" i="3" s="1"/>
  <c r="EC127" i="3" s="1"/>
  <c r="BR119" i="3"/>
  <c r="CD119" i="3" s="1"/>
  <c r="CP119" i="3" s="1"/>
  <c r="EC119" i="3" s="1"/>
  <c r="BR106" i="3"/>
  <c r="CD106" i="3" s="1"/>
  <c r="CP106" i="3" s="1"/>
  <c r="EC106" i="3" s="1"/>
  <c r="BR79" i="3"/>
  <c r="CD79" i="3" s="1"/>
  <c r="CP79" i="3" s="1"/>
  <c r="EC79" i="3" s="1"/>
  <c r="BR22" i="3"/>
  <c r="CD22" i="3" s="1"/>
  <c r="DB22" i="3" s="1"/>
  <c r="BR156" i="3"/>
  <c r="CD156" i="3" s="1"/>
  <c r="DB156" i="3" s="1"/>
  <c r="BR166" i="3"/>
  <c r="CD166" i="3" s="1"/>
  <c r="CP166" i="3" s="1"/>
  <c r="EC166" i="3" s="1"/>
  <c r="BR86" i="3"/>
  <c r="CD86" i="3" s="1"/>
  <c r="DB86" i="3" s="1"/>
  <c r="BR6" i="3"/>
  <c r="CD6" i="3" s="1"/>
  <c r="DB6" i="3" s="1"/>
  <c r="BR132" i="3"/>
  <c r="CD132" i="3" s="1"/>
  <c r="DB132" i="3" s="1"/>
  <c r="BR161" i="3"/>
  <c r="CD161" i="3" s="1"/>
  <c r="CP161" i="3" s="1"/>
  <c r="EC161" i="3" s="1"/>
  <c r="BR71" i="3"/>
  <c r="CD71" i="3" s="1"/>
  <c r="CP71" i="3" s="1"/>
  <c r="EC71" i="3" s="1"/>
  <c r="BR59" i="3"/>
  <c r="CD59" i="3" s="1"/>
  <c r="DB59" i="3" s="1"/>
  <c r="BR172" i="3"/>
  <c r="CD172" i="3" s="1"/>
  <c r="CP172" i="3" s="1"/>
  <c r="EC172" i="3" s="1"/>
  <c r="BR52" i="3"/>
  <c r="CD52" i="3" s="1"/>
  <c r="CP52" i="3" s="1"/>
  <c r="EC52" i="3" s="1"/>
  <c r="BR55" i="3"/>
  <c r="CD55" i="3" s="1"/>
  <c r="DB55" i="3" s="1"/>
  <c r="BR74" i="3"/>
  <c r="CD74" i="3" s="1"/>
  <c r="DB74" i="3" s="1"/>
  <c r="BR14" i="3"/>
  <c r="CD14" i="3" s="1"/>
  <c r="CP14" i="3" s="1"/>
  <c r="EC14" i="3" s="1"/>
  <c r="BR125" i="3"/>
  <c r="CD125" i="3" s="1"/>
  <c r="CP125" i="3" s="1"/>
  <c r="EC125" i="3" s="1"/>
  <c r="BR53" i="3"/>
  <c r="CD53" i="3" s="1"/>
  <c r="DB53" i="3" s="1"/>
  <c r="BR159" i="3"/>
  <c r="CD159" i="3" s="1"/>
  <c r="CP159" i="3" s="1"/>
  <c r="EC159" i="3" s="1"/>
  <c r="BR175" i="3"/>
  <c r="CD175" i="3" s="1"/>
  <c r="CP175" i="3" s="1"/>
  <c r="EC175" i="3" s="1"/>
  <c r="BR138" i="3"/>
  <c r="CD138" i="3" s="1"/>
  <c r="DB138" i="3" s="1"/>
  <c r="BR108" i="3"/>
  <c r="CD108" i="3" s="1"/>
  <c r="CP108" i="3" s="1"/>
  <c r="EC108" i="3" s="1"/>
  <c r="BR137" i="3"/>
  <c r="CD137" i="3" s="1"/>
  <c r="DB137" i="3" s="1"/>
  <c r="BR48" i="3"/>
  <c r="CD48" i="3" s="1"/>
  <c r="CP48" i="3" s="1"/>
  <c r="EC48" i="3" s="1"/>
  <c r="BR33" i="3"/>
  <c r="CD33" i="3" s="1"/>
  <c r="CP33" i="3" s="1"/>
  <c r="EC33" i="3" s="1"/>
  <c r="BR67" i="3"/>
  <c r="CD67" i="3" s="1"/>
  <c r="CP67" i="3" s="1"/>
  <c r="EC67" i="3" s="1"/>
  <c r="BR54" i="3"/>
  <c r="CD54" i="3" s="1"/>
  <c r="DB54" i="3" s="1"/>
  <c r="BR128" i="3"/>
  <c r="CD128" i="3" s="1"/>
  <c r="DB128" i="3" s="1"/>
  <c r="BR68" i="3"/>
  <c r="CD68" i="3" s="1"/>
  <c r="CP68" i="3" s="1"/>
  <c r="EC68" i="3" s="1"/>
  <c r="BR136" i="3"/>
  <c r="CD136" i="3" s="1"/>
  <c r="DB136" i="3" s="1"/>
  <c r="BR178" i="3"/>
  <c r="CD178" i="3" s="1"/>
  <c r="CP178" i="3" s="1"/>
  <c r="EC178" i="3" s="1"/>
  <c r="BR134" i="3"/>
  <c r="CD134" i="3" s="1"/>
  <c r="CP134" i="3" s="1"/>
  <c r="EC134" i="3" s="1"/>
  <c r="BR149" i="3"/>
  <c r="CD149" i="3" s="1"/>
  <c r="CP149" i="3" s="1"/>
  <c r="EC149" i="3" s="1"/>
  <c r="BR8" i="3"/>
  <c r="CD8" i="3" s="1"/>
  <c r="CP8" i="3" s="1"/>
  <c r="EC8" i="3" s="1"/>
  <c r="BR63" i="3"/>
  <c r="CD63" i="3" s="1"/>
  <c r="DB63" i="3" s="1"/>
  <c r="BR18" i="3"/>
  <c r="CD18" i="3" s="1"/>
  <c r="CP18" i="3" s="1"/>
  <c r="EC18" i="3" s="1"/>
  <c r="BR96" i="3"/>
  <c r="CD96" i="3" s="1"/>
  <c r="CP96" i="3" s="1"/>
  <c r="EC96" i="3" s="1"/>
  <c r="BR181" i="3"/>
  <c r="CD181" i="3" s="1"/>
  <c r="CP181" i="3" s="1"/>
  <c r="EC181" i="3" s="1"/>
  <c r="BR116" i="3"/>
  <c r="CD116" i="3" s="1"/>
  <c r="CP116" i="3" s="1"/>
  <c r="EC116" i="3" s="1"/>
  <c r="BR98" i="3"/>
  <c r="CD98" i="3" s="1"/>
  <c r="DB98" i="3" s="1"/>
  <c r="BR25" i="3"/>
  <c r="CD25" i="3" s="1"/>
  <c r="CP25" i="3" s="1"/>
  <c r="EC25" i="3" s="1"/>
  <c r="BR13" i="3"/>
  <c r="CD13" i="3" s="1"/>
  <c r="CP13" i="3" s="1"/>
  <c r="EC13" i="3" s="1"/>
  <c r="R28" i="7"/>
  <c r="BR120" i="3"/>
  <c r="CD120" i="3" s="1"/>
  <c r="DB120" i="3" s="1"/>
  <c r="BR37" i="3"/>
  <c r="CD37" i="3" s="1"/>
  <c r="DB37" i="3" s="1"/>
  <c r="BR39" i="3"/>
  <c r="CD39" i="3" s="1"/>
  <c r="CP39" i="3" s="1"/>
  <c r="EC39" i="3" s="1"/>
  <c r="BR58" i="3"/>
  <c r="CD58" i="3" s="1"/>
  <c r="CP58" i="3" s="1"/>
  <c r="EC58" i="3" s="1"/>
  <c r="BR144" i="3"/>
  <c r="CD144" i="3" s="1"/>
  <c r="DB144" i="3" s="1"/>
  <c r="BR85" i="3"/>
  <c r="CD85" i="3" s="1"/>
  <c r="CP85" i="3" s="1"/>
  <c r="EC85" i="3" s="1"/>
  <c r="BR75" i="3"/>
  <c r="CD75" i="3" s="1"/>
  <c r="CP75" i="3" s="1"/>
  <c r="EC75" i="3" s="1"/>
  <c r="BR143" i="3"/>
  <c r="CD143" i="3" s="1"/>
  <c r="DB143" i="3" s="1"/>
  <c r="BR171" i="3"/>
  <c r="CD171" i="3" s="1"/>
  <c r="DB171" i="3" s="1"/>
  <c r="BR124" i="3"/>
  <c r="CD124" i="3" s="1"/>
  <c r="DB124" i="3" s="1"/>
  <c r="BR97" i="3"/>
  <c r="CD97" i="3" s="1"/>
  <c r="DB97" i="3" s="1"/>
  <c r="BR122" i="3"/>
  <c r="CD122" i="3" s="1"/>
  <c r="DB122" i="3" s="1"/>
  <c r="BR32" i="3"/>
  <c r="CD32" i="3" s="1"/>
  <c r="CP32" i="3" s="1"/>
  <c r="EC32" i="3" s="1"/>
  <c r="BR17" i="3"/>
  <c r="CD17" i="3" s="1"/>
  <c r="DB17" i="3" s="1"/>
  <c r="BR35" i="3"/>
  <c r="CD35" i="3" s="1"/>
  <c r="DB35" i="3" s="1"/>
  <c r="BR38" i="3"/>
  <c r="CD38" i="3" s="1"/>
  <c r="DB38" i="3" s="1"/>
  <c r="BR180" i="3"/>
  <c r="CD180" i="3" s="1"/>
  <c r="CP180" i="3" s="1"/>
  <c r="EC180" i="3" s="1"/>
  <c r="BR21" i="3"/>
  <c r="CD21" i="3" s="1"/>
  <c r="CP21" i="3" s="1"/>
  <c r="EC21" i="3" s="1"/>
  <c r="BR95" i="3"/>
  <c r="CD95" i="3" s="1"/>
  <c r="CP95" i="3" s="1"/>
  <c r="EC95" i="3" s="1"/>
  <c r="BR174" i="3"/>
  <c r="CD174" i="3" s="1"/>
  <c r="CP174" i="3" s="1"/>
  <c r="EC174" i="3" s="1"/>
  <c r="BR117" i="3"/>
  <c r="CD117" i="3" s="1"/>
  <c r="CP117" i="3" s="1"/>
  <c r="EC117" i="3" s="1"/>
  <c r="BR133" i="3"/>
  <c r="CD133" i="3" s="1"/>
  <c r="DB133" i="3" s="1"/>
  <c r="BR61" i="3"/>
  <c r="CD61" i="3" s="1"/>
  <c r="DB61" i="3" s="1"/>
  <c r="BR47" i="3"/>
  <c r="CD47" i="3" s="1"/>
  <c r="CP47" i="3" s="1"/>
  <c r="EC47" i="3" s="1"/>
  <c r="BR163" i="3"/>
  <c r="CD163" i="3" s="1"/>
  <c r="DB163" i="3" s="1"/>
  <c r="BR91" i="3"/>
  <c r="CD91" i="3" s="1"/>
  <c r="CP91" i="3" s="1"/>
  <c r="EC91" i="3" s="1"/>
  <c r="BR177" i="3"/>
  <c r="CD177" i="3" s="1"/>
  <c r="CP177" i="3" s="1"/>
  <c r="EC177" i="3" s="1"/>
  <c r="BR111" i="3"/>
  <c r="CD111" i="3" s="1"/>
  <c r="DB111" i="3" s="1"/>
  <c r="BR82" i="3"/>
  <c r="CD82" i="3" s="1"/>
  <c r="DB82" i="3" s="1"/>
  <c r="BR100" i="3"/>
  <c r="CD100" i="3" s="1"/>
  <c r="CP100" i="3" s="1"/>
  <c r="EC100" i="3" s="1"/>
  <c r="BR62" i="3"/>
  <c r="CD62" i="3" s="1"/>
  <c r="DB62" i="3" s="1"/>
  <c r="BR64" i="3"/>
  <c r="CD64" i="3" s="1"/>
  <c r="CP64" i="3" s="1"/>
  <c r="EC64" i="3" s="1"/>
  <c r="BR65" i="3"/>
  <c r="CD65" i="3" s="1"/>
  <c r="DB65" i="3" s="1"/>
  <c r="BR92" i="3"/>
  <c r="CD92" i="3" s="1"/>
  <c r="CP92" i="3" s="1"/>
  <c r="EC92" i="3" s="1"/>
  <c r="BR51" i="3"/>
  <c r="CD51" i="3" s="1"/>
  <c r="CP51" i="3" s="1"/>
  <c r="EC51" i="3" s="1"/>
  <c r="BR70" i="3"/>
  <c r="CD70" i="3" s="1"/>
  <c r="DB70" i="3" s="1"/>
  <c r="BR10" i="3"/>
  <c r="CD10" i="3" s="1"/>
  <c r="DB10" i="3" s="1"/>
  <c r="BR142" i="3"/>
  <c r="CD142" i="3" s="1"/>
  <c r="DB142" i="3" s="1"/>
  <c r="BR69" i="3"/>
  <c r="CD69" i="3" s="1"/>
  <c r="DB69" i="3" s="1"/>
  <c r="BR152" i="3"/>
  <c r="CD152" i="3" s="1"/>
  <c r="DB152" i="3" s="1"/>
  <c r="BR139" i="3"/>
  <c r="CD139" i="3" s="1"/>
  <c r="DB139" i="3" s="1"/>
  <c r="BR170" i="3"/>
  <c r="CD170" i="3" s="1"/>
  <c r="CP170" i="3" s="1"/>
  <c r="EC170" i="3" s="1"/>
  <c r="BR123" i="3"/>
  <c r="CD123" i="3" s="1"/>
  <c r="DB123" i="3" s="1"/>
  <c r="BR93" i="3"/>
  <c r="CD93" i="3" s="1"/>
  <c r="DB93" i="3" s="1"/>
  <c r="BR118" i="3"/>
  <c r="CD118" i="3" s="1"/>
  <c r="DB118" i="3" s="1"/>
  <c r="BR44" i="3"/>
  <c r="CD44" i="3" s="1"/>
  <c r="DB44" i="3" s="1"/>
  <c r="BR45" i="3"/>
  <c r="CD45" i="3" s="1"/>
  <c r="DB45" i="3" s="1"/>
  <c r="BR77" i="3"/>
  <c r="CD77" i="3" s="1"/>
  <c r="DB77" i="3" s="1"/>
  <c r="BR31" i="3"/>
  <c r="CD31" i="3" s="1"/>
  <c r="DB31" i="3" s="1"/>
  <c r="BR50" i="3"/>
  <c r="CD50" i="3" s="1"/>
  <c r="CP50" i="3" s="1"/>
  <c r="EC50" i="3" s="1"/>
  <c r="BR176" i="3"/>
  <c r="CD176" i="3" s="1"/>
  <c r="DB176" i="3" s="1"/>
  <c r="BR94" i="3"/>
  <c r="CD94" i="3" s="1"/>
  <c r="DB94" i="3" s="1"/>
  <c r="BR164" i="3"/>
  <c r="CD164" i="3" s="1"/>
  <c r="CP164" i="3" s="1"/>
  <c r="EC164" i="3" s="1"/>
  <c r="BR151" i="3"/>
  <c r="CD151" i="3" s="1"/>
  <c r="DB151" i="3" s="1"/>
  <c r="BR173" i="3"/>
  <c r="CD173" i="3" s="1"/>
  <c r="DB173" i="3" s="1"/>
  <c r="BR130" i="3"/>
  <c r="CD130" i="3" s="1"/>
  <c r="DB130" i="3" s="1"/>
  <c r="BR105" i="3"/>
  <c r="CD105" i="3" s="1"/>
  <c r="DB105" i="3" s="1"/>
  <c r="BR129" i="3"/>
  <c r="CD129" i="3" s="1"/>
  <c r="CP129" i="3" s="1"/>
  <c r="EC129" i="3" s="1"/>
  <c r="BR56" i="3"/>
  <c r="CD56" i="3" s="1"/>
  <c r="DB56" i="3" s="1"/>
  <c r="BR57" i="3"/>
  <c r="CD57" i="3" s="1"/>
  <c r="DB57" i="3" s="1"/>
  <c r="BR84" i="3"/>
  <c r="CD84" i="3" s="1"/>
  <c r="CP84" i="3" s="1"/>
  <c r="EC84" i="3" s="1"/>
  <c r="BR43" i="3"/>
  <c r="CD43" i="3" s="1"/>
  <c r="DB43" i="3" s="1"/>
  <c r="BR46" i="3"/>
  <c r="CD46" i="3" s="1"/>
  <c r="DB46" i="3" s="1"/>
  <c r="BR165" i="3"/>
  <c r="CD165" i="3" s="1"/>
  <c r="CP165" i="3" s="1"/>
  <c r="EC165" i="3" s="1"/>
  <c r="BR102" i="3"/>
  <c r="CD102" i="3" s="1"/>
  <c r="DB102" i="3" s="1"/>
  <c r="BR28" i="3"/>
  <c r="CD28" i="3" s="1"/>
  <c r="CP28" i="3" s="1"/>
  <c r="EC28" i="3" s="1"/>
  <c r="BR29" i="3"/>
  <c r="CD29" i="3" s="1"/>
  <c r="CP29" i="3" s="1"/>
  <c r="EC29" i="3" s="1"/>
  <c r="BR72" i="3"/>
  <c r="CD72" i="3" s="1"/>
  <c r="DB72" i="3" s="1"/>
  <c r="BR15" i="3"/>
  <c r="CD15" i="3" s="1"/>
  <c r="CP15" i="3" s="1"/>
  <c r="EC15" i="3" s="1"/>
  <c r="BR34" i="3"/>
  <c r="CD34" i="3" s="1"/>
  <c r="CP34" i="3" s="1"/>
  <c r="EC34" i="3" s="1"/>
  <c r="BR158" i="3"/>
  <c r="CD158" i="3" s="1"/>
  <c r="DB158" i="3" s="1"/>
  <c r="BR20" i="3"/>
  <c r="CD20" i="3" s="1"/>
  <c r="CP20" i="3" s="1"/>
  <c r="EC20" i="3" s="1"/>
  <c r="BR148" i="3"/>
  <c r="CD148" i="3" s="1"/>
  <c r="DB148" i="3" s="1"/>
  <c r="BR135" i="3"/>
  <c r="F20" i="5" s="1"/>
  <c r="BR169" i="3"/>
  <c r="CD169" i="3" s="1"/>
  <c r="DB169" i="3" s="1"/>
  <c r="BR121" i="3"/>
  <c r="CD121" i="3" s="1"/>
  <c r="DB121" i="3" s="1"/>
  <c r="BR89" i="3"/>
  <c r="CD89" i="3" s="1"/>
  <c r="DB89" i="3" s="1"/>
  <c r="BR114" i="3"/>
  <c r="CD114" i="3" s="1"/>
  <c r="DB114" i="3" s="1"/>
  <c r="BR40" i="3"/>
  <c r="CD40" i="3" s="1"/>
  <c r="DB40" i="3" s="1"/>
  <c r="BR41" i="3"/>
  <c r="CD41" i="3" s="1"/>
  <c r="DB41" i="3" s="1"/>
  <c r="BR76" i="3"/>
  <c r="CD76" i="3" s="1"/>
  <c r="DB76" i="3" s="1"/>
  <c r="BR27" i="3"/>
  <c r="CD27" i="3" s="1"/>
  <c r="CP27" i="3" s="1"/>
  <c r="EC27" i="3" s="1"/>
  <c r="BR30" i="3"/>
  <c r="CD30" i="3" s="1"/>
  <c r="DB30" i="3" s="1"/>
  <c r="BR78" i="3"/>
  <c r="CD78" i="3" s="1"/>
  <c r="DB78" i="3" s="1"/>
  <c r="EB185" i="3"/>
  <c r="EB186" i="3"/>
  <c r="EB4" i="3"/>
  <c r="CP140" i="3"/>
  <c r="EC140" i="3" s="1"/>
  <c r="DB140" i="3"/>
  <c r="DB81" i="3"/>
  <c r="DB36" i="3"/>
  <c r="CP36" i="3"/>
  <c r="EC36" i="3" s="1"/>
  <c r="DB113" i="3"/>
  <c r="DB9" i="3"/>
  <c r="CP9" i="3"/>
  <c r="EC9" i="3" s="1"/>
  <c r="DB162" i="3" l="1"/>
  <c r="CP147" i="3"/>
  <c r="EC147" i="3" s="1"/>
  <c r="CP154" i="3"/>
  <c r="EC154" i="3" s="1"/>
  <c r="CP19" i="3"/>
  <c r="EC19" i="3" s="1"/>
  <c r="CD5" i="3"/>
  <c r="CP5" i="3" s="1"/>
  <c r="EC5" i="3" s="1"/>
  <c r="CP141" i="3"/>
  <c r="EC141" i="3" s="1"/>
  <c r="CP126" i="3"/>
  <c r="EC126" i="3" s="1"/>
  <c r="CP82" i="3"/>
  <c r="EC82" i="3" s="1"/>
  <c r="DB99" i="3"/>
  <c r="DB32" i="3"/>
  <c r="DB23" i="3"/>
  <c r="CP80" i="3"/>
  <c r="EC80" i="3" s="1"/>
  <c r="CP65" i="3"/>
  <c r="EC65" i="3" s="1"/>
  <c r="DB92" i="3"/>
  <c r="CP157" i="3"/>
  <c r="EC157" i="3" s="1"/>
  <c r="DB109" i="3"/>
  <c r="CP144" i="3"/>
  <c r="EC144" i="3" s="1"/>
  <c r="CP31" i="3"/>
  <c r="EC31" i="3" s="1"/>
  <c r="DB60" i="3"/>
  <c r="DB161" i="3"/>
  <c r="CP153" i="3"/>
  <c r="EC153" i="3" s="1"/>
  <c r="DB166" i="3"/>
  <c r="CP150" i="3"/>
  <c r="EC150" i="3" s="1"/>
  <c r="CP42" i="3"/>
  <c r="EC42" i="3" s="1"/>
  <c r="CP26" i="3"/>
  <c r="EC26" i="3" s="1"/>
  <c r="CP146" i="3"/>
  <c r="EC146" i="3" s="1"/>
  <c r="DB12" i="3"/>
  <c r="DB50" i="3"/>
  <c r="DB73" i="3"/>
  <c r="DB106" i="3"/>
  <c r="DB83" i="3"/>
  <c r="CP112" i="3"/>
  <c r="EC112" i="3" s="1"/>
  <c r="CP131" i="3"/>
  <c r="EC131" i="3" s="1"/>
  <c r="DB182" i="3"/>
  <c r="DB33" i="3"/>
  <c r="DB170" i="3"/>
  <c r="CP155" i="3"/>
  <c r="EC155" i="3" s="1"/>
  <c r="CP104" i="3"/>
  <c r="EC104" i="3" s="1"/>
  <c r="DB7" i="3"/>
  <c r="CP132" i="3"/>
  <c r="EC132" i="3" s="1"/>
  <c r="DB119" i="3"/>
  <c r="CP101" i="3"/>
  <c r="EC101" i="3" s="1"/>
  <c r="DB48" i="3"/>
  <c r="DB175" i="3"/>
  <c r="DB117" i="3"/>
  <c r="CP156" i="3"/>
  <c r="EC156" i="3" s="1"/>
  <c r="CP128" i="3"/>
  <c r="EC128" i="3" s="1"/>
  <c r="CP105" i="3"/>
  <c r="EC105" i="3" s="1"/>
  <c r="CP139" i="3"/>
  <c r="EC139" i="3" s="1"/>
  <c r="DB14" i="3"/>
  <c r="DB180" i="3"/>
  <c r="DB18" i="3"/>
  <c r="DB172" i="3"/>
  <c r="DB168" i="3"/>
  <c r="DB179" i="3"/>
  <c r="DB177" i="3"/>
  <c r="CP87" i="3"/>
  <c r="EC87" i="3" s="1"/>
  <c r="DB79" i="3"/>
  <c r="DB115" i="3"/>
  <c r="CP86" i="3"/>
  <c r="EC86" i="3" s="1"/>
  <c r="DB71" i="3"/>
  <c r="DB66" i="3"/>
  <c r="CP110" i="3"/>
  <c r="EC110" i="3" s="1"/>
  <c r="CP49" i="3"/>
  <c r="EC49" i="3" s="1"/>
  <c r="DB167" i="3"/>
  <c r="CP163" i="3"/>
  <c r="EC163" i="3" s="1"/>
  <c r="CP102" i="3"/>
  <c r="EC102" i="3" s="1"/>
  <c r="CP98" i="3"/>
  <c r="EC98" i="3" s="1"/>
  <c r="CP120" i="3"/>
  <c r="EC120" i="3" s="1"/>
  <c r="DB164" i="3"/>
  <c r="CP118" i="3"/>
  <c r="EC118" i="3" s="1"/>
  <c r="CP10" i="3"/>
  <c r="EC10" i="3" s="1"/>
  <c r="CP76" i="3"/>
  <c r="EC76" i="3" s="1"/>
  <c r="CP171" i="3"/>
  <c r="EC171" i="3" s="1"/>
  <c r="DB134" i="3"/>
  <c r="DB84" i="3"/>
  <c r="DB100" i="3"/>
  <c r="DB91" i="3"/>
  <c r="CP133" i="3"/>
  <c r="EC133" i="3" s="1"/>
  <c r="CD135" i="3"/>
  <c r="DB135" i="3" s="1"/>
  <c r="CP17" i="3"/>
  <c r="EC17" i="3" s="1"/>
  <c r="DB34" i="3"/>
  <c r="DB129" i="3"/>
  <c r="DB68" i="3"/>
  <c r="DB25" i="3"/>
  <c r="DB149" i="3"/>
  <c r="DB90" i="3"/>
  <c r="DB24" i="3"/>
  <c r="CP16" i="3"/>
  <c r="EC16" i="3" s="1"/>
  <c r="DB145" i="3"/>
  <c r="DB107" i="3"/>
  <c r="DB27" i="3"/>
  <c r="CP59" i="3"/>
  <c r="EC59" i="3" s="1"/>
  <c r="DB96" i="3"/>
  <c r="DB103" i="3"/>
  <c r="CP137" i="3"/>
  <c r="EC137" i="3" s="1"/>
  <c r="DB88" i="3"/>
  <c r="CP124" i="3"/>
  <c r="EC124" i="3" s="1"/>
  <c r="DB85" i="3"/>
  <c r="CP152" i="3"/>
  <c r="EC152" i="3" s="1"/>
  <c r="CP89" i="3"/>
  <c r="EC89" i="3" s="1"/>
  <c r="DB15" i="3"/>
  <c r="CP148" i="3"/>
  <c r="EC148" i="3" s="1"/>
  <c r="CP63" i="3"/>
  <c r="EC63" i="3" s="1"/>
  <c r="CP160" i="3"/>
  <c r="EC160" i="3" s="1"/>
  <c r="DB20" i="3"/>
  <c r="CP94" i="3"/>
  <c r="EC94" i="3" s="1"/>
  <c r="DB58" i="3"/>
  <c r="CP38" i="3"/>
  <c r="EC38" i="3" s="1"/>
  <c r="DB127" i="3"/>
  <c r="CP121" i="3"/>
  <c r="EC121" i="3" s="1"/>
  <c r="CP130" i="3"/>
  <c r="EC130" i="3" s="1"/>
  <c r="CP74" i="3"/>
  <c r="EC74" i="3" s="1"/>
  <c r="CP11" i="3"/>
  <c r="EC11" i="3" s="1"/>
  <c r="CP111" i="3"/>
  <c r="EC111" i="3" s="1"/>
  <c r="DB116" i="3"/>
  <c r="DB178" i="3"/>
  <c r="CP70" i="3"/>
  <c r="EC70" i="3" s="1"/>
  <c r="DB159" i="3"/>
  <c r="DB174" i="3"/>
  <c r="CP122" i="3"/>
  <c r="EC122" i="3" s="1"/>
  <c r="CP41" i="3"/>
  <c r="EC41" i="3" s="1"/>
  <c r="CP54" i="3"/>
  <c r="EC54" i="3" s="1"/>
  <c r="CP78" i="3"/>
  <c r="EC78" i="3" s="1"/>
  <c r="CP143" i="3"/>
  <c r="EC143" i="3" s="1"/>
  <c r="DB47" i="3"/>
  <c r="CP22" i="3"/>
  <c r="EC22" i="3" s="1"/>
  <c r="CP6" i="3"/>
  <c r="EC6" i="3" s="1"/>
  <c r="CP72" i="3"/>
  <c r="EC72" i="3" s="1"/>
  <c r="DB165" i="3"/>
  <c r="CP57" i="3"/>
  <c r="EC57" i="3" s="1"/>
  <c r="CP77" i="3"/>
  <c r="EC77" i="3" s="1"/>
  <c r="CP93" i="3"/>
  <c r="EC93" i="3" s="1"/>
  <c r="DB64" i="3"/>
  <c r="CP55" i="3"/>
  <c r="EC55" i="3" s="1"/>
  <c r="DB13" i="3"/>
  <c r="DB8" i="3"/>
  <c r="CP61" i="3"/>
  <c r="EC61" i="3" s="1"/>
  <c r="DB75" i="3"/>
  <c r="DB108" i="3"/>
  <c r="DB67" i="3"/>
  <c r="DB181" i="3"/>
  <c r="DB95" i="3"/>
  <c r="CP62" i="3"/>
  <c r="EC62" i="3" s="1"/>
  <c r="CP53" i="3"/>
  <c r="EC53" i="3" s="1"/>
  <c r="CP97" i="3"/>
  <c r="EC97" i="3" s="1"/>
  <c r="CP136" i="3"/>
  <c r="EC136" i="3" s="1"/>
  <c r="CP35" i="3"/>
  <c r="EC35" i="3" s="1"/>
  <c r="DB39" i="3"/>
  <c r="CP114" i="3"/>
  <c r="EC114" i="3" s="1"/>
  <c r="DB28" i="3"/>
  <c r="CP43" i="3"/>
  <c r="EC43" i="3" s="1"/>
  <c r="CP151" i="3"/>
  <c r="EC151" i="3" s="1"/>
  <c r="CP44" i="3"/>
  <c r="EC44" i="3" s="1"/>
  <c r="CP142" i="3"/>
  <c r="EC142" i="3" s="1"/>
  <c r="CP138" i="3"/>
  <c r="EC138" i="3" s="1"/>
  <c r="DB125" i="3"/>
  <c r="DB52" i="3"/>
  <c r="DB21" i="3"/>
  <c r="CP37" i="3"/>
  <c r="EC37" i="3" s="1"/>
  <c r="CP46" i="3"/>
  <c r="EC46" i="3" s="1"/>
  <c r="CP158" i="3"/>
  <c r="EC158" i="3" s="1"/>
  <c r="CP173" i="3"/>
  <c r="EC173" i="3" s="1"/>
  <c r="CP176" i="3"/>
  <c r="EC176" i="3" s="1"/>
  <c r="CP45" i="3"/>
  <c r="EC45" i="3" s="1"/>
  <c r="DB51" i="3"/>
  <c r="CP30" i="3"/>
  <c r="EC30" i="3" s="1"/>
  <c r="CP40" i="3"/>
  <c r="EC40" i="3" s="1"/>
  <c r="CP169" i="3"/>
  <c r="EC169" i="3" s="1"/>
  <c r="DB29" i="3"/>
  <c r="CP56" i="3"/>
  <c r="EC56" i="3" s="1"/>
  <c r="CP123" i="3"/>
  <c r="EC123" i="3" s="1"/>
  <c r="CP69" i="3"/>
  <c r="EC69" i="3" s="1"/>
  <c r="DN9" i="3"/>
  <c r="DN146" i="3"/>
  <c r="DN87" i="3"/>
  <c r="DN11" i="3"/>
  <c r="DN17" i="3"/>
  <c r="DN113" i="3"/>
  <c r="DN36" i="3"/>
  <c r="DN147" i="3"/>
  <c r="DN136" i="3"/>
  <c r="DN124" i="3"/>
  <c r="DN98" i="3"/>
  <c r="DN63" i="3"/>
  <c r="DN150" i="3"/>
  <c r="DN141" i="3"/>
  <c r="DN131" i="3"/>
  <c r="DN101" i="3"/>
  <c r="DN120" i="3"/>
  <c r="DN41" i="3"/>
  <c r="DN114" i="3"/>
  <c r="DN121" i="3"/>
  <c r="DN72" i="3"/>
  <c r="DN43" i="3"/>
  <c r="DN57" i="3"/>
  <c r="DN130" i="3"/>
  <c r="DN151" i="3"/>
  <c r="DN94" i="3"/>
  <c r="DN77" i="3"/>
  <c r="DN44" i="3"/>
  <c r="DN93" i="3"/>
  <c r="DN152" i="3"/>
  <c r="DN142" i="3"/>
  <c r="DN70" i="3"/>
  <c r="DN53" i="3"/>
  <c r="DN55" i="3"/>
  <c r="DN54" i="3"/>
  <c r="DN97" i="3"/>
  <c r="DN144" i="3"/>
  <c r="DN26" i="3"/>
  <c r="DN38" i="3"/>
  <c r="DN81" i="3"/>
  <c r="DN140" i="3"/>
  <c r="DN61" i="3"/>
  <c r="DN126" i="3"/>
  <c r="DN19" i="3"/>
  <c r="DN80" i="3"/>
  <c r="DN10" i="3"/>
  <c r="DN59" i="3"/>
  <c r="DN157" i="3"/>
  <c r="DN133" i="3"/>
  <c r="DN155" i="3"/>
  <c r="DN78" i="3"/>
  <c r="DN82" i="3"/>
  <c r="DN111" i="3"/>
  <c r="DN163" i="3"/>
  <c r="DN22" i="3"/>
  <c r="DN16" i="3"/>
  <c r="DN153" i="3"/>
  <c r="DN154" i="3"/>
  <c r="DN122" i="3"/>
  <c r="DN30" i="3"/>
  <c r="DN162" i="3"/>
  <c r="DN132" i="3"/>
  <c r="DN6" i="3"/>
  <c r="DN104" i="3"/>
  <c r="DN86" i="3"/>
  <c r="DN112" i="3"/>
  <c r="DN156" i="3"/>
  <c r="DN128" i="3"/>
  <c r="DN110" i="3"/>
  <c r="DN42" i="3"/>
  <c r="DN160" i="3"/>
  <c r="DN35" i="3"/>
  <c r="DN171" i="3"/>
  <c r="DN46" i="3"/>
  <c r="DN76" i="3"/>
  <c r="DN40" i="3"/>
  <c r="DN89" i="3"/>
  <c r="DN169" i="3"/>
  <c r="DN148" i="3"/>
  <c r="DN158" i="3"/>
  <c r="DN102" i="3"/>
  <c r="DN62" i="3"/>
  <c r="DN56" i="3"/>
  <c r="DN105" i="3"/>
  <c r="DN173" i="3"/>
  <c r="DN176" i="3"/>
  <c r="DN31" i="3"/>
  <c r="DN45" i="3"/>
  <c r="DN118" i="3"/>
  <c r="DN123" i="3"/>
  <c r="DN139" i="3"/>
  <c r="DN69" i="3"/>
  <c r="DN65" i="3"/>
  <c r="DN137" i="3"/>
  <c r="DN138" i="3"/>
  <c r="DN74" i="3"/>
  <c r="DN49" i="3"/>
  <c r="DN143" i="3"/>
  <c r="DN37" i="3"/>
  <c r="DN51" i="3" l="1"/>
  <c r="DN52" i="3"/>
  <c r="DN181" i="3"/>
  <c r="DN64" i="3"/>
  <c r="DN47" i="3"/>
  <c r="DN145" i="3"/>
  <c r="DN34" i="3"/>
  <c r="DN91" i="3"/>
  <c r="DN164" i="3"/>
  <c r="DN66" i="3"/>
  <c r="DN79" i="3"/>
  <c r="DN14" i="3"/>
  <c r="DN106" i="3"/>
  <c r="DN166" i="3"/>
  <c r="DN125" i="3"/>
  <c r="DN39" i="3"/>
  <c r="DN67" i="3"/>
  <c r="DN8" i="3"/>
  <c r="DN178" i="3"/>
  <c r="DN88" i="3"/>
  <c r="DN25" i="3"/>
  <c r="DN100" i="3"/>
  <c r="DN167" i="3"/>
  <c r="DN71" i="3"/>
  <c r="DN172" i="3"/>
  <c r="DN117" i="3"/>
  <c r="DN119" i="3"/>
  <c r="DN73" i="3"/>
  <c r="DN99" i="3"/>
  <c r="DN20" i="3"/>
  <c r="DN92" i="3"/>
  <c r="DN108" i="3"/>
  <c r="DN13" i="3"/>
  <c r="DN174" i="3"/>
  <c r="DN116" i="3"/>
  <c r="DN58" i="3"/>
  <c r="DN27" i="3"/>
  <c r="DN24" i="3"/>
  <c r="DN68" i="3"/>
  <c r="DN84" i="3"/>
  <c r="DN177" i="3"/>
  <c r="DN18" i="3"/>
  <c r="DN175" i="3"/>
  <c r="DN170" i="3"/>
  <c r="DN50" i="3"/>
  <c r="DN161" i="3"/>
  <c r="DN109" i="3"/>
  <c r="DN29" i="3"/>
  <c r="DN165" i="3"/>
  <c r="DN127" i="3"/>
  <c r="DN15" i="3"/>
  <c r="DN96" i="3"/>
  <c r="DN149" i="3"/>
  <c r="DN168" i="3"/>
  <c r="DN182" i="3"/>
  <c r="DN32" i="3"/>
  <c r="DN21" i="3"/>
  <c r="DN28" i="3"/>
  <c r="DN95" i="3"/>
  <c r="DN75" i="3"/>
  <c r="DN159" i="3"/>
  <c r="DN85" i="3"/>
  <c r="D12" i="20" s="1"/>
  <c r="D11" i="20" s="1"/>
  <c r="DN103" i="3"/>
  <c r="DN107" i="3"/>
  <c r="DN90" i="3"/>
  <c r="DN129" i="3"/>
  <c r="DN134" i="3"/>
  <c r="DN115" i="3"/>
  <c r="DN179" i="3"/>
  <c r="DN180" i="3"/>
  <c r="DN48" i="3"/>
  <c r="DN7" i="3"/>
  <c r="DN33" i="3"/>
  <c r="DN83" i="3"/>
  <c r="DN12" i="3"/>
  <c r="DN60" i="3"/>
  <c r="DN23" i="3"/>
  <c r="DB5" i="3"/>
  <c r="CP135" i="3"/>
  <c r="D13" i="19" s="1"/>
  <c r="F10" i="5"/>
  <c r="DN135" i="3"/>
  <c r="F9" i="5" s="1"/>
  <c r="DN5" i="3" l="1"/>
  <c r="CP4" i="3"/>
  <c r="CD4" i="3" s="1"/>
  <c r="EC135" i="3"/>
  <c r="EC185" i="3" s="1"/>
  <c r="F11" i="5"/>
  <c r="F18" i="5"/>
  <c r="D16" i="19"/>
  <c r="D14" i="19"/>
  <c r="D17" i="19" s="1"/>
  <c r="DN4" i="3"/>
  <c r="EC4" i="3" l="1"/>
  <c r="EC186" i="3"/>
  <c r="F15" i="7"/>
  <c r="F17" i="7" s="1"/>
  <c r="DB4" i="3"/>
  <c r="F14" i="7" s="1"/>
  <c r="F23" i="7" l="1"/>
  <c r="F24" i="7" l="1"/>
  <c r="F26" i="7" s="1"/>
  <c r="F27" i="7" l="1"/>
  <c r="BS4" i="3" s="1"/>
  <c r="BS17" i="3" l="1"/>
  <c r="BS116" i="3"/>
  <c r="BS86" i="3"/>
  <c r="BS55" i="3"/>
  <c r="CE55" i="3" s="1"/>
  <c r="DC55" i="3" s="1"/>
  <c r="BS175" i="3"/>
  <c r="BS164" i="3"/>
  <c r="BS117" i="3"/>
  <c r="CE117" i="3" s="1"/>
  <c r="DC117" i="3" s="1"/>
  <c r="BS142" i="3"/>
  <c r="CE142" i="3" s="1"/>
  <c r="DC142" i="3" s="1"/>
  <c r="BS65" i="3"/>
  <c r="BS74" i="3"/>
  <c r="BS27" i="3"/>
  <c r="BS5" i="3"/>
  <c r="CE5" i="3" s="1"/>
  <c r="DC5" i="3" s="1"/>
  <c r="BS75" i="3"/>
  <c r="BS147" i="3"/>
  <c r="BS80" i="3"/>
  <c r="BS103" i="3"/>
  <c r="CE103" i="3" s="1"/>
  <c r="DC103" i="3" s="1"/>
  <c r="BS146" i="3"/>
  <c r="BS154" i="3"/>
  <c r="BS137" i="3"/>
  <c r="BS160" i="3"/>
  <c r="CE160" i="3" s="1"/>
  <c r="DC160" i="3" s="1"/>
  <c r="BS46" i="3"/>
  <c r="BS172" i="3"/>
  <c r="BS180" i="3"/>
  <c r="CE180" i="3" s="1"/>
  <c r="DC180" i="3" s="1"/>
  <c r="BS60" i="3"/>
  <c r="CE60" i="3" s="1"/>
  <c r="DC60" i="3" s="1"/>
  <c r="BS169" i="3"/>
  <c r="BS91" i="3"/>
  <c r="BS88" i="3"/>
  <c r="CE88" i="3" s="1"/>
  <c r="DC88" i="3" s="1"/>
  <c r="BS128" i="3"/>
  <c r="CE128" i="3" s="1"/>
  <c r="DC128" i="3" s="1"/>
  <c r="BS95" i="3"/>
  <c r="BS108" i="3"/>
  <c r="BS21" i="3"/>
  <c r="BS101" i="3"/>
  <c r="CE101" i="3" s="1"/>
  <c r="DC101" i="3" s="1"/>
  <c r="BS51" i="3"/>
  <c r="BS162" i="3"/>
  <c r="BS85" i="3"/>
  <c r="CE85" i="3" s="1"/>
  <c r="DC85" i="3" s="1"/>
  <c r="BS110" i="3"/>
  <c r="CE110" i="3" s="1"/>
  <c r="DC110" i="3" s="1"/>
  <c r="BS32" i="3"/>
  <c r="BS41" i="3"/>
  <c r="BS92" i="3"/>
  <c r="CE92" i="3" s="1"/>
  <c r="DC92" i="3" s="1"/>
  <c r="BS153" i="3"/>
  <c r="CE153" i="3" s="1"/>
  <c r="DC153" i="3" s="1"/>
  <c r="BS26" i="3"/>
  <c r="BS7" i="3"/>
  <c r="BS176" i="3"/>
  <c r="BS119" i="3"/>
  <c r="CE119" i="3" s="1"/>
  <c r="DC119" i="3" s="1"/>
  <c r="BS82" i="3"/>
  <c r="BS96" i="3"/>
  <c r="BS181" i="3"/>
  <c r="BS138" i="3"/>
  <c r="CE138" i="3" s="1"/>
  <c r="DC138" i="3" s="1"/>
  <c r="BS70" i="3"/>
  <c r="BS144" i="3"/>
  <c r="BS150" i="3"/>
  <c r="CE150" i="3" s="1"/>
  <c r="DC150" i="3" s="1"/>
  <c r="BS111" i="3"/>
  <c r="CE111" i="3" s="1"/>
  <c r="DC111" i="3" s="1"/>
  <c r="BS44" i="3"/>
  <c r="BS171" i="3"/>
  <c r="BS133" i="3"/>
  <c r="BS49" i="3"/>
  <c r="CE49" i="3" s="1"/>
  <c r="DC49" i="3" s="1"/>
  <c r="BS149" i="3"/>
  <c r="BS28" i="3"/>
  <c r="BS72" i="3"/>
  <c r="CE72" i="3" s="1"/>
  <c r="DC72" i="3" s="1"/>
  <c r="BS22" i="3"/>
  <c r="CE22" i="3" s="1"/>
  <c r="DC22" i="3" s="1"/>
  <c r="BS69" i="3"/>
  <c r="BS25" i="3"/>
  <c r="BS73" i="3"/>
  <c r="CE73" i="3" s="1"/>
  <c r="DC73" i="3" s="1"/>
  <c r="BS163" i="3"/>
  <c r="CE163" i="3" s="1"/>
  <c r="DC163" i="3" s="1"/>
  <c r="BS79" i="3"/>
  <c r="BS130" i="3"/>
  <c r="BS52" i="3"/>
  <c r="BS78" i="3"/>
  <c r="CE78" i="3" s="1"/>
  <c r="DC78" i="3" s="1"/>
  <c r="BS19" i="3"/>
  <c r="BS9" i="3"/>
  <c r="BS156" i="3"/>
  <c r="CE156" i="3" s="1"/>
  <c r="DC156" i="3" s="1"/>
  <c r="BS121" i="3"/>
  <c r="CE121" i="3" s="1"/>
  <c r="DC121" i="3" s="1"/>
  <c r="BS168" i="3"/>
  <c r="BS83" i="3"/>
  <c r="BS15" i="3"/>
  <c r="BS71" i="3"/>
  <c r="CE71" i="3" s="1"/>
  <c r="DC71" i="3" s="1"/>
  <c r="BS58" i="3"/>
  <c r="BS141" i="3"/>
  <c r="BS8" i="3"/>
  <c r="CE8" i="3" s="1"/>
  <c r="DC8" i="3" s="1"/>
  <c r="BS31" i="3"/>
  <c r="CE31" i="3" s="1"/>
  <c r="DC31" i="3" s="1"/>
  <c r="BS178" i="3"/>
  <c r="BS126" i="3"/>
  <c r="BS57" i="3"/>
  <c r="BS182" i="3"/>
  <c r="CE182" i="3" s="1"/>
  <c r="DC182" i="3" s="1"/>
  <c r="BS105" i="3"/>
  <c r="BS10" i="3"/>
  <c r="BS23" i="3"/>
  <c r="BS64" i="3"/>
  <c r="CE64" i="3" s="1"/>
  <c r="DC64" i="3" s="1"/>
  <c r="BS63" i="3"/>
  <c r="BS29" i="3"/>
  <c r="BS68" i="3"/>
  <c r="CE68" i="3" s="1"/>
  <c r="DC68" i="3" s="1"/>
  <c r="BS43" i="3"/>
  <c r="CE43" i="3" s="1"/>
  <c r="DC43" i="3" s="1"/>
  <c r="BS122" i="3"/>
  <c r="BS98" i="3"/>
  <c r="BS20" i="3"/>
  <c r="CE20" i="3" s="1"/>
  <c r="DC20" i="3" s="1"/>
  <c r="BS45" i="3"/>
  <c r="CE45" i="3" s="1"/>
  <c r="DC45" i="3" s="1"/>
  <c r="BS84" i="3"/>
  <c r="BS157" i="3"/>
  <c r="BS166" i="3"/>
  <c r="CE166" i="3" s="1"/>
  <c r="DC166" i="3" s="1"/>
  <c r="BS89" i="3"/>
  <c r="CE89" i="3" s="1"/>
  <c r="DC89" i="3" s="1"/>
  <c r="BS59" i="3"/>
  <c r="BS179" i="3"/>
  <c r="BS112" i="3"/>
  <c r="CE112" i="3" s="1"/>
  <c r="DC112" i="3" s="1"/>
  <c r="BS87" i="3"/>
  <c r="CE87" i="3" s="1"/>
  <c r="DC87" i="3" s="1"/>
  <c r="BS145" i="3"/>
  <c r="BS139" i="3"/>
  <c r="BS35" i="3"/>
  <c r="BS129" i="3"/>
  <c r="CE129" i="3" s="1"/>
  <c r="DC129" i="3" s="1"/>
  <c r="BS155" i="3"/>
  <c r="BS135" i="3"/>
  <c r="BS81" i="3"/>
  <c r="CE81" i="3" s="1"/>
  <c r="DC81" i="3" s="1"/>
  <c r="BS36" i="3"/>
  <c r="CE36" i="3" s="1"/>
  <c r="DC36" i="3" s="1"/>
  <c r="BS53" i="3"/>
  <c r="BS152" i="3"/>
  <c r="BS127" i="3"/>
  <c r="BS113" i="3"/>
  <c r="CE113" i="3" s="1"/>
  <c r="DC113" i="3" s="1"/>
  <c r="BS174" i="3"/>
  <c r="BS106" i="3"/>
  <c r="BS107" i="3"/>
  <c r="CE107" i="3" s="1"/>
  <c r="DC107" i="3" s="1"/>
  <c r="BS151" i="3"/>
  <c r="CE151" i="3" s="1"/>
  <c r="DC151" i="3" s="1"/>
  <c r="BS132" i="3"/>
  <c r="BS158" i="3"/>
  <c r="BS77" i="3"/>
  <c r="CE77" i="3" s="1"/>
  <c r="DC77" i="3" s="1"/>
  <c r="BS42" i="3"/>
  <c r="CE42" i="3" s="1"/>
  <c r="DC42" i="3" s="1"/>
  <c r="BS34" i="3"/>
  <c r="BS14" i="3"/>
  <c r="BS66" i="3"/>
  <c r="CE66" i="3" s="1"/>
  <c r="DC66" i="3" s="1"/>
  <c r="BS11" i="3"/>
  <c r="CE11" i="3" s="1"/>
  <c r="DC11" i="3" s="1"/>
  <c r="BS13" i="3"/>
  <c r="BS148" i="3"/>
  <c r="BS125" i="3"/>
  <c r="BS134" i="3"/>
  <c r="CE134" i="3" s="1"/>
  <c r="DC134" i="3" s="1"/>
  <c r="BS56" i="3"/>
  <c r="BS104" i="3"/>
  <c r="BS18" i="3"/>
  <c r="CE18" i="3" s="1"/>
  <c r="DC18" i="3" s="1"/>
  <c r="BS167" i="3"/>
  <c r="CE167" i="3" s="1"/>
  <c r="DC167" i="3" s="1"/>
  <c r="BS38" i="3"/>
  <c r="BS94" i="3"/>
  <c r="BS12" i="3"/>
  <c r="CE12" i="3" s="1"/>
  <c r="DC12" i="3" s="1"/>
  <c r="BS120" i="3"/>
  <c r="CE120" i="3" s="1"/>
  <c r="DC120" i="3" s="1"/>
  <c r="BS143" i="3"/>
  <c r="BS165" i="3"/>
  <c r="BS177" i="3"/>
  <c r="CE177" i="3" s="1"/>
  <c r="DC177" i="3" s="1"/>
  <c r="BS109" i="3"/>
  <c r="CE109" i="3" s="1"/>
  <c r="DC109" i="3" s="1"/>
  <c r="BS118" i="3"/>
  <c r="BS40" i="3"/>
  <c r="BS123" i="3"/>
  <c r="CE123" i="3" s="1"/>
  <c r="DC123" i="3" s="1"/>
  <c r="BS131" i="3"/>
  <c r="CE131" i="3" s="1"/>
  <c r="DC131" i="3" s="1"/>
  <c r="BS159" i="3"/>
  <c r="BS30" i="3"/>
  <c r="BS16" i="3"/>
  <c r="CE16" i="3" s="1"/>
  <c r="DC16" i="3" s="1"/>
  <c r="BS114" i="3"/>
  <c r="CE114" i="3" s="1"/>
  <c r="DC114" i="3" s="1"/>
  <c r="BS62" i="3"/>
  <c r="BS173" i="3"/>
  <c r="BS33" i="3"/>
  <c r="CE33" i="3" s="1"/>
  <c r="DC33" i="3" s="1"/>
  <c r="BS76" i="3"/>
  <c r="CE76" i="3" s="1"/>
  <c r="DC76" i="3" s="1"/>
  <c r="BS161" i="3"/>
  <c r="BS170" i="3"/>
  <c r="BS93" i="3"/>
  <c r="CE93" i="3" s="1"/>
  <c r="DC93" i="3" s="1"/>
  <c r="BS102" i="3"/>
  <c r="CE102" i="3" s="1"/>
  <c r="DC102" i="3" s="1"/>
  <c r="BS24" i="3"/>
  <c r="BS136" i="3"/>
  <c r="BS115" i="3"/>
  <c r="CE115" i="3" s="1"/>
  <c r="DC115" i="3" s="1"/>
  <c r="BS47" i="3"/>
  <c r="CE47" i="3" s="1"/>
  <c r="DC47" i="3" s="1"/>
  <c r="BS54" i="3"/>
  <c r="CE54" i="3" s="1"/>
  <c r="DC54" i="3" s="1"/>
  <c r="BS124" i="3"/>
  <c r="BS140" i="3"/>
  <c r="CE140" i="3" s="1"/>
  <c r="DC140" i="3" s="1"/>
  <c r="BS61" i="3"/>
  <c r="CE61" i="3" s="1"/>
  <c r="DC61" i="3" s="1"/>
  <c r="BS39" i="3"/>
  <c r="BS6" i="3"/>
  <c r="BS99" i="3"/>
  <c r="CE99" i="3" s="1"/>
  <c r="DC99" i="3" s="1"/>
  <c r="BS48" i="3"/>
  <c r="CE48" i="3" s="1"/>
  <c r="DC48" i="3" s="1"/>
  <c r="BS67" i="3"/>
  <c r="CE67" i="3" s="1"/>
  <c r="DC67" i="3" s="1"/>
  <c r="BS90" i="3"/>
  <c r="BS100" i="3"/>
  <c r="CE100" i="3" s="1"/>
  <c r="DC100" i="3" s="1"/>
  <c r="BS97" i="3"/>
  <c r="CE97" i="3" s="1"/>
  <c r="DC97" i="3" s="1"/>
  <c r="BS37" i="3"/>
  <c r="CE37" i="3" s="1"/>
  <c r="DC37" i="3" s="1"/>
  <c r="BS50" i="3"/>
  <c r="F28" i="7"/>
  <c r="CE6" i="3"/>
  <c r="DC6" i="3" s="1"/>
  <c r="CE19" i="3"/>
  <c r="DC19" i="3" s="1"/>
  <c r="CE7" i="3"/>
  <c r="DC7" i="3" s="1"/>
  <c r="CE23" i="3"/>
  <c r="DC23" i="3" s="1"/>
  <c r="CE39" i="3"/>
  <c r="DC39" i="3" s="1"/>
  <c r="CE28" i="3"/>
  <c r="DC28" i="3" s="1"/>
  <c r="CE44" i="3"/>
  <c r="DC44" i="3" s="1"/>
  <c r="CE53" i="3"/>
  <c r="DC53" i="3" s="1"/>
  <c r="CE69" i="3"/>
  <c r="DC69" i="3" s="1"/>
  <c r="CE133" i="3"/>
  <c r="DC133" i="3" s="1"/>
  <c r="CE149" i="3"/>
  <c r="DC149" i="3" s="1"/>
  <c r="CE82" i="3"/>
  <c r="DC82" i="3" s="1"/>
  <c r="CE98" i="3"/>
  <c r="DC98" i="3" s="1"/>
  <c r="CE130" i="3"/>
  <c r="DC130" i="3" s="1"/>
  <c r="CE146" i="3"/>
  <c r="DC146" i="3" s="1"/>
  <c r="CE9" i="3"/>
  <c r="DC9" i="3" s="1"/>
  <c r="CE25" i="3"/>
  <c r="DC25" i="3" s="1"/>
  <c r="CE165" i="3"/>
  <c r="DC165" i="3" s="1"/>
  <c r="CE162" i="3"/>
  <c r="DC162" i="3" s="1"/>
  <c r="CE169" i="3"/>
  <c r="DC169" i="3" s="1"/>
  <c r="CE173" i="3"/>
  <c r="DC173" i="3" s="1"/>
  <c r="CE181" i="3"/>
  <c r="DC181" i="3" s="1"/>
  <c r="CE104" i="3"/>
  <c r="DC104" i="3" s="1"/>
  <c r="CE136" i="3"/>
  <c r="DC136" i="3" s="1"/>
  <c r="CE46" i="3"/>
  <c r="DC46" i="3" s="1"/>
  <c r="CE126" i="3"/>
  <c r="DC126" i="3" s="1"/>
  <c r="CE21" i="3"/>
  <c r="DC21" i="3" s="1"/>
  <c r="CE147" i="3"/>
  <c r="DC147" i="3" s="1"/>
  <c r="CE168" i="3"/>
  <c r="DC168" i="3" s="1"/>
  <c r="CE148" i="3"/>
  <c r="DC148" i="3" s="1"/>
  <c r="CE27" i="3"/>
  <c r="DC27" i="3" s="1"/>
  <c r="CE59" i="3"/>
  <c r="DC59" i="3" s="1"/>
  <c r="CE32" i="3"/>
  <c r="DC32" i="3" s="1"/>
  <c r="CE41" i="3"/>
  <c r="DC41" i="3" s="1"/>
  <c r="CE57" i="3"/>
  <c r="DC57" i="3" s="1"/>
  <c r="CE105" i="3"/>
  <c r="DC105" i="3" s="1"/>
  <c r="CE137" i="3"/>
  <c r="DC137" i="3" s="1"/>
  <c r="CE10" i="3"/>
  <c r="DC10" i="3" s="1"/>
  <c r="CE26" i="3"/>
  <c r="DC26" i="3" s="1"/>
  <c r="CE70" i="3"/>
  <c r="DC70" i="3" s="1"/>
  <c r="CE86" i="3"/>
  <c r="DC86" i="3" s="1"/>
  <c r="CE118" i="3"/>
  <c r="DC118" i="3" s="1"/>
  <c r="CE13" i="3"/>
  <c r="DC13" i="3" s="1"/>
  <c r="CE29" i="3"/>
  <c r="DC29" i="3" s="1"/>
  <c r="CE75" i="3"/>
  <c r="DC75" i="3" s="1"/>
  <c r="CE91" i="3"/>
  <c r="DC91" i="3" s="1"/>
  <c r="CE139" i="3"/>
  <c r="DC139" i="3" s="1"/>
  <c r="CE155" i="3"/>
  <c r="DC155" i="3" s="1"/>
  <c r="CE170" i="3"/>
  <c r="DC170" i="3" s="1"/>
  <c r="CE174" i="3"/>
  <c r="DC174" i="3" s="1"/>
  <c r="CE178" i="3"/>
  <c r="DC178" i="3" s="1"/>
  <c r="CE108" i="3"/>
  <c r="DC108" i="3" s="1"/>
  <c r="CE124" i="3"/>
  <c r="DC124" i="3" s="1"/>
  <c r="CE157" i="3"/>
  <c r="DC157" i="3" s="1"/>
  <c r="CE40" i="3"/>
  <c r="DC40" i="3" s="1"/>
  <c r="CE145" i="3"/>
  <c r="DC145" i="3" s="1"/>
  <c r="CE94" i="3"/>
  <c r="DC94" i="3" s="1"/>
  <c r="CE83" i="3"/>
  <c r="DC83" i="3" s="1"/>
  <c r="CE58" i="3"/>
  <c r="DC58" i="3" s="1"/>
  <c r="CE176" i="3"/>
  <c r="DC176" i="3" s="1"/>
  <c r="CE84" i="3"/>
  <c r="DC84" i="3" s="1"/>
  <c r="CE132" i="3"/>
  <c r="DC132" i="3" s="1"/>
  <c r="CE152" i="3"/>
  <c r="DC152" i="3" s="1"/>
  <c r="CE15" i="3"/>
  <c r="DC15" i="3" s="1"/>
  <c r="CE63" i="3"/>
  <c r="DC63" i="3" s="1"/>
  <c r="CE52" i="3"/>
  <c r="DC52" i="3" s="1"/>
  <c r="CE125" i="3"/>
  <c r="DC125" i="3" s="1"/>
  <c r="CE141" i="3"/>
  <c r="DC141" i="3" s="1"/>
  <c r="CE14" i="3"/>
  <c r="DC14" i="3" s="1"/>
  <c r="CE30" i="3"/>
  <c r="DC30" i="3" s="1"/>
  <c r="CE74" i="3"/>
  <c r="DC74" i="3" s="1"/>
  <c r="CE90" i="3"/>
  <c r="DC90" i="3" s="1"/>
  <c r="CE106" i="3"/>
  <c r="DC106" i="3" s="1"/>
  <c r="CE122" i="3"/>
  <c r="DC122" i="3" s="1"/>
  <c r="CE154" i="3"/>
  <c r="DC154" i="3" s="1"/>
  <c r="CE17" i="3"/>
  <c r="DC17" i="3" s="1"/>
  <c r="CE79" i="3"/>
  <c r="DC79" i="3" s="1"/>
  <c r="CE95" i="3"/>
  <c r="DC95" i="3" s="1"/>
  <c r="CE127" i="3"/>
  <c r="DC127" i="3" s="1"/>
  <c r="CE143" i="3"/>
  <c r="DC143" i="3" s="1"/>
  <c r="CE159" i="3"/>
  <c r="DC159" i="3" s="1"/>
  <c r="CE50" i="3"/>
  <c r="DC50" i="3" s="1"/>
  <c r="CE171" i="3"/>
  <c r="DC171" i="3" s="1"/>
  <c r="CE175" i="3"/>
  <c r="DC175" i="3" s="1"/>
  <c r="CE179" i="3"/>
  <c r="DC179" i="3" s="1"/>
  <c r="CE80" i="3"/>
  <c r="DC80" i="3" s="1"/>
  <c r="CE96" i="3"/>
  <c r="DC96" i="3" s="1"/>
  <c r="CE144" i="3"/>
  <c r="DC144" i="3" s="1"/>
  <c r="CE62" i="3"/>
  <c r="DC62" i="3" s="1"/>
  <c r="CE164" i="3"/>
  <c r="DC164" i="3" s="1"/>
  <c r="CE35" i="3"/>
  <c r="DC35" i="3" s="1"/>
  <c r="CE51" i="3"/>
  <c r="DC51" i="3" s="1"/>
  <c r="CE24" i="3"/>
  <c r="DC24" i="3" s="1"/>
  <c r="CE56" i="3"/>
  <c r="DC56" i="3" s="1"/>
  <c r="CE65" i="3"/>
  <c r="DC65" i="3" s="1"/>
  <c r="CE34" i="3"/>
  <c r="DC34" i="3" s="1"/>
  <c r="CE158" i="3"/>
  <c r="DC158" i="3" s="1"/>
  <c r="CE161" i="3"/>
  <c r="DC161" i="3" s="1"/>
  <c r="CE172" i="3"/>
  <c r="DC172" i="3" s="1"/>
  <c r="CE116" i="3"/>
  <c r="DC116" i="3" s="1"/>
  <c r="CE38" i="3"/>
  <c r="DC38" i="3" s="1"/>
  <c r="CQ68" i="3" l="1"/>
  <c r="ED68" i="3" s="1"/>
  <c r="CQ129" i="3"/>
  <c r="ED129" i="3" s="1"/>
  <c r="CQ128" i="3"/>
  <c r="ED128" i="3" s="1"/>
  <c r="CQ127" i="3"/>
  <c r="ED127" i="3" s="1"/>
  <c r="CQ109" i="3"/>
  <c r="ED109" i="3" s="1"/>
  <c r="CQ63" i="3"/>
  <c r="ED63" i="3" s="1"/>
  <c r="CQ176" i="3"/>
  <c r="ED176" i="3" s="1"/>
  <c r="CQ140" i="3"/>
  <c r="ED140" i="3" s="1"/>
  <c r="CQ139" i="3"/>
  <c r="ED139" i="3" s="1"/>
  <c r="CQ70" i="3"/>
  <c r="ED70" i="3" s="1"/>
  <c r="CQ16" i="3"/>
  <c r="ED16" i="3" s="1"/>
  <c r="CQ21" i="3"/>
  <c r="ED21" i="3" s="1"/>
  <c r="CQ88" i="3"/>
  <c r="ED88" i="3" s="1"/>
  <c r="CQ151" i="3"/>
  <c r="ED151" i="3" s="1"/>
  <c r="CQ82" i="3"/>
  <c r="ED82" i="3" s="1"/>
  <c r="CQ69" i="3"/>
  <c r="ED69" i="3" s="1"/>
  <c r="CQ28" i="3"/>
  <c r="ED28" i="3" s="1"/>
  <c r="CQ23" i="3"/>
  <c r="ED23" i="3" s="1"/>
  <c r="CQ172" i="3"/>
  <c r="ED172" i="3" s="1"/>
  <c r="CQ158" i="3"/>
  <c r="ED158" i="3" s="1"/>
  <c r="CQ97" i="3"/>
  <c r="ED97" i="3" s="1"/>
  <c r="CQ24" i="3"/>
  <c r="ED24" i="3" s="1"/>
  <c r="CQ62" i="3"/>
  <c r="ED62" i="3" s="1"/>
  <c r="CQ112" i="3"/>
  <c r="ED112" i="3" s="1"/>
  <c r="CQ179" i="3"/>
  <c r="ED179" i="3" s="1"/>
  <c r="CQ50" i="3"/>
  <c r="ED50" i="3" s="1"/>
  <c r="CQ111" i="3"/>
  <c r="ED111" i="3" s="1"/>
  <c r="CQ17" i="3"/>
  <c r="ED17" i="3" s="1"/>
  <c r="CQ106" i="3"/>
  <c r="ED106" i="3" s="1"/>
  <c r="CQ14" i="3"/>
  <c r="ED14" i="3" s="1"/>
  <c r="CQ93" i="3"/>
  <c r="ED93" i="3" s="1"/>
  <c r="CQ52" i="3"/>
  <c r="ED52" i="3" s="1"/>
  <c r="CQ47" i="3"/>
  <c r="ED47" i="3" s="1"/>
  <c r="CQ152" i="3"/>
  <c r="ED152" i="3" s="1"/>
  <c r="CQ58" i="3"/>
  <c r="ED58" i="3" s="1"/>
  <c r="CQ94" i="3"/>
  <c r="ED94" i="3" s="1"/>
  <c r="CQ160" i="3"/>
  <c r="ED160" i="3" s="1"/>
  <c r="CQ124" i="3"/>
  <c r="ED124" i="3" s="1"/>
  <c r="CQ182" i="3"/>
  <c r="ED182" i="3" s="1"/>
  <c r="CQ166" i="3"/>
  <c r="ED166" i="3" s="1"/>
  <c r="CQ123" i="3"/>
  <c r="ED123" i="3" s="1"/>
  <c r="CQ29" i="3"/>
  <c r="ED29" i="3" s="1"/>
  <c r="CQ118" i="3"/>
  <c r="ED118" i="3" s="1"/>
  <c r="CQ26" i="3"/>
  <c r="ED26" i="3" s="1"/>
  <c r="CQ105" i="3"/>
  <c r="ED105" i="3" s="1"/>
  <c r="CQ41" i="3"/>
  <c r="ED41" i="3" s="1"/>
  <c r="CQ59" i="3"/>
  <c r="ED59" i="3" s="1"/>
  <c r="CQ37" i="3"/>
  <c r="ED37" i="3" s="1"/>
  <c r="CQ168" i="3"/>
  <c r="ED168" i="3" s="1"/>
  <c r="CQ126" i="3"/>
  <c r="ED126" i="3" s="1"/>
  <c r="CQ81" i="3"/>
  <c r="ED81" i="3" s="1"/>
  <c r="CQ136" i="3"/>
  <c r="ED136" i="3" s="1"/>
  <c r="CQ72" i="3"/>
  <c r="ED72" i="3" s="1"/>
  <c r="CQ169" i="3"/>
  <c r="ED169" i="3" s="1"/>
  <c r="CE135" i="3"/>
  <c r="DC135" i="3" s="1"/>
  <c r="G20" i="5"/>
  <c r="CQ71" i="3"/>
  <c r="ED71" i="3" s="1"/>
  <c r="CQ130" i="3"/>
  <c r="ED130" i="3" s="1"/>
  <c r="CQ66" i="3"/>
  <c r="ED66" i="3" s="1"/>
  <c r="CQ117" i="3"/>
  <c r="ED117" i="3" s="1"/>
  <c r="CQ53" i="3"/>
  <c r="ED53" i="3" s="1"/>
  <c r="CQ12" i="3"/>
  <c r="ED12" i="3" s="1"/>
  <c r="CQ7" i="3"/>
  <c r="ED7" i="3" s="1"/>
  <c r="CQ56" i="3"/>
  <c r="ED56" i="3" s="1"/>
  <c r="CQ64" i="3"/>
  <c r="ED64" i="3" s="1"/>
  <c r="CQ33" i="3"/>
  <c r="ED33" i="3" s="1"/>
  <c r="CQ30" i="3"/>
  <c r="ED30" i="3" s="1"/>
  <c r="CQ45" i="3"/>
  <c r="ED45" i="3" s="1"/>
  <c r="CQ142" i="3"/>
  <c r="ED142" i="3" s="1"/>
  <c r="CQ76" i="3"/>
  <c r="ED76" i="3" s="1"/>
  <c r="CQ75" i="3"/>
  <c r="ED75" i="3" s="1"/>
  <c r="CQ121" i="3"/>
  <c r="ED121" i="3" s="1"/>
  <c r="CQ11" i="3"/>
  <c r="ED11" i="3" s="1"/>
  <c r="CQ113" i="3"/>
  <c r="ED113" i="3" s="1"/>
  <c r="CQ173" i="3"/>
  <c r="ED173" i="3" s="1"/>
  <c r="CQ87" i="3"/>
  <c r="ED87" i="3" s="1"/>
  <c r="CQ133" i="3"/>
  <c r="ED133" i="3" s="1"/>
  <c r="CQ161" i="3"/>
  <c r="ED161" i="3" s="1"/>
  <c r="CQ65" i="3"/>
  <c r="ED65" i="3" s="1"/>
  <c r="CQ163" i="3"/>
  <c r="ED163" i="3" s="1"/>
  <c r="CQ175" i="3"/>
  <c r="ED175" i="3" s="1"/>
  <c r="CQ95" i="3"/>
  <c r="ED95" i="3" s="1"/>
  <c r="CQ90" i="3"/>
  <c r="ED90" i="3" s="1"/>
  <c r="CQ141" i="3"/>
  <c r="ED141" i="3" s="1"/>
  <c r="CQ77" i="3"/>
  <c r="ED77" i="3" s="1"/>
  <c r="CQ145" i="3"/>
  <c r="ED145" i="3" s="1"/>
  <c r="CQ54" i="3"/>
  <c r="ED54" i="3" s="1"/>
  <c r="CQ108" i="3"/>
  <c r="ED108" i="3" s="1"/>
  <c r="CQ178" i="3"/>
  <c r="ED178" i="3" s="1"/>
  <c r="CQ42" i="3"/>
  <c r="ED42" i="3" s="1"/>
  <c r="CQ107" i="3"/>
  <c r="ED107" i="3" s="1"/>
  <c r="CQ13" i="3"/>
  <c r="ED13" i="3" s="1"/>
  <c r="CQ102" i="3"/>
  <c r="ED102" i="3" s="1"/>
  <c r="CQ10" i="3"/>
  <c r="ED10" i="3" s="1"/>
  <c r="CQ89" i="3"/>
  <c r="ED89" i="3" s="1"/>
  <c r="CQ48" i="3"/>
  <c r="ED48" i="3" s="1"/>
  <c r="CQ43" i="3"/>
  <c r="ED43" i="3" s="1"/>
  <c r="CQ148" i="3"/>
  <c r="ED148" i="3" s="1"/>
  <c r="CQ147" i="3"/>
  <c r="ED147" i="3" s="1"/>
  <c r="CQ78" i="3"/>
  <c r="ED78" i="3" s="1"/>
  <c r="CQ156" i="3"/>
  <c r="ED156" i="3" s="1"/>
  <c r="CQ120" i="3"/>
  <c r="ED120" i="3" s="1"/>
  <c r="CQ181" i="3"/>
  <c r="ED181" i="3" s="1"/>
  <c r="CQ162" i="3"/>
  <c r="ED162" i="3" s="1"/>
  <c r="CQ119" i="3"/>
  <c r="ED119" i="3" s="1"/>
  <c r="CQ25" i="3"/>
  <c r="ED25" i="3" s="1"/>
  <c r="CQ114" i="3"/>
  <c r="ED114" i="3" s="1"/>
  <c r="CQ22" i="3"/>
  <c r="ED22" i="3" s="1"/>
  <c r="CQ101" i="3"/>
  <c r="ED101" i="3" s="1"/>
  <c r="CQ60" i="3"/>
  <c r="ED60" i="3" s="1"/>
  <c r="CQ55" i="3"/>
  <c r="ED55" i="3" s="1"/>
  <c r="CQ19" i="3"/>
  <c r="ED19" i="3" s="1"/>
  <c r="CQ67" i="3"/>
  <c r="ED67" i="3" s="1"/>
  <c r="CQ164" i="3"/>
  <c r="ED164" i="3" s="1"/>
  <c r="CQ167" i="3"/>
  <c r="ED167" i="3" s="1"/>
  <c r="CQ122" i="3"/>
  <c r="ED122" i="3" s="1"/>
  <c r="CQ5" i="3"/>
  <c r="ED5" i="3" s="1"/>
  <c r="CQ8" i="3"/>
  <c r="ED8" i="3" s="1"/>
  <c r="CQ170" i="3"/>
  <c r="ED170" i="3" s="1"/>
  <c r="CQ134" i="3"/>
  <c r="ED134" i="3" s="1"/>
  <c r="CQ57" i="3"/>
  <c r="ED57" i="3" s="1"/>
  <c r="CQ180" i="3"/>
  <c r="ED180" i="3" s="1"/>
  <c r="CQ153" i="3"/>
  <c r="ED153" i="3" s="1"/>
  <c r="CQ146" i="3"/>
  <c r="ED146" i="3" s="1"/>
  <c r="CQ38" i="3"/>
  <c r="ED38" i="3" s="1"/>
  <c r="CQ110" i="3"/>
  <c r="ED110" i="3" s="1"/>
  <c r="CQ51" i="3"/>
  <c r="ED51" i="3" s="1"/>
  <c r="CQ96" i="3"/>
  <c r="ED96" i="3" s="1"/>
  <c r="CQ159" i="3"/>
  <c r="ED159" i="3" s="1"/>
  <c r="CQ154" i="3"/>
  <c r="ED154" i="3" s="1"/>
  <c r="CQ36" i="3"/>
  <c r="ED36" i="3" s="1"/>
  <c r="CQ31" i="3"/>
  <c r="ED31" i="3" s="1"/>
  <c r="CQ132" i="3"/>
  <c r="ED132" i="3" s="1"/>
  <c r="CQ131" i="3"/>
  <c r="ED131" i="3" s="1"/>
  <c r="CQ116" i="3"/>
  <c r="ED116" i="3" s="1"/>
  <c r="CQ115" i="3"/>
  <c r="ED115" i="3" s="1"/>
  <c r="CQ34" i="3"/>
  <c r="ED34" i="3" s="1"/>
  <c r="CQ49" i="3"/>
  <c r="ED49" i="3" s="1"/>
  <c r="CQ35" i="3"/>
  <c r="ED35" i="3" s="1"/>
  <c r="CQ144" i="3"/>
  <c r="ED144" i="3" s="1"/>
  <c r="CQ80" i="3"/>
  <c r="ED80" i="3" s="1"/>
  <c r="CQ171" i="3"/>
  <c r="ED171" i="3" s="1"/>
  <c r="CQ143" i="3"/>
  <c r="ED143" i="3" s="1"/>
  <c r="CQ79" i="3"/>
  <c r="ED79" i="3" s="1"/>
  <c r="CQ138" i="3"/>
  <c r="ED138" i="3" s="1"/>
  <c r="CQ74" i="3"/>
  <c r="ED74" i="3" s="1"/>
  <c r="CQ125" i="3"/>
  <c r="ED125" i="3" s="1"/>
  <c r="CQ61" i="3"/>
  <c r="ED61" i="3" s="1"/>
  <c r="CQ20" i="3"/>
  <c r="ED20" i="3" s="1"/>
  <c r="CQ15" i="3"/>
  <c r="ED15" i="3" s="1"/>
  <c r="CQ84" i="3"/>
  <c r="ED84" i="3" s="1"/>
  <c r="CQ83" i="3"/>
  <c r="ED83" i="3" s="1"/>
  <c r="CQ40" i="3"/>
  <c r="ED40" i="3" s="1"/>
  <c r="CQ157" i="3"/>
  <c r="ED157" i="3" s="1"/>
  <c r="CQ92" i="3"/>
  <c r="ED92" i="3" s="1"/>
  <c r="CQ174" i="3"/>
  <c r="ED174" i="3" s="1"/>
  <c r="CQ155" i="3"/>
  <c r="ED155" i="3" s="1"/>
  <c r="CQ91" i="3"/>
  <c r="ED91" i="3" s="1"/>
  <c r="CQ150" i="3"/>
  <c r="ED150" i="3" s="1"/>
  <c r="CQ86" i="3"/>
  <c r="ED86" i="3" s="1"/>
  <c r="CQ137" i="3"/>
  <c r="ED137" i="3" s="1"/>
  <c r="CQ73" i="3"/>
  <c r="ED73" i="3" s="1"/>
  <c r="CQ32" i="3"/>
  <c r="ED32" i="3" s="1"/>
  <c r="CQ27" i="3"/>
  <c r="ED27" i="3" s="1"/>
  <c r="CQ100" i="3"/>
  <c r="ED100" i="3" s="1"/>
  <c r="CQ99" i="3"/>
  <c r="ED99" i="3" s="1"/>
  <c r="CQ18" i="3"/>
  <c r="ED18" i="3" s="1"/>
  <c r="CQ46" i="3"/>
  <c r="ED46" i="3" s="1"/>
  <c r="CQ104" i="3"/>
  <c r="ED104" i="3" s="1"/>
  <c r="CQ177" i="3"/>
  <c r="ED177" i="3" s="1"/>
  <c r="CQ165" i="3"/>
  <c r="ED165" i="3" s="1"/>
  <c r="CQ103" i="3"/>
  <c r="ED103" i="3" s="1"/>
  <c r="CQ9" i="3"/>
  <c r="ED9" i="3" s="1"/>
  <c r="CQ98" i="3"/>
  <c r="ED98" i="3" s="1"/>
  <c r="CQ149" i="3"/>
  <c r="ED149" i="3" s="1"/>
  <c r="CQ85" i="3"/>
  <c r="ED85" i="3" s="1"/>
  <c r="CQ44" i="3"/>
  <c r="ED44" i="3" s="1"/>
  <c r="CQ39" i="3"/>
  <c r="ED39" i="3" s="1"/>
  <c r="CQ6" i="3"/>
  <c r="ED6" i="3" s="1"/>
  <c r="DO149" i="3" l="1"/>
  <c r="DO165" i="3"/>
  <c r="DO100" i="3"/>
  <c r="DO150" i="3"/>
  <c r="DO40" i="3"/>
  <c r="DO20" i="3"/>
  <c r="DO143" i="3"/>
  <c r="DO34" i="3"/>
  <c r="DO36" i="3"/>
  <c r="DO51" i="3"/>
  <c r="DO57" i="3"/>
  <c r="DO167" i="3"/>
  <c r="DO101" i="3"/>
  <c r="DO181" i="3"/>
  <c r="DO89" i="3"/>
  <c r="DO178" i="3"/>
  <c r="DO90" i="3"/>
  <c r="DO65" i="3"/>
  <c r="DO75" i="3"/>
  <c r="DO64" i="3"/>
  <c r="DO53" i="3"/>
  <c r="DO169" i="3"/>
  <c r="DO37" i="3"/>
  <c r="DO29" i="3"/>
  <c r="DO94" i="3"/>
  <c r="DO14" i="3"/>
  <c r="DO112" i="3"/>
  <c r="DO23" i="3"/>
  <c r="DO151" i="3"/>
  <c r="DO70" i="3"/>
  <c r="DO63" i="3"/>
  <c r="DO44" i="3"/>
  <c r="DO104" i="3"/>
  <c r="DO32" i="3"/>
  <c r="DO155" i="3"/>
  <c r="DO84" i="3"/>
  <c r="DO138" i="3"/>
  <c r="DO35" i="3"/>
  <c r="DO132" i="3"/>
  <c r="DO38" i="3"/>
  <c r="DO5" i="3"/>
  <c r="DO55" i="3"/>
  <c r="DO119" i="3"/>
  <c r="DO147" i="3"/>
  <c r="DO102" i="3"/>
  <c r="DO54" i="3"/>
  <c r="DO175" i="3"/>
  <c r="DO173" i="3"/>
  <c r="DO142" i="3"/>
  <c r="DO66" i="3"/>
  <c r="DO136" i="3"/>
  <c r="DO41" i="3"/>
  <c r="DO166" i="3"/>
  <c r="DO152" i="3"/>
  <c r="DO17" i="3"/>
  <c r="DO24" i="3"/>
  <c r="DO127" i="3"/>
  <c r="DO98" i="3"/>
  <c r="DO177" i="3"/>
  <c r="DO99" i="3"/>
  <c r="DO86" i="3"/>
  <c r="DO174" i="3"/>
  <c r="DO83" i="3"/>
  <c r="DO61" i="3"/>
  <c r="DO79" i="3"/>
  <c r="DO171" i="3"/>
  <c r="DO49" i="3"/>
  <c r="DO115" i="3"/>
  <c r="DO131" i="3"/>
  <c r="DO31" i="3"/>
  <c r="DO154" i="3"/>
  <c r="DO96" i="3"/>
  <c r="DO110" i="3"/>
  <c r="DO146" i="3"/>
  <c r="DO180" i="3"/>
  <c r="DO134" i="3"/>
  <c r="DO8" i="3"/>
  <c r="DO122" i="3"/>
  <c r="DO164" i="3"/>
  <c r="DO19" i="3"/>
  <c r="DO60" i="3"/>
  <c r="DO22" i="3"/>
  <c r="DO25" i="3"/>
  <c r="DO162" i="3"/>
  <c r="DO120" i="3"/>
  <c r="DO78" i="3"/>
  <c r="DO148" i="3"/>
  <c r="DO48" i="3"/>
  <c r="DO10" i="3"/>
  <c r="DO13" i="3"/>
  <c r="DO42" i="3"/>
  <c r="DO108" i="3"/>
  <c r="DO145" i="3"/>
  <c r="DO141" i="3"/>
  <c r="DO95" i="3"/>
  <c r="DO163" i="3"/>
  <c r="DO161" i="3"/>
  <c r="DO87" i="3"/>
  <c r="DO113" i="3"/>
  <c r="DO121" i="3"/>
  <c r="DO76" i="3"/>
  <c r="DO45" i="3"/>
  <c r="DO33" i="3"/>
  <c r="DO56" i="3"/>
  <c r="DO12" i="3"/>
  <c r="DO117" i="3"/>
  <c r="DO130" i="3"/>
  <c r="DO72" i="3"/>
  <c r="DO81" i="3"/>
  <c r="DO168" i="3"/>
  <c r="DO59" i="3"/>
  <c r="DO105" i="3"/>
  <c r="DO118" i="3"/>
  <c r="DO123" i="3"/>
  <c r="DO182" i="3"/>
  <c r="DO160" i="3"/>
  <c r="DO58" i="3"/>
  <c r="DO47" i="3"/>
  <c r="DO93" i="3"/>
  <c r="DO106" i="3"/>
  <c r="DO111" i="3"/>
  <c r="DO179" i="3"/>
  <c r="DO62" i="3"/>
  <c r="DO97" i="3"/>
  <c r="DO172" i="3"/>
  <c r="DO28" i="3"/>
  <c r="DO82" i="3"/>
  <c r="DO88" i="3"/>
  <c r="DO16" i="3"/>
  <c r="DO139" i="3"/>
  <c r="DO176" i="3"/>
  <c r="DO109" i="3"/>
  <c r="DO128" i="3"/>
  <c r="DO68" i="3"/>
  <c r="DO6" i="3"/>
  <c r="DO9" i="3"/>
  <c r="DO18" i="3"/>
  <c r="DO137" i="3"/>
  <c r="DO92" i="3"/>
  <c r="DO125" i="3"/>
  <c r="DO80" i="3"/>
  <c r="DO116" i="3"/>
  <c r="DO159" i="3"/>
  <c r="DO153" i="3"/>
  <c r="DO170" i="3"/>
  <c r="DO67" i="3"/>
  <c r="DO114" i="3"/>
  <c r="DO156" i="3"/>
  <c r="DO43" i="3"/>
  <c r="DO107" i="3"/>
  <c r="DO77" i="3"/>
  <c r="DO133" i="3"/>
  <c r="DO11" i="3"/>
  <c r="DO30" i="3"/>
  <c r="DO7" i="3"/>
  <c r="DO71" i="3"/>
  <c r="DO126" i="3"/>
  <c r="DO26" i="3"/>
  <c r="DO124" i="3"/>
  <c r="DO52" i="3"/>
  <c r="DO50" i="3"/>
  <c r="DO158" i="3"/>
  <c r="DO69" i="3"/>
  <c r="DO21" i="3"/>
  <c r="DO140" i="3"/>
  <c r="DO129" i="3"/>
  <c r="DO39" i="3"/>
  <c r="DO85" i="3"/>
  <c r="E12" i="20" s="1"/>
  <c r="E11" i="20" s="1"/>
  <c r="D21" i="20"/>
  <c r="DO103" i="3"/>
  <c r="DO46" i="3"/>
  <c r="DO27" i="3"/>
  <c r="DO73" i="3"/>
  <c r="DO91" i="3"/>
  <c r="DO157" i="3"/>
  <c r="DO15" i="3"/>
  <c r="DO74" i="3"/>
  <c r="DO144" i="3"/>
  <c r="CQ135" i="3"/>
  <c r="CQ4" i="3" l="1"/>
  <c r="CE4" i="3" s="1"/>
  <c r="E13" i="19"/>
  <c r="ED135" i="3"/>
  <c r="D26" i="20"/>
  <c r="E17" i="20"/>
  <c r="DO135" i="3"/>
  <c r="G9" i="5" s="1"/>
  <c r="G10" i="5"/>
  <c r="F13" i="5" s="1"/>
  <c r="DO4" i="3" l="1"/>
  <c r="G15" i="7" s="1"/>
  <c r="G17" i="7" s="1"/>
  <c r="ED185" i="3"/>
  <c r="ED4" i="3"/>
  <c r="ED186" i="3"/>
  <c r="G11" i="5"/>
  <c r="F12" i="5"/>
  <c r="F14" i="5" s="1"/>
  <c r="G18" i="5"/>
  <c r="E14" i="19"/>
  <c r="E17" i="19" s="1"/>
  <c r="E16" i="19"/>
  <c r="E23" i="20"/>
  <c r="E20" i="20"/>
  <c r="DC4" i="3" l="1"/>
  <c r="G14" i="7" s="1"/>
  <c r="G23" i="7"/>
  <c r="G24" i="7" l="1"/>
  <c r="G26" i="7" s="1"/>
  <c r="G27" i="7" l="1"/>
  <c r="BT4" i="3" s="1"/>
  <c r="G28" i="7" l="1"/>
  <c r="BT8" i="3" l="1"/>
  <c r="BT12" i="3"/>
  <c r="BT16" i="3"/>
  <c r="CF16" i="3" s="1"/>
  <c r="DD16" i="3" s="1"/>
  <c r="BT20" i="3"/>
  <c r="CF20" i="3" s="1"/>
  <c r="DD20" i="3" s="1"/>
  <c r="BT24" i="3"/>
  <c r="BT28" i="3"/>
  <c r="BT32" i="3"/>
  <c r="CF32" i="3" s="1"/>
  <c r="DD32" i="3" s="1"/>
  <c r="BT36" i="3"/>
  <c r="CF36" i="3" s="1"/>
  <c r="DD36" i="3" s="1"/>
  <c r="BT40" i="3"/>
  <c r="BT44" i="3"/>
  <c r="BT48" i="3"/>
  <c r="BT52" i="3"/>
  <c r="CF52" i="3" s="1"/>
  <c r="DD52" i="3" s="1"/>
  <c r="BT56" i="3"/>
  <c r="BT60" i="3"/>
  <c r="BT64" i="3"/>
  <c r="CF64" i="3" s="1"/>
  <c r="DD64" i="3" s="1"/>
  <c r="BT68" i="3"/>
  <c r="CF68" i="3" s="1"/>
  <c r="DD68" i="3" s="1"/>
  <c r="BT72" i="3"/>
  <c r="BT76" i="3"/>
  <c r="BT80" i="3"/>
  <c r="CF80" i="3" s="1"/>
  <c r="DD80" i="3" s="1"/>
  <c r="BT84" i="3"/>
  <c r="CF84" i="3" s="1"/>
  <c r="DD84" i="3" s="1"/>
  <c r="BT88" i="3"/>
  <c r="BT5" i="3"/>
  <c r="CF5" i="3" s="1"/>
  <c r="DD5" i="3" s="1"/>
  <c r="BT9" i="3"/>
  <c r="CF9" i="3" s="1"/>
  <c r="DD9" i="3" s="1"/>
  <c r="BT13" i="3"/>
  <c r="CF13" i="3" s="1"/>
  <c r="DD13" i="3" s="1"/>
  <c r="BT17" i="3"/>
  <c r="BT21" i="3"/>
  <c r="CF21" i="3" s="1"/>
  <c r="DD21" i="3" s="1"/>
  <c r="BT25" i="3"/>
  <c r="CF25" i="3" s="1"/>
  <c r="DD25" i="3" s="1"/>
  <c r="BT29" i="3"/>
  <c r="CF29" i="3" s="1"/>
  <c r="DD29" i="3" s="1"/>
  <c r="BT33" i="3"/>
  <c r="BT37" i="3"/>
  <c r="CF37" i="3" s="1"/>
  <c r="DD37" i="3" s="1"/>
  <c r="BT41" i="3"/>
  <c r="CF41" i="3" s="1"/>
  <c r="DD41" i="3" s="1"/>
  <c r="BT45" i="3"/>
  <c r="CF45" i="3" s="1"/>
  <c r="DD45" i="3" s="1"/>
  <c r="BT49" i="3"/>
  <c r="BT53" i="3"/>
  <c r="BT57" i="3"/>
  <c r="CF57" i="3" s="1"/>
  <c r="DD57" i="3" s="1"/>
  <c r="BT61" i="3"/>
  <c r="CF61" i="3" s="1"/>
  <c r="DD61" i="3" s="1"/>
  <c r="BT65" i="3"/>
  <c r="BT69" i="3"/>
  <c r="CF69" i="3" s="1"/>
  <c r="DD69" i="3" s="1"/>
  <c r="BT73" i="3"/>
  <c r="CF73" i="3" s="1"/>
  <c r="DD73" i="3" s="1"/>
  <c r="BT77" i="3"/>
  <c r="CF77" i="3" s="1"/>
  <c r="DD77" i="3" s="1"/>
  <c r="BT81" i="3"/>
  <c r="BT85" i="3"/>
  <c r="CF85" i="3" s="1"/>
  <c r="DD85" i="3" s="1"/>
  <c r="BT6" i="3"/>
  <c r="CF6" i="3" s="1"/>
  <c r="DD6" i="3" s="1"/>
  <c r="BT10" i="3"/>
  <c r="CF10" i="3" s="1"/>
  <c r="DD10" i="3" s="1"/>
  <c r="BT14" i="3"/>
  <c r="BT18" i="3"/>
  <c r="CF18" i="3" s="1"/>
  <c r="DD18" i="3" s="1"/>
  <c r="BT22" i="3"/>
  <c r="CF22" i="3" s="1"/>
  <c r="DD22" i="3" s="1"/>
  <c r="BT26" i="3"/>
  <c r="CF26" i="3" s="1"/>
  <c r="DD26" i="3" s="1"/>
  <c r="BT30" i="3"/>
  <c r="BT34" i="3"/>
  <c r="CF34" i="3" s="1"/>
  <c r="DD34" i="3" s="1"/>
  <c r="BT38" i="3"/>
  <c r="CF38" i="3" s="1"/>
  <c r="DD38" i="3" s="1"/>
  <c r="BT42" i="3"/>
  <c r="CF42" i="3" s="1"/>
  <c r="DD42" i="3" s="1"/>
  <c r="BT46" i="3"/>
  <c r="BT50" i="3"/>
  <c r="BT54" i="3"/>
  <c r="CF54" i="3" s="1"/>
  <c r="DD54" i="3" s="1"/>
  <c r="BT58" i="3"/>
  <c r="CF58" i="3" s="1"/>
  <c r="DD58" i="3" s="1"/>
  <c r="BT62" i="3"/>
  <c r="BT66" i="3"/>
  <c r="BT70" i="3"/>
  <c r="CF70" i="3" s="1"/>
  <c r="DD70" i="3" s="1"/>
  <c r="BT74" i="3"/>
  <c r="CF74" i="3" s="1"/>
  <c r="DD74" i="3" s="1"/>
  <c r="BT78" i="3"/>
  <c r="BT82" i="3"/>
  <c r="CF82" i="3" s="1"/>
  <c r="DD82" i="3" s="1"/>
  <c r="BT86" i="3"/>
  <c r="CF86" i="3" s="1"/>
  <c r="DD86" i="3" s="1"/>
  <c r="BT89" i="3"/>
  <c r="CF89" i="3" s="1"/>
  <c r="DD89" i="3" s="1"/>
  <c r="BT90" i="3"/>
  <c r="BT94" i="3"/>
  <c r="BT98" i="3"/>
  <c r="CF98" i="3" s="1"/>
  <c r="DD98" i="3" s="1"/>
  <c r="BT102" i="3"/>
  <c r="CF102" i="3" s="1"/>
  <c r="DD102" i="3" s="1"/>
  <c r="BT106" i="3"/>
  <c r="BT110" i="3"/>
  <c r="CF110" i="3" s="1"/>
  <c r="DD110" i="3" s="1"/>
  <c r="BT114" i="3"/>
  <c r="CF114" i="3" s="1"/>
  <c r="DD114" i="3" s="1"/>
  <c r="BT118" i="3"/>
  <c r="CF118" i="3" s="1"/>
  <c r="DD118" i="3" s="1"/>
  <c r="BT122" i="3"/>
  <c r="BT126" i="3"/>
  <c r="CF126" i="3" s="1"/>
  <c r="DD126" i="3" s="1"/>
  <c r="BT130" i="3"/>
  <c r="CF130" i="3" s="1"/>
  <c r="DD130" i="3" s="1"/>
  <c r="BT134" i="3"/>
  <c r="CF134" i="3" s="1"/>
  <c r="DD134" i="3" s="1"/>
  <c r="BT138" i="3"/>
  <c r="BT7" i="3"/>
  <c r="BT11" i="3"/>
  <c r="CF11" i="3" s="1"/>
  <c r="DD11" i="3" s="1"/>
  <c r="BT15" i="3"/>
  <c r="CF15" i="3" s="1"/>
  <c r="DD15" i="3" s="1"/>
  <c r="BT19" i="3"/>
  <c r="BT23" i="3"/>
  <c r="CF23" i="3" s="1"/>
  <c r="DD23" i="3" s="1"/>
  <c r="BT27" i="3"/>
  <c r="CF27" i="3" s="1"/>
  <c r="DD27" i="3" s="1"/>
  <c r="BT31" i="3"/>
  <c r="CF31" i="3" s="1"/>
  <c r="DD31" i="3" s="1"/>
  <c r="BT35" i="3"/>
  <c r="BT39" i="3"/>
  <c r="CF39" i="3" s="1"/>
  <c r="DD39" i="3" s="1"/>
  <c r="BT43" i="3"/>
  <c r="CF43" i="3" s="1"/>
  <c r="DD43" i="3" s="1"/>
  <c r="BT47" i="3"/>
  <c r="CF47" i="3" s="1"/>
  <c r="DD47" i="3" s="1"/>
  <c r="BT51" i="3"/>
  <c r="BT55" i="3"/>
  <c r="CF55" i="3" s="1"/>
  <c r="DD55" i="3" s="1"/>
  <c r="BT59" i="3"/>
  <c r="CF59" i="3" s="1"/>
  <c r="DD59" i="3" s="1"/>
  <c r="BT63" i="3"/>
  <c r="CF63" i="3" s="1"/>
  <c r="DD63" i="3" s="1"/>
  <c r="BT67" i="3"/>
  <c r="BT71" i="3"/>
  <c r="BT75" i="3"/>
  <c r="CF75" i="3" s="1"/>
  <c r="DD75" i="3" s="1"/>
  <c r="BT79" i="3"/>
  <c r="CF79" i="3" s="1"/>
  <c r="DD79" i="3" s="1"/>
  <c r="BT83" i="3"/>
  <c r="BT91" i="3"/>
  <c r="BT95" i="3"/>
  <c r="CF95" i="3" s="1"/>
  <c r="DD95" i="3" s="1"/>
  <c r="BT99" i="3"/>
  <c r="CF99" i="3" s="1"/>
  <c r="DD99" i="3" s="1"/>
  <c r="BT103" i="3"/>
  <c r="CF103" i="3" s="1"/>
  <c r="DD103" i="3" s="1"/>
  <c r="BT107" i="3"/>
  <c r="CF107" i="3" s="1"/>
  <c r="DD107" i="3" s="1"/>
  <c r="BT111" i="3"/>
  <c r="CF111" i="3" s="1"/>
  <c r="DD111" i="3" s="1"/>
  <c r="BT115" i="3"/>
  <c r="CF115" i="3" s="1"/>
  <c r="DD115" i="3" s="1"/>
  <c r="BT119" i="3"/>
  <c r="BT123" i="3"/>
  <c r="CF123" i="3" s="1"/>
  <c r="DD123" i="3" s="1"/>
  <c r="BT127" i="3"/>
  <c r="CF127" i="3" s="1"/>
  <c r="DD127" i="3" s="1"/>
  <c r="BT131" i="3"/>
  <c r="CF131" i="3" s="1"/>
  <c r="DD131" i="3" s="1"/>
  <c r="BT87" i="3"/>
  <c r="CF87" i="3" s="1"/>
  <c r="DD87" i="3" s="1"/>
  <c r="BT93" i="3"/>
  <c r="CF93" i="3" s="1"/>
  <c r="DD93" i="3" s="1"/>
  <c r="BT97" i="3"/>
  <c r="CF97" i="3" s="1"/>
  <c r="DD97" i="3" s="1"/>
  <c r="BT101" i="3"/>
  <c r="CF101" i="3" s="1"/>
  <c r="DD101" i="3" s="1"/>
  <c r="BT105" i="3"/>
  <c r="CF105" i="3" s="1"/>
  <c r="DD105" i="3" s="1"/>
  <c r="BT109" i="3"/>
  <c r="CF109" i="3" s="1"/>
  <c r="DD109" i="3" s="1"/>
  <c r="BT113" i="3"/>
  <c r="CF113" i="3" s="1"/>
  <c r="DD113" i="3" s="1"/>
  <c r="BT117" i="3"/>
  <c r="CF117" i="3" s="1"/>
  <c r="DD117" i="3" s="1"/>
  <c r="BT121" i="3"/>
  <c r="CF121" i="3" s="1"/>
  <c r="DD121" i="3" s="1"/>
  <c r="BT125" i="3"/>
  <c r="CF125" i="3" s="1"/>
  <c r="DD125" i="3" s="1"/>
  <c r="BT129" i="3"/>
  <c r="CF129" i="3" s="1"/>
  <c r="DD129" i="3" s="1"/>
  <c r="BT142" i="3"/>
  <c r="CF142" i="3" s="1"/>
  <c r="DD142" i="3" s="1"/>
  <c r="BT146" i="3"/>
  <c r="CF146" i="3" s="1"/>
  <c r="DD146" i="3" s="1"/>
  <c r="BT150" i="3"/>
  <c r="CF150" i="3" s="1"/>
  <c r="DD150" i="3" s="1"/>
  <c r="BT154" i="3"/>
  <c r="CF154" i="3" s="1"/>
  <c r="DD154" i="3" s="1"/>
  <c r="BT158" i="3"/>
  <c r="CF158" i="3" s="1"/>
  <c r="DD158" i="3" s="1"/>
  <c r="BT162" i="3"/>
  <c r="CF162" i="3" s="1"/>
  <c r="DD162" i="3" s="1"/>
  <c r="BT166" i="3"/>
  <c r="CF166" i="3" s="1"/>
  <c r="DD166" i="3" s="1"/>
  <c r="BT170" i="3"/>
  <c r="CF170" i="3" s="1"/>
  <c r="DD170" i="3" s="1"/>
  <c r="BT174" i="3"/>
  <c r="CF174" i="3" s="1"/>
  <c r="DD174" i="3" s="1"/>
  <c r="BT178" i="3"/>
  <c r="CF178" i="3" s="1"/>
  <c r="DD178" i="3" s="1"/>
  <c r="BT182" i="3"/>
  <c r="CF182" i="3" s="1"/>
  <c r="DD182" i="3" s="1"/>
  <c r="BT92" i="3"/>
  <c r="CF92" i="3" s="1"/>
  <c r="DD92" i="3" s="1"/>
  <c r="BT96" i="3"/>
  <c r="CF96" i="3" s="1"/>
  <c r="DD96" i="3" s="1"/>
  <c r="BT100" i="3"/>
  <c r="CF100" i="3" s="1"/>
  <c r="DD100" i="3" s="1"/>
  <c r="BT104" i="3"/>
  <c r="CF104" i="3" s="1"/>
  <c r="DD104" i="3" s="1"/>
  <c r="BT108" i="3"/>
  <c r="CF108" i="3" s="1"/>
  <c r="DD108" i="3" s="1"/>
  <c r="BT112" i="3"/>
  <c r="CF112" i="3" s="1"/>
  <c r="DD112" i="3" s="1"/>
  <c r="BT116" i="3"/>
  <c r="CF116" i="3" s="1"/>
  <c r="DD116" i="3" s="1"/>
  <c r="BT120" i="3"/>
  <c r="CF120" i="3" s="1"/>
  <c r="DD120" i="3" s="1"/>
  <c r="BT124" i="3"/>
  <c r="CF124" i="3" s="1"/>
  <c r="DD124" i="3" s="1"/>
  <c r="BT128" i="3"/>
  <c r="CF128" i="3" s="1"/>
  <c r="DD128" i="3" s="1"/>
  <c r="BT132" i="3"/>
  <c r="CF132" i="3" s="1"/>
  <c r="DD132" i="3" s="1"/>
  <c r="BT133" i="3"/>
  <c r="CF133" i="3" s="1"/>
  <c r="DD133" i="3" s="1"/>
  <c r="BT135" i="3"/>
  <c r="BT136" i="3"/>
  <c r="CF136" i="3" s="1"/>
  <c r="DD136" i="3" s="1"/>
  <c r="BT137" i="3"/>
  <c r="CF137" i="3" s="1"/>
  <c r="DD137" i="3" s="1"/>
  <c r="BT139" i="3"/>
  <c r="CF139" i="3" s="1"/>
  <c r="DD139" i="3" s="1"/>
  <c r="BT143" i="3"/>
  <c r="CF143" i="3" s="1"/>
  <c r="DD143" i="3" s="1"/>
  <c r="BT147" i="3"/>
  <c r="CF147" i="3" s="1"/>
  <c r="DD147" i="3" s="1"/>
  <c r="BT151" i="3"/>
  <c r="CF151" i="3" s="1"/>
  <c r="DD151" i="3" s="1"/>
  <c r="BT155" i="3"/>
  <c r="CF155" i="3" s="1"/>
  <c r="DD155" i="3" s="1"/>
  <c r="BT159" i="3"/>
  <c r="CF159" i="3" s="1"/>
  <c r="DD159" i="3" s="1"/>
  <c r="BT163" i="3"/>
  <c r="CF163" i="3" s="1"/>
  <c r="DD163" i="3" s="1"/>
  <c r="BT167" i="3"/>
  <c r="CF167" i="3" s="1"/>
  <c r="DD167" i="3" s="1"/>
  <c r="BT171" i="3"/>
  <c r="CF171" i="3" s="1"/>
  <c r="DD171" i="3" s="1"/>
  <c r="BT175" i="3"/>
  <c r="CF175" i="3" s="1"/>
  <c r="DD175" i="3" s="1"/>
  <c r="BT179" i="3"/>
  <c r="CF179" i="3" s="1"/>
  <c r="DD179" i="3" s="1"/>
  <c r="BT140" i="3"/>
  <c r="CF140" i="3" s="1"/>
  <c r="DD140" i="3" s="1"/>
  <c r="BT144" i="3"/>
  <c r="CF144" i="3" s="1"/>
  <c r="DD144" i="3" s="1"/>
  <c r="BT148" i="3"/>
  <c r="CF148" i="3" s="1"/>
  <c r="DD148" i="3" s="1"/>
  <c r="BT152" i="3"/>
  <c r="CF152" i="3" s="1"/>
  <c r="DD152" i="3" s="1"/>
  <c r="BT156" i="3"/>
  <c r="CF156" i="3" s="1"/>
  <c r="DD156" i="3" s="1"/>
  <c r="BT160" i="3"/>
  <c r="CF160" i="3" s="1"/>
  <c r="DD160" i="3" s="1"/>
  <c r="BT164" i="3"/>
  <c r="CF164" i="3" s="1"/>
  <c r="DD164" i="3" s="1"/>
  <c r="BT168" i="3"/>
  <c r="CF168" i="3" s="1"/>
  <c r="DD168" i="3" s="1"/>
  <c r="BT172" i="3"/>
  <c r="CF172" i="3" s="1"/>
  <c r="DD172" i="3" s="1"/>
  <c r="BT176" i="3"/>
  <c r="CF176" i="3" s="1"/>
  <c r="DD176" i="3" s="1"/>
  <c r="BT180" i="3"/>
  <c r="CF180" i="3" s="1"/>
  <c r="DD180" i="3" s="1"/>
  <c r="BT141" i="3"/>
  <c r="CF141" i="3" s="1"/>
  <c r="DD141" i="3" s="1"/>
  <c r="BT145" i="3"/>
  <c r="CF145" i="3" s="1"/>
  <c r="DD145" i="3" s="1"/>
  <c r="BT149" i="3"/>
  <c r="CF149" i="3" s="1"/>
  <c r="DD149" i="3" s="1"/>
  <c r="BT153" i="3"/>
  <c r="CF153" i="3" s="1"/>
  <c r="DD153" i="3" s="1"/>
  <c r="BT157" i="3"/>
  <c r="CF157" i="3" s="1"/>
  <c r="DD157" i="3" s="1"/>
  <c r="BT161" i="3"/>
  <c r="CF161" i="3" s="1"/>
  <c r="DD161" i="3" s="1"/>
  <c r="BT165" i="3"/>
  <c r="CF165" i="3" s="1"/>
  <c r="DD165" i="3" s="1"/>
  <c r="BT169" i="3"/>
  <c r="CF169" i="3" s="1"/>
  <c r="DD169" i="3" s="1"/>
  <c r="BT173" i="3"/>
  <c r="CF173" i="3" s="1"/>
  <c r="DD173" i="3" s="1"/>
  <c r="BT177" i="3"/>
  <c r="CF177" i="3" s="1"/>
  <c r="DD177" i="3" s="1"/>
  <c r="BT181" i="3"/>
  <c r="CF181" i="3" s="1"/>
  <c r="DD181" i="3" s="1"/>
  <c r="CF90" i="3"/>
  <c r="DD90" i="3" s="1"/>
  <c r="CF106" i="3"/>
  <c r="DD106" i="3" s="1"/>
  <c r="CF122" i="3"/>
  <c r="DD122" i="3" s="1"/>
  <c r="CF7" i="3"/>
  <c r="DD7" i="3" s="1"/>
  <c r="CF71" i="3"/>
  <c r="DD71" i="3" s="1"/>
  <c r="CF119" i="3"/>
  <c r="DD119" i="3" s="1"/>
  <c r="CF12" i="3"/>
  <c r="DD12" i="3" s="1"/>
  <c r="CF28" i="3"/>
  <c r="DD28" i="3" s="1"/>
  <c r="CF44" i="3"/>
  <c r="DD44" i="3" s="1"/>
  <c r="CF60" i="3"/>
  <c r="DD60" i="3" s="1"/>
  <c r="CF76" i="3"/>
  <c r="DD76" i="3" s="1"/>
  <c r="CF17" i="3"/>
  <c r="DD17" i="3" s="1"/>
  <c r="CF33" i="3"/>
  <c r="DD33" i="3" s="1"/>
  <c r="CF53" i="3"/>
  <c r="DD53" i="3" s="1"/>
  <c r="CF14" i="3"/>
  <c r="DD14" i="3" s="1"/>
  <c r="CF30" i="3"/>
  <c r="DD30" i="3" s="1"/>
  <c r="CF46" i="3"/>
  <c r="DD46" i="3" s="1"/>
  <c r="CF62" i="3"/>
  <c r="DD62" i="3" s="1"/>
  <c r="CF78" i="3"/>
  <c r="DD78" i="3" s="1"/>
  <c r="CF94" i="3"/>
  <c r="DD94" i="3" s="1"/>
  <c r="CF91" i="3"/>
  <c r="DD91" i="3" s="1"/>
  <c r="CF48" i="3"/>
  <c r="DD48" i="3" s="1"/>
  <c r="CF81" i="3"/>
  <c r="DD81" i="3" s="1"/>
  <c r="CF50" i="3"/>
  <c r="DD50" i="3" s="1"/>
  <c r="CF66" i="3"/>
  <c r="DD66" i="3" s="1"/>
  <c r="CF138" i="3"/>
  <c r="DD138" i="3" s="1"/>
  <c r="CF72" i="3"/>
  <c r="DD72" i="3" s="1"/>
  <c r="CF65" i="3"/>
  <c r="DD65" i="3" s="1"/>
  <c r="CF19" i="3"/>
  <c r="DD19" i="3" s="1"/>
  <c r="CF35" i="3"/>
  <c r="DD35" i="3" s="1"/>
  <c r="CF51" i="3"/>
  <c r="DD51" i="3" s="1"/>
  <c r="CF67" i="3"/>
  <c r="DD67" i="3" s="1"/>
  <c r="CF83" i="3"/>
  <c r="DD83" i="3" s="1"/>
  <c r="CF8" i="3"/>
  <c r="DD8" i="3" s="1"/>
  <c r="CF24" i="3"/>
  <c r="DD24" i="3" s="1"/>
  <c r="CF40" i="3"/>
  <c r="DD40" i="3" s="1"/>
  <c r="CF56" i="3"/>
  <c r="DD56" i="3" s="1"/>
  <c r="CF88" i="3"/>
  <c r="DD88" i="3" s="1"/>
  <c r="CF49" i="3"/>
  <c r="DD49" i="3" s="1"/>
  <c r="CR145" i="3" l="1"/>
  <c r="EE145" i="3" s="1"/>
  <c r="CR6" i="3"/>
  <c r="EE6" i="3" s="1"/>
  <c r="CR72" i="3"/>
  <c r="EE72" i="3" s="1"/>
  <c r="CR175" i="3"/>
  <c r="EE175" i="3" s="1"/>
  <c r="CR77" i="3"/>
  <c r="EE77" i="3" s="1"/>
  <c r="CR9" i="3"/>
  <c r="EE9" i="3" s="1"/>
  <c r="CR84" i="3"/>
  <c r="EE84" i="3" s="1"/>
  <c r="CR20" i="3"/>
  <c r="EE20" i="3" s="1"/>
  <c r="CR79" i="3"/>
  <c r="EE79" i="3" s="1"/>
  <c r="CR15" i="3"/>
  <c r="EE15" i="3" s="1"/>
  <c r="CR82" i="3"/>
  <c r="EE82" i="3" s="1"/>
  <c r="CR18" i="3"/>
  <c r="EE18" i="3" s="1"/>
  <c r="CR162" i="3"/>
  <c r="EE162" i="3" s="1"/>
  <c r="CR168" i="3"/>
  <c r="EE168" i="3" s="1"/>
  <c r="CR104" i="3"/>
  <c r="EE104" i="3" s="1"/>
  <c r="CR155" i="3"/>
  <c r="EE155" i="3" s="1"/>
  <c r="CR178" i="3"/>
  <c r="EE178" i="3" s="1"/>
  <c r="CR150" i="3"/>
  <c r="EE150" i="3" s="1"/>
  <c r="CR89" i="3"/>
  <c r="EE89" i="3" s="1"/>
  <c r="CR21" i="3"/>
  <c r="EE21" i="3" s="1"/>
  <c r="CR96" i="3"/>
  <c r="EE96" i="3" s="1"/>
  <c r="CR32" i="3"/>
  <c r="EE32" i="3" s="1"/>
  <c r="CR91" i="3"/>
  <c r="EE91" i="3" s="1"/>
  <c r="CR27" i="3"/>
  <c r="EE27" i="3" s="1"/>
  <c r="CR94" i="3"/>
  <c r="EE94" i="3" s="1"/>
  <c r="CR30" i="3"/>
  <c r="EE30" i="3" s="1"/>
  <c r="CF135" i="3"/>
  <c r="DD135" i="3" s="1"/>
  <c r="H20" i="5"/>
  <c r="CR53" i="3"/>
  <c r="EE53" i="3" s="1"/>
  <c r="CR124" i="3"/>
  <c r="EE124" i="3" s="1"/>
  <c r="CR60" i="3"/>
  <c r="EE60" i="3" s="1"/>
  <c r="CR119" i="3"/>
  <c r="EE119" i="3" s="1"/>
  <c r="CR55" i="3"/>
  <c r="EE55" i="3" s="1"/>
  <c r="CR122" i="3"/>
  <c r="EE122" i="3" s="1"/>
  <c r="CR58" i="3"/>
  <c r="EE58" i="3" s="1"/>
  <c r="CR173" i="3"/>
  <c r="EE173" i="3" s="1"/>
  <c r="CR8" i="3"/>
  <c r="EE8" i="3" s="1"/>
  <c r="CR161" i="3"/>
  <c r="EE161" i="3" s="1"/>
  <c r="CR129" i="3"/>
  <c r="EE129" i="3" s="1"/>
  <c r="CR143" i="3"/>
  <c r="EE143" i="3" s="1"/>
  <c r="CR163" i="3"/>
  <c r="EE163" i="3" s="1"/>
  <c r="CR126" i="3"/>
  <c r="EE126" i="3" s="1"/>
  <c r="CR56" i="3"/>
  <c r="EE56" i="3" s="1"/>
  <c r="CR115" i="3"/>
  <c r="EE115" i="3" s="1"/>
  <c r="CR51" i="3"/>
  <c r="EE51" i="3" s="1"/>
  <c r="CR118" i="3"/>
  <c r="EE118" i="3" s="1"/>
  <c r="CR54" i="3"/>
  <c r="EE54" i="3" s="1"/>
  <c r="CR121" i="3"/>
  <c r="EE121" i="3" s="1"/>
  <c r="CR147" i="3"/>
  <c r="EE147" i="3" s="1"/>
  <c r="CR65" i="3"/>
  <c r="EE65" i="3" s="1"/>
  <c r="CR153" i="3"/>
  <c r="EE153" i="3" s="1"/>
  <c r="CR113" i="3"/>
  <c r="EE113" i="3" s="1"/>
  <c r="CR171" i="3"/>
  <c r="EE171" i="3" s="1"/>
  <c r="CR138" i="3"/>
  <c r="EE138" i="3" s="1"/>
  <c r="CR61" i="3"/>
  <c r="EE61" i="3" s="1"/>
  <c r="CR132" i="3"/>
  <c r="EE132" i="3" s="1"/>
  <c r="CR68" i="3"/>
  <c r="EE68" i="3" s="1"/>
  <c r="CR127" i="3"/>
  <c r="EE127" i="3" s="1"/>
  <c r="CR63" i="3"/>
  <c r="EE63" i="3" s="1"/>
  <c r="CR5" i="3"/>
  <c r="CR66" i="3"/>
  <c r="EE66" i="3" s="1"/>
  <c r="CR164" i="3"/>
  <c r="EE164" i="3" s="1"/>
  <c r="CR157" i="3"/>
  <c r="EE157" i="3" s="1"/>
  <c r="CR134" i="3"/>
  <c r="EE134" i="3" s="1"/>
  <c r="CR165" i="3"/>
  <c r="EE165" i="3" s="1"/>
  <c r="CR125" i="3"/>
  <c r="EE125" i="3" s="1"/>
  <c r="CR174" i="3"/>
  <c r="EE174" i="3" s="1"/>
  <c r="CR142" i="3"/>
  <c r="EE142" i="3" s="1"/>
  <c r="CR73" i="3"/>
  <c r="EE73" i="3" s="1"/>
  <c r="CR144" i="3"/>
  <c r="EE144" i="3" s="1"/>
  <c r="CR80" i="3"/>
  <c r="EE80" i="3" s="1"/>
  <c r="CR16" i="3"/>
  <c r="EE16" i="3" s="1"/>
  <c r="CR75" i="3"/>
  <c r="EE75" i="3" s="1"/>
  <c r="CR11" i="3"/>
  <c r="EE11" i="3" s="1"/>
  <c r="CR78" i="3"/>
  <c r="EE78" i="3" s="1"/>
  <c r="CR14" i="3"/>
  <c r="EE14" i="3" s="1"/>
  <c r="CR130" i="3"/>
  <c r="EE130" i="3" s="1"/>
  <c r="CR33" i="3"/>
  <c r="EE33" i="3" s="1"/>
  <c r="CR108" i="3"/>
  <c r="EE108" i="3" s="1"/>
  <c r="CR44" i="3"/>
  <c r="EE44" i="3" s="1"/>
  <c r="CR103" i="3"/>
  <c r="EE103" i="3" s="1"/>
  <c r="CR39" i="3"/>
  <c r="EE39" i="3" s="1"/>
  <c r="CR106" i="3"/>
  <c r="EE106" i="3" s="1"/>
  <c r="CR42" i="3"/>
  <c r="EE42" i="3" s="1"/>
  <c r="CR88" i="3"/>
  <c r="EE88" i="3" s="1"/>
  <c r="CR70" i="3"/>
  <c r="EE70" i="3" s="1"/>
  <c r="CR139" i="3"/>
  <c r="EE139" i="3" s="1"/>
  <c r="CR101" i="3"/>
  <c r="EE101" i="3" s="1"/>
  <c r="CR49" i="3"/>
  <c r="EE49" i="3" s="1"/>
  <c r="CR40" i="3"/>
  <c r="EE40" i="3" s="1"/>
  <c r="CR99" i="3"/>
  <c r="EE99" i="3" s="1"/>
  <c r="CR35" i="3"/>
  <c r="EE35" i="3" s="1"/>
  <c r="CR102" i="3"/>
  <c r="EE102" i="3" s="1"/>
  <c r="CR38" i="3"/>
  <c r="EE38" i="3" s="1"/>
  <c r="CR177" i="3"/>
  <c r="EE177" i="3" s="1"/>
  <c r="CR176" i="3"/>
  <c r="EE176" i="3" s="1"/>
  <c r="CR29" i="3"/>
  <c r="EE29" i="3" s="1"/>
  <c r="CR156" i="3"/>
  <c r="EE156" i="3" s="1"/>
  <c r="CR97" i="3"/>
  <c r="EE97" i="3" s="1"/>
  <c r="CR167" i="3"/>
  <c r="EE167" i="3" s="1"/>
  <c r="CR133" i="3"/>
  <c r="EE133" i="3" s="1"/>
  <c r="CR45" i="3"/>
  <c r="EE45" i="3" s="1"/>
  <c r="CR116" i="3"/>
  <c r="EE116" i="3" s="1"/>
  <c r="CR52" i="3"/>
  <c r="EE52" i="3" s="1"/>
  <c r="CR111" i="3"/>
  <c r="EE111" i="3" s="1"/>
  <c r="CR47" i="3"/>
  <c r="EE47" i="3" s="1"/>
  <c r="CR114" i="3"/>
  <c r="EE114" i="3" s="1"/>
  <c r="CR50" i="3"/>
  <c r="EE50" i="3" s="1"/>
  <c r="CR151" i="3"/>
  <c r="EE151" i="3" s="1"/>
  <c r="CR117" i="3"/>
  <c r="EE117" i="3" s="1"/>
  <c r="CR81" i="3"/>
  <c r="EE81" i="3" s="1"/>
  <c r="CR149" i="3"/>
  <c r="EE149" i="3" s="1"/>
  <c r="CR109" i="3"/>
  <c r="EE109" i="3" s="1"/>
  <c r="CR170" i="3"/>
  <c r="EE170" i="3" s="1"/>
  <c r="CR137" i="3"/>
  <c r="EE137" i="3" s="1"/>
  <c r="CR57" i="3"/>
  <c r="EE57" i="3" s="1"/>
  <c r="CR128" i="3"/>
  <c r="EE128" i="3" s="1"/>
  <c r="CR64" i="3"/>
  <c r="EE64" i="3" s="1"/>
  <c r="CR123" i="3"/>
  <c r="EE123" i="3" s="1"/>
  <c r="CR59" i="3"/>
  <c r="EE59" i="3" s="1"/>
  <c r="CR37" i="3"/>
  <c r="EE37" i="3" s="1"/>
  <c r="CR62" i="3"/>
  <c r="EE62" i="3" s="1"/>
  <c r="CR146" i="3"/>
  <c r="EE146" i="3" s="1"/>
  <c r="CR85" i="3"/>
  <c r="EE85" i="3" s="1"/>
  <c r="CR17" i="3"/>
  <c r="EE17" i="3" s="1"/>
  <c r="CR92" i="3"/>
  <c r="EE92" i="3" s="1"/>
  <c r="CR28" i="3"/>
  <c r="EE28" i="3" s="1"/>
  <c r="CR87" i="3"/>
  <c r="EE87" i="3" s="1"/>
  <c r="CR23" i="3"/>
  <c r="EE23" i="3" s="1"/>
  <c r="CR90" i="3"/>
  <c r="EE90" i="3" s="1"/>
  <c r="CR26" i="3"/>
  <c r="EE26" i="3" s="1"/>
  <c r="CR67" i="3"/>
  <c r="EE67" i="3" s="1"/>
  <c r="CR160" i="3"/>
  <c r="EE160" i="3" s="1"/>
  <c r="CR148" i="3"/>
  <c r="EE148" i="3" s="1"/>
  <c r="CR105" i="3"/>
  <c r="EE105" i="3" s="1"/>
  <c r="CR172" i="3"/>
  <c r="EE172" i="3" s="1"/>
  <c r="CR136" i="3"/>
  <c r="EE136" i="3" s="1"/>
  <c r="CR24" i="3"/>
  <c r="EE24" i="3" s="1"/>
  <c r="CR83" i="3"/>
  <c r="EE83" i="3" s="1"/>
  <c r="CR19" i="3"/>
  <c r="EE19" i="3" s="1"/>
  <c r="CR86" i="3"/>
  <c r="EE86" i="3" s="1"/>
  <c r="CR22" i="3"/>
  <c r="EE22" i="3" s="1"/>
  <c r="CR169" i="3"/>
  <c r="EE169" i="3" s="1"/>
  <c r="CR158" i="3"/>
  <c r="EE158" i="3" s="1"/>
  <c r="CR120" i="3"/>
  <c r="EE120" i="3" s="1"/>
  <c r="CR159" i="3"/>
  <c r="EE159" i="3" s="1"/>
  <c r="CR179" i="3"/>
  <c r="EE179" i="3" s="1"/>
  <c r="CR154" i="3"/>
  <c r="EE154" i="3" s="1"/>
  <c r="CR93" i="3"/>
  <c r="EE93" i="3" s="1"/>
  <c r="CR25" i="3"/>
  <c r="EE25" i="3" s="1"/>
  <c r="CR100" i="3"/>
  <c r="EE100" i="3" s="1"/>
  <c r="CR36" i="3"/>
  <c r="EE36" i="3" s="1"/>
  <c r="CR95" i="3"/>
  <c r="EE95" i="3" s="1"/>
  <c r="CR31" i="3"/>
  <c r="EE31" i="3" s="1"/>
  <c r="CR98" i="3"/>
  <c r="EE98" i="3" s="1"/>
  <c r="CR34" i="3"/>
  <c r="EE34" i="3" s="1"/>
  <c r="CR181" i="3"/>
  <c r="EE181" i="3" s="1"/>
  <c r="CR180" i="3"/>
  <c r="EE180" i="3" s="1"/>
  <c r="CR13" i="3"/>
  <c r="EE13" i="3" s="1"/>
  <c r="CR152" i="3"/>
  <c r="EE152" i="3" s="1"/>
  <c r="CR182" i="3"/>
  <c r="EE182" i="3" s="1"/>
  <c r="CR166" i="3"/>
  <c r="EE166" i="3" s="1"/>
  <c r="CR131" i="3"/>
  <c r="EE131" i="3" s="1"/>
  <c r="CR41" i="3"/>
  <c r="EE41" i="3" s="1"/>
  <c r="CR112" i="3"/>
  <c r="EE112" i="3" s="1"/>
  <c r="CR48" i="3"/>
  <c r="EE48" i="3" s="1"/>
  <c r="CR107" i="3"/>
  <c r="EE107" i="3" s="1"/>
  <c r="CR43" i="3"/>
  <c r="EE43" i="3" s="1"/>
  <c r="CR110" i="3"/>
  <c r="EE110" i="3" s="1"/>
  <c r="CR46" i="3"/>
  <c r="EE46" i="3" s="1"/>
  <c r="CR141" i="3"/>
  <c r="EE141" i="3" s="1"/>
  <c r="CR69" i="3"/>
  <c r="EE69" i="3" s="1"/>
  <c r="CR140" i="3"/>
  <c r="EE140" i="3" s="1"/>
  <c r="CR76" i="3"/>
  <c r="EE76" i="3" s="1"/>
  <c r="CR12" i="3"/>
  <c r="EE12" i="3" s="1"/>
  <c r="CR71" i="3"/>
  <c r="EE71" i="3" s="1"/>
  <c r="CR7" i="3"/>
  <c r="EE7" i="3" s="1"/>
  <c r="CR74" i="3"/>
  <c r="EE74" i="3" s="1"/>
  <c r="CR10" i="3"/>
  <c r="EE10" i="3" s="1"/>
  <c r="DP10" i="3" l="1"/>
  <c r="DP141" i="3"/>
  <c r="DP131" i="3"/>
  <c r="DP181" i="3"/>
  <c r="DP95" i="3"/>
  <c r="DP93" i="3"/>
  <c r="DP179" i="3"/>
  <c r="DP169" i="3"/>
  <c r="DP86" i="3"/>
  <c r="DP83" i="3"/>
  <c r="DP136" i="3"/>
  <c r="DP105" i="3"/>
  <c r="DP160" i="3"/>
  <c r="DP26" i="3"/>
  <c r="DP23" i="3"/>
  <c r="DP28" i="3"/>
  <c r="DP17" i="3"/>
  <c r="DP146" i="3"/>
  <c r="DP37" i="3"/>
  <c r="DP123" i="3"/>
  <c r="DP128" i="3"/>
  <c r="DP137" i="3"/>
  <c r="DP109" i="3"/>
  <c r="DP81" i="3"/>
  <c r="DP151" i="3"/>
  <c r="DP114" i="3"/>
  <c r="DP111" i="3"/>
  <c r="DP116" i="3"/>
  <c r="DP133" i="3"/>
  <c r="DP97" i="3"/>
  <c r="DP29" i="3"/>
  <c r="DP177" i="3"/>
  <c r="DP102" i="3"/>
  <c r="DP99" i="3"/>
  <c r="DP49" i="3"/>
  <c r="DP139" i="3"/>
  <c r="DP88" i="3"/>
  <c r="DP106" i="3"/>
  <c r="DP103" i="3"/>
  <c r="DP108" i="3"/>
  <c r="DP130" i="3"/>
  <c r="DP78" i="3"/>
  <c r="DP75" i="3"/>
  <c r="DP80" i="3"/>
  <c r="DP73" i="3"/>
  <c r="DP174" i="3"/>
  <c r="DP165" i="3"/>
  <c r="DP157" i="3"/>
  <c r="DP66" i="3"/>
  <c r="DP63" i="3"/>
  <c r="DP68" i="3"/>
  <c r="DP61" i="3"/>
  <c r="DP171" i="3"/>
  <c r="DP153" i="3"/>
  <c r="DP147" i="3"/>
  <c r="DP54" i="3"/>
  <c r="DP51" i="3"/>
  <c r="DP56" i="3"/>
  <c r="DP163" i="3"/>
  <c r="DP129" i="3"/>
  <c r="DP8" i="3"/>
  <c r="DP58" i="3"/>
  <c r="DP55" i="3"/>
  <c r="DP60" i="3"/>
  <c r="DP53" i="3"/>
  <c r="DP30" i="3"/>
  <c r="DP27" i="3"/>
  <c r="DP32" i="3"/>
  <c r="DP21" i="3"/>
  <c r="DP150" i="3"/>
  <c r="DP155" i="3"/>
  <c r="DP168" i="3"/>
  <c r="DP18" i="3"/>
  <c r="DP15" i="3"/>
  <c r="DP20" i="3"/>
  <c r="DP9" i="3"/>
  <c r="DP175" i="3"/>
  <c r="DP6" i="3"/>
  <c r="DP12" i="3"/>
  <c r="DP107" i="3"/>
  <c r="DP182" i="3"/>
  <c r="DP98" i="3"/>
  <c r="DP100" i="3"/>
  <c r="DP120" i="3"/>
  <c r="DP140" i="3"/>
  <c r="DP112" i="3"/>
  <c r="DP74" i="3"/>
  <c r="DP76" i="3"/>
  <c r="DP46" i="3"/>
  <c r="DP48" i="3"/>
  <c r="DP166" i="3"/>
  <c r="DP180" i="3"/>
  <c r="DP31" i="3"/>
  <c r="DP25" i="3"/>
  <c r="DP159" i="3"/>
  <c r="DP22" i="3"/>
  <c r="DP24" i="3"/>
  <c r="DP148" i="3"/>
  <c r="DP90" i="3"/>
  <c r="DP92" i="3"/>
  <c r="DP85" i="3"/>
  <c r="F12" i="20" s="1"/>
  <c r="F11" i="20" s="1"/>
  <c r="E21" i="20"/>
  <c r="DP59" i="3"/>
  <c r="DP64" i="3"/>
  <c r="DP57" i="3"/>
  <c r="DP170" i="3"/>
  <c r="DP149" i="3"/>
  <c r="DP117" i="3"/>
  <c r="DP50" i="3"/>
  <c r="DP47" i="3"/>
  <c r="DP52" i="3"/>
  <c r="DP45" i="3"/>
  <c r="DP167" i="3"/>
  <c r="DP156" i="3"/>
  <c r="DP176" i="3"/>
  <c r="DP38" i="3"/>
  <c r="DP35" i="3"/>
  <c r="DP40" i="3"/>
  <c r="DP101" i="3"/>
  <c r="DP70" i="3"/>
  <c r="DP42" i="3"/>
  <c r="DP39" i="3"/>
  <c r="DP44" i="3"/>
  <c r="DP33" i="3"/>
  <c r="DP14" i="3"/>
  <c r="DP11" i="3"/>
  <c r="DP16" i="3"/>
  <c r="DP144" i="3"/>
  <c r="DP142" i="3"/>
  <c r="DP125" i="3"/>
  <c r="DP134" i="3"/>
  <c r="DP164" i="3"/>
  <c r="DP5" i="3"/>
  <c r="DP127" i="3"/>
  <c r="DP132" i="3"/>
  <c r="DP138" i="3"/>
  <c r="DP113" i="3"/>
  <c r="DP65" i="3"/>
  <c r="DP121" i="3"/>
  <c r="DP118" i="3"/>
  <c r="DP115" i="3"/>
  <c r="DP126" i="3"/>
  <c r="DP143" i="3"/>
  <c r="DP161" i="3"/>
  <c r="DP173" i="3"/>
  <c r="DP122" i="3"/>
  <c r="DP119" i="3"/>
  <c r="DP124" i="3"/>
  <c r="DP94" i="3"/>
  <c r="DP91" i="3"/>
  <c r="DP96" i="3"/>
  <c r="DP89" i="3"/>
  <c r="DP178" i="3"/>
  <c r="DP104" i="3"/>
  <c r="DP162" i="3"/>
  <c r="DP82" i="3"/>
  <c r="DP79" i="3"/>
  <c r="DP84" i="3"/>
  <c r="DP77" i="3"/>
  <c r="DP72" i="3"/>
  <c r="DP145" i="3"/>
  <c r="DP7" i="3"/>
  <c r="DP110" i="3"/>
  <c r="DP13" i="3"/>
  <c r="DP71" i="3"/>
  <c r="DP69" i="3"/>
  <c r="DP43" i="3"/>
  <c r="DP41" i="3"/>
  <c r="DP152" i="3"/>
  <c r="DP34" i="3"/>
  <c r="DP36" i="3"/>
  <c r="DP154" i="3"/>
  <c r="DP158" i="3"/>
  <c r="DP19" i="3"/>
  <c r="DP172" i="3"/>
  <c r="DP67" i="3"/>
  <c r="DP87" i="3"/>
  <c r="DP62" i="3"/>
  <c r="EE5" i="3"/>
  <c r="CR135" i="3"/>
  <c r="EE135" i="3" l="1"/>
  <c r="EE185" i="3" s="1"/>
  <c r="F13" i="19"/>
  <c r="CR4" i="3"/>
  <c r="CF4" i="3" s="1"/>
  <c r="H10" i="5"/>
  <c r="G13" i="5" s="1"/>
  <c r="DP135" i="3"/>
  <c r="H9" i="5" s="1"/>
  <c r="F17" i="20"/>
  <c r="E26" i="20"/>
  <c r="EE4" i="3" l="1"/>
  <c r="EE186" i="3"/>
  <c r="DP4" i="3"/>
  <c r="H18" i="5"/>
  <c r="H11" i="5"/>
  <c r="G12" i="5"/>
  <c r="G14" i="5" s="1"/>
  <c r="F23" i="20"/>
  <c r="F20" i="20"/>
  <c r="F14" i="19"/>
  <c r="F17" i="19" s="1"/>
  <c r="F16" i="19"/>
  <c r="H15" i="7" l="1"/>
  <c r="H17" i="7" s="1"/>
  <c r="DD4" i="3"/>
  <c r="H14" i="7" s="1"/>
  <c r="H23" i="7" l="1"/>
  <c r="H24" i="7" l="1"/>
  <c r="H26" i="7" s="1"/>
  <c r="H27" i="7" l="1"/>
  <c r="BU4" i="3" s="1"/>
  <c r="H28" i="7" l="1"/>
  <c r="BU7" i="3"/>
  <c r="CG7" i="3" s="1"/>
  <c r="BU11" i="3"/>
  <c r="BU15" i="3"/>
  <c r="CG15" i="3" s="1"/>
  <c r="BU19" i="3"/>
  <c r="CG19" i="3" s="1"/>
  <c r="BU23" i="3"/>
  <c r="CG23" i="3" s="1"/>
  <c r="BU27" i="3"/>
  <c r="BU31" i="3"/>
  <c r="CG31" i="3" s="1"/>
  <c r="BU35" i="3"/>
  <c r="CG35" i="3" s="1"/>
  <c r="BU39" i="3"/>
  <c r="CG39" i="3" s="1"/>
  <c r="BU43" i="3"/>
  <c r="CG43" i="3" s="1"/>
  <c r="BU47" i="3"/>
  <c r="CG47" i="3" s="1"/>
  <c r="BU51" i="3"/>
  <c r="CG51" i="3" s="1"/>
  <c r="BU55" i="3"/>
  <c r="BU59" i="3"/>
  <c r="CG59" i="3" s="1"/>
  <c r="BU63" i="3"/>
  <c r="CG63" i="3" s="1"/>
  <c r="DE63" i="3" s="1"/>
  <c r="BU67" i="3"/>
  <c r="CG67" i="3" s="1"/>
  <c r="BU71" i="3"/>
  <c r="CG71" i="3" s="1"/>
  <c r="BU75" i="3"/>
  <c r="CG75" i="3" s="1"/>
  <c r="BU79" i="3"/>
  <c r="CG79" i="3" s="1"/>
  <c r="BU83" i="3"/>
  <c r="CG83" i="3" s="1"/>
  <c r="BU87" i="3"/>
  <c r="BU8" i="3"/>
  <c r="BU12" i="3"/>
  <c r="CG12" i="3" s="1"/>
  <c r="BU16" i="3"/>
  <c r="CG16" i="3" s="1"/>
  <c r="BU20" i="3"/>
  <c r="CG20" i="3" s="1"/>
  <c r="BU24" i="3"/>
  <c r="BU28" i="3"/>
  <c r="CG28" i="3" s="1"/>
  <c r="BU32" i="3"/>
  <c r="CG32" i="3" s="1"/>
  <c r="BU36" i="3"/>
  <c r="CG36" i="3" s="1"/>
  <c r="BU40" i="3"/>
  <c r="CG40" i="3" s="1"/>
  <c r="BU44" i="3"/>
  <c r="CG44" i="3" s="1"/>
  <c r="BU48" i="3"/>
  <c r="CG48" i="3" s="1"/>
  <c r="DE48" i="3" s="1"/>
  <c r="BU52" i="3"/>
  <c r="CG52" i="3" s="1"/>
  <c r="BU56" i="3"/>
  <c r="CG56" i="3" s="1"/>
  <c r="BU60" i="3"/>
  <c r="CG60" i="3" s="1"/>
  <c r="BU64" i="3"/>
  <c r="CG64" i="3" s="1"/>
  <c r="BU68" i="3"/>
  <c r="CG68" i="3" s="1"/>
  <c r="BU72" i="3"/>
  <c r="BU76" i="3"/>
  <c r="CG76" i="3" s="1"/>
  <c r="BU80" i="3"/>
  <c r="CG80" i="3" s="1"/>
  <c r="BU84" i="3"/>
  <c r="BU5" i="3"/>
  <c r="CG5" i="3" s="1"/>
  <c r="DE5" i="3" s="1"/>
  <c r="BU9" i="3"/>
  <c r="CG9" i="3" s="1"/>
  <c r="BU13" i="3"/>
  <c r="CG13" i="3" s="1"/>
  <c r="BU17" i="3"/>
  <c r="BU21" i="3"/>
  <c r="CG21" i="3" s="1"/>
  <c r="BU25" i="3"/>
  <c r="CG25" i="3" s="1"/>
  <c r="BU29" i="3"/>
  <c r="CG29" i="3" s="1"/>
  <c r="BU33" i="3"/>
  <c r="CG33" i="3" s="1"/>
  <c r="BU37" i="3"/>
  <c r="CG37" i="3" s="1"/>
  <c r="BU41" i="3"/>
  <c r="CG41" i="3" s="1"/>
  <c r="BU45" i="3"/>
  <c r="CG45" i="3" s="1"/>
  <c r="BU49" i="3"/>
  <c r="BU53" i="3"/>
  <c r="BU57" i="3"/>
  <c r="CG57" i="3" s="1"/>
  <c r="BU61" i="3"/>
  <c r="CG61" i="3" s="1"/>
  <c r="BU65" i="3"/>
  <c r="CG65" i="3" s="1"/>
  <c r="BU69" i="3"/>
  <c r="CG69" i="3" s="1"/>
  <c r="DE69" i="3" s="1"/>
  <c r="BU73" i="3"/>
  <c r="CG73" i="3" s="1"/>
  <c r="BU77" i="3"/>
  <c r="CG77" i="3" s="1"/>
  <c r="BU81" i="3"/>
  <c r="CG81" i="3" s="1"/>
  <c r="BU85" i="3"/>
  <c r="CG85" i="3" s="1"/>
  <c r="BU89" i="3"/>
  <c r="CG89" i="3" s="1"/>
  <c r="BU93" i="3"/>
  <c r="CG93" i="3" s="1"/>
  <c r="BU97" i="3"/>
  <c r="CG97" i="3" s="1"/>
  <c r="BU101" i="3"/>
  <c r="CG101" i="3" s="1"/>
  <c r="BU105" i="3"/>
  <c r="CG105" i="3" s="1"/>
  <c r="BU109" i="3"/>
  <c r="CG109" i="3" s="1"/>
  <c r="BU113" i="3"/>
  <c r="CG113" i="3" s="1"/>
  <c r="BU117" i="3"/>
  <c r="CG117" i="3" s="1"/>
  <c r="BU121" i="3"/>
  <c r="CG121" i="3" s="1"/>
  <c r="BU125" i="3"/>
  <c r="CG125" i="3" s="1"/>
  <c r="BU129" i="3"/>
  <c r="CG129" i="3" s="1"/>
  <c r="BU133" i="3"/>
  <c r="CG133" i="3" s="1"/>
  <c r="BU137" i="3"/>
  <c r="CG137" i="3" s="1"/>
  <c r="BU88" i="3"/>
  <c r="CG88" i="3" s="1"/>
  <c r="BU90" i="3"/>
  <c r="CG90" i="3" s="1"/>
  <c r="BU94" i="3"/>
  <c r="CG94" i="3" s="1"/>
  <c r="BU98" i="3"/>
  <c r="CG98" i="3" s="1"/>
  <c r="BU102" i="3"/>
  <c r="CG102" i="3" s="1"/>
  <c r="BU106" i="3"/>
  <c r="CG106" i="3" s="1"/>
  <c r="BU110" i="3"/>
  <c r="CG110" i="3" s="1"/>
  <c r="DE110" i="3" s="1"/>
  <c r="BU114" i="3"/>
  <c r="CG114" i="3" s="1"/>
  <c r="BU118" i="3"/>
  <c r="CG118" i="3" s="1"/>
  <c r="BU122" i="3"/>
  <c r="CG122" i="3" s="1"/>
  <c r="BU126" i="3"/>
  <c r="CG126" i="3" s="1"/>
  <c r="BU130" i="3"/>
  <c r="CG130" i="3" s="1"/>
  <c r="BU10" i="3"/>
  <c r="CG10" i="3" s="1"/>
  <c r="BU18" i="3"/>
  <c r="CG18" i="3" s="1"/>
  <c r="BU26" i="3"/>
  <c r="BU34" i="3"/>
  <c r="CG34" i="3" s="1"/>
  <c r="BU42" i="3"/>
  <c r="CG42" i="3" s="1"/>
  <c r="BU50" i="3"/>
  <c r="CG50" i="3" s="1"/>
  <c r="BU58" i="3"/>
  <c r="BU66" i="3"/>
  <c r="CG66" i="3" s="1"/>
  <c r="BU74" i="3"/>
  <c r="CG74" i="3" s="1"/>
  <c r="BU82" i="3"/>
  <c r="CG82" i="3" s="1"/>
  <c r="BU141" i="3"/>
  <c r="CG141" i="3" s="1"/>
  <c r="DE141" i="3" s="1"/>
  <c r="BU145" i="3"/>
  <c r="CG145" i="3" s="1"/>
  <c r="BU149" i="3"/>
  <c r="CG149" i="3" s="1"/>
  <c r="BU153" i="3"/>
  <c r="CG153" i="3" s="1"/>
  <c r="BU157" i="3"/>
  <c r="CG157" i="3" s="1"/>
  <c r="DE157" i="3" s="1"/>
  <c r="BU161" i="3"/>
  <c r="CG161" i="3" s="1"/>
  <c r="BU165" i="3"/>
  <c r="CG165" i="3" s="1"/>
  <c r="BU169" i="3"/>
  <c r="CG169" i="3" s="1"/>
  <c r="DE169" i="3" s="1"/>
  <c r="BU173" i="3"/>
  <c r="CG173" i="3" s="1"/>
  <c r="BU177" i="3"/>
  <c r="CG177" i="3" s="1"/>
  <c r="BU181" i="3"/>
  <c r="CG181" i="3" s="1"/>
  <c r="BU134" i="3"/>
  <c r="CG134" i="3" s="1"/>
  <c r="BU138" i="3"/>
  <c r="CG138" i="3" s="1"/>
  <c r="DE138" i="3" s="1"/>
  <c r="BU142" i="3"/>
  <c r="CG142" i="3" s="1"/>
  <c r="BU146" i="3"/>
  <c r="CG146" i="3" s="1"/>
  <c r="BU150" i="3"/>
  <c r="BU154" i="3"/>
  <c r="CG154" i="3" s="1"/>
  <c r="DE154" i="3" s="1"/>
  <c r="BU158" i="3"/>
  <c r="CG158" i="3" s="1"/>
  <c r="BU162" i="3"/>
  <c r="CG162" i="3" s="1"/>
  <c r="BU166" i="3"/>
  <c r="CG166" i="3" s="1"/>
  <c r="DE166" i="3" s="1"/>
  <c r="BU170" i="3"/>
  <c r="CG170" i="3" s="1"/>
  <c r="BU174" i="3"/>
  <c r="CG174" i="3" s="1"/>
  <c r="DE174" i="3" s="1"/>
  <c r="BU178" i="3"/>
  <c r="CG178" i="3" s="1"/>
  <c r="DE178" i="3" s="1"/>
  <c r="BU182" i="3"/>
  <c r="CG182" i="3" s="1"/>
  <c r="BU6" i="3"/>
  <c r="CG6" i="3" s="1"/>
  <c r="DE6" i="3" s="1"/>
  <c r="BU14" i="3"/>
  <c r="CG14" i="3" s="1"/>
  <c r="BU22" i="3"/>
  <c r="CG22" i="3" s="1"/>
  <c r="BU30" i="3"/>
  <c r="CG30" i="3" s="1"/>
  <c r="BU38" i="3"/>
  <c r="CG38" i="3" s="1"/>
  <c r="DE38" i="3" s="1"/>
  <c r="BU46" i="3"/>
  <c r="CG46" i="3" s="1"/>
  <c r="BU54" i="3"/>
  <c r="CG54" i="3" s="1"/>
  <c r="BU62" i="3"/>
  <c r="BU70" i="3"/>
  <c r="CG70" i="3" s="1"/>
  <c r="BU78" i="3"/>
  <c r="CG78" i="3" s="1"/>
  <c r="BU86" i="3"/>
  <c r="CG86" i="3" s="1"/>
  <c r="BU91" i="3"/>
  <c r="CG91" i="3" s="1"/>
  <c r="BU92" i="3"/>
  <c r="CG92" i="3" s="1"/>
  <c r="BU95" i="3"/>
  <c r="CG95" i="3" s="1"/>
  <c r="BU96" i="3"/>
  <c r="CG96" i="3" s="1"/>
  <c r="BU99" i="3"/>
  <c r="CG99" i="3" s="1"/>
  <c r="BU100" i="3"/>
  <c r="CG100" i="3" s="1"/>
  <c r="DE100" i="3" s="1"/>
  <c r="BU103" i="3"/>
  <c r="CG103" i="3" s="1"/>
  <c r="BU104" i="3"/>
  <c r="CG104" i="3" s="1"/>
  <c r="BU107" i="3"/>
  <c r="CG107" i="3" s="1"/>
  <c r="BU108" i="3"/>
  <c r="CG108" i="3" s="1"/>
  <c r="BU111" i="3"/>
  <c r="CG111" i="3" s="1"/>
  <c r="BU112" i="3"/>
  <c r="CG112" i="3" s="1"/>
  <c r="BU115" i="3"/>
  <c r="CG115" i="3" s="1"/>
  <c r="BU116" i="3"/>
  <c r="CG116" i="3" s="1"/>
  <c r="BU119" i="3"/>
  <c r="CG119" i="3" s="1"/>
  <c r="BU120" i="3"/>
  <c r="CG120" i="3" s="1"/>
  <c r="BU123" i="3"/>
  <c r="CG123" i="3" s="1"/>
  <c r="BU124" i="3"/>
  <c r="CG124" i="3" s="1"/>
  <c r="BU127" i="3"/>
  <c r="CG127" i="3" s="1"/>
  <c r="BU128" i="3"/>
  <c r="CG128" i="3" s="1"/>
  <c r="BU131" i="3"/>
  <c r="CG131" i="3" s="1"/>
  <c r="BU132" i="3"/>
  <c r="CG132" i="3" s="1"/>
  <c r="BU135" i="3"/>
  <c r="CG135" i="3" s="1"/>
  <c r="DE135" i="3" s="1"/>
  <c r="BU136" i="3"/>
  <c r="CG136" i="3" s="1"/>
  <c r="BU139" i="3"/>
  <c r="CG139" i="3" s="1"/>
  <c r="BU143" i="3"/>
  <c r="CG143" i="3" s="1"/>
  <c r="BU147" i="3"/>
  <c r="CG147" i="3" s="1"/>
  <c r="BU151" i="3"/>
  <c r="CG151" i="3" s="1"/>
  <c r="BU155" i="3"/>
  <c r="CG155" i="3" s="1"/>
  <c r="DE155" i="3" s="1"/>
  <c r="BU159" i="3"/>
  <c r="CG159" i="3" s="1"/>
  <c r="BU163" i="3"/>
  <c r="CG163" i="3" s="1"/>
  <c r="BU167" i="3"/>
  <c r="CG167" i="3" s="1"/>
  <c r="DE167" i="3" s="1"/>
  <c r="BU171" i="3"/>
  <c r="CG171" i="3" s="1"/>
  <c r="DE171" i="3" s="1"/>
  <c r="BU175" i="3"/>
  <c r="CG175" i="3" s="1"/>
  <c r="BU179" i="3"/>
  <c r="CG179" i="3" s="1"/>
  <c r="BU140" i="3"/>
  <c r="CG140" i="3" s="1"/>
  <c r="BU144" i="3"/>
  <c r="CG144" i="3" s="1"/>
  <c r="BU148" i="3"/>
  <c r="CG148" i="3" s="1"/>
  <c r="BU152" i="3"/>
  <c r="CG152" i="3" s="1"/>
  <c r="BU156" i="3"/>
  <c r="CG156" i="3" s="1"/>
  <c r="BU160" i="3"/>
  <c r="CG160" i="3" s="1"/>
  <c r="BU164" i="3"/>
  <c r="CG164" i="3" s="1"/>
  <c r="BU168" i="3"/>
  <c r="CG168" i="3" s="1"/>
  <c r="BU172" i="3"/>
  <c r="CG172" i="3" s="1"/>
  <c r="BU176" i="3"/>
  <c r="CG176" i="3" s="1"/>
  <c r="BU180" i="3"/>
  <c r="CG180" i="3" s="1"/>
  <c r="CG58" i="3"/>
  <c r="CG26" i="3"/>
  <c r="CG24" i="3"/>
  <c r="CG72" i="3"/>
  <c r="CG8" i="3"/>
  <c r="CG53" i="3"/>
  <c r="CG84" i="3"/>
  <c r="CG150" i="3"/>
  <c r="CG87" i="3"/>
  <c r="CG55" i="3"/>
  <c r="CG17" i="3"/>
  <c r="CG62" i="3"/>
  <c r="CG49" i="3"/>
  <c r="CG11" i="3"/>
  <c r="CG27" i="3"/>
  <c r="CS133" i="3" l="1"/>
  <c r="EF133" i="3" s="1"/>
  <c r="DE133" i="3"/>
  <c r="CS37" i="3"/>
  <c r="EF37" i="3" s="1"/>
  <c r="DE37" i="3"/>
  <c r="DQ37" i="3" s="1"/>
  <c r="CS21" i="3"/>
  <c r="EF21" i="3" s="1"/>
  <c r="DE21" i="3"/>
  <c r="CS40" i="3"/>
  <c r="EF40" i="3" s="1"/>
  <c r="DE40" i="3"/>
  <c r="DQ40" i="3" s="1"/>
  <c r="CS59" i="3"/>
  <c r="EF59" i="3" s="1"/>
  <c r="DE59" i="3"/>
  <c r="CS43" i="3"/>
  <c r="EF43" i="3" s="1"/>
  <c r="DE43" i="3"/>
  <c r="DQ43" i="3" s="1"/>
  <c r="CS27" i="3"/>
  <c r="EF27" i="3" s="1"/>
  <c r="DE27" i="3"/>
  <c r="CS71" i="3"/>
  <c r="EF71" i="3" s="1"/>
  <c r="DE71" i="3"/>
  <c r="DQ71" i="3" s="1"/>
  <c r="CS55" i="3"/>
  <c r="EF55" i="3" s="1"/>
  <c r="DE55" i="3"/>
  <c r="DQ55" i="3" s="1"/>
  <c r="CS84" i="3"/>
  <c r="EF84" i="3" s="1"/>
  <c r="DE84" i="3"/>
  <c r="DQ84" i="3" s="1"/>
  <c r="CS168" i="3"/>
  <c r="EF168" i="3" s="1"/>
  <c r="DE168" i="3"/>
  <c r="CS179" i="3"/>
  <c r="EF179" i="3" s="1"/>
  <c r="DE179" i="3"/>
  <c r="DQ179" i="3" s="1"/>
  <c r="CS119" i="3"/>
  <c r="EF119" i="3" s="1"/>
  <c r="DE119" i="3"/>
  <c r="CS103" i="3"/>
  <c r="EF103" i="3" s="1"/>
  <c r="DE103" i="3"/>
  <c r="CS78" i="3"/>
  <c r="EF78" i="3" s="1"/>
  <c r="DE78" i="3"/>
  <c r="CS142" i="3"/>
  <c r="EF142" i="3" s="1"/>
  <c r="DE142" i="3"/>
  <c r="CS161" i="3"/>
  <c r="EF161" i="3" s="1"/>
  <c r="DE161" i="3"/>
  <c r="CS66" i="3"/>
  <c r="EF66" i="3" s="1"/>
  <c r="DE66" i="3"/>
  <c r="CS130" i="3"/>
  <c r="EF130" i="3" s="1"/>
  <c r="DE130" i="3"/>
  <c r="CS98" i="3"/>
  <c r="EF98" i="3" s="1"/>
  <c r="DE98" i="3"/>
  <c r="DQ98" i="3" s="1"/>
  <c r="CS121" i="3"/>
  <c r="EF121" i="3" s="1"/>
  <c r="DE121" i="3"/>
  <c r="CS89" i="3"/>
  <c r="EF89" i="3" s="1"/>
  <c r="DE89" i="3"/>
  <c r="DQ89" i="3" s="1"/>
  <c r="CS57" i="3"/>
  <c r="EF57" i="3" s="1"/>
  <c r="DE57" i="3"/>
  <c r="CS25" i="3"/>
  <c r="EF25" i="3" s="1"/>
  <c r="DE25" i="3"/>
  <c r="CS60" i="3"/>
  <c r="EF60" i="3" s="1"/>
  <c r="DE60" i="3"/>
  <c r="CS28" i="3"/>
  <c r="EF28" i="3" s="1"/>
  <c r="DE28" i="3"/>
  <c r="CS79" i="3"/>
  <c r="EF79" i="3" s="1"/>
  <c r="DE79" i="3"/>
  <c r="CS47" i="3"/>
  <c r="EF47" i="3" s="1"/>
  <c r="DE47" i="3"/>
  <c r="CS31" i="3"/>
  <c r="EF31" i="3" s="1"/>
  <c r="DE31" i="3"/>
  <c r="CS30" i="3"/>
  <c r="EF30" i="3" s="1"/>
  <c r="DE30" i="3"/>
  <c r="CS87" i="3"/>
  <c r="EF87" i="3" s="1"/>
  <c r="DE87" i="3"/>
  <c r="CS113" i="3"/>
  <c r="EF113" i="3" s="1"/>
  <c r="DE113" i="3"/>
  <c r="CS72" i="3"/>
  <c r="EF72" i="3" s="1"/>
  <c r="DE72" i="3"/>
  <c r="CS180" i="3"/>
  <c r="EF180" i="3" s="1"/>
  <c r="DE180" i="3"/>
  <c r="CS175" i="3"/>
  <c r="EF175" i="3" s="1"/>
  <c r="DE175" i="3"/>
  <c r="CS143" i="3"/>
  <c r="EF143" i="3" s="1"/>
  <c r="DE143" i="3"/>
  <c r="DQ143" i="3" s="1"/>
  <c r="CS124" i="3"/>
  <c r="EF124" i="3" s="1"/>
  <c r="DE124" i="3"/>
  <c r="CS108" i="3"/>
  <c r="EF108" i="3" s="1"/>
  <c r="DE108" i="3"/>
  <c r="CS92" i="3"/>
  <c r="EF92" i="3" s="1"/>
  <c r="DE92" i="3"/>
  <c r="CS170" i="3"/>
  <c r="EF170" i="3" s="1"/>
  <c r="DE170" i="3"/>
  <c r="DQ170" i="3" s="1"/>
  <c r="CS126" i="3"/>
  <c r="EF126" i="3" s="1"/>
  <c r="DE126" i="3"/>
  <c r="CS49" i="3"/>
  <c r="EF49" i="3" s="1"/>
  <c r="DE49" i="3"/>
  <c r="DQ49" i="3" s="1"/>
  <c r="CS62" i="3"/>
  <c r="EF62" i="3" s="1"/>
  <c r="DE62" i="3"/>
  <c r="CS52" i="3"/>
  <c r="EF52" i="3" s="1"/>
  <c r="DE52" i="3"/>
  <c r="CS117" i="3"/>
  <c r="EF117" i="3" s="1"/>
  <c r="DE117" i="3"/>
  <c r="CS94" i="3"/>
  <c r="EF94" i="3" s="1"/>
  <c r="DE94" i="3"/>
  <c r="CS101" i="3"/>
  <c r="EF101" i="3" s="1"/>
  <c r="DE101" i="3"/>
  <c r="CS18" i="3"/>
  <c r="EF18" i="3" s="1"/>
  <c r="DE18" i="3"/>
  <c r="CS75" i="3"/>
  <c r="EF75" i="3" s="1"/>
  <c r="DE75" i="3"/>
  <c r="CS56" i="3"/>
  <c r="EF56" i="3" s="1"/>
  <c r="DE56" i="3"/>
  <c r="DQ56" i="3" s="1"/>
  <c r="CS176" i="3"/>
  <c r="EF176" i="3" s="1"/>
  <c r="DE176" i="3"/>
  <c r="CS160" i="3"/>
  <c r="EF160" i="3" s="1"/>
  <c r="DE160" i="3"/>
  <c r="CS144" i="3"/>
  <c r="EF144" i="3" s="1"/>
  <c r="DE144" i="3"/>
  <c r="CS131" i="3"/>
  <c r="EF131" i="3" s="1"/>
  <c r="DE131" i="3"/>
  <c r="DQ131" i="3" s="1"/>
  <c r="CS123" i="3"/>
  <c r="EF123" i="3" s="1"/>
  <c r="DE123" i="3"/>
  <c r="CS115" i="3"/>
  <c r="EF115" i="3" s="1"/>
  <c r="DE115" i="3"/>
  <c r="DQ115" i="3" s="1"/>
  <c r="CS107" i="3"/>
  <c r="EF107" i="3" s="1"/>
  <c r="DE107" i="3"/>
  <c r="CS99" i="3"/>
  <c r="EF99" i="3" s="1"/>
  <c r="DE99" i="3"/>
  <c r="DQ99" i="3" s="1"/>
  <c r="CS91" i="3"/>
  <c r="EF91" i="3" s="1"/>
  <c r="DE91" i="3"/>
  <c r="CS182" i="3"/>
  <c r="EF182" i="3" s="1"/>
  <c r="DE182" i="3"/>
  <c r="DQ182" i="3" s="1"/>
  <c r="CS134" i="3"/>
  <c r="EF134" i="3" s="1"/>
  <c r="DE134" i="3"/>
  <c r="CS153" i="3"/>
  <c r="EF153" i="3" s="1"/>
  <c r="DE153" i="3"/>
  <c r="DQ153" i="3" s="1"/>
  <c r="CS82" i="3"/>
  <c r="EF82" i="3" s="1"/>
  <c r="DE82" i="3"/>
  <c r="CS122" i="3"/>
  <c r="EF122" i="3" s="1"/>
  <c r="DE122" i="3"/>
  <c r="DQ122" i="3" s="1"/>
  <c r="CS90" i="3"/>
  <c r="EF90" i="3" s="1"/>
  <c r="DE90" i="3"/>
  <c r="DQ90" i="3" s="1"/>
  <c r="CS129" i="3"/>
  <c r="EF129" i="3" s="1"/>
  <c r="DE129" i="3"/>
  <c r="DQ129" i="3" s="1"/>
  <c r="CS97" i="3"/>
  <c r="EF97" i="3" s="1"/>
  <c r="DE97" i="3"/>
  <c r="CS65" i="3"/>
  <c r="EF65" i="3" s="1"/>
  <c r="DE65" i="3"/>
  <c r="DQ65" i="3" s="1"/>
  <c r="CS85" i="3"/>
  <c r="EF85" i="3" s="1"/>
  <c r="DE85" i="3"/>
  <c r="CS68" i="3"/>
  <c r="EF68" i="3" s="1"/>
  <c r="DE68" i="3"/>
  <c r="DQ68" i="3" s="1"/>
  <c r="CS148" i="3"/>
  <c r="EF148" i="3" s="1"/>
  <c r="DE148" i="3"/>
  <c r="CS8" i="3"/>
  <c r="EF8" i="3" s="1"/>
  <c r="DE8" i="3"/>
  <c r="DQ8" i="3" s="1"/>
  <c r="CS24" i="3"/>
  <c r="EF24" i="3" s="1"/>
  <c r="DE24" i="3"/>
  <c r="CS58" i="3"/>
  <c r="EF58" i="3" s="1"/>
  <c r="DE58" i="3"/>
  <c r="DQ58" i="3" s="1"/>
  <c r="CS152" i="3"/>
  <c r="EF152" i="3" s="1"/>
  <c r="DE152" i="3"/>
  <c r="CS163" i="3"/>
  <c r="EF163" i="3" s="1"/>
  <c r="DE163" i="3"/>
  <c r="DQ163" i="3" s="1"/>
  <c r="CS147" i="3"/>
  <c r="EF147" i="3" s="1"/>
  <c r="DE147" i="3"/>
  <c r="CS127" i="3"/>
  <c r="EF127" i="3" s="1"/>
  <c r="DE127" i="3"/>
  <c r="DQ127" i="3" s="1"/>
  <c r="CS111" i="3"/>
  <c r="EF111" i="3" s="1"/>
  <c r="DE111" i="3"/>
  <c r="CS95" i="3"/>
  <c r="EF95" i="3" s="1"/>
  <c r="DE95" i="3"/>
  <c r="DQ95" i="3" s="1"/>
  <c r="CS46" i="3"/>
  <c r="EF46" i="3" s="1"/>
  <c r="DE46" i="3"/>
  <c r="DQ46" i="3" s="1"/>
  <c r="CS14" i="3"/>
  <c r="EF14" i="3" s="1"/>
  <c r="DE14" i="3"/>
  <c r="DQ14" i="3" s="1"/>
  <c r="CS158" i="3"/>
  <c r="EF158" i="3" s="1"/>
  <c r="DE158" i="3"/>
  <c r="CS177" i="3"/>
  <c r="EF177" i="3" s="1"/>
  <c r="DE177" i="3"/>
  <c r="DQ177" i="3" s="1"/>
  <c r="CS145" i="3"/>
  <c r="EF145" i="3" s="1"/>
  <c r="DE145" i="3"/>
  <c r="CS34" i="3"/>
  <c r="EF34" i="3" s="1"/>
  <c r="DE34" i="3"/>
  <c r="DQ34" i="3" s="1"/>
  <c r="CS114" i="3"/>
  <c r="EF114" i="3" s="1"/>
  <c r="DE114" i="3"/>
  <c r="CS137" i="3"/>
  <c r="EF137" i="3" s="1"/>
  <c r="DE137" i="3"/>
  <c r="DQ137" i="3" s="1"/>
  <c r="CS105" i="3"/>
  <c r="EF105" i="3" s="1"/>
  <c r="DE105" i="3"/>
  <c r="CS73" i="3"/>
  <c r="EF73" i="3" s="1"/>
  <c r="DE73" i="3"/>
  <c r="DQ73" i="3" s="1"/>
  <c r="CS41" i="3"/>
  <c r="EF41" i="3" s="1"/>
  <c r="DE41" i="3"/>
  <c r="CS9" i="3"/>
  <c r="EF9" i="3" s="1"/>
  <c r="DE9" i="3"/>
  <c r="DQ9" i="3" s="1"/>
  <c r="CS76" i="3"/>
  <c r="EF76" i="3" s="1"/>
  <c r="DE76" i="3"/>
  <c r="CS44" i="3"/>
  <c r="EF44" i="3" s="1"/>
  <c r="DE44" i="3"/>
  <c r="DQ44" i="3" s="1"/>
  <c r="CS12" i="3"/>
  <c r="EF12" i="3" s="1"/>
  <c r="DE12" i="3"/>
  <c r="CS15" i="3"/>
  <c r="EF15" i="3" s="1"/>
  <c r="DE15" i="3"/>
  <c r="CS11" i="3"/>
  <c r="EF11" i="3" s="1"/>
  <c r="DE11" i="3"/>
  <c r="CS139" i="3"/>
  <c r="EF139" i="3" s="1"/>
  <c r="DE139" i="3"/>
  <c r="CS50" i="3"/>
  <c r="EF50" i="3" s="1"/>
  <c r="DE50" i="3"/>
  <c r="DQ50" i="3" s="1"/>
  <c r="CS33" i="3"/>
  <c r="EF33" i="3" s="1"/>
  <c r="DE33" i="3"/>
  <c r="CS53" i="3"/>
  <c r="EF53" i="3" s="1"/>
  <c r="DE53" i="3"/>
  <c r="DQ53" i="3" s="1"/>
  <c r="CS26" i="3"/>
  <c r="EF26" i="3" s="1"/>
  <c r="DE26" i="3"/>
  <c r="CS164" i="3"/>
  <c r="EF164" i="3" s="1"/>
  <c r="DE164" i="3"/>
  <c r="DQ164" i="3" s="1"/>
  <c r="CS159" i="3"/>
  <c r="EF159" i="3" s="1"/>
  <c r="DE159" i="3"/>
  <c r="CS132" i="3"/>
  <c r="EF132" i="3" s="1"/>
  <c r="DE132" i="3"/>
  <c r="DQ132" i="3" s="1"/>
  <c r="CS116" i="3"/>
  <c r="EF116" i="3" s="1"/>
  <c r="DE116" i="3"/>
  <c r="DQ116" i="3" s="1"/>
  <c r="CS70" i="3"/>
  <c r="EF70" i="3" s="1"/>
  <c r="DE70" i="3"/>
  <c r="DQ70" i="3" s="1"/>
  <c r="CS173" i="3"/>
  <c r="EF173" i="3" s="1"/>
  <c r="DE173" i="3"/>
  <c r="DQ173" i="3" s="1"/>
  <c r="CS81" i="3"/>
  <c r="EF81" i="3" s="1"/>
  <c r="DE81" i="3"/>
  <c r="DQ81" i="3" s="1"/>
  <c r="CS7" i="3"/>
  <c r="EF7" i="3" s="1"/>
  <c r="DE7" i="3"/>
  <c r="CS17" i="3"/>
  <c r="EF17" i="3" s="1"/>
  <c r="DE17" i="3"/>
  <c r="DQ17" i="3" s="1"/>
  <c r="CS23" i="3"/>
  <c r="EF23" i="3" s="1"/>
  <c r="DE23" i="3"/>
  <c r="CS150" i="3"/>
  <c r="EF150" i="3" s="1"/>
  <c r="DE150" i="3"/>
  <c r="DQ150" i="3" s="1"/>
  <c r="CS20" i="3"/>
  <c r="EF20" i="3" s="1"/>
  <c r="DE20" i="3"/>
  <c r="CS106" i="3"/>
  <c r="EF106" i="3" s="1"/>
  <c r="DE106" i="3"/>
  <c r="DQ106" i="3" s="1"/>
  <c r="CS36" i="3"/>
  <c r="EF36" i="3" s="1"/>
  <c r="DE36" i="3"/>
  <c r="CS39" i="3"/>
  <c r="EF39" i="3" s="1"/>
  <c r="DE39" i="3"/>
  <c r="DQ39" i="3" s="1"/>
  <c r="CS172" i="3"/>
  <c r="EF172" i="3" s="1"/>
  <c r="DE172" i="3"/>
  <c r="CS156" i="3"/>
  <c r="EF156" i="3" s="1"/>
  <c r="DE156" i="3"/>
  <c r="DQ156" i="3" s="1"/>
  <c r="CS140" i="3"/>
  <c r="EF140" i="3" s="1"/>
  <c r="DE140" i="3"/>
  <c r="CS151" i="3"/>
  <c r="EF151" i="3" s="1"/>
  <c r="DE151" i="3"/>
  <c r="CS136" i="3"/>
  <c r="EF136" i="3" s="1"/>
  <c r="DE136" i="3"/>
  <c r="DQ136" i="3" s="1"/>
  <c r="CS128" i="3"/>
  <c r="EF128" i="3" s="1"/>
  <c r="DE128" i="3"/>
  <c r="CS120" i="3"/>
  <c r="EF120" i="3" s="1"/>
  <c r="DE120" i="3"/>
  <c r="DQ120" i="3" s="1"/>
  <c r="CS112" i="3"/>
  <c r="EF112" i="3" s="1"/>
  <c r="DE112" i="3"/>
  <c r="DQ112" i="3" s="1"/>
  <c r="CS104" i="3"/>
  <c r="EF104" i="3" s="1"/>
  <c r="DE104" i="3"/>
  <c r="DQ104" i="3" s="1"/>
  <c r="CS96" i="3"/>
  <c r="EF96" i="3" s="1"/>
  <c r="DE96" i="3"/>
  <c r="CS86" i="3"/>
  <c r="EF86" i="3" s="1"/>
  <c r="DE86" i="3"/>
  <c r="DQ86" i="3" s="1"/>
  <c r="CS54" i="3"/>
  <c r="EF54" i="3" s="1"/>
  <c r="DE54" i="3"/>
  <c r="CS22" i="3"/>
  <c r="EF22" i="3" s="1"/>
  <c r="DE22" i="3"/>
  <c r="DQ22" i="3" s="1"/>
  <c r="CS162" i="3"/>
  <c r="EF162" i="3" s="1"/>
  <c r="DE162" i="3"/>
  <c r="CS146" i="3"/>
  <c r="EF146" i="3" s="1"/>
  <c r="DE146" i="3"/>
  <c r="DQ146" i="3" s="1"/>
  <c r="CS181" i="3"/>
  <c r="EF181" i="3" s="1"/>
  <c r="DE181" i="3"/>
  <c r="DQ181" i="3" s="1"/>
  <c r="CS165" i="3"/>
  <c r="EF165" i="3" s="1"/>
  <c r="DE165" i="3"/>
  <c r="DQ165" i="3" s="1"/>
  <c r="CS149" i="3"/>
  <c r="EF149" i="3" s="1"/>
  <c r="DE149" i="3"/>
  <c r="CS74" i="3"/>
  <c r="EF74" i="3" s="1"/>
  <c r="DE74" i="3"/>
  <c r="DQ74" i="3" s="1"/>
  <c r="CS42" i="3"/>
  <c r="EF42" i="3" s="1"/>
  <c r="DE42" i="3"/>
  <c r="CS10" i="3"/>
  <c r="EF10" i="3" s="1"/>
  <c r="DE10" i="3"/>
  <c r="DQ10" i="3" s="1"/>
  <c r="CS118" i="3"/>
  <c r="EF118" i="3" s="1"/>
  <c r="DE118" i="3"/>
  <c r="CS102" i="3"/>
  <c r="EF102" i="3" s="1"/>
  <c r="DE102" i="3"/>
  <c r="DQ102" i="3" s="1"/>
  <c r="CS88" i="3"/>
  <c r="EF88" i="3" s="1"/>
  <c r="DE88" i="3"/>
  <c r="CS125" i="3"/>
  <c r="EF125" i="3" s="1"/>
  <c r="DE125" i="3"/>
  <c r="CS109" i="3"/>
  <c r="EF109" i="3" s="1"/>
  <c r="DE109" i="3"/>
  <c r="DQ109" i="3" s="1"/>
  <c r="CS93" i="3"/>
  <c r="EF93" i="3" s="1"/>
  <c r="DE93" i="3"/>
  <c r="DQ93" i="3" s="1"/>
  <c r="CS77" i="3"/>
  <c r="EF77" i="3" s="1"/>
  <c r="DE77" i="3"/>
  <c r="CS61" i="3"/>
  <c r="EF61" i="3" s="1"/>
  <c r="DE61" i="3"/>
  <c r="CS45" i="3"/>
  <c r="EF45" i="3" s="1"/>
  <c r="DE45" i="3"/>
  <c r="CS29" i="3"/>
  <c r="EF29" i="3" s="1"/>
  <c r="DE29" i="3"/>
  <c r="DQ29" i="3" s="1"/>
  <c r="CS13" i="3"/>
  <c r="EF13" i="3" s="1"/>
  <c r="DE13" i="3"/>
  <c r="CS80" i="3"/>
  <c r="EF80" i="3" s="1"/>
  <c r="DE80" i="3"/>
  <c r="DQ80" i="3" s="1"/>
  <c r="CS64" i="3"/>
  <c r="EF64" i="3" s="1"/>
  <c r="DE64" i="3"/>
  <c r="DQ64" i="3" s="1"/>
  <c r="CS32" i="3"/>
  <c r="EF32" i="3" s="1"/>
  <c r="DE32" i="3"/>
  <c r="DQ32" i="3" s="1"/>
  <c r="CS16" i="3"/>
  <c r="EF16" i="3" s="1"/>
  <c r="DE16" i="3"/>
  <c r="DQ16" i="3" s="1"/>
  <c r="CS83" i="3"/>
  <c r="EF83" i="3" s="1"/>
  <c r="DE83" i="3"/>
  <c r="DQ83" i="3" s="1"/>
  <c r="CS67" i="3"/>
  <c r="EF67" i="3" s="1"/>
  <c r="DE67" i="3"/>
  <c r="DQ67" i="3" s="1"/>
  <c r="CS51" i="3"/>
  <c r="EF51" i="3" s="1"/>
  <c r="DE51" i="3"/>
  <c r="CS35" i="3"/>
  <c r="EF35" i="3" s="1"/>
  <c r="DE35" i="3"/>
  <c r="DQ35" i="3" s="1"/>
  <c r="CS19" i="3"/>
  <c r="EF19" i="3" s="1"/>
  <c r="DE19" i="3"/>
  <c r="DQ19" i="3" s="1"/>
  <c r="CS5" i="3"/>
  <c r="EF5" i="3" s="1"/>
  <c r="DQ41" i="3"/>
  <c r="CS6" i="3"/>
  <c r="EF6" i="3" s="1"/>
  <c r="DQ6" i="3"/>
  <c r="DQ133" i="3"/>
  <c r="DQ124" i="3"/>
  <c r="CS155" i="3"/>
  <c r="EF155" i="3" s="1"/>
  <c r="DQ155" i="3"/>
  <c r="CS38" i="3"/>
  <c r="EF38" i="3" s="1"/>
  <c r="DQ38" i="3"/>
  <c r="CS138" i="3"/>
  <c r="EF138" i="3" s="1"/>
  <c r="DQ138" i="3"/>
  <c r="CS141" i="3"/>
  <c r="EF141" i="3" s="1"/>
  <c r="DQ141" i="3"/>
  <c r="CS110" i="3"/>
  <c r="EF110" i="3" s="1"/>
  <c r="DQ110" i="3"/>
  <c r="DQ78" i="3"/>
  <c r="DQ31" i="3"/>
  <c r="DQ92" i="3"/>
  <c r="DQ161" i="3"/>
  <c r="DQ79" i="3"/>
  <c r="DQ130" i="3"/>
  <c r="DQ27" i="3"/>
  <c r="CS63" i="3"/>
  <c r="EF63" i="3" s="1"/>
  <c r="DQ63" i="3"/>
  <c r="DQ76" i="3"/>
  <c r="DQ57" i="3"/>
  <c r="DQ111" i="3"/>
  <c r="DQ121" i="3"/>
  <c r="DQ119" i="3"/>
  <c r="DQ5" i="3"/>
  <c r="DQ62" i="3"/>
  <c r="DQ123" i="3"/>
  <c r="DQ72" i="3"/>
  <c r="DQ152" i="3"/>
  <c r="DQ75" i="3"/>
  <c r="DQ117" i="3"/>
  <c r="DQ87" i="3"/>
  <c r="DQ126" i="3"/>
  <c r="CS100" i="3"/>
  <c r="EF100" i="3" s="1"/>
  <c r="DQ100" i="3"/>
  <c r="CS154" i="3"/>
  <c r="EF154" i="3" s="1"/>
  <c r="DQ154" i="3"/>
  <c r="CS157" i="3"/>
  <c r="EF157" i="3" s="1"/>
  <c r="DQ157" i="3"/>
  <c r="CS69" i="3"/>
  <c r="EF69" i="3" s="1"/>
  <c r="DQ69" i="3"/>
  <c r="DQ11" i="3"/>
  <c r="DQ101" i="3"/>
  <c r="DQ107" i="3"/>
  <c r="DQ144" i="3"/>
  <c r="DQ167" i="3"/>
  <c r="CS167" i="3"/>
  <c r="EF167" i="3" s="1"/>
  <c r="CS174" i="3"/>
  <c r="EF174" i="3" s="1"/>
  <c r="CS169" i="3"/>
  <c r="EF169" i="3" s="1"/>
  <c r="CS178" i="3"/>
  <c r="EF178" i="3" s="1"/>
  <c r="DQ176" i="3"/>
  <c r="DQ175" i="3"/>
  <c r="CS166" i="3"/>
  <c r="EF166" i="3" s="1"/>
  <c r="I20" i="5"/>
  <c r="CS171" i="3"/>
  <c r="EF171" i="3" s="1"/>
  <c r="CS48" i="3"/>
  <c r="EF48" i="3" s="1"/>
  <c r="DQ60" i="3"/>
  <c r="DQ174" i="3"/>
  <c r="DQ171" i="3"/>
  <c r="DQ12" i="3"/>
  <c r="DQ166" i="3"/>
  <c r="DQ169" i="3"/>
  <c r="DQ178" i="3"/>
  <c r="DQ48" i="3"/>
  <c r="CS135" i="3"/>
  <c r="DQ168" i="3" l="1"/>
  <c r="DQ108" i="3"/>
  <c r="DQ77" i="3"/>
  <c r="DQ162" i="3"/>
  <c r="DQ18" i="3"/>
  <c r="DQ30" i="3"/>
  <c r="DQ88" i="3"/>
  <c r="DQ149" i="3"/>
  <c r="DQ45" i="3"/>
  <c r="DQ148" i="3"/>
  <c r="DQ25" i="3"/>
  <c r="DQ20" i="3"/>
  <c r="DQ59" i="3"/>
  <c r="DQ13" i="3"/>
  <c r="DQ172" i="3"/>
  <c r="DQ128" i="3"/>
  <c r="DQ26" i="3"/>
  <c r="DQ7" i="3"/>
  <c r="DQ118" i="3"/>
  <c r="DQ54" i="3"/>
  <c r="DQ140" i="3"/>
  <c r="DQ24" i="3"/>
  <c r="DQ85" i="3"/>
  <c r="G12" i="20" s="1"/>
  <c r="G11" i="20" s="1"/>
  <c r="DQ66" i="3"/>
  <c r="DQ82" i="3"/>
  <c r="DQ145" i="3"/>
  <c r="DQ23" i="3"/>
  <c r="DQ21" i="3"/>
  <c r="DQ94" i="3"/>
  <c r="DQ103" i="3"/>
  <c r="DQ28" i="3"/>
  <c r="DQ159" i="3"/>
  <c r="DQ180" i="3"/>
  <c r="DQ113" i="3"/>
  <c r="DQ158" i="3"/>
  <c r="DQ96" i="3"/>
  <c r="DQ51" i="3"/>
  <c r="DQ91" i="3"/>
  <c r="DQ125" i="3"/>
  <c r="DQ33" i="3"/>
  <c r="DQ42" i="3"/>
  <c r="DQ61" i="3"/>
  <c r="DQ52" i="3"/>
  <c r="DQ151" i="3"/>
  <c r="DQ134" i="3"/>
  <c r="DQ139" i="3"/>
  <c r="DQ142" i="3"/>
  <c r="DQ114" i="3"/>
  <c r="DQ97" i="3"/>
  <c r="DQ147" i="3"/>
  <c r="DQ36" i="3"/>
  <c r="DQ160" i="3"/>
  <c r="DQ105" i="3"/>
  <c r="DQ15" i="3"/>
  <c r="DQ47" i="3"/>
  <c r="F21" i="20"/>
  <c r="G17" i="20" s="1"/>
  <c r="CS4" i="3"/>
  <c r="CG4" i="3" s="1"/>
  <c r="DQ135" i="3"/>
  <c r="I9" i="5" s="1"/>
  <c r="I10" i="5"/>
  <c r="H13" i="5" s="1"/>
  <c r="EF135" i="3"/>
  <c r="EF4" i="3" s="1"/>
  <c r="G13" i="19"/>
  <c r="F26" i="20" l="1"/>
  <c r="EF185" i="3"/>
  <c r="EF186" i="3"/>
  <c r="G23" i="20"/>
  <c r="G20" i="20"/>
  <c r="DQ4" i="3"/>
  <c r="I11" i="5"/>
  <c r="H12" i="5"/>
  <c r="H14" i="5" s="1"/>
  <c r="I18" i="5"/>
  <c r="G16" i="19"/>
  <c r="G14" i="19"/>
  <c r="G17" i="19" s="1"/>
  <c r="I15" i="7" l="1"/>
  <c r="I17" i="7" s="1"/>
  <c r="DE4" i="3"/>
  <c r="I14" i="7" s="1"/>
  <c r="I23" i="7" l="1"/>
  <c r="I24" i="7" l="1"/>
  <c r="I26" i="7" s="1"/>
  <c r="I27" i="7" l="1"/>
  <c r="BV4" i="3" s="1"/>
  <c r="I28" i="7" l="1"/>
  <c r="BV6" i="3"/>
  <c r="BV10" i="3"/>
  <c r="CH10" i="3" s="1"/>
  <c r="BV14" i="3"/>
  <c r="CH14" i="3" s="1"/>
  <c r="BV18" i="3"/>
  <c r="CH18" i="3" s="1"/>
  <c r="BV22" i="3"/>
  <c r="BV26" i="3"/>
  <c r="BV30" i="3"/>
  <c r="CH30" i="3" s="1"/>
  <c r="BV34" i="3"/>
  <c r="CH34" i="3" s="1"/>
  <c r="BV38" i="3"/>
  <c r="BV42" i="3"/>
  <c r="BV46" i="3"/>
  <c r="CH46" i="3" s="1"/>
  <c r="BV50" i="3"/>
  <c r="CH50" i="3" s="1"/>
  <c r="BV54" i="3"/>
  <c r="BV58" i="3"/>
  <c r="BV62" i="3"/>
  <c r="CH62" i="3" s="1"/>
  <c r="BV66" i="3"/>
  <c r="CH66" i="3" s="1"/>
  <c r="BV70" i="3"/>
  <c r="BV74" i="3"/>
  <c r="CH74" i="3" s="1"/>
  <c r="BV78" i="3"/>
  <c r="CH78" i="3" s="1"/>
  <c r="BV82" i="3"/>
  <c r="CH82" i="3" s="1"/>
  <c r="BV86" i="3"/>
  <c r="BV7" i="3"/>
  <c r="BV11" i="3"/>
  <c r="CH11" i="3" s="1"/>
  <c r="BV15" i="3"/>
  <c r="CH15" i="3" s="1"/>
  <c r="BV19" i="3"/>
  <c r="BV23" i="3"/>
  <c r="CH23" i="3" s="1"/>
  <c r="BV27" i="3"/>
  <c r="CH27" i="3" s="1"/>
  <c r="BV31" i="3"/>
  <c r="CH31" i="3" s="1"/>
  <c r="BV35" i="3"/>
  <c r="BV39" i="3"/>
  <c r="CH39" i="3" s="1"/>
  <c r="BV43" i="3"/>
  <c r="CH43" i="3" s="1"/>
  <c r="BV47" i="3"/>
  <c r="CH47" i="3" s="1"/>
  <c r="BV51" i="3"/>
  <c r="BV55" i="3"/>
  <c r="BV59" i="3"/>
  <c r="CH59" i="3" s="1"/>
  <c r="BV63" i="3"/>
  <c r="CH63" i="3" s="1"/>
  <c r="BV67" i="3"/>
  <c r="BV71" i="3"/>
  <c r="CH71" i="3" s="1"/>
  <c r="BV75" i="3"/>
  <c r="CH75" i="3" s="1"/>
  <c r="BV79" i="3"/>
  <c r="CH79" i="3" s="1"/>
  <c r="BV83" i="3"/>
  <c r="BV8" i="3"/>
  <c r="CH8" i="3" s="1"/>
  <c r="DF8" i="3" s="1"/>
  <c r="BV12" i="3"/>
  <c r="CH12" i="3" s="1"/>
  <c r="BV16" i="3"/>
  <c r="CH16" i="3" s="1"/>
  <c r="BV20" i="3"/>
  <c r="BV24" i="3"/>
  <c r="CH24" i="3" s="1"/>
  <c r="BV28" i="3"/>
  <c r="CH28" i="3" s="1"/>
  <c r="DF28" i="3" s="1"/>
  <c r="BV32" i="3"/>
  <c r="CH32" i="3" s="1"/>
  <c r="BV36" i="3"/>
  <c r="BV40" i="3"/>
  <c r="BV44" i="3"/>
  <c r="CH44" i="3" s="1"/>
  <c r="BV48" i="3"/>
  <c r="CH48" i="3" s="1"/>
  <c r="BV52" i="3"/>
  <c r="BV56" i="3"/>
  <c r="CH56" i="3" s="1"/>
  <c r="BV60" i="3"/>
  <c r="CH60" i="3" s="1"/>
  <c r="BV64" i="3"/>
  <c r="CH64" i="3" s="1"/>
  <c r="BV68" i="3"/>
  <c r="BV72" i="3"/>
  <c r="CH72" i="3" s="1"/>
  <c r="DF72" i="3" s="1"/>
  <c r="BV76" i="3"/>
  <c r="CH76" i="3" s="1"/>
  <c r="BV80" i="3"/>
  <c r="CH80" i="3" s="1"/>
  <c r="BV84" i="3"/>
  <c r="BV88" i="3"/>
  <c r="CH88" i="3" s="1"/>
  <c r="BV92" i="3"/>
  <c r="CH92" i="3" s="1"/>
  <c r="BV96" i="3"/>
  <c r="CH96" i="3" s="1"/>
  <c r="BV100" i="3"/>
  <c r="BV104" i="3"/>
  <c r="CH104" i="3" s="1"/>
  <c r="BV108" i="3"/>
  <c r="CH108" i="3" s="1"/>
  <c r="BV112" i="3"/>
  <c r="CH112" i="3" s="1"/>
  <c r="BV116" i="3"/>
  <c r="BV120" i="3"/>
  <c r="CH120" i="3" s="1"/>
  <c r="BV124" i="3"/>
  <c r="CH124" i="3" s="1"/>
  <c r="BV128" i="3"/>
  <c r="CH128" i="3" s="1"/>
  <c r="BV132" i="3"/>
  <c r="BV136" i="3"/>
  <c r="CH136" i="3" s="1"/>
  <c r="BV5" i="3"/>
  <c r="CH5" i="3" s="1"/>
  <c r="DF5" i="3" s="1"/>
  <c r="BV9" i="3"/>
  <c r="CH9" i="3" s="1"/>
  <c r="BV13" i="3"/>
  <c r="BV17" i="3"/>
  <c r="CH17" i="3" s="1"/>
  <c r="BV21" i="3"/>
  <c r="CH21" i="3" s="1"/>
  <c r="BV25" i="3"/>
  <c r="CH25" i="3" s="1"/>
  <c r="BV29" i="3"/>
  <c r="BV33" i="3"/>
  <c r="CH33" i="3" s="1"/>
  <c r="BV37" i="3"/>
  <c r="CH37" i="3" s="1"/>
  <c r="BV41" i="3"/>
  <c r="CH41" i="3" s="1"/>
  <c r="BV45" i="3"/>
  <c r="BV49" i="3"/>
  <c r="CH49" i="3" s="1"/>
  <c r="DF49" i="3" s="1"/>
  <c r="BV53" i="3"/>
  <c r="CH53" i="3" s="1"/>
  <c r="BV57" i="3"/>
  <c r="CH57" i="3" s="1"/>
  <c r="BV61" i="3"/>
  <c r="BV65" i="3"/>
  <c r="CH65" i="3" s="1"/>
  <c r="BV69" i="3"/>
  <c r="CH69" i="3" s="1"/>
  <c r="BV73" i="3"/>
  <c r="CH73" i="3" s="1"/>
  <c r="BV77" i="3"/>
  <c r="BV81" i="3"/>
  <c r="CH81" i="3" s="1"/>
  <c r="BV85" i="3"/>
  <c r="CH85" i="3" s="1"/>
  <c r="BV89" i="3"/>
  <c r="CH89" i="3" s="1"/>
  <c r="BV93" i="3"/>
  <c r="BV97" i="3"/>
  <c r="BV101" i="3"/>
  <c r="CH101" i="3" s="1"/>
  <c r="BV105" i="3"/>
  <c r="CH105" i="3" s="1"/>
  <c r="BV109" i="3"/>
  <c r="BV113" i="3"/>
  <c r="CH113" i="3" s="1"/>
  <c r="BV117" i="3"/>
  <c r="CH117" i="3" s="1"/>
  <c r="BV121" i="3"/>
  <c r="CH121" i="3" s="1"/>
  <c r="BV125" i="3"/>
  <c r="BV129" i="3"/>
  <c r="CH129" i="3" s="1"/>
  <c r="BV140" i="3"/>
  <c r="CH140" i="3" s="1"/>
  <c r="BV144" i="3"/>
  <c r="CH144" i="3" s="1"/>
  <c r="BV148" i="3"/>
  <c r="CH148" i="3" s="1"/>
  <c r="BV152" i="3"/>
  <c r="CH152" i="3" s="1"/>
  <c r="DF152" i="3" s="1"/>
  <c r="BV156" i="3"/>
  <c r="CH156" i="3" s="1"/>
  <c r="BV160" i="3"/>
  <c r="CH160" i="3" s="1"/>
  <c r="BV164" i="3"/>
  <c r="BV168" i="3"/>
  <c r="CH168" i="3" s="1"/>
  <c r="BV172" i="3"/>
  <c r="CH172" i="3" s="1"/>
  <c r="DF172" i="3" s="1"/>
  <c r="BV176" i="3"/>
  <c r="CH176" i="3" s="1"/>
  <c r="DF176" i="3" s="1"/>
  <c r="BV180" i="3"/>
  <c r="CH180" i="3" s="1"/>
  <c r="DF180" i="3" s="1"/>
  <c r="BV91" i="3"/>
  <c r="CH91" i="3" s="1"/>
  <c r="BV94" i="3"/>
  <c r="CH94" i="3" s="1"/>
  <c r="DF94" i="3" s="1"/>
  <c r="BV95" i="3"/>
  <c r="CH95" i="3" s="1"/>
  <c r="BV103" i="3"/>
  <c r="BV87" i="3"/>
  <c r="CH87" i="3" s="1"/>
  <c r="DF87" i="3" s="1"/>
  <c r="BV141" i="3"/>
  <c r="BV145" i="3"/>
  <c r="CH145" i="3" s="1"/>
  <c r="BV149" i="3"/>
  <c r="CH149" i="3" s="1"/>
  <c r="BV153" i="3"/>
  <c r="CH153" i="3" s="1"/>
  <c r="DF153" i="3" s="1"/>
  <c r="BV157" i="3"/>
  <c r="CH157" i="3" s="1"/>
  <c r="BV161" i="3"/>
  <c r="CH161" i="3" s="1"/>
  <c r="BV165" i="3"/>
  <c r="BV169" i="3"/>
  <c r="CH169" i="3" s="1"/>
  <c r="BV173" i="3"/>
  <c r="CH173" i="3" s="1"/>
  <c r="BV177" i="3"/>
  <c r="CH177" i="3" s="1"/>
  <c r="DF177" i="3" s="1"/>
  <c r="BV181" i="3"/>
  <c r="BV98" i="3"/>
  <c r="CH98" i="3" s="1"/>
  <c r="BV99" i="3"/>
  <c r="CH99" i="3" s="1"/>
  <c r="BV133" i="3"/>
  <c r="CH133" i="3" s="1"/>
  <c r="BV134" i="3"/>
  <c r="BV137" i="3"/>
  <c r="CH137" i="3" s="1"/>
  <c r="BV138" i="3"/>
  <c r="CH138" i="3" s="1"/>
  <c r="BV142" i="3"/>
  <c r="CH142" i="3" s="1"/>
  <c r="BV146" i="3"/>
  <c r="CH146" i="3" s="1"/>
  <c r="BV150" i="3"/>
  <c r="CH150" i="3" s="1"/>
  <c r="BV154" i="3"/>
  <c r="CH154" i="3" s="1"/>
  <c r="BV158" i="3"/>
  <c r="CH158" i="3" s="1"/>
  <c r="BV162" i="3"/>
  <c r="CH162" i="3" s="1"/>
  <c r="DF162" i="3" s="1"/>
  <c r="BV166" i="3"/>
  <c r="CH166" i="3" s="1"/>
  <c r="BV170" i="3"/>
  <c r="CH170" i="3" s="1"/>
  <c r="DF170" i="3" s="1"/>
  <c r="BV174" i="3"/>
  <c r="CH174" i="3" s="1"/>
  <c r="DF174" i="3" s="1"/>
  <c r="BV178" i="3"/>
  <c r="CH178" i="3" s="1"/>
  <c r="BV182" i="3"/>
  <c r="CH182" i="3" s="1"/>
  <c r="DF182" i="3" s="1"/>
  <c r="BV90" i="3"/>
  <c r="CH90" i="3" s="1"/>
  <c r="BV102" i="3"/>
  <c r="CH102" i="3" s="1"/>
  <c r="BV107" i="3"/>
  <c r="CH107" i="3" s="1"/>
  <c r="DF107" i="3" s="1"/>
  <c r="BV110" i="3"/>
  <c r="CH110" i="3" s="1"/>
  <c r="BV115" i="3"/>
  <c r="CH115" i="3" s="1"/>
  <c r="BV118" i="3"/>
  <c r="CH118" i="3" s="1"/>
  <c r="BV123" i="3"/>
  <c r="CH123" i="3" s="1"/>
  <c r="DF123" i="3" s="1"/>
  <c r="BV126" i="3"/>
  <c r="CH126" i="3" s="1"/>
  <c r="BV131" i="3"/>
  <c r="CH131" i="3" s="1"/>
  <c r="BV135" i="3"/>
  <c r="CH135" i="3" s="1"/>
  <c r="DF135" i="3" s="1"/>
  <c r="BV139" i="3"/>
  <c r="CH139" i="3" s="1"/>
  <c r="DF139" i="3" s="1"/>
  <c r="BV143" i="3"/>
  <c r="CH143" i="3" s="1"/>
  <c r="BV147" i="3"/>
  <c r="CH147" i="3" s="1"/>
  <c r="BV151" i="3"/>
  <c r="CH151" i="3" s="1"/>
  <c r="BV155" i="3"/>
  <c r="CH155" i="3" s="1"/>
  <c r="DF155" i="3" s="1"/>
  <c r="BV159" i="3"/>
  <c r="CH159" i="3" s="1"/>
  <c r="BV163" i="3"/>
  <c r="CH163" i="3" s="1"/>
  <c r="BV167" i="3"/>
  <c r="CH167" i="3" s="1"/>
  <c r="BV171" i="3"/>
  <c r="CH171" i="3" s="1"/>
  <c r="DF171" i="3" s="1"/>
  <c r="BV175" i="3"/>
  <c r="CH175" i="3" s="1"/>
  <c r="DF175" i="3" s="1"/>
  <c r="BV179" i="3"/>
  <c r="CH179" i="3" s="1"/>
  <c r="DF179" i="3" s="1"/>
  <c r="BV106" i="3"/>
  <c r="CH106" i="3" s="1"/>
  <c r="DF106" i="3" s="1"/>
  <c r="BV111" i="3"/>
  <c r="CH111" i="3" s="1"/>
  <c r="DF111" i="3" s="1"/>
  <c r="BV114" i="3"/>
  <c r="CH114" i="3" s="1"/>
  <c r="DF114" i="3" s="1"/>
  <c r="BV119" i="3"/>
  <c r="CH119" i="3" s="1"/>
  <c r="BV122" i="3"/>
  <c r="CH122" i="3" s="1"/>
  <c r="BV127" i="3"/>
  <c r="CH127" i="3" s="1"/>
  <c r="BV130" i="3"/>
  <c r="CH130" i="3" s="1"/>
  <c r="DF130" i="3" s="1"/>
  <c r="CH141" i="3"/>
  <c r="CH77" i="3"/>
  <c r="CH40" i="3"/>
  <c r="CH103" i="3"/>
  <c r="CH55" i="3"/>
  <c r="CH7" i="3"/>
  <c r="CH134" i="3"/>
  <c r="DF134" i="3" s="1"/>
  <c r="CH86" i="3"/>
  <c r="CH38" i="3"/>
  <c r="CH54" i="3"/>
  <c r="CH93" i="3"/>
  <c r="CH22" i="3"/>
  <c r="CH116" i="3"/>
  <c r="CH164" i="3"/>
  <c r="CH84" i="3"/>
  <c r="CH70" i="3"/>
  <c r="CH132" i="3"/>
  <c r="CH100" i="3"/>
  <c r="CH52" i="3"/>
  <c r="CH68" i="3"/>
  <c r="CH20" i="3"/>
  <c r="CH36" i="3"/>
  <c r="CH83" i="3"/>
  <c r="CH51" i="3"/>
  <c r="CH67" i="3"/>
  <c r="CH19" i="3"/>
  <c r="CH35" i="3"/>
  <c r="CH181" i="3"/>
  <c r="CH6" i="3"/>
  <c r="DF6" i="3" s="1"/>
  <c r="CH125" i="3"/>
  <c r="CH61" i="3"/>
  <c r="CH165" i="3"/>
  <c r="CH45" i="3"/>
  <c r="CH13" i="3"/>
  <c r="CH109" i="3"/>
  <c r="CH97" i="3"/>
  <c r="DF97" i="3" s="1"/>
  <c r="CH29" i="3"/>
  <c r="CH58" i="3"/>
  <c r="DF58" i="3" s="1"/>
  <c r="CH26" i="3"/>
  <c r="CH42" i="3"/>
  <c r="DF42" i="3" s="1"/>
  <c r="CT152" i="3" l="1"/>
  <c r="EG152" i="3" s="1"/>
  <c r="EA152" i="3" s="1"/>
  <c r="CT129" i="3"/>
  <c r="EG129" i="3" s="1"/>
  <c r="EA129" i="3" s="1"/>
  <c r="DF129" i="3"/>
  <c r="CT125" i="3"/>
  <c r="EG125" i="3" s="1"/>
  <c r="EA125" i="3" s="1"/>
  <c r="DF125" i="3"/>
  <c r="CT100" i="3"/>
  <c r="EG100" i="3" s="1"/>
  <c r="EA100" i="3" s="1"/>
  <c r="DF100" i="3"/>
  <c r="CT22" i="3"/>
  <c r="EG22" i="3" s="1"/>
  <c r="EA22" i="3" s="1"/>
  <c r="DF22" i="3"/>
  <c r="DR22" i="3" s="1"/>
  <c r="CT7" i="3"/>
  <c r="EG7" i="3" s="1"/>
  <c r="EA7" i="3" s="1"/>
  <c r="DF7" i="3"/>
  <c r="CT103" i="3"/>
  <c r="EG103" i="3" s="1"/>
  <c r="EA103" i="3" s="1"/>
  <c r="DF103" i="3"/>
  <c r="CT40" i="3"/>
  <c r="EG40" i="3" s="1"/>
  <c r="EA40" i="3" s="1"/>
  <c r="DF40" i="3"/>
  <c r="CT141" i="3"/>
  <c r="EG141" i="3" s="1"/>
  <c r="EA141" i="3" s="1"/>
  <c r="DF141" i="3"/>
  <c r="DR141" i="3" s="1"/>
  <c r="CT163" i="3"/>
  <c r="EG163" i="3" s="1"/>
  <c r="EA163" i="3" s="1"/>
  <c r="DF163" i="3"/>
  <c r="CT115" i="3"/>
  <c r="EG115" i="3" s="1"/>
  <c r="EA115" i="3" s="1"/>
  <c r="DF115" i="3"/>
  <c r="DR115" i="3" s="1"/>
  <c r="CT154" i="3"/>
  <c r="EG154" i="3" s="1"/>
  <c r="EA154" i="3" s="1"/>
  <c r="DF154" i="3"/>
  <c r="CT99" i="3"/>
  <c r="EG99" i="3" s="1"/>
  <c r="EA99" i="3" s="1"/>
  <c r="DF99" i="3"/>
  <c r="CT156" i="3"/>
  <c r="EG156" i="3" s="1"/>
  <c r="EA156" i="3" s="1"/>
  <c r="DF156" i="3"/>
  <c r="CT101" i="3"/>
  <c r="EG101" i="3" s="1"/>
  <c r="EA101" i="3" s="1"/>
  <c r="DF101" i="3"/>
  <c r="DR101" i="3" s="1"/>
  <c r="CT53" i="3"/>
  <c r="EG53" i="3" s="1"/>
  <c r="EA53" i="3" s="1"/>
  <c r="DF53" i="3"/>
  <c r="CT76" i="3"/>
  <c r="EG76" i="3" s="1"/>
  <c r="EA76" i="3" s="1"/>
  <c r="DF76" i="3"/>
  <c r="DR76" i="3" s="1"/>
  <c r="CT60" i="3"/>
  <c r="EG60" i="3" s="1"/>
  <c r="EA60" i="3" s="1"/>
  <c r="DF60" i="3"/>
  <c r="DR60" i="3" s="1"/>
  <c r="CT12" i="3"/>
  <c r="EG12" i="3" s="1"/>
  <c r="EA12" i="3" s="1"/>
  <c r="DF12" i="3"/>
  <c r="DR12" i="3" s="1"/>
  <c r="CT43" i="3"/>
  <c r="EG43" i="3" s="1"/>
  <c r="EA43" i="3" s="1"/>
  <c r="DF43" i="3"/>
  <c r="DR43" i="3" s="1"/>
  <c r="CT62" i="3"/>
  <c r="EG62" i="3" s="1"/>
  <c r="EA62" i="3" s="1"/>
  <c r="DF62" i="3"/>
  <c r="DR62" i="3" s="1"/>
  <c r="CT14" i="3"/>
  <c r="EG14" i="3" s="1"/>
  <c r="EA14" i="3" s="1"/>
  <c r="DF14" i="3"/>
  <c r="DR14" i="3" s="1"/>
  <c r="CT91" i="3"/>
  <c r="EG91" i="3" s="1"/>
  <c r="EA91" i="3" s="1"/>
  <c r="DF91" i="3"/>
  <c r="DR91" i="3" s="1"/>
  <c r="CT109" i="3"/>
  <c r="EG109" i="3" s="1"/>
  <c r="EA109" i="3" s="1"/>
  <c r="DF109" i="3"/>
  <c r="DR109" i="3" s="1"/>
  <c r="CT148" i="3"/>
  <c r="EG148" i="3" s="1"/>
  <c r="EA148" i="3" s="1"/>
  <c r="DF148" i="3"/>
  <c r="DR148" i="3" s="1"/>
  <c r="CT67" i="3"/>
  <c r="EG67" i="3" s="1"/>
  <c r="EA67" i="3" s="1"/>
  <c r="DF67" i="3"/>
  <c r="DR67" i="3" s="1"/>
  <c r="CT20" i="3"/>
  <c r="EG20" i="3" s="1"/>
  <c r="EA20" i="3" s="1"/>
  <c r="DF20" i="3"/>
  <c r="CT132" i="3"/>
  <c r="EG132" i="3" s="1"/>
  <c r="EA132" i="3" s="1"/>
  <c r="DF132" i="3"/>
  <c r="DR132" i="3" s="1"/>
  <c r="CT164" i="3"/>
  <c r="EG164" i="3" s="1"/>
  <c r="EA164" i="3" s="1"/>
  <c r="DF164" i="3"/>
  <c r="DR164" i="3" s="1"/>
  <c r="CT93" i="3"/>
  <c r="EG93" i="3" s="1"/>
  <c r="EA93" i="3" s="1"/>
  <c r="DF93" i="3"/>
  <c r="DR93" i="3" s="1"/>
  <c r="CT55" i="3"/>
  <c r="EG55" i="3" s="1"/>
  <c r="EA55" i="3" s="1"/>
  <c r="DF55" i="3"/>
  <c r="DR55" i="3" s="1"/>
  <c r="CT24" i="3"/>
  <c r="EG24" i="3" s="1"/>
  <c r="EA24" i="3" s="1"/>
  <c r="DF24" i="3"/>
  <c r="CT88" i="3"/>
  <c r="EG88" i="3" s="1"/>
  <c r="EA88" i="3" s="1"/>
  <c r="DF88" i="3"/>
  <c r="DR88" i="3" s="1"/>
  <c r="CT159" i="3"/>
  <c r="EG159" i="3" s="1"/>
  <c r="EA159" i="3" s="1"/>
  <c r="DF159" i="3"/>
  <c r="DR159" i="3" s="1"/>
  <c r="CT143" i="3"/>
  <c r="EG143" i="3" s="1"/>
  <c r="EA143" i="3" s="1"/>
  <c r="DF143" i="3"/>
  <c r="DR143" i="3" s="1"/>
  <c r="CT126" i="3"/>
  <c r="EG126" i="3" s="1"/>
  <c r="EA126" i="3" s="1"/>
  <c r="DF126" i="3"/>
  <c r="CT110" i="3"/>
  <c r="EG110" i="3" s="1"/>
  <c r="EA110" i="3" s="1"/>
  <c r="DF110" i="3"/>
  <c r="CT150" i="3"/>
  <c r="EG150" i="3" s="1"/>
  <c r="EA150" i="3" s="1"/>
  <c r="DF150" i="3"/>
  <c r="DR150" i="3" s="1"/>
  <c r="CT137" i="3"/>
  <c r="EG137" i="3" s="1"/>
  <c r="EA137" i="3" s="1"/>
  <c r="DF137" i="3"/>
  <c r="DR137" i="3" s="1"/>
  <c r="CT98" i="3"/>
  <c r="EG98" i="3" s="1"/>
  <c r="EA98" i="3" s="1"/>
  <c r="DF98" i="3"/>
  <c r="CT169" i="3"/>
  <c r="EG169" i="3" s="1"/>
  <c r="EA169" i="3" s="1"/>
  <c r="DF169" i="3"/>
  <c r="DR169" i="3" s="1"/>
  <c r="CT168" i="3"/>
  <c r="EG168" i="3" s="1"/>
  <c r="EA168" i="3" s="1"/>
  <c r="DF168" i="3"/>
  <c r="DR168" i="3" s="1"/>
  <c r="CT10" i="3"/>
  <c r="EG10" i="3" s="1"/>
  <c r="EA10" i="3" s="1"/>
  <c r="DF10" i="3"/>
  <c r="DR10" i="3" s="1"/>
  <c r="CT81" i="3"/>
  <c r="EG81" i="3" s="1"/>
  <c r="EA81" i="3" s="1"/>
  <c r="DF81" i="3"/>
  <c r="DR81" i="3" s="1"/>
  <c r="CT19" i="3"/>
  <c r="EG19" i="3" s="1"/>
  <c r="EA19" i="3" s="1"/>
  <c r="DF19" i="3"/>
  <c r="DR19" i="3" s="1"/>
  <c r="CT84" i="3"/>
  <c r="EG84" i="3" s="1"/>
  <c r="EA84" i="3" s="1"/>
  <c r="DF84" i="3"/>
  <c r="CT119" i="3"/>
  <c r="EG119" i="3" s="1"/>
  <c r="EA119" i="3" s="1"/>
  <c r="DF119" i="3"/>
  <c r="CT147" i="3"/>
  <c r="EG147" i="3" s="1"/>
  <c r="EA147" i="3" s="1"/>
  <c r="DF147" i="3"/>
  <c r="CT90" i="3"/>
  <c r="EG90" i="3" s="1"/>
  <c r="EA90" i="3" s="1"/>
  <c r="DF90" i="3"/>
  <c r="CT138" i="3"/>
  <c r="EG138" i="3" s="1"/>
  <c r="EA138" i="3" s="1"/>
  <c r="DF138" i="3"/>
  <c r="DR138" i="3" s="1"/>
  <c r="CT157" i="3"/>
  <c r="EG157" i="3" s="1"/>
  <c r="EA157" i="3" s="1"/>
  <c r="DF157" i="3"/>
  <c r="CT140" i="3"/>
  <c r="EG140" i="3" s="1"/>
  <c r="EA140" i="3" s="1"/>
  <c r="DF140" i="3"/>
  <c r="CT85" i="3"/>
  <c r="EG85" i="3" s="1"/>
  <c r="EA85" i="3" s="1"/>
  <c r="DF85" i="3"/>
  <c r="CT21" i="3"/>
  <c r="EG21" i="3" s="1"/>
  <c r="EA21" i="3" s="1"/>
  <c r="DF21" i="3"/>
  <c r="DR21" i="3" s="1"/>
  <c r="CT108" i="3"/>
  <c r="EG108" i="3" s="1"/>
  <c r="EA108" i="3" s="1"/>
  <c r="DF108" i="3"/>
  <c r="DR108" i="3" s="1"/>
  <c r="CT59" i="3"/>
  <c r="EG59" i="3" s="1"/>
  <c r="EA59" i="3" s="1"/>
  <c r="DF59" i="3"/>
  <c r="CT11" i="3"/>
  <c r="EG11" i="3" s="1"/>
  <c r="EA11" i="3" s="1"/>
  <c r="DF11" i="3"/>
  <c r="DR11" i="3" s="1"/>
  <c r="CT30" i="3"/>
  <c r="EG30" i="3" s="1"/>
  <c r="EA30" i="3" s="1"/>
  <c r="DF30" i="3"/>
  <c r="CT74" i="3"/>
  <c r="EG74" i="3" s="1"/>
  <c r="EA74" i="3" s="1"/>
  <c r="DF74" i="3"/>
  <c r="DR74" i="3" s="1"/>
  <c r="CT29" i="3"/>
  <c r="EG29" i="3" s="1"/>
  <c r="EA29" i="3" s="1"/>
  <c r="DF29" i="3"/>
  <c r="DR29" i="3" s="1"/>
  <c r="CT13" i="3"/>
  <c r="EG13" i="3" s="1"/>
  <c r="EA13" i="3" s="1"/>
  <c r="DF13" i="3"/>
  <c r="DR13" i="3" s="1"/>
  <c r="CT181" i="3"/>
  <c r="EG181" i="3" s="1"/>
  <c r="EA181" i="3" s="1"/>
  <c r="DF181" i="3"/>
  <c r="DR181" i="3" s="1"/>
  <c r="CT116" i="3"/>
  <c r="EG116" i="3" s="1"/>
  <c r="EA116" i="3" s="1"/>
  <c r="DF116" i="3"/>
  <c r="DR116" i="3" s="1"/>
  <c r="CT54" i="3"/>
  <c r="EG54" i="3" s="1"/>
  <c r="EA54" i="3" s="1"/>
  <c r="DF54" i="3"/>
  <c r="CT166" i="3"/>
  <c r="EG166" i="3" s="1"/>
  <c r="EA166" i="3" s="1"/>
  <c r="DF166" i="3"/>
  <c r="DR166" i="3" s="1"/>
  <c r="CT39" i="3"/>
  <c r="EG39" i="3" s="1"/>
  <c r="EA39" i="3" s="1"/>
  <c r="DF39" i="3"/>
  <c r="CT127" i="3"/>
  <c r="EG127" i="3" s="1"/>
  <c r="EA127" i="3" s="1"/>
  <c r="DF127" i="3"/>
  <c r="DR127" i="3" s="1"/>
  <c r="CT178" i="3"/>
  <c r="EG178" i="3" s="1"/>
  <c r="EA178" i="3" s="1"/>
  <c r="DF178" i="3"/>
  <c r="DR178" i="3" s="1"/>
  <c r="CT146" i="3"/>
  <c r="EG146" i="3" s="1"/>
  <c r="EA146" i="3" s="1"/>
  <c r="DF146" i="3"/>
  <c r="DR146" i="3" s="1"/>
  <c r="CT149" i="3"/>
  <c r="EG149" i="3" s="1"/>
  <c r="EA149" i="3" s="1"/>
  <c r="DF149" i="3"/>
  <c r="DR149" i="3" s="1"/>
  <c r="CT136" i="3"/>
  <c r="EG136" i="3" s="1"/>
  <c r="EA136" i="3" s="1"/>
  <c r="DF136" i="3"/>
  <c r="DR136" i="3" s="1"/>
  <c r="CT165" i="3"/>
  <c r="EG165" i="3" s="1"/>
  <c r="EA165" i="3" s="1"/>
  <c r="DF165" i="3"/>
  <c r="DR165" i="3" s="1"/>
  <c r="CT36" i="3"/>
  <c r="EG36" i="3" s="1"/>
  <c r="EA36" i="3" s="1"/>
  <c r="DF36" i="3"/>
  <c r="DR36" i="3" s="1"/>
  <c r="CT86" i="3"/>
  <c r="EG86" i="3" s="1"/>
  <c r="EA86" i="3" s="1"/>
  <c r="DF86" i="3"/>
  <c r="DR86" i="3" s="1"/>
  <c r="CT131" i="3"/>
  <c r="EG131" i="3" s="1"/>
  <c r="EA131" i="3" s="1"/>
  <c r="DF131" i="3"/>
  <c r="DR131" i="3" s="1"/>
  <c r="CT173" i="3"/>
  <c r="EG173" i="3" s="1"/>
  <c r="EA173" i="3" s="1"/>
  <c r="DF173" i="3"/>
  <c r="DR173" i="3" s="1"/>
  <c r="CT117" i="3"/>
  <c r="EG117" i="3" s="1"/>
  <c r="EA117" i="3" s="1"/>
  <c r="DF117" i="3"/>
  <c r="DR117" i="3" s="1"/>
  <c r="CT69" i="3"/>
  <c r="EG69" i="3" s="1"/>
  <c r="EA69" i="3" s="1"/>
  <c r="DF69" i="3"/>
  <c r="DR69" i="3" s="1"/>
  <c r="CT37" i="3"/>
  <c r="EG37" i="3" s="1"/>
  <c r="EA37" i="3" s="1"/>
  <c r="DF37" i="3"/>
  <c r="DR37" i="3" s="1"/>
  <c r="CT124" i="3"/>
  <c r="EG124" i="3" s="1"/>
  <c r="EA124" i="3" s="1"/>
  <c r="DF124" i="3"/>
  <c r="CT92" i="3"/>
  <c r="EG92" i="3" s="1"/>
  <c r="EA92" i="3" s="1"/>
  <c r="DF92" i="3"/>
  <c r="DR92" i="3" s="1"/>
  <c r="CT44" i="3"/>
  <c r="EG44" i="3" s="1"/>
  <c r="EA44" i="3" s="1"/>
  <c r="DF44" i="3"/>
  <c r="CT75" i="3"/>
  <c r="EG75" i="3" s="1"/>
  <c r="EA75" i="3" s="1"/>
  <c r="DF75" i="3"/>
  <c r="DR75" i="3" s="1"/>
  <c r="CT27" i="3"/>
  <c r="EG27" i="3" s="1"/>
  <c r="EA27" i="3" s="1"/>
  <c r="DF27" i="3"/>
  <c r="DR27" i="3" s="1"/>
  <c r="CT78" i="3"/>
  <c r="EG78" i="3" s="1"/>
  <c r="EA78" i="3" s="1"/>
  <c r="DF78" i="3"/>
  <c r="DR78" i="3" s="1"/>
  <c r="CT46" i="3"/>
  <c r="EG46" i="3" s="1"/>
  <c r="EA46" i="3" s="1"/>
  <c r="DF46" i="3"/>
  <c r="CT113" i="3"/>
  <c r="EG113" i="3" s="1"/>
  <c r="EA113" i="3" s="1"/>
  <c r="DF113" i="3"/>
  <c r="DR113" i="3" s="1"/>
  <c r="CT17" i="3"/>
  <c r="EG17" i="3" s="1"/>
  <c r="EA17" i="3" s="1"/>
  <c r="DF17" i="3"/>
  <c r="DR17" i="3" s="1"/>
  <c r="CT61" i="3"/>
  <c r="EG61" i="3" s="1"/>
  <c r="EA61" i="3" s="1"/>
  <c r="DF61" i="3"/>
  <c r="DR61" i="3" s="1"/>
  <c r="CT51" i="3"/>
  <c r="EG51" i="3" s="1"/>
  <c r="EA51" i="3" s="1"/>
  <c r="DF51" i="3"/>
  <c r="DR51" i="3" s="1"/>
  <c r="CT68" i="3"/>
  <c r="EG68" i="3" s="1"/>
  <c r="EA68" i="3" s="1"/>
  <c r="DF68" i="3"/>
  <c r="DR68" i="3" s="1"/>
  <c r="CT26" i="3"/>
  <c r="EG26" i="3" s="1"/>
  <c r="EA26" i="3" s="1"/>
  <c r="DF26" i="3"/>
  <c r="DR26" i="3" s="1"/>
  <c r="CT65" i="3"/>
  <c r="EG65" i="3" s="1"/>
  <c r="EA65" i="3" s="1"/>
  <c r="DF65" i="3"/>
  <c r="DR65" i="3" s="1"/>
  <c r="CT45" i="3"/>
  <c r="EG45" i="3" s="1"/>
  <c r="EA45" i="3" s="1"/>
  <c r="DF45" i="3"/>
  <c r="CT33" i="3"/>
  <c r="EG33" i="3" s="1"/>
  <c r="EA33" i="3" s="1"/>
  <c r="DF33" i="3"/>
  <c r="DR33" i="3" s="1"/>
  <c r="CT104" i="3"/>
  <c r="EG104" i="3" s="1"/>
  <c r="EA104" i="3" s="1"/>
  <c r="DF104" i="3"/>
  <c r="DR104" i="3" s="1"/>
  <c r="CT35" i="3"/>
  <c r="EG35" i="3" s="1"/>
  <c r="EA35" i="3" s="1"/>
  <c r="DF35" i="3"/>
  <c r="CT83" i="3"/>
  <c r="EG83" i="3" s="1"/>
  <c r="EA83" i="3" s="1"/>
  <c r="DF83" i="3"/>
  <c r="DR83" i="3" s="1"/>
  <c r="CT52" i="3"/>
  <c r="EG52" i="3" s="1"/>
  <c r="EA52" i="3" s="1"/>
  <c r="DF52" i="3"/>
  <c r="CT70" i="3"/>
  <c r="EG70" i="3" s="1"/>
  <c r="EA70" i="3" s="1"/>
  <c r="DF70" i="3"/>
  <c r="DR70" i="3" s="1"/>
  <c r="CT120" i="3"/>
  <c r="EG120" i="3" s="1"/>
  <c r="EA120" i="3" s="1"/>
  <c r="DF120" i="3"/>
  <c r="DR120" i="3" s="1"/>
  <c r="CT38" i="3"/>
  <c r="EG38" i="3" s="1"/>
  <c r="EA38" i="3" s="1"/>
  <c r="DF38" i="3"/>
  <c r="CT23" i="3"/>
  <c r="EG23" i="3" s="1"/>
  <c r="EA23" i="3" s="1"/>
  <c r="DF23" i="3"/>
  <c r="DR23" i="3" s="1"/>
  <c r="CT71" i="3"/>
  <c r="EG71" i="3" s="1"/>
  <c r="EA71" i="3" s="1"/>
  <c r="DF71" i="3"/>
  <c r="DR71" i="3" s="1"/>
  <c r="CT56" i="3"/>
  <c r="EG56" i="3" s="1"/>
  <c r="EA56" i="3" s="1"/>
  <c r="DF56" i="3"/>
  <c r="CT77" i="3"/>
  <c r="EG77" i="3" s="1"/>
  <c r="EA77" i="3" s="1"/>
  <c r="DF77" i="3"/>
  <c r="DR77" i="3" s="1"/>
  <c r="CT122" i="3"/>
  <c r="EG122" i="3" s="1"/>
  <c r="EA122" i="3" s="1"/>
  <c r="DF122" i="3"/>
  <c r="CT167" i="3"/>
  <c r="EG167" i="3" s="1"/>
  <c r="EA167" i="3" s="1"/>
  <c r="DF167" i="3"/>
  <c r="DR167" i="3" s="1"/>
  <c r="CT151" i="3"/>
  <c r="EG151" i="3" s="1"/>
  <c r="EA151" i="3" s="1"/>
  <c r="DF151" i="3"/>
  <c r="DR151" i="3" s="1"/>
  <c r="CT118" i="3"/>
  <c r="EG118" i="3" s="1"/>
  <c r="EA118" i="3" s="1"/>
  <c r="DF118" i="3"/>
  <c r="CT102" i="3"/>
  <c r="EG102" i="3" s="1"/>
  <c r="EA102" i="3" s="1"/>
  <c r="DF102" i="3"/>
  <c r="DR102" i="3" s="1"/>
  <c r="CT158" i="3"/>
  <c r="EG158" i="3" s="1"/>
  <c r="EA158" i="3" s="1"/>
  <c r="DF158" i="3"/>
  <c r="CT142" i="3"/>
  <c r="EG142" i="3" s="1"/>
  <c r="EA142" i="3" s="1"/>
  <c r="DF142" i="3"/>
  <c r="DR142" i="3" s="1"/>
  <c r="CT133" i="3"/>
  <c r="EG133" i="3" s="1"/>
  <c r="EA133" i="3" s="1"/>
  <c r="DF133" i="3"/>
  <c r="DR133" i="3" s="1"/>
  <c r="CT161" i="3"/>
  <c r="EG161" i="3" s="1"/>
  <c r="EA161" i="3" s="1"/>
  <c r="DF161" i="3"/>
  <c r="CT145" i="3"/>
  <c r="EG145" i="3" s="1"/>
  <c r="EA145" i="3" s="1"/>
  <c r="DF145" i="3"/>
  <c r="DR145" i="3" s="1"/>
  <c r="CT95" i="3"/>
  <c r="EG95" i="3" s="1"/>
  <c r="EA95" i="3" s="1"/>
  <c r="DF95" i="3"/>
  <c r="CT160" i="3"/>
  <c r="EG160" i="3" s="1"/>
  <c r="EA160" i="3" s="1"/>
  <c r="DF160" i="3"/>
  <c r="CT144" i="3"/>
  <c r="EG144" i="3" s="1"/>
  <c r="EA144" i="3" s="1"/>
  <c r="DF144" i="3"/>
  <c r="DR144" i="3" s="1"/>
  <c r="CT121" i="3"/>
  <c r="EG121" i="3" s="1"/>
  <c r="EA121" i="3" s="1"/>
  <c r="DF121" i="3"/>
  <c r="DR121" i="3" s="1"/>
  <c r="CT105" i="3"/>
  <c r="EG105" i="3" s="1"/>
  <c r="EA105" i="3" s="1"/>
  <c r="DF105" i="3"/>
  <c r="DR105" i="3" s="1"/>
  <c r="CT89" i="3"/>
  <c r="EG89" i="3" s="1"/>
  <c r="EA89" i="3" s="1"/>
  <c r="DF89" i="3"/>
  <c r="DR89" i="3" s="1"/>
  <c r="CT73" i="3"/>
  <c r="EG73" i="3" s="1"/>
  <c r="EA73" i="3" s="1"/>
  <c r="DF73" i="3"/>
  <c r="DR73" i="3" s="1"/>
  <c r="CT57" i="3"/>
  <c r="EG57" i="3" s="1"/>
  <c r="EA57" i="3" s="1"/>
  <c r="DF57" i="3"/>
  <c r="DR57" i="3" s="1"/>
  <c r="CT41" i="3"/>
  <c r="EG41" i="3" s="1"/>
  <c r="EA41" i="3" s="1"/>
  <c r="DF41" i="3"/>
  <c r="DR41" i="3" s="1"/>
  <c r="CT25" i="3"/>
  <c r="EG25" i="3" s="1"/>
  <c r="EA25" i="3" s="1"/>
  <c r="DF25" i="3"/>
  <c r="DR25" i="3" s="1"/>
  <c r="CT9" i="3"/>
  <c r="EG9" i="3" s="1"/>
  <c r="EA9" i="3" s="1"/>
  <c r="DF9" i="3"/>
  <c r="DR9" i="3" s="1"/>
  <c r="CT128" i="3"/>
  <c r="EG128" i="3" s="1"/>
  <c r="EA128" i="3" s="1"/>
  <c r="DF128" i="3"/>
  <c r="DR128" i="3" s="1"/>
  <c r="CT112" i="3"/>
  <c r="EG112" i="3" s="1"/>
  <c r="EA112" i="3" s="1"/>
  <c r="DF112" i="3"/>
  <c r="DR112" i="3" s="1"/>
  <c r="CT96" i="3"/>
  <c r="EG96" i="3" s="1"/>
  <c r="EA96" i="3" s="1"/>
  <c r="DF96" i="3"/>
  <c r="CT80" i="3"/>
  <c r="EG80" i="3" s="1"/>
  <c r="EA80" i="3" s="1"/>
  <c r="DF80" i="3"/>
  <c r="DR80" i="3" s="1"/>
  <c r="CT64" i="3"/>
  <c r="EG64" i="3" s="1"/>
  <c r="EA64" i="3" s="1"/>
  <c r="DF64" i="3"/>
  <c r="DR64" i="3" s="1"/>
  <c r="CT48" i="3"/>
  <c r="EG48" i="3" s="1"/>
  <c r="EA48" i="3" s="1"/>
  <c r="DF48" i="3"/>
  <c r="DR48" i="3" s="1"/>
  <c r="CT32" i="3"/>
  <c r="EG32" i="3" s="1"/>
  <c r="EA32" i="3" s="1"/>
  <c r="DF32" i="3"/>
  <c r="CT16" i="3"/>
  <c r="EG16" i="3" s="1"/>
  <c r="EA16" i="3" s="1"/>
  <c r="DF16" i="3"/>
  <c r="DR16" i="3" s="1"/>
  <c r="CT79" i="3"/>
  <c r="EG79" i="3" s="1"/>
  <c r="EA79" i="3" s="1"/>
  <c r="DF79" i="3"/>
  <c r="DR79" i="3" s="1"/>
  <c r="CT63" i="3"/>
  <c r="EG63" i="3" s="1"/>
  <c r="EA63" i="3" s="1"/>
  <c r="DF63" i="3"/>
  <c r="DR63" i="3" s="1"/>
  <c r="CT47" i="3"/>
  <c r="EG47" i="3" s="1"/>
  <c r="EA47" i="3" s="1"/>
  <c r="DF47" i="3"/>
  <c r="CT31" i="3"/>
  <c r="EG31" i="3" s="1"/>
  <c r="EA31" i="3" s="1"/>
  <c r="DF31" i="3"/>
  <c r="DR31" i="3" s="1"/>
  <c r="CT15" i="3"/>
  <c r="EG15" i="3" s="1"/>
  <c r="EA15" i="3" s="1"/>
  <c r="DF15" i="3"/>
  <c r="DR15" i="3" s="1"/>
  <c r="CT82" i="3"/>
  <c r="EG82" i="3" s="1"/>
  <c r="EA82" i="3" s="1"/>
  <c r="DF82" i="3"/>
  <c r="DR82" i="3" s="1"/>
  <c r="CT66" i="3"/>
  <c r="EG66" i="3" s="1"/>
  <c r="EA66" i="3" s="1"/>
  <c r="DF66" i="3"/>
  <c r="DR66" i="3" s="1"/>
  <c r="CT50" i="3"/>
  <c r="EG50" i="3" s="1"/>
  <c r="EA50" i="3" s="1"/>
  <c r="DF50" i="3"/>
  <c r="DR50" i="3" s="1"/>
  <c r="CT34" i="3"/>
  <c r="EG34" i="3" s="1"/>
  <c r="EA34" i="3" s="1"/>
  <c r="DF34" i="3"/>
  <c r="DR34" i="3" s="1"/>
  <c r="CT18" i="3"/>
  <c r="EG18" i="3" s="1"/>
  <c r="EA18" i="3" s="1"/>
  <c r="DF18" i="3"/>
  <c r="DR18" i="3" s="1"/>
  <c r="CT5" i="3"/>
  <c r="DR84" i="3"/>
  <c r="CT6" i="3"/>
  <c r="EG6" i="3" s="1"/>
  <c r="EA6" i="3" s="1"/>
  <c r="DR156" i="3"/>
  <c r="DR124" i="3"/>
  <c r="DR5" i="3"/>
  <c r="DR53" i="3"/>
  <c r="CT87" i="3"/>
  <c r="EG87" i="3" s="1"/>
  <c r="EA87" i="3" s="1"/>
  <c r="CT72" i="3"/>
  <c r="EG72" i="3" s="1"/>
  <c r="EA72" i="3" s="1"/>
  <c r="CT130" i="3"/>
  <c r="EG130" i="3" s="1"/>
  <c r="EA130" i="3" s="1"/>
  <c r="DR130" i="3"/>
  <c r="CT114" i="3"/>
  <c r="EG114" i="3" s="1"/>
  <c r="EA114" i="3" s="1"/>
  <c r="DR114" i="3"/>
  <c r="DR100" i="3"/>
  <c r="CT134" i="3"/>
  <c r="EG134" i="3" s="1"/>
  <c r="EA134" i="3" s="1"/>
  <c r="CT8" i="3"/>
  <c r="EG8" i="3" s="1"/>
  <c r="EA8" i="3" s="1"/>
  <c r="CT123" i="3"/>
  <c r="EG123" i="3" s="1"/>
  <c r="EA123" i="3" s="1"/>
  <c r="DR123" i="3"/>
  <c r="DR163" i="3"/>
  <c r="DR129" i="3"/>
  <c r="CT111" i="3"/>
  <c r="EG111" i="3" s="1"/>
  <c r="EA111" i="3" s="1"/>
  <c r="DR111" i="3"/>
  <c r="CT139" i="3"/>
  <c r="EG139" i="3" s="1"/>
  <c r="EA139" i="3" s="1"/>
  <c r="DR139" i="3"/>
  <c r="CT162" i="3"/>
  <c r="EG162" i="3" s="1"/>
  <c r="EA162" i="3" s="1"/>
  <c r="DR162" i="3"/>
  <c r="DR30" i="3"/>
  <c r="DR157" i="3"/>
  <c r="DR154" i="3"/>
  <c r="DR140" i="3"/>
  <c r="DR59" i="3"/>
  <c r="DR147" i="3"/>
  <c r="DR45" i="3"/>
  <c r="DR6" i="3"/>
  <c r="DR7" i="3"/>
  <c r="DR96" i="3"/>
  <c r="DR158" i="3"/>
  <c r="DR47" i="3"/>
  <c r="CT153" i="3"/>
  <c r="EG153" i="3" s="1"/>
  <c r="EA153" i="3" s="1"/>
  <c r="DR160" i="3"/>
  <c r="DR98" i="3"/>
  <c r="DR54" i="3"/>
  <c r="DR40" i="3"/>
  <c r="DR126" i="3"/>
  <c r="DR38" i="3"/>
  <c r="CT180" i="3"/>
  <c r="EG180" i="3" s="1"/>
  <c r="EA180" i="3" s="1"/>
  <c r="DR174" i="3"/>
  <c r="CT174" i="3"/>
  <c r="EG174" i="3" s="1"/>
  <c r="EA174" i="3" s="1"/>
  <c r="CT172" i="3"/>
  <c r="EG172" i="3" s="1"/>
  <c r="EA172" i="3" s="1"/>
  <c r="DR172" i="3"/>
  <c r="DR28" i="3"/>
  <c r="CT28" i="3"/>
  <c r="EG28" i="3" s="1"/>
  <c r="EA28" i="3" s="1"/>
  <c r="CT182" i="3"/>
  <c r="EG182" i="3" s="1"/>
  <c r="EA182" i="3" s="1"/>
  <c r="CT170" i="3"/>
  <c r="EG170" i="3" s="1"/>
  <c r="EA170" i="3" s="1"/>
  <c r="J20" i="5"/>
  <c r="CT177" i="3"/>
  <c r="EG177" i="3" s="1"/>
  <c r="EA177" i="3" s="1"/>
  <c r="CT176" i="3"/>
  <c r="EG176" i="3" s="1"/>
  <c r="EA176" i="3" s="1"/>
  <c r="CT42" i="3"/>
  <c r="EG42" i="3" s="1"/>
  <c r="EA42" i="3" s="1"/>
  <c r="CT175" i="3"/>
  <c r="EG175" i="3" s="1"/>
  <c r="EA175" i="3" s="1"/>
  <c r="CT171" i="3"/>
  <c r="EG171" i="3" s="1"/>
  <c r="EA171" i="3" s="1"/>
  <c r="CT58" i="3"/>
  <c r="EG58" i="3" s="1"/>
  <c r="EA58" i="3" s="1"/>
  <c r="CT179" i="3"/>
  <c r="EG179" i="3" s="1"/>
  <c r="EA179" i="3" s="1"/>
  <c r="CT155" i="3"/>
  <c r="EG155" i="3" s="1"/>
  <c r="EA155" i="3" s="1"/>
  <c r="CT94" i="3"/>
  <c r="EG94" i="3" s="1"/>
  <c r="EA94" i="3" s="1"/>
  <c r="CT49" i="3"/>
  <c r="EG49" i="3" s="1"/>
  <c r="EA49" i="3" s="1"/>
  <c r="CT97" i="3"/>
  <c r="EG97" i="3" s="1"/>
  <c r="EA97" i="3" s="1"/>
  <c r="CT107" i="3"/>
  <c r="EG107" i="3" s="1"/>
  <c r="EA107" i="3" s="1"/>
  <c r="CT106" i="3"/>
  <c r="EG106" i="3" s="1"/>
  <c r="EA106" i="3" s="1"/>
  <c r="DR155" i="3"/>
  <c r="DR97" i="3"/>
  <c r="DR94" i="3"/>
  <c r="DR180" i="3"/>
  <c r="DR134" i="3"/>
  <c r="DR8" i="3"/>
  <c r="DR42" i="3"/>
  <c r="DR24" i="3"/>
  <c r="DR176" i="3"/>
  <c r="DR152" i="3"/>
  <c r="DR175" i="3"/>
  <c r="EG5" i="3"/>
  <c r="CT135" i="3"/>
  <c r="DR177" i="3"/>
  <c r="DR153" i="3"/>
  <c r="DR87" i="3"/>
  <c r="DR179" i="3"/>
  <c r="DR107" i="3"/>
  <c r="DR49" i="3"/>
  <c r="DR72" i="3"/>
  <c r="DR106" i="3"/>
  <c r="DR182" i="3"/>
  <c r="DR58" i="3"/>
  <c r="DR171" i="3"/>
  <c r="DR170" i="3"/>
  <c r="G21" i="20" l="1"/>
  <c r="G26" i="20" s="1"/>
  <c r="DR52" i="3"/>
  <c r="DR95" i="3"/>
  <c r="DR103" i="3"/>
  <c r="DR35" i="3"/>
  <c r="DR125" i="3"/>
  <c r="DR44" i="3"/>
  <c r="DR122" i="3"/>
  <c r="DR110" i="3"/>
  <c r="DR32" i="3"/>
  <c r="DR20" i="3"/>
  <c r="DR99" i="3"/>
  <c r="DR161" i="3"/>
  <c r="DR90" i="3"/>
  <c r="DR118" i="3"/>
  <c r="DR119" i="3"/>
  <c r="DR56" i="3"/>
  <c r="DR39" i="3"/>
  <c r="DR46" i="3"/>
  <c r="DR85" i="3"/>
  <c r="H12" i="20" s="1"/>
  <c r="H11" i="20" s="1"/>
  <c r="EG135" i="3"/>
  <c r="EA135" i="3" s="1"/>
  <c r="H13" i="19"/>
  <c r="CT4" i="3"/>
  <c r="CH4" i="3" s="1"/>
  <c r="EA5" i="3"/>
  <c r="DR135" i="3"/>
  <c r="J9" i="5" s="1"/>
  <c r="J10" i="5"/>
  <c r="I13" i="5" s="1"/>
  <c r="H17" i="20" l="1"/>
  <c r="EG185" i="3"/>
  <c r="EG4" i="3"/>
  <c r="EA4" i="3" s="1"/>
  <c r="EG186" i="3"/>
  <c r="H20" i="20"/>
  <c r="H23" i="20"/>
  <c r="J11" i="5"/>
  <c r="J18" i="5"/>
  <c r="I12" i="5"/>
  <c r="I14" i="5" s="1"/>
  <c r="EP6" i="3"/>
  <c r="EP7" i="3"/>
  <c r="EP9" i="3"/>
  <c r="EP5" i="3"/>
  <c r="ET3" i="3"/>
  <c r="ET11" i="3"/>
  <c r="EP4" i="3"/>
  <c r="ET9" i="3"/>
  <c r="EP3" i="3"/>
  <c r="EP12" i="3"/>
  <c r="ET6" i="3"/>
  <c r="EP11" i="3"/>
  <c r="EP10" i="3"/>
  <c r="ET12" i="3"/>
  <c r="ET8" i="3"/>
  <c r="ET7" i="3"/>
  <c r="EA186" i="3"/>
  <c r="ET5" i="3"/>
  <c r="EA185" i="3"/>
  <c r="EP8" i="3"/>
  <c r="ET10" i="3"/>
  <c r="ET4" i="3"/>
  <c r="DR4" i="3"/>
  <c r="DF4" i="3" s="1"/>
  <c r="H14" i="19"/>
  <c r="H17" i="19" s="1"/>
  <c r="H16" i="19"/>
  <c r="J14" i="7" l="1"/>
  <c r="J15" i="7"/>
  <c r="J17" i="7" s="1"/>
  <c r="EP13" i="3"/>
  <c r="EQ6" i="3" s="1"/>
  <c r="ET13" i="3"/>
  <c r="EU5" i="3" s="1"/>
  <c r="EQ11" i="3" l="1"/>
  <c r="EQ9" i="3"/>
  <c r="EU8" i="3"/>
  <c r="EU7" i="3"/>
  <c r="EU11" i="3"/>
  <c r="EU4" i="3"/>
  <c r="EQ4" i="3"/>
  <c r="EU6" i="3"/>
  <c r="EU9" i="3"/>
  <c r="EQ10" i="3"/>
  <c r="EQ12" i="3"/>
  <c r="EU12" i="3"/>
  <c r="EU3" i="3"/>
  <c r="EU10" i="3"/>
  <c r="EQ7" i="3"/>
  <c r="EQ8" i="3"/>
  <c r="EQ5" i="3"/>
  <c r="EQ3" i="3"/>
  <c r="J23" i="7"/>
  <c r="J24" i="7" l="1"/>
  <c r="J26" i="7" s="1"/>
  <c r="J27" i="7" l="1"/>
  <c r="BW4" i="3" s="1"/>
  <c r="BW6" i="3" l="1"/>
  <c r="BW8" i="3"/>
  <c r="BW10" i="3"/>
  <c r="CI10" i="3" s="1"/>
  <c r="DG10" i="3" s="1"/>
  <c r="BW12" i="3"/>
  <c r="CI12" i="3" s="1"/>
  <c r="DG12" i="3" s="1"/>
  <c r="BW14" i="3"/>
  <c r="BW16" i="3"/>
  <c r="BW18" i="3"/>
  <c r="BW20" i="3"/>
  <c r="CI20" i="3" s="1"/>
  <c r="DG20" i="3" s="1"/>
  <c r="BW22" i="3"/>
  <c r="BW24" i="3"/>
  <c r="BW26" i="3"/>
  <c r="CI26" i="3" s="1"/>
  <c r="DG26" i="3" s="1"/>
  <c r="BW28" i="3"/>
  <c r="CI28" i="3" s="1"/>
  <c r="DG28" i="3" s="1"/>
  <c r="BW30" i="3"/>
  <c r="BW32" i="3"/>
  <c r="BW34" i="3"/>
  <c r="CI34" i="3" s="1"/>
  <c r="DG34" i="3" s="1"/>
  <c r="BW36" i="3"/>
  <c r="CI36" i="3" s="1"/>
  <c r="DG36" i="3" s="1"/>
  <c r="BW38" i="3"/>
  <c r="BW40" i="3"/>
  <c r="BW42" i="3"/>
  <c r="CI42" i="3" s="1"/>
  <c r="DG42" i="3" s="1"/>
  <c r="BW44" i="3"/>
  <c r="CI44" i="3" s="1"/>
  <c r="DG44" i="3" s="1"/>
  <c r="BW46" i="3"/>
  <c r="BW48" i="3"/>
  <c r="BW50" i="3"/>
  <c r="BW52" i="3"/>
  <c r="CI52" i="3" s="1"/>
  <c r="DG52" i="3" s="1"/>
  <c r="BW54" i="3"/>
  <c r="BW56" i="3"/>
  <c r="BW58" i="3"/>
  <c r="CI58" i="3" s="1"/>
  <c r="DG58" i="3" s="1"/>
  <c r="BW60" i="3"/>
  <c r="CI60" i="3" s="1"/>
  <c r="DG60" i="3" s="1"/>
  <c r="BW62" i="3"/>
  <c r="CI62" i="3" s="1"/>
  <c r="DG62" i="3" s="1"/>
  <c r="BW64" i="3"/>
  <c r="BW66" i="3"/>
  <c r="CI66" i="3" s="1"/>
  <c r="DG66" i="3" s="1"/>
  <c r="BW68" i="3"/>
  <c r="CI68" i="3" s="1"/>
  <c r="DG68" i="3" s="1"/>
  <c r="BW70" i="3"/>
  <c r="BW72" i="3"/>
  <c r="BW74" i="3"/>
  <c r="CI74" i="3" s="1"/>
  <c r="DG74" i="3" s="1"/>
  <c r="BW76" i="3"/>
  <c r="CI76" i="3" s="1"/>
  <c r="DG76" i="3" s="1"/>
  <c r="BW78" i="3"/>
  <c r="BW80" i="3"/>
  <c r="BW82" i="3"/>
  <c r="CI82" i="3" s="1"/>
  <c r="DG82" i="3" s="1"/>
  <c r="BW84" i="3"/>
  <c r="CI84" i="3" s="1"/>
  <c r="DG84" i="3" s="1"/>
  <c r="BW86" i="3"/>
  <c r="BW88" i="3"/>
  <c r="BW90" i="3"/>
  <c r="CI90" i="3" s="1"/>
  <c r="DG90" i="3" s="1"/>
  <c r="BW92" i="3"/>
  <c r="CI92" i="3" s="1"/>
  <c r="DG92" i="3" s="1"/>
  <c r="BW94" i="3"/>
  <c r="BW96" i="3"/>
  <c r="BW98" i="3"/>
  <c r="CI98" i="3" s="1"/>
  <c r="DG98" i="3" s="1"/>
  <c r="BW100" i="3"/>
  <c r="CI100" i="3" s="1"/>
  <c r="DG100" i="3" s="1"/>
  <c r="BW102" i="3"/>
  <c r="CI102" i="3" s="1"/>
  <c r="DG102" i="3" s="1"/>
  <c r="BW104" i="3"/>
  <c r="BW106" i="3"/>
  <c r="CI106" i="3" s="1"/>
  <c r="DG106" i="3" s="1"/>
  <c r="BW108" i="3"/>
  <c r="CI108" i="3" s="1"/>
  <c r="DG108" i="3" s="1"/>
  <c r="BW110" i="3"/>
  <c r="CI110" i="3" s="1"/>
  <c r="DG110" i="3" s="1"/>
  <c r="BW112" i="3"/>
  <c r="BW114" i="3"/>
  <c r="CI114" i="3" s="1"/>
  <c r="DG114" i="3" s="1"/>
  <c r="BW116" i="3"/>
  <c r="CI116" i="3" s="1"/>
  <c r="DG116" i="3" s="1"/>
  <c r="BW118" i="3"/>
  <c r="CI118" i="3" s="1"/>
  <c r="DG118" i="3" s="1"/>
  <c r="BW120" i="3"/>
  <c r="BW122" i="3"/>
  <c r="CI122" i="3" s="1"/>
  <c r="DG122" i="3" s="1"/>
  <c r="BW124" i="3"/>
  <c r="CI124" i="3" s="1"/>
  <c r="DG124" i="3" s="1"/>
  <c r="BW126" i="3"/>
  <c r="BW128" i="3"/>
  <c r="BW130" i="3"/>
  <c r="CI130" i="3" s="1"/>
  <c r="DG130" i="3" s="1"/>
  <c r="BW132" i="3"/>
  <c r="CI132" i="3" s="1"/>
  <c r="DG132" i="3" s="1"/>
  <c r="BW134" i="3"/>
  <c r="CI134" i="3" s="1"/>
  <c r="DG134" i="3" s="1"/>
  <c r="BW136" i="3"/>
  <c r="BW138" i="3"/>
  <c r="CI138" i="3" s="1"/>
  <c r="DG138" i="3" s="1"/>
  <c r="BW140" i="3"/>
  <c r="CI140" i="3" s="1"/>
  <c r="DG140" i="3" s="1"/>
  <c r="BW142" i="3"/>
  <c r="CI142" i="3" s="1"/>
  <c r="DG142" i="3" s="1"/>
  <c r="BW144" i="3"/>
  <c r="BW146" i="3"/>
  <c r="CI146" i="3" s="1"/>
  <c r="DG146" i="3" s="1"/>
  <c r="BW148" i="3"/>
  <c r="CI148" i="3" s="1"/>
  <c r="DG148" i="3" s="1"/>
  <c r="BW150" i="3"/>
  <c r="CI150" i="3" s="1"/>
  <c r="DG150" i="3" s="1"/>
  <c r="BW152" i="3"/>
  <c r="BW154" i="3"/>
  <c r="CI154" i="3" s="1"/>
  <c r="DG154" i="3" s="1"/>
  <c r="BW156" i="3"/>
  <c r="CI156" i="3" s="1"/>
  <c r="DG156" i="3" s="1"/>
  <c r="BW158" i="3"/>
  <c r="CI158" i="3" s="1"/>
  <c r="DG158" i="3" s="1"/>
  <c r="BW160" i="3"/>
  <c r="BW162" i="3"/>
  <c r="CI162" i="3" s="1"/>
  <c r="DG162" i="3" s="1"/>
  <c r="BW164" i="3"/>
  <c r="CI164" i="3" s="1"/>
  <c r="DG164" i="3" s="1"/>
  <c r="BW166" i="3"/>
  <c r="BW168" i="3"/>
  <c r="BW170" i="3"/>
  <c r="CI170" i="3" s="1"/>
  <c r="DG170" i="3" s="1"/>
  <c r="BW172" i="3"/>
  <c r="CI172" i="3" s="1"/>
  <c r="DG172" i="3" s="1"/>
  <c r="BW174" i="3"/>
  <c r="BW7" i="3"/>
  <c r="BW9" i="3"/>
  <c r="CI9" i="3" s="1"/>
  <c r="DG9" i="3" s="1"/>
  <c r="BW11" i="3"/>
  <c r="CI11" i="3" s="1"/>
  <c r="DG11" i="3" s="1"/>
  <c r="BW13" i="3"/>
  <c r="BW15" i="3"/>
  <c r="BW17" i="3"/>
  <c r="BW19" i="3"/>
  <c r="CI19" i="3" s="1"/>
  <c r="DG19" i="3" s="1"/>
  <c r="BW21" i="3"/>
  <c r="CI21" i="3" s="1"/>
  <c r="DG21" i="3" s="1"/>
  <c r="BW23" i="3"/>
  <c r="BW25" i="3"/>
  <c r="CI25" i="3" s="1"/>
  <c r="DG25" i="3" s="1"/>
  <c r="BW27" i="3"/>
  <c r="CI27" i="3" s="1"/>
  <c r="DG27" i="3" s="1"/>
  <c r="BW29" i="3"/>
  <c r="CI29" i="3" s="1"/>
  <c r="DG29" i="3" s="1"/>
  <c r="BW31" i="3"/>
  <c r="BW33" i="3"/>
  <c r="CI33" i="3" s="1"/>
  <c r="DG33" i="3" s="1"/>
  <c r="BW35" i="3"/>
  <c r="CI35" i="3" s="1"/>
  <c r="DG35" i="3" s="1"/>
  <c r="BW37" i="3"/>
  <c r="CI37" i="3" s="1"/>
  <c r="DG37" i="3" s="1"/>
  <c r="BW39" i="3"/>
  <c r="BW41" i="3"/>
  <c r="CI41" i="3" s="1"/>
  <c r="DG41" i="3" s="1"/>
  <c r="BW43" i="3"/>
  <c r="CI43" i="3" s="1"/>
  <c r="DG43" i="3" s="1"/>
  <c r="BW45" i="3"/>
  <c r="CI45" i="3" s="1"/>
  <c r="DG45" i="3" s="1"/>
  <c r="BW47" i="3"/>
  <c r="CI47" i="3" s="1"/>
  <c r="DG47" i="3" s="1"/>
  <c r="BW49" i="3"/>
  <c r="CI49" i="3" s="1"/>
  <c r="DG49" i="3" s="1"/>
  <c r="BW51" i="3"/>
  <c r="CI51" i="3" s="1"/>
  <c r="DG51" i="3" s="1"/>
  <c r="BW53" i="3"/>
  <c r="CI53" i="3" s="1"/>
  <c r="DG53" i="3" s="1"/>
  <c r="BW55" i="3"/>
  <c r="BW57" i="3"/>
  <c r="CI57" i="3" s="1"/>
  <c r="DG57" i="3" s="1"/>
  <c r="BW59" i="3"/>
  <c r="CI59" i="3" s="1"/>
  <c r="DG59" i="3" s="1"/>
  <c r="BW61" i="3"/>
  <c r="CI61" i="3" s="1"/>
  <c r="DG61" i="3" s="1"/>
  <c r="BW63" i="3"/>
  <c r="BW65" i="3"/>
  <c r="CI65" i="3" s="1"/>
  <c r="DG65" i="3" s="1"/>
  <c r="BW67" i="3"/>
  <c r="CI67" i="3" s="1"/>
  <c r="DG67" i="3" s="1"/>
  <c r="BW69" i="3"/>
  <c r="CI69" i="3" s="1"/>
  <c r="DG69" i="3" s="1"/>
  <c r="BW71" i="3"/>
  <c r="BW73" i="3"/>
  <c r="CI73" i="3" s="1"/>
  <c r="DG73" i="3" s="1"/>
  <c r="BW75" i="3"/>
  <c r="CI75" i="3" s="1"/>
  <c r="DG75" i="3" s="1"/>
  <c r="BW77" i="3"/>
  <c r="CI77" i="3" s="1"/>
  <c r="DG77" i="3" s="1"/>
  <c r="BW79" i="3"/>
  <c r="CI79" i="3" s="1"/>
  <c r="DG79" i="3" s="1"/>
  <c r="BW81" i="3"/>
  <c r="CI81" i="3" s="1"/>
  <c r="DG81" i="3" s="1"/>
  <c r="BW83" i="3"/>
  <c r="CI83" i="3" s="1"/>
  <c r="DG83" i="3" s="1"/>
  <c r="BW85" i="3"/>
  <c r="CI85" i="3" s="1"/>
  <c r="DG85" i="3" s="1"/>
  <c r="BW87" i="3"/>
  <c r="CI87" i="3" s="1"/>
  <c r="DG87" i="3" s="1"/>
  <c r="BW89" i="3"/>
  <c r="CI89" i="3" s="1"/>
  <c r="DG89" i="3" s="1"/>
  <c r="BW91" i="3"/>
  <c r="CI91" i="3" s="1"/>
  <c r="DG91" i="3" s="1"/>
  <c r="BW93" i="3"/>
  <c r="CI93" i="3" s="1"/>
  <c r="DG93" i="3" s="1"/>
  <c r="BW95" i="3"/>
  <c r="BW97" i="3"/>
  <c r="CI97" i="3" s="1"/>
  <c r="DG97" i="3" s="1"/>
  <c r="BW99" i="3"/>
  <c r="CI99" i="3" s="1"/>
  <c r="DG99" i="3" s="1"/>
  <c r="BW101" i="3"/>
  <c r="CI101" i="3" s="1"/>
  <c r="DG101" i="3" s="1"/>
  <c r="BW103" i="3"/>
  <c r="BW105" i="3"/>
  <c r="CI105" i="3" s="1"/>
  <c r="DG105" i="3" s="1"/>
  <c r="BW107" i="3"/>
  <c r="CI107" i="3" s="1"/>
  <c r="DG107" i="3" s="1"/>
  <c r="BW109" i="3"/>
  <c r="CI109" i="3" s="1"/>
  <c r="DG109" i="3" s="1"/>
  <c r="BW111" i="3"/>
  <c r="CI111" i="3" s="1"/>
  <c r="DG111" i="3" s="1"/>
  <c r="BW113" i="3"/>
  <c r="CI113" i="3" s="1"/>
  <c r="DG113" i="3" s="1"/>
  <c r="BW115" i="3"/>
  <c r="CI115" i="3" s="1"/>
  <c r="DG115" i="3" s="1"/>
  <c r="BW117" i="3"/>
  <c r="CI117" i="3" s="1"/>
  <c r="DG117" i="3" s="1"/>
  <c r="BW119" i="3"/>
  <c r="CI119" i="3" s="1"/>
  <c r="DG119" i="3" s="1"/>
  <c r="BW121" i="3"/>
  <c r="CI121" i="3" s="1"/>
  <c r="DG121" i="3" s="1"/>
  <c r="BW123" i="3"/>
  <c r="CI123" i="3" s="1"/>
  <c r="DG123" i="3" s="1"/>
  <c r="BW125" i="3"/>
  <c r="CI125" i="3" s="1"/>
  <c r="DG125" i="3" s="1"/>
  <c r="BW127" i="3"/>
  <c r="BW129" i="3"/>
  <c r="CI129" i="3" s="1"/>
  <c r="DG129" i="3" s="1"/>
  <c r="BW131" i="3"/>
  <c r="CI131" i="3" s="1"/>
  <c r="DG131" i="3" s="1"/>
  <c r="BW133" i="3"/>
  <c r="CI133" i="3" s="1"/>
  <c r="DG133" i="3" s="1"/>
  <c r="BW135" i="3"/>
  <c r="BW137" i="3"/>
  <c r="CI137" i="3" s="1"/>
  <c r="DG137" i="3" s="1"/>
  <c r="BW139" i="3"/>
  <c r="CI139" i="3" s="1"/>
  <c r="DG139" i="3" s="1"/>
  <c r="BW141" i="3"/>
  <c r="BW143" i="3"/>
  <c r="CI143" i="3" s="1"/>
  <c r="DG143" i="3" s="1"/>
  <c r="BW145" i="3"/>
  <c r="CI145" i="3" s="1"/>
  <c r="DG145" i="3" s="1"/>
  <c r="BW147" i="3"/>
  <c r="CI147" i="3" s="1"/>
  <c r="DG147" i="3" s="1"/>
  <c r="BW149" i="3"/>
  <c r="CI149" i="3" s="1"/>
  <c r="DG149" i="3" s="1"/>
  <c r="BW151" i="3"/>
  <c r="BW153" i="3"/>
  <c r="CI153" i="3" s="1"/>
  <c r="DG153" i="3" s="1"/>
  <c r="BW155" i="3"/>
  <c r="CI155" i="3" s="1"/>
  <c r="DG155" i="3" s="1"/>
  <c r="BW157" i="3"/>
  <c r="CI157" i="3" s="1"/>
  <c r="DG157" i="3" s="1"/>
  <c r="BW159" i="3"/>
  <c r="CI159" i="3" s="1"/>
  <c r="DG159" i="3" s="1"/>
  <c r="BW161" i="3"/>
  <c r="CI161" i="3" s="1"/>
  <c r="DG161" i="3" s="1"/>
  <c r="BW163" i="3"/>
  <c r="CI163" i="3" s="1"/>
  <c r="DG163" i="3" s="1"/>
  <c r="BW165" i="3"/>
  <c r="CI165" i="3" s="1"/>
  <c r="DG165" i="3" s="1"/>
  <c r="BW167" i="3"/>
  <c r="CI167" i="3" s="1"/>
  <c r="DG167" i="3" s="1"/>
  <c r="BW169" i="3"/>
  <c r="CI169" i="3" s="1"/>
  <c r="DG169" i="3" s="1"/>
  <c r="BW171" i="3"/>
  <c r="CI171" i="3" s="1"/>
  <c r="DG171" i="3" s="1"/>
  <c r="BW178" i="3"/>
  <c r="CI178" i="3" s="1"/>
  <c r="DG178" i="3" s="1"/>
  <c r="BW175" i="3"/>
  <c r="CI175" i="3" s="1"/>
  <c r="DG175" i="3" s="1"/>
  <c r="BW177" i="3"/>
  <c r="CI177" i="3" s="1"/>
  <c r="DG177" i="3" s="1"/>
  <c r="BW179" i="3"/>
  <c r="CI179" i="3" s="1"/>
  <c r="DG179" i="3" s="1"/>
  <c r="BW181" i="3"/>
  <c r="CI181" i="3" s="1"/>
  <c r="DG181" i="3" s="1"/>
  <c r="BW176" i="3"/>
  <c r="CI176" i="3" s="1"/>
  <c r="DG176" i="3" s="1"/>
  <c r="BW182" i="3"/>
  <c r="CI182" i="3" s="1"/>
  <c r="DG182" i="3" s="1"/>
  <c r="BW173" i="3"/>
  <c r="CI173" i="3" s="1"/>
  <c r="DG173" i="3" s="1"/>
  <c r="BW180" i="3"/>
  <c r="CI180" i="3" s="1"/>
  <c r="DG180" i="3" s="1"/>
  <c r="BW5" i="3"/>
  <c r="CI5" i="3" s="1"/>
  <c r="DG5" i="3" s="1"/>
  <c r="CI17" i="3"/>
  <c r="DG17" i="3" s="1"/>
  <c r="CI30" i="3"/>
  <c r="DG30" i="3" s="1"/>
  <c r="CI46" i="3"/>
  <c r="DG46" i="3" s="1"/>
  <c r="CI78" i="3"/>
  <c r="DG78" i="3" s="1"/>
  <c r="CI15" i="3"/>
  <c r="DG15" i="3" s="1"/>
  <c r="CI31" i="3"/>
  <c r="DG31" i="3" s="1"/>
  <c r="CI63" i="3"/>
  <c r="DG63" i="3" s="1"/>
  <c r="CI151" i="3"/>
  <c r="DG151" i="3" s="1"/>
  <c r="CI88" i="3"/>
  <c r="DG88" i="3" s="1"/>
  <c r="CI32" i="3"/>
  <c r="DG32" i="3" s="1"/>
  <c r="CI64" i="3"/>
  <c r="DG64" i="3" s="1"/>
  <c r="CI174" i="3"/>
  <c r="DG174" i="3" s="1"/>
  <c r="J28" i="7"/>
  <c r="CI103" i="3"/>
  <c r="DG103" i="3" s="1"/>
  <c r="CI96" i="3"/>
  <c r="DG96" i="3" s="1"/>
  <c r="CI112" i="3"/>
  <c r="DG112" i="3" s="1"/>
  <c r="CI128" i="3"/>
  <c r="DG128" i="3" s="1"/>
  <c r="CI144" i="3"/>
  <c r="DG144" i="3" s="1"/>
  <c r="CI160" i="3"/>
  <c r="DG160" i="3" s="1"/>
  <c r="CI18" i="3"/>
  <c r="DG18" i="3" s="1"/>
  <c r="CI55" i="3"/>
  <c r="DG55" i="3" s="1"/>
  <c r="CI24" i="3"/>
  <c r="DG24" i="3" s="1"/>
  <c r="CI94" i="3"/>
  <c r="DG94" i="3" s="1"/>
  <c r="CI126" i="3"/>
  <c r="DG126" i="3" s="1"/>
  <c r="CI168" i="3"/>
  <c r="DG168" i="3" s="1"/>
  <c r="CI16" i="3"/>
  <c r="DG16" i="3" s="1"/>
  <c r="CI50" i="3"/>
  <c r="DG50" i="3" s="1"/>
  <c r="CI22" i="3"/>
  <c r="DG22" i="3" s="1"/>
  <c r="CI40" i="3"/>
  <c r="DG40" i="3" s="1"/>
  <c r="CI56" i="3"/>
  <c r="DG56" i="3" s="1"/>
  <c r="CI72" i="3"/>
  <c r="DG72" i="3" s="1"/>
  <c r="CI86" i="3"/>
  <c r="DG86" i="3" s="1"/>
  <c r="CI166" i="3"/>
  <c r="DG166" i="3" s="1"/>
  <c r="CI39" i="3"/>
  <c r="DG39" i="3" s="1"/>
  <c r="CI48" i="3"/>
  <c r="DG48" i="3" s="1"/>
  <c r="CI80" i="3"/>
  <c r="DG80" i="3" s="1"/>
  <c r="CI6" i="3"/>
  <c r="DG6" i="3" s="1"/>
  <c r="CI13" i="3"/>
  <c r="DG13" i="3" s="1"/>
  <c r="CI95" i="3"/>
  <c r="DG95" i="3" s="1"/>
  <c r="CI127" i="3"/>
  <c r="DG127" i="3" s="1"/>
  <c r="CI38" i="3"/>
  <c r="DG38" i="3" s="1"/>
  <c r="CI54" i="3"/>
  <c r="DG54" i="3" s="1"/>
  <c r="CI70" i="3"/>
  <c r="DG70" i="3" s="1"/>
  <c r="CI104" i="3"/>
  <c r="DG104" i="3" s="1"/>
  <c r="CI120" i="3"/>
  <c r="DG120" i="3" s="1"/>
  <c r="CI136" i="3"/>
  <c r="DG136" i="3" s="1"/>
  <c r="CI152" i="3"/>
  <c r="DG152" i="3" s="1"/>
  <c r="CI7" i="3"/>
  <c r="DG7" i="3" s="1"/>
  <c r="CI23" i="3"/>
  <c r="DG23" i="3" s="1"/>
  <c r="CI71" i="3"/>
  <c r="DG71" i="3" s="1"/>
  <c r="CI8" i="3"/>
  <c r="DG8" i="3" s="1"/>
  <c r="CI141" i="3"/>
  <c r="DG141" i="3" s="1"/>
  <c r="CI14" i="3"/>
  <c r="DG14" i="3" s="1"/>
  <c r="CU176" i="3" l="1"/>
  <c r="EI176" i="3" s="1"/>
  <c r="DS176" i="3"/>
  <c r="CU110" i="3"/>
  <c r="EI110" i="3" s="1"/>
  <c r="DS110" i="3"/>
  <c r="CU109" i="3"/>
  <c r="EI109" i="3" s="1"/>
  <c r="DS109" i="3"/>
  <c r="CU131" i="3"/>
  <c r="EI131" i="3" s="1"/>
  <c r="DS131" i="3"/>
  <c r="CU71" i="3"/>
  <c r="EI71" i="3" s="1"/>
  <c r="DS71" i="3"/>
  <c r="CU175" i="3"/>
  <c r="EI175" i="3" s="1"/>
  <c r="DS175" i="3"/>
  <c r="CU138" i="3"/>
  <c r="EI138" i="3" s="1"/>
  <c r="DS138" i="3"/>
  <c r="CU76" i="3"/>
  <c r="EI76" i="3" s="1"/>
  <c r="DS76" i="3"/>
  <c r="CU10" i="3"/>
  <c r="EI10" i="3" s="1"/>
  <c r="DS10" i="3"/>
  <c r="CU105" i="3"/>
  <c r="EI105" i="3" s="1"/>
  <c r="DS105" i="3"/>
  <c r="CU120" i="3"/>
  <c r="EI120" i="3" s="1"/>
  <c r="DS120" i="3"/>
  <c r="CU54" i="3"/>
  <c r="EI54" i="3" s="1"/>
  <c r="DS54" i="3"/>
  <c r="CU127" i="3"/>
  <c r="EI127" i="3" s="1"/>
  <c r="DS127" i="3"/>
  <c r="CU65" i="3"/>
  <c r="EI65" i="3" s="1"/>
  <c r="DS65" i="3"/>
  <c r="CU20" i="3"/>
  <c r="EI20" i="3" s="1"/>
  <c r="DS20" i="3"/>
  <c r="CU35" i="3"/>
  <c r="EI35" i="3" s="1"/>
  <c r="DS35" i="3"/>
  <c r="CU172" i="3"/>
  <c r="EI172" i="3" s="1"/>
  <c r="DS172" i="3"/>
  <c r="CU125" i="3"/>
  <c r="EI125" i="3" s="1"/>
  <c r="DS125" i="3"/>
  <c r="CU163" i="3"/>
  <c r="EI163" i="3" s="1"/>
  <c r="DS163" i="3"/>
  <c r="CU39" i="3"/>
  <c r="EI39" i="3" s="1"/>
  <c r="DS39" i="3"/>
  <c r="CU170" i="3"/>
  <c r="EI170" i="3" s="1"/>
  <c r="DS170" i="3"/>
  <c r="CU118" i="3"/>
  <c r="EI118" i="3" s="1"/>
  <c r="DS118" i="3"/>
  <c r="CU56" i="3"/>
  <c r="EI56" i="3" s="1"/>
  <c r="DS56" i="3"/>
  <c r="CU149" i="3"/>
  <c r="EI149" i="3" s="1"/>
  <c r="DS149" i="3"/>
  <c r="CU164" i="3"/>
  <c r="EI164" i="3" s="1"/>
  <c r="DS164" i="3"/>
  <c r="CU100" i="3"/>
  <c r="EI100" i="3" s="1"/>
  <c r="DS100" i="3"/>
  <c r="CU36" i="3"/>
  <c r="EI36" i="3" s="1"/>
  <c r="DS36" i="3"/>
  <c r="CU107" i="3"/>
  <c r="EI107" i="3" s="1"/>
  <c r="DS107" i="3"/>
  <c r="CU45" i="3"/>
  <c r="EI45" i="3" s="1"/>
  <c r="DS45" i="3"/>
  <c r="CU79" i="3"/>
  <c r="EI79" i="3" s="1"/>
  <c r="DS79" i="3"/>
  <c r="CU15" i="3"/>
  <c r="EI15" i="3" s="1"/>
  <c r="DS15" i="3"/>
  <c r="CU94" i="3"/>
  <c r="EI94" i="3" s="1"/>
  <c r="DS94" i="3"/>
  <c r="CU124" i="3"/>
  <c r="EI124" i="3" s="1"/>
  <c r="DS124" i="3"/>
  <c r="CU69" i="3"/>
  <c r="EI69" i="3" s="1"/>
  <c r="DS69" i="3"/>
  <c r="CU177" i="3"/>
  <c r="EI177" i="3" s="1"/>
  <c r="DS177" i="3"/>
  <c r="CU146" i="3"/>
  <c r="EI146" i="3" s="1"/>
  <c r="DS146" i="3"/>
  <c r="CU84" i="3"/>
  <c r="EI84" i="3" s="1"/>
  <c r="DS84" i="3"/>
  <c r="CU18" i="3"/>
  <c r="EI18" i="3" s="1"/>
  <c r="DS18" i="3"/>
  <c r="CU113" i="3"/>
  <c r="EI113" i="3" s="1"/>
  <c r="DS113" i="3"/>
  <c r="CU128" i="3"/>
  <c r="EI128" i="3" s="1"/>
  <c r="DS128" i="3"/>
  <c r="CU62" i="3"/>
  <c r="EI62" i="3" s="1"/>
  <c r="DS62" i="3"/>
  <c r="CI135" i="3"/>
  <c r="DG135" i="3" s="1"/>
  <c r="K20" i="5"/>
  <c r="CU73" i="3"/>
  <c r="EI73" i="3" s="1"/>
  <c r="DS73" i="3"/>
  <c r="CU28" i="3"/>
  <c r="EI28" i="3" s="1"/>
  <c r="DS28" i="3"/>
  <c r="CU43" i="3"/>
  <c r="EI43" i="3" s="1"/>
  <c r="DS43" i="3"/>
  <c r="CU140" i="3"/>
  <c r="EI140" i="3" s="1"/>
  <c r="DS140" i="3"/>
  <c r="CU85" i="3"/>
  <c r="EI85" i="3" s="1"/>
  <c r="DS85" i="3"/>
  <c r="CU23" i="3"/>
  <c r="EI23" i="3" s="1"/>
  <c r="DS23" i="3"/>
  <c r="CU171" i="3"/>
  <c r="EI171" i="3" s="1"/>
  <c r="DS171" i="3"/>
  <c r="CU122" i="3"/>
  <c r="EI122" i="3" s="1"/>
  <c r="DS122" i="3"/>
  <c r="CU60" i="3"/>
  <c r="EI60" i="3" s="1"/>
  <c r="DS60" i="3"/>
  <c r="CU153" i="3"/>
  <c r="EI153" i="3" s="1"/>
  <c r="DS153" i="3"/>
  <c r="CU89" i="3"/>
  <c r="EI89" i="3" s="1"/>
  <c r="DS89" i="3"/>
  <c r="CU104" i="3"/>
  <c r="EI104" i="3" s="1"/>
  <c r="DS104" i="3"/>
  <c r="CU38" i="3"/>
  <c r="EI38" i="3" s="1"/>
  <c r="DS38" i="3"/>
  <c r="CU111" i="3"/>
  <c r="EI111" i="3" s="1"/>
  <c r="DS111" i="3"/>
  <c r="CU49" i="3"/>
  <c r="EI49" i="3" s="1"/>
  <c r="DS49" i="3"/>
  <c r="CU83" i="3"/>
  <c r="EI83" i="3" s="1"/>
  <c r="DS83" i="3"/>
  <c r="CU19" i="3"/>
  <c r="EI19" i="3" s="1"/>
  <c r="DS19" i="3"/>
  <c r="CU142" i="3"/>
  <c r="EI142" i="3" s="1"/>
  <c r="DS142" i="3"/>
  <c r="CU93" i="3"/>
  <c r="EI93" i="3" s="1"/>
  <c r="DS93" i="3"/>
  <c r="CU99" i="3"/>
  <c r="EI99" i="3" s="1"/>
  <c r="DS99" i="3"/>
  <c r="CU182" i="3"/>
  <c r="EI182" i="3" s="1"/>
  <c r="DS182" i="3"/>
  <c r="CU166" i="3"/>
  <c r="EI166" i="3" s="1"/>
  <c r="DS166" i="3"/>
  <c r="CU102" i="3"/>
  <c r="EI102" i="3" s="1"/>
  <c r="DS102" i="3"/>
  <c r="CU40" i="3"/>
  <c r="EI40" i="3" s="1"/>
  <c r="DS40" i="3"/>
  <c r="CU133" i="3"/>
  <c r="EI133" i="3" s="1"/>
  <c r="DS133" i="3"/>
  <c r="CU148" i="3"/>
  <c r="EI148" i="3" s="1"/>
  <c r="DS148" i="3"/>
  <c r="CU82" i="3"/>
  <c r="EI82" i="3" s="1"/>
  <c r="DS82" i="3"/>
  <c r="CU155" i="3"/>
  <c r="EI155" i="3" s="1"/>
  <c r="DS155" i="3"/>
  <c r="CU91" i="3"/>
  <c r="EI91" i="3" s="1"/>
  <c r="DS91" i="3"/>
  <c r="CU25" i="3"/>
  <c r="EI25" i="3" s="1"/>
  <c r="DS25" i="3"/>
  <c r="CU63" i="3"/>
  <c r="EI63" i="3" s="1"/>
  <c r="DS63" i="3"/>
  <c r="CU5" i="3"/>
  <c r="CU30" i="3"/>
  <c r="EI30" i="3" s="1"/>
  <c r="DS30" i="3"/>
  <c r="CU58" i="3"/>
  <c r="EI58" i="3" s="1"/>
  <c r="DS58" i="3"/>
  <c r="CU24" i="3"/>
  <c r="EI24" i="3" s="1"/>
  <c r="DS24" i="3"/>
  <c r="CU173" i="3"/>
  <c r="EI173" i="3" s="1"/>
  <c r="DS173" i="3"/>
  <c r="CU130" i="3"/>
  <c r="EI130" i="3" s="1"/>
  <c r="DS130" i="3"/>
  <c r="CU68" i="3"/>
  <c r="EI68" i="3" s="1"/>
  <c r="DS68" i="3"/>
  <c r="CU161" i="3"/>
  <c r="EI161" i="3" s="1"/>
  <c r="DS161" i="3"/>
  <c r="CU97" i="3"/>
  <c r="EI97" i="3" s="1"/>
  <c r="DS97" i="3"/>
  <c r="CU112" i="3"/>
  <c r="EI112" i="3" s="1"/>
  <c r="DS112" i="3"/>
  <c r="CU46" i="3"/>
  <c r="EI46" i="3" s="1"/>
  <c r="DS46" i="3"/>
  <c r="CU119" i="3"/>
  <c r="EI119" i="3" s="1"/>
  <c r="DS119" i="3"/>
  <c r="CU57" i="3"/>
  <c r="EI57" i="3" s="1"/>
  <c r="DS57" i="3"/>
  <c r="CU12" i="3"/>
  <c r="EI12" i="3" s="1"/>
  <c r="DS12" i="3"/>
  <c r="CU27" i="3"/>
  <c r="EI27" i="3" s="1"/>
  <c r="DS27" i="3"/>
  <c r="CU64" i="3"/>
  <c r="EI64" i="3" s="1"/>
  <c r="DS64" i="3"/>
  <c r="CU14" i="3"/>
  <c r="EI14" i="3" s="1"/>
  <c r="DS14" i="3"/>
  <c r="CU92" i="3"/>
  <c r="EI92" i="3" s="1"/>
  <c r="DS92" i="3"/>
  <c r="CU33" i="3"/>
  <c r="EI33" i="3" s="1"/>
  <c r="DS33" i="3"/>
  <c r="CU7" i="3"/>
  <c r="EI7" i="3" s="1"/>
  <c r="DS7" i="3"/>
  <c r="CU167" i="3"/>
  <c r="EI167" i="3" s="1"/>
  <c r="DS167" i="3"/>
  <c r="CU106" i="3"/>
  <c r="EI106" i="3" s="1"/>
  <c r="DS106" i="3"/>
  <c r="CU44" i="3"/>
  <c r="EI44" i="3" s="1"/>
  <c r="DS44" i="3"/>
  <c r="CU137" i="3"/>
  <c r="EI137" i="3" s="1"/>
  <c r="DS137" i="3"/>
  <c r="CU152" i="3"/>
  <c r="EI152" i="3" s="1"/>
  <c r="DS152" i="3"/>
  <c r="CU88" i="3"/>
  <c r="EI88" i="3" s="1"/>
  <c r="DS88" i="3"/>
  <c r="CU159" i="3"/>
  <c r="EI159" i="3" s="1"/>
  <c r="DS159" i="3"/>
  <c r="CU95" i="3"/>
  <c r="EI95" i="3" s="1"/>
  <c r="DS95" i="3"/>
  <c r="CU29" i="3"/>
  <c r="EI29" i="3" s="1"/>
  <c r="DS29" i="3"/>
  <c r="CU67" i="3"/>
  <c r="EI67" i="3" s="1"/>
  <c r="DS67" i="3"/>
  <c r="CU6" i="3"/>
  <c r="EI6" i="3" s="1"/>
  <c r="DS6" i="3"/>
  <c r="CU80" i="3"/>
  <c r="EI80" i="3" s="1"/>
  <c r="DS80" i="3"/>
  <c r="CU108" i="3"/>
  <c r="EI108" i="3" s="1"/>
  <c r="DS108" i="3"/>
  <c r="CU53" i="3"/>
  <c r="EI53" i="3" s="1"/>
  <c r="DS53" i="3"/>
  <c r="CU178" i="3"/>
  <c r="EI178" i="3" s="1"/>
  <c r="DS178" i="3"/>
  <c r="CU150" i="3"/>
  <c r="EI150" i="3" s="1"/>
  <c r="DS150" i="3"/>
  <c r="CU86" i="3"/>
  <c r="EI86" i="3" s="1"/>
  <c r="DS86" i="3"/>
  <c r="CU22" i="3"/>
  <c r="EI22" i="3" s="1"/>
  <c r="DS22" i="3"/>
  <c r="CU117" i="3"/>
  <c r="EI117" i="3" s="1"/>
  <c r="DS117" i="3"/>
  <c r="CU132" i="3"/>
  <c r="EI132" i="3" s="1"/>
  <c r="DS132" i="3"/>
  <c r="CU66" i="3"/>
  <c r="EI66" i="3" s="1"/>
  <c r="DS66" i="3"/>
  <c r="CU139" i="3"/>
  <c r="EI139" i="3" s="1"/>
  <c r="DS139" i="3"/>
  <c r="CU77" i="3"/>
  <c r="EI77" i="3" s="1"/>
  <c r="DS77" i="3"/>
  <c r="CU9" i="3"/>
  <c r="EI9" i="3" s="1"/>
  <c r="DS9" i="3"/>
  <c r="CU47" i="3"/>
  <c r="EI47" i="3" s="1"/>
  <c r="DS47" i="3"/>
  <c r="CU168" i="3"/>
  <c r="EI168" i="3" s="1"/>
  <c r="DS168" i="3"/>
  <c r="CU157" i="3"/>
  <c r="EI157" i="3" s="1"/>
  <c r="DS157" i="3"/>
  <c r="CU147" i="3"/>
  <c r="EI147" i="3" s="1"/>
  <c r="DS147" i="3"/>
  <c r="CU55" i="3"/>
  <c r="EI55" i="3" s="1"/>
  <c r="DS55" i="3"/>
  <c r="CU169" i="3"/>
  <c r="EI169" i="3" s="1"/>
  <c r="DS169" i="3"/>
  <c r="CU114" i="3"/>
  <c r="EI114" i="3" s="1"/>
  <c r="DS114" i="3"/>
  <c r="CU52" i="3"/>
  <c r="EI52" i="3" s="1"/>
  <c r="DS52" i="3"/>
  <c r="CU145" i="3"/>
  <c r="EI145" i="3" s="1"/>
  <c r="DS145" i="3"/>
  <c r="CU160" i="3"/>
  <c r="EI160" i="3" s="1"/>
  <c r="DS160" i="3"/>
  <c r="CU96" i="3"/>
  <c r="EI96" i="3" s="1"/>
  <c r="DS96" i="3"/>
  <c r="CU32" i="3"/>
  <c r="EI32" i="3" s="1"/>
  <c r="DS32" i="3"/>
  <c r="CU103" i="3"/>
  <c r="EI103" i="3" s="1"/>
  <c r="DS103" i="3"/>
  <c r="CU41" i="3"/>
  <c r="EI41" i="3" s="1"/>
  <c r="DS41" i="3"/>
  <c r="CU75" i="3"/>
  <c r="EI75" i="3" s="1"/>
  <c r="DS75" i="3"/>
  <c r="CU11" i="3"/>
  <c r="EI11" i="3" s="1"/>
  <c r="DS11" i="3"/>
  <c r="CU158" i="3"/>
  <c r="EI158" i="3" s="1"/>
  <c r="DS158" i="3"/>
  <c r="CU141" i="3"/>
  <c r="EI141" i="3" s="1"/>
  <c r="DS141" i="3"/>
  <c r="CU42" i="3"/>
  <c r="EI42" i="3" s="1"/>
  <c r="DS42" i="3"/>
  <c r="CU8" i="3"/>
  <c r="EI8" i="3" s="1"/>
  <c r="DS8" i="3"/>
  <c r="CU179" i="3"/>
  <c r="EI179" i="3" s="1"/>
  <c r="DS179" i="3"/>
  <c r="CU154" i="3"/>
  <c r="EI154" i="3" s="1"/>
  <c r="DS154" i="3"/>
  <c r="CU90" i="3"/>
  <c r="EI90" i="3" s="1"/>
  <c r="DS90" i="3"/>
  <c r="CU26" i="3"/>
  <c r="EI26" i="3" s="1"/>
  <c r="DS26" i="3"/>
  <c r="CU121" i="3"/>
  <c r="EI121" i="3" s="1"/>
  <c r="DS121" i="3"/>
  <c r="CU136" i="3"/>
  <c r="EI136" i="3" s="1"/>
  <c r="DS136" i="3"/>
  <c r="CU70" i="3"/>
  <c r="EI70" i="3" s="1"/>
  <c r="DS70" i="3"/>
  <c r="CU143" i="3"/>
  <c r="EI143" i="3" s="1"/>
  <c r="DS143" i="3"/>
  <c r="CU81" i="3"/>
  <c r="EI81" i="3" s="1"/>
  <c r="DS81" i="3"/>
  <c r="CU13" i="3"/>
  <c r="EI13" i="3" s="1"/>
  <c r="DS13" i="3"/>
  <c r="CU51" i="3"/>
  <c r="EI51" i="3" s="1"/>
  <c r="DS51" i="3"/>
  <c r="CU180" i="3"/>
  <c r="EI180" i="3" s="1"/>
  <c r="DS180" i="3"/>
  <c r="CU48" i="3"/>
  <c r="EI48" i="3" s="1"/>
  <c r="DS48" i="3"/>
  <c r="CU74" i="3"/>
  <c r="EI74" i="3" s="1"/>
  <c r="DS74" i="3"/>
  <c r="CU17" i="3"/>
  <c r="EI17" i="3" s="1"/>
  <c r="DS17" i="3"/>
  <c r="CU174" i="3"/>
  <c r="EI174" i="3" s="1"/>
  <c r="DS174" i="3"/>
  <c r="CU134" i="3"/>
  <c r="EI134" i="3" s="1"/>
  <c r="DS134" i="3"/>
  <c r="CU72" i="3"/>
  <c r="EI72" i="3" s="1"/>
  <c r="DS72" i="3"/>
  <c r="CU165" i="3"/>
  <c r="EI165" i="3" s="1"/>
  <c r="DS165" i="3"/>
  <c r="CU101" i="3"/>
  <c r="EI101" i="3" s="1"/>
  <c r="DS101" i="3"/>
  <c r="CU116" i="3"/>
  <c r="EI116" i="3" s="1"/>
  <c r="DS116" i="3"/>
  <c r="CU50" i="3"/>
  <c r="EI50" i="3" s="1"/>
  <c r="DS50" i="3"/>
  <c r="CU123" i="3"/>
  <c r="EI123" i="3" s="1"/>
  <c r="DS123" i="3"/>
  <c r="CU61" i="3"/>
  <c r="EI61" i="3" s="1"/>
  <c r="DS61" i="3"/>
  <c r="CU16" i="3"/>
  <c r="EI16" i="3" s="1"/>
  <c r="DS16" i="3"/>
  <c r="CU31" i="3"/>
  <c r="EI31" i="3" s="1"/>
  <c r="DS31" i="3"/>
  <c r="CU126" i="3"/>
  <c r="EI126" i="3" s="1"/>
  <c r="DS126" i="3"/>
  <c r="CU156" i="3"/>
  <c r="EI156" i="3" s="1"/>
  <c r="DS156" i="3"/>
  <c r="CU115" i="3"/>
  <c r="EI115" i="3" s="1"/>
  <c r="DS115" i="3"/>
  <c r="CU181" i="3"/>
  <c r="EI181" i="3" s="1"/>
  <c r="DS181" i="3"/>
  <c r="CU162" i="3"/>
  <c r="EI162" i="3" s="1"/>
  <c r="DS162" i="3"/>
  <c r="CU98" i="3"/>
  <c r="EI98" i="3" s="1"/>
  <c r="DS98" i="3"/>
  <c r="CU34" i="3"/>
  <c r="EI34" i="3" s="1"/>
  <c r="DS34" i="3"/>
  <c r="CU129" i="3"/>
  <c r="EI129" i="3" s="1"/>
  <c r="DS129" i="3"/>
  <c r="CU144" i="3"/>
  <c r="EI144" i="3" s="1"/>
  <c r="DS144" i="3"/>
  <c r="CU78" i="3"/>
  <c r="EI78" i="3" s="1"/>
  <c r="DS78" i="3"/>
  <c r="CU151" i="3"/>
  <c r="EI151" i="3" s="1"/>
  <c r="DS151" i="3"/>
  <c r="CU87" i="3"/>
  <c r="EI87" i="3" s="1"/>
  <c r="DS87" i="3"/>
  <c r="CU21" i="3"/>
  <c r="EI21" i="3" s="1"/>
  <c r="DS21" i="3"/>
  <c r="CU59" i="3"/>
  <c r="EI59" i="3" s="1"/>
  <c r="DS59" i="3"/>
  <c r="CU37" i="3"/>
  <c r="EI37" i="3" s="1"/>
  <c r="DS37" i="3"/>
  <c r="DS5" i="3" l="1"/>
  <c r="EI5" i="3"/>
  <c r="CU135" i="3"/>
  <c r="CU4" i="3" s="1"/>
  <c r="CI4" i="3" s="1"/>
  <c r="DS135" i="3"/>
  <c r="I12" i="20"/>
  <c r="I11" i="20" s="1"/>
  <c r="H21" i="20"/>
  <c r="I17" i="20" l="1"/>
  <c r="H26" i="20"/>
  <c r="K10" i="5"/>
  <c r="J13" i="5" s="1"/>
  <c r="K9" i="5"/>
  <c r="I13" i="19"/>
  <c r="EI135" i="3"/>
  <c r="EI186" i="3" s="1"/>
  <c r="EI4" i="3" l="1"/>
  <c r="EI185" i="3"/>
  <c r="DS4" i="3"/>
  <c r="DG4" i="3" s="1"/>
  <c r="K14" i="7" s="1"/>
  <c r="I14" i="19"/>
  <c r="I17" i="19" s="1"/>
  <c r="I16" i="19"/>
  <c r="I23" i="20"/>
  <c r="I20" i="20"/>
  <c r="K18" i="5"/>
  <c r="J12" i="5"/>
  <c r="J14" i="5" s="1"/>
  <c r="K11" i="5"/>
  <c r="K15" i="7" l="1"/>
  <c r="K17" i="7" s="1"/>
  <c r="K23" i="7" s="1"/>
  <c r="K24" i="7" l="1"/>
  <c r="K26" i="7" s="1"/>
  <c r="K27" i="7" l="1"/>
  <c r="BX4" i="3" s="1"/>
  <c r="BX5" i="3" l="1"/>
  <c r="CJ5" i="3" s="1"/>
  <c r="DH5" i="3" s="1"/>
  <c r="BX6" i="3"/>
  <c r="CJ6" i="3" s="1"/>
  <c r="DH6" i="3" s="1"/>
  <c r="BX8" i="3"/>
  <c r="CJ8" i="3" s="1"/>
  <c r="DH8" i="3" s="1"/>
  <c r="BX10" i="3"/>
  <c r="CJ10" i="3" s="1"/>
  <c r="DH10" i="3" s="1"/>
  <c r="BX12" i="3"/>
  <c r="CJ12" i="3" s="1"/>
  <c r="DH12" i="3" s="1"/>
  <c r="BX14" i="3"/>
  <c r="CJ14" i="3" s="1"/>
  <c r="DH14" i="3" s="1"/>
  <c r="BX16" i="3"/>
  <c r="CJ16" i="3" s="1"/>
  <c r="DH16" i="3" s="1"/>
  <c r="BX18" i="3"/>
  <c r="CJ18" i="3" s="1"/>
  <c r="DH18" i="3" s="1"/>
  <c r="BX20" i="3"/>
  <c r="CJ20" i="3" s="1"/>
  <c r="DH20" i="3" s="1"/>
  <c r="BX22" i="3"/>
  <c r="CJ22" i="3" s="1"/>
  <c r="DH22" i="3" s="1"/>
  <c r="BX24" i="3"/>
  <c r="CJ24" i="3" s="1"/>
  <c r="DH24" i="3" s="1"/>
  <c r="BX26" i="3"/>
  <c r="CJ26" i="3" s="1"/>
  <c r="DH26" i="3" s="1"/>
  <c r="BX28" i="3"/>
  <c r="CJ28" i="3" s="1"/>
  <c r="DH28" i="3" s="1"/>
  <c r="BX30" i="3"/>
  <c r="CJ30" i="3" s="1"/>
  <c r="DH30" i="3" s="1"/>
  <c r="BX32" i="3"/>
  <c r="CJ32" i="3" s="1"/>
  <c r="DH32" i="3" s="1"/>
  <c r="BX34" i="3"/>
  <c r="CJ34" i="3" s="1"/>
  <c r="DH34" i="3" s="1"/>
  <c r="BX36" i="3"/>
  <c r="CJ36" i="3" s="1"/>
  <c r="DH36" i="3" s="1"/>
  <c r="BX38" i="3"/>
  <c r="CJ38" i="3" s="1"/>
  <c r="DH38" i="3" s="1"/>
  <c r="BX40" i="3"/>
  <c r="CJ40" i="3" s="1"/>
  <c r="DH40" i="3" s="1"/>
  <c r="BX42" i="3"/>
  <c r="CJ42" i="3" s="1"/>
  <c r="DH42" i="3" s="1"/>
  <c r="BX44" i="3"/>
  <c r="CJ44" i="3" s="1"/>
  <c r="DH44" i="3" s="1"/>
  <c r="BX46" i="3"/>
  <c r="CJ46" i="3" s="1"/>
  <c r="DH46" i="3" s="1"/>
  <c r="BX48" i="3"/>
  <c r="CJ48" i="3" s="1"/>
  <c r="DH48" i="3" s="1"/>
  <c r="BX50" i="3"/>
  <c r="CJ50" i="3" s="1"/>
  <c r="DH50" i="3" s="1"/>
  <c r="BX52" i="3"/>
  <c r="CJ52" i="3" s="1"/>
  <c r="DH52" i="3" s="1"/>
  <c r="BX54" i="3"/>
  <c r="CJ54" i="3" s="1"/>
  <c r="DH54" i="3" s="1"/>
  <c r="BX56" i="3"/>
  <c r="CJ56" i="3" s="1"/>
  <c r="DH56" i="3" s="1"/>
  <c r="BX58" i="3"/>
  <c r="CJ58" i="3" s="1"/>
  <c r="DH58" i="3" s="1"/>
  <c r="BX60" i="3"/>
  <c r="CJ60" i="3" s="1"/>
  <c r="DH60" i="3" s="1"/>
  <c r="BX62" i="3"/>
  <c r="CJ62" i="3" s="1"/>
  <c r="DH62" i="3" s="1"/>
  <c r="BX64" i="3"/>
  <c r="CJ64" i="3" s="1"/>
  <c r="DH64" i="3" s="1"/>
  <c r="BX66" i="3"/>
  <c r="CJ66" i="3" s="1"/>
  <c r="DH66" i="3" s="1"/>
  <c r="BX68" i="3"/>
  <c r="CJ68" i="3" s="1"/>
  <c r="DH68" i="3" s="1"/>
  <c r="BX70" i="3"/>
  <c r="CJ70" i="3" s="1"/>
  <c r="DH70" i="3" s="1"/>
  <c r="BX72" i="3"/>
  <c r="CJ72" i="3" s="1"/>
  <c r="DH72" i="3" s="1"/>
  <c r="BX74" i="3"/>
  <c r="CJ74" i="3" s="1"/>
  <c r="DH74" i="3" s="1"/>
  <c r="BX76" i="3"/>
  <c r="CJ76" i="3" s="1"/>
  <c r="DH76" i="3" s="1"/>
  <c r="BX78" i="3"/>
  <c r="CJ78" i="3" s="1"/>
  <c r="DH78" i="3" s="1"/>
  <c r="BX80" i="3"/>
  <c r="CJ80" i="3" s="1"/>
  <c r="DH80" i="3" s="1"/>
  <c r="BX82" i="3"/>
  <c r="CJ82" i="3" s="1"/>
  <c r="DH82" i="3" s="1"/>
  <c r="BX84" i="3"/>
  <c r="CJ84" i="3" s="1"/>
  <c r="DH84" i="3" s="1"/>
  <c r="BX86" i="3"/>
  <c r="CJ86" i="3" s="1"/>
  <c r="DH86" i="3" s="1"/>
  <c r="BX88" i="3"/>
  <c r="CJ88" i="3" s="1"/>
  <c r="DH88" i="3" s="1"/>
  <c r="BX90" i="3"/>
  <c r="CJ90" i="3" s="1"/>
  <c r="DH90" i="3" s="1"/>
  <c r="BX92" i="3"/>
  <c r="CJ92" i="3" s="1"/>
  <c r="DH92" i="3" s="1"/>
  <c r="BX94" i="3"/>
  <c r="CJ94" i="3" s="1"/>
  <c r="DH94" i="3" s="1"/>
  <c r="BX96" i="3"/>
  <c r="CJ96" i="3" s="1"/>
  <c r="DH96" i="3" s="1"/>
  <c r="BX98" i="3"/>
  <c r="CJ98" i="3" s="1"/>
  <c r="DH98" i="3" s="1"/>
  <c r="BX100" i="3"/>
  <c r="CJ100" i="3" s="1"/>
  <c r="DH100" i="3" s="1"/>
  <c r="BX102" i="3"/>
  <c r="CJ102" i="3" s="1"/>
  <c r="DH102" i="3" s="1"/>
  <c r="BX104" i="3"/>
  <c r="CJ104" i="3" s="1"/>
  <c r="DH104" i="3" s="1"/>
  <c r="BX106" i="3"/>
  <c r="CJ106" i="3" s="1"/>
  <c r="DH106" i="3" s="1"/>
  <c r="BX108" i="3"/>
  <c r="CJ108" i="3" s="1"/>
  <c r="DH108" i="3" s="1"/>
  <c r="BX110" i="3"/>
  <c r="CJ110" i="3" s="1"/>
  <c r="DH110" i="3" s="1"/>
  <c r="BX112" i="3"/>
  <c r="CJ112" i="3" s="1"/>
  <c r="DH112" i="3" s="1"/>
  <c r="BX114" i="3"/>
  <c r="CJ114" i="3" s="1"/>
  <c r="DH114" i="3" s="1"/>
  <c r="BX116" i="3"/>
  <c r="CJ116" i="3" s="1"/>
  <c r="DH116" i="3" s="1"/>
  <c r="BX118" i="3"/>
  <c r="CJ118" i="3" s="1"/>
  <c r="DH118" i="3" s="1"/>
  <c r="BX120" i="3"/>
  <c r="CJ120" i="3" s="1"/>
  <c r="DH120" i="3" s="1"/>
  <c r="BX122" i="3"/>
  <c r="CJ122" i="3" s="1"/>
  <c r="DH122" i="3" s="1"/>
  <c r="BX124" i="3"/>
  <c r="CJ124" i="3" s="1"/>
  <c r="DH124" i="3" s="1"/>
  <c r="BX126" i="3"/>
  <c r="CJ126" i="3" s="1"/>
  <c r="DH126" i="3" s="1"/>
  <c r="BX128" i="3"/>
  <c r="CJ128" i="3" s="1"/>
  <c r="DH128" i="3" s="1"/>
  <c r="BX130" i="3"/>
  <c r="CJ130" i="3" s="1"/>
  <c r="DH130" i="3" s="1"/>
  <c r="BX132" i="3"/>
  <c r="CJ132" i="3" s="1"/>
  <c r="DH132" i="3" s="1"/>
  <c r="BX134" i="3"/>
  <c r="CJ134" i="3" s="1"/>
  <c r="DH134" i="3" s="1"/>
  <c r="BX136" i="3"/>
  <c r="CJ136" i="3" s="1"/>
  <c r="DH136" i="3" s="1"/>
  <c r="BX138" i="3"/>
  <c r="CJ138" i="3" s="1"/>
  <c r="DH138" i="3" s="1"/>
  <c r="BX140" i="3"/>
  <c r="CJ140" i="3" s="1"/>
  <c r="DH140" i="3" s="1"/>
  <c r="BX142" i="3"/>
  <c r="CJ142" i="3" s="1"/>
  <c r="DH142" i="3" s="1"/>
  <c r="BX144" i="3"/>
  <c r="CJ144" i="3" s="1"/>
  <c r="DH144" i="3" s="1"/>
  <c r="BX146" i="3"/>
  <c r="CJ146" i="3" s="1"/>
  <c r="DH146" i="3" s="1"/>
  <c r="BX148" i="3"/>
  <c r="CJ148" i="3" s="1"/>
  <c r="DH148" i="3" s="1"/>
  <c r="BX150" i="3"/>
  <c r="CJ150" i="3" s="1"/>
  <c r="DH150" i="3" s="1"/>
  <c r="BX152" i="3"/>
  <c r="CJ152" i="3" s="1"/>
  <c r="DH152" i="3" s="1"/>
  <c r="BX154" i="3"/>
  <c r="CJ154" i="3" s="1"/>
  <c r="DH154" i="3" s="1"/>
  <c r="BX156" i="3"/>
  <c r="CJ156" i="3" s="1"/>
  <c r="DH156" i="3" s="1"/>
  <c r="BX158" i="3"/>
  <c r="CJ158" i="3" s="1"/>
  <c r="DH158" i="3" s="1"/>
  <c r="BX160" i="3"/>
  <c r="CJ160" i="3" s="1"/>
  <c r="DH160" i="3" s="1"/>
  <c r="BX162" i="3"/>
  <c r="CJ162" i="3" s="1"/>
  <c r="DH162" i="3" s="1"/>
  <c r="BX164" i="3"/>
  <c r="CJ164" i="3" s="1"/>
  <c r="DH164" i="3" s="1"/>
  <c r="BX166" i="3"/>
  <c r="CJ166" i="3" s="1"/>
  <c r="DH166" i="3" s="1"/>
  <c r="BX168" i="3"/>
  <c r="CJ168" i="3" s="1"/>
  <c r="DH168" i="3" s="1"/>
  <c r="BX170" i="3"/>
  <c r="CJ170" i="3" s="1"/>
  <c r="DH170" i="3" s="1"/>
  <c r="BX172" i="3"/>
  <c r="CJ172" i="3" s="1"/>
  <c r="DH172" i="3" s="1"/>
  <c r="BX174" i="3"/>
  <c r="CJ174" i="3" s="1"/>
  <c r="DH174" i="3" s="1"/>
  <c r="BX7" i="3"/>
  <c r="CJ7" i="3" s="1"/>
  <c r="DH7" i="3" s="1"/>
  <c r="BX15" i="3"/>
  <c r="CJ15" i="3" s="1"/>
  <c r="DH15" i="3" s="1"/>
  <c r="BX23" i="3"/>
  <c r="CJ23" i="3" s="1"/>
  <c r="DH23" i="3" s="1"/>
  <c r="BX31" i="3"/>
  <c r="CJ31" i="3" s="1"/>
  <c r="DH31" i="3" s="1"/>
  <c r="BX39" i="3"/>
  <c r="CJ39" i="3" s="1"/>
  <c r="DH39" i="3" s="1"/>
  <c r="BX47" i="3"/>
  <c r="CJ47" i="3" s="1"/>
  <c r="DH47" i="3" s="1"/>
  <c r="BX55" i="3"/>
  <c r="CJ55" i="3" s="1"/>
  <c r="DH55" i="3" s="1"/>
  <c r="BX63" i="3"/>
  <c r="CJ63" i="3" s="1"/>
  <c r="DH63" i="3" s="1"/>
  <c r="BX71" i="3"/>
  <c r="CJ71" i="3" s="1"/>
  <c r="DH71" i="3" s="1"/>
  <c r="BX79" i="3"/>
  <c r="CJ79" i="3" s="1"/>
  <c r="DH79" i="3" s="1"/>
  <c r="BX87" i="3"/>
  <c r="CJ87" i="3" s="1"/>
  <c r="DH87" i="3" s="1"/>
  <c r="BX95" i="3"/>
  <c r="CJ95" i="3" s="1"/>
  <c r="DH95" i="3" s="1"/>
  <c r="BX103" i="3"/>
  <c r="CJ103" i="3" s="1"/>
  <c r="DH103" i="3" s="1"/>
  <c r="BX111" i="3"/>
  <c r="CJ111" i="3" s="1"/>
  <c r="DH111" i="3" s="1"/>
  <c r="BX119" i="3"/>
  <c r="CJ119" i="3" s="1"/>
  <c r="DH119" i="3" s="1"/>
  <c r="BX127" i="3"/>
  <c r="CJ127" i="3" s="1"/>
  <c r="DH127" i="3" s="1"/>
  <c r="BX135" i="3"/>
  <c r="BX143" i="3"/>
  <c r="CJ143" i="3" s="1"/>
  <c r="DH143" i="3" s="1"/>
  <c r="BX151" i="3"/>
  <c r="CJ151" i="3" s="1"/>
  <c r="DH151" i="3" s="1"/>
  <c r="BX159" i="3"/>
  <c r="CJ159" i="3" s="1"/>
  <c r="DH159" i="3" s="1"/>
  <c r="BX167" i="3"/>
  <c r="CJ167" i="3" s="1"/>
  <c r="DH167" i="3" s="1"/>
  <c r="BX173" i="3"/>
  <c r="CJ173" i="3" s="1"/>
  <c r="DH173" i="3" s="1"/>
  <c r="BX176" i="3"/>
  <c r="CJ176" i="3" s="1"/>
  <c r="DH176" i="3" s="1"/>
  <c r="BX178" i="3"/>
  <c r="CJ178" i="3" s="1"/>
  <c r="DH178" i="3" s="1"/>
  <c r="BX180" i="3"/>
  <c r="CJ180" i="3" s="1"/>
  <c r="DH180" i="3" s="1"/>
  <c r="BX182" i="3"/>
  <c r="CJ182" i="3" s="1"/>
  <c r="DH182" i="3" s="1"/>
  <c r="BX29" i="3"/>
  <c r="CJ29" i="3" s="1"/>
  <c r="DH29" i="3" s="1"/>
  <c r="BX125" i="3"/>
  <c r="CJ125" i="3" s="1"/>
  <c r="DH125" i="3" s="1"/>
  <c r="BX165" i="3"/>
  <c r="CJ165" i="3" s="1"/>
  <c r="DH165" i="3" s="1"/>
  <c r="BX9" i="3"/>
  <c r="CJ9" i="3" s="1"/>
  <c r="DH9" i="3" s="1"/>
  <c r="BX17" i="3"/>
  <c r="CJ17" i="3" s="1"/>
  <c r="DH17" i="3" s="1"/>
  <c r="BX25" i="3"/>
  <c r="CJ25" i="3" s="1"/>
  <c r="DH25" i="3" s="1"/>
  <c r="BX33" i="3"/>
  <c r="CJ33" i="3" s="1"/>
  <c r="DH33" i="3" s="1"/>
  <c r="BX41" i="3"/>
  <c r="CJ41" i="3" s="1"/>
  <c r="DH41" i="3" s="1"/>
  <c r="BX49" i="3"/>
  <c r="CJ49" i="3" s="1"/>
  <c r="DH49" i="3" s="1"/>
  <c r="BX57" i="3"/>
  <c r="CJ57" i="3" s="1"/>
  <c r="DH57" i="3" s="1"/>
  <c r="BX65" i="3"/>
  <c r="CJ65" i="3" s="1"/>
  <c r="DH65" i="3" s="1"/>
  <c r="BX73" i="3"/>
  <c r="CJ73" i="3" s="1"/>
  <c r="DH73" i="3" s="1"/>
  <c r="BX81" i="3"/>
  <c r="CJ81" i="3" s="1"/>
  <c r="DH81" i="3" s="1"/>
  <c r="BX89" i="3"/>
  <c r="CJ89" i="3" s="1"/>
  <c r="DH89" i="3" s="1"/>
  <c r="BX97" i="3"/>
  <c r="CJ97" i="3" s="1"/>
  <c r="DH97" i="3" s="1"/>
  <c r="BX105" i="3"/>
  <c r="CJ105" i="3" s="1"/>
  <c r="DH105" i="3" s="1"/>
  <c r="BX113" i="3"/>
  <c r="CJ113" i="3" s="1"/>
  <c r="DH113" i="3" s="1"/>
  <c r="BX121" i="3"/>
  <c r="CJ121" i="3" s="1"/>
  <c r="DH121" i="3" s="1"/>
  <c r="BX129" i="3"/>
  <c r="CJ129" i="3" s="1"/>
  <c r="DH129" i="3" s="1"/>
  <c r="BX137" i="3"/>
  <c r="CJ137" i="3" s="1"/>
  <c r="DH137" i="3" s="1"/>
  <c r="BX145" i="3"/>
  <c r="CJ145" i="3" s="1"/>
  <c r="DH145" i="3" s="1"/>
  <c r="BX153" i="3"/>
  <c r="CJ153" i="3" s="1"/>
  <c r="DH153" i="3" s="1"/>
  <c r="BX161" i="3"/>
  <c r="CJ161" i="3" s="1"/>
  <c r="DH161" i="3" s="1"/>
  <c r="BX169" i="3"/>
  <c r="CJ169" i="3" s="1"/>
  <c r="DH169" i="3" s="1"/>
  <c r="BX21" i="3"/>
  <c r="CJ21" i="3" s="1"/>
  <c r="DH21" i="3" s="1"/>
  <c r="BX45" i="3"/>
  <c r="CJ45" i="3" s="1"/>
  <c r="DH45" i="3" s="1"/>
  <c r="BX61" i="3"/>
  <c r="CJ61" i="3" s="1"/>
  <c r="DH61" i="3" s="1"/>
  <c r="BX77" i="3"/>
  <c r="CJ77" i="3" s="1"/>
  <c r="DH77" i="3" s="1"/>
  <c r="BX93" i="3"/>
  <c r="CJ93" i="3" s="1"/>
  <c r="DH93" i="3" s="1"/>
  <c r="BX109" i="3"/>
  <c r="CJ109" i="3" s="1"/>
  <c r="DH109" i="3" s="1"/>
  <c r="BX133" i="3"/>
  <c r="CJ133" i="3" s="1"/>
  <c r="DH133" i="3" s="1"/>
  <c r="BX149" i="3"/>
  <c r="CJ149" i="3" s="1"/>
  <c r="DH149" i="3" s="1"/>
  <c r="BX11" i="3"/>
  <c r="CJ11" i="3" s="1"/>
  <c r="DH11" i="3" s="1"/>
  <c r="BX19" i="3"/>
  <c r="CJ19" i="3" s="1"/>
  <c r="DH19" i="3" s="1"/>
  <c r="BX27" i="3"/>
  <c r="CJ27" i="3" s="1"/>
  <c r="DH27" i="3" s="1"/>
  <c r="BX35" i="3"/>
  <c r="CJ35" i="3" s="1"/>
  <c r="DH35" i="3" s="1"/>
  <c r="BX43" i="3"/>
  <c r="CJ43" i="3" s="1"/>
  <c r="DH43" i="3" s="1"/>
  <c r="BX51" i="3"/>
  <c r="CJ51" i="3" s="1"/>
  <c r="DH51" i="3" s="1"/>
  <c r="BX59" i="3"/>
  <c r="CJ59" i="3" s="1"/>
  <c r="DH59" i="3" s="1"/>
  <c r="BX67" i="3"/>
  <c r="CJ67" i="3" s="1"/>
  <c r="DH67" i="3" s="1"/>
  <c r="BX75" i="3"/>
  <c r="CJ75" i="3" s="1"/>
  <c r="DH75" i="3" s="1"/>
  <c r="BX83" i="3"/>
  <c r="CJ83" i="3" s="1"/>
  <c r="DH83" i="3" s="1"/>
  <c r="BX91" i="3"/>
  <c r="CJ91" i="3" s="1"/>
  <c r="DH91" i="3" s="1"/>
  <c r="BX99" i="3"/>
  <c r="CJ99" i="3" s="1"/>
  <c r="DH99" i="3" s="1"/>
  <c r="BX107" i="3"/>
  <c r="CJ107" i="3" s="1"/>
  <c r="DH107" i="3" s="1"/>
  <c r="BX115" i="3"/>
  <c r="CJ115" i="3" s="1"/>
  <c r="DH115" i="3" s="1"/>
  <c r="BX123" i="3"/>
  <c r="CJ123" i="3" s="1"/>
  <c r="DH123" i="3" s="1"/>
  <c r="BX131" i="3"/>
  <c r="CJ131" i="3" s="1"/>
  <c r="DH131" i="3" s="1"/>
  <c r="BX139" i="3"/>
  <c r="CJ139" i="3" s="1"/>
  <c r="DH139" i="3" s="1"/>
  <c r="BX147" i="3"/>
  <c r="CJ147" i="3" s="1"/>
  <c r="DH147" i="3" s="1"/>
  <c r="BX155" i="3"/>
  <c r="CJ155" i="3" s="1"/>
  <c r="DH155" i="3" s="1"/>
  <c r="BX163" i="3"/>
  <c r="CJ163" i="3" s="1"/>
  <c r="DH163" i="3" s="1"/>
  <c r="BX171" i="3"/>
  <c r="CJ171" i="3" s="1"/>
  <c r="DH171" i="3" s="1"/>
  <c r="BX175" i="3"/>
  <c r="CJ175" i="3" s="1"/>
  <c r="DH175" i="3" s="1"/>
  <c r="BX177" i="3"/>
  <c r="CJ177" i="3" s="1"/>
  <c r="DH177" i="3" s="1"/>
  <c r="BX179" i="3"/>
  <c r="CJ179" i="3" s="1"/>
  <c r="DH179" i="3" s="1"/>
  <c r="BX181" i="3"/>
  <c r="CJ181" i="3" s="1"/>
  <c r="DH181" i="3" s="1"/>
  <c r="BX13" i="3"/>
  <c r="CJ13" i="3" s="1"/>
  <c r="DH13" i="3" s="1"/>
  <c r="BX37" i="3"/>
  <c r="CJ37" i="3" s="1"/>
  <c r="DH37" i="3" s="1"/>
  <c r="BX53" i="3"/>
  <c r="CJ53" i="3" s="1"/>
  <c r="DH53" i="3" s="1"/>
  <c r="BX69" i="3"/>
  <c r="CJ69" i="3" s="1"/>
  <c r="DH69" i="3" s="1"/>
  <c r="BX85" i="3"/>
  <c r="CJ85" i="3" s="1"/>
  <c r="DH85" i="3" s="1"/>
  <c r="BX101" i="3"/>
  <c r="CJ101" i="3" s="1"/>
  <c r="DH101" i="3" s="1"/>
  <c r="BX117" i="3"/>
  <c r="CJ117" i="3" s="1"/>
  <c r="DH117" i="3" s="1"/>
  <c r="BX141" i="3"/>
  <c r="CJ141" i="3" s="1"/>
  <c r="DH141" i="3" s="1"/>
  <c r="BX157" i="3"/>
  <c r="CJ157" i="3" s="1"/>
  <c r="DH157" i="3" s="1"/>
  <c r="K28" i="7"/>
  <c r="CJ135" i="3" l="1"/>
  <c r="DH135" i="3" s="1"/>
  <c r="L20" i="5"/>
  <c r="CV179" i="3"/>
  <c r="CV131" i="3"/>
  <c r="CV35" i="3"/>
  <c r="CV169" i="3"/>
  <c r="CV73" i="3"/>
  <c r="CV182" i="3"/>
  <c r="CV111" i="3"/>
  <c r="CV47" i="3"/>
  <c r="CV162" i="3"/>
  <c r="CV138" i="3"/>
  <c r="CV106" i="3"/>
  <c r="CV90" i="3"/>
  <c r="CV58" i="3"/>
  <c r="CV50" i="3"/>
  <c r="CV26" i="3"/>
  <c r="CV18" i="3"/>
  <c r="CV10" i="3"/>
  <c r="CV101" i="3"/>
  <c r="CV37" i="3"/>
  <c r="CV177" i="3"/>
  <c r="CV155" i="3"/>
  <c r="CV123" i="3"/>
  <c r="CV91" i="3"/>
  <c r="CV59" i="3"/>
  <c r="CV27" i="3"/>
  <c r="CV133" i="3"/>
  <c r="CV61" i="3"/>
  <c r="CV161" i="3"/>
  <c r="CV129" i="3"/>
  <c r="CV97" i="3"/>
  <c r="CV65" i="3"/>
  <c r="CV33" i="3"/>
  <c r="CV165" i="3"/>
  <c r="CV180" i="3"/>
  <c r="CV167" i="3"/>
  <c r="CV103" i="3"/>
  <c r="CV71" i="3"/>
  <c r="CV39" i="3"/>
  <c r="CV7" i="3"/>
  <c r="CV168" i="3"/>
  <c r="CV160" i="3"/>
  <c r="CV152" i="3"/>
  <c r="CV144" i="3"/>
  <c r="CV136" i="3"/>
  <c r="CV128" i="3"/>
  <c r="CV120" i="3"/>
  <c r="CV112" i="3"/>
  <c r="CV104" i="3"/>
  <c r="CV96" i="3"/>
  <c r="CV88" i="3"/>
  <c r="CV80" i="3"/>
  <c r="CV72" i="3"/>
  <c r="CV64" i="3"/>
  <c r="CV56" i="3"/>
  <c r="CV48" i="3"/>
  <c r="CV40" i="3"/>
  <c r="CV32" i="3"/>
  <c r="CV24" i="3"/>
  <c r="CV16" i="3"/>
  <c r="CV8" i="3"/>
  <c r="CV117" i="3"/>
  <c r="CV99" i="3"/>
  <c r="CV149" i="3"/>
  <c r="CV137" i="3"/>
  <c r="CV41" i="3"/>
  <c r="CV173" i="3"/>
  <c r="CV79" i="3"/>
  <c r="CV170" i="3"/>
  <c r="CV146" i="3"/>
  <c r="CV122" i="3"/>
  <c r="CV98" i="3"/>
  <c r="CV66" i="3"/>
  <c r="CV34" i="3"/>
  <c r="CV85" i="3"/>
  <c r="CV13" i="3"/>
  <c r="CV175" i="3"/>
  <c r="CV147" i="3"/>
  <c r="CV115" i="3"/>
  <c r="CV83" i="3"/>
  <c r="CV51" i="3"/>
  <c r="CV19" i="3"/>
  <c r="CV109" i="3"/>
  <c r="CV45" i="3"/>
  <c r="CV153" i="3"/>
  <c r="CV121" i="3"/>
  <c r="CV89" i="3"/>
  <c r="CV57" i="3"/>
  <c r="CV25" i="3"/>
  <c r="CV125" i="3"/>
  <c r="CV178" i="3"/>
  <c r="CV159" i="3"/>
  <c r="CV127" i="3"/>
  <c r="CV95" i="3"/>
  <c r="CV63" i="3"/>
  <c r="CV31" i="3"/>
  <c r="CV174" i="3"/>
  <c r="CV166" i="3"/>
  <c r="CV158" i="3"/>
  <c r="CV150" i="3"/>
  <c r="CV142" i="3"/>
  <c r="CV134" i="3"/>
  <c r="CV126" i="3"/>
  <c r="CV118" i="3"/>
  <c r="CV110" i="3"/>
  <c r="CV102" i="3"/>
  <c r="CV94" i="3"/>
  <c r="CV86" i="3"/>
  <c r="CV78" i="3"/>
  <c r="CV70" i="3"/>
  <c r="CV62" i="3"/>
  <c r="CV54" i="3"/>
  <c r="CV46" i="3"/>
  <c r="CV38" i="3"/>
  <c r="CV30" i="3"/>
  <c r="CV22" i="3"/>
  <c r="CV14" i="3"/>
  <c r="CV6" i="3"/>
  <c r="DT6" i="3"/>
  <c r="CV53" i="3"/>
  <c r="CV163" i="3"/>
  <c r="CV67" i="3"/>
  <c r="CV77" i="3"/>
  <c r="CV105" i="3"/>
  <c r="CV9" i="3"/>
  <c r="CV143" i="3"/>
  <c r="CV15" i="3"/>
  <c r="CV154" i="3"/>
  <c r="CV130" i="3"/>
  <c r="CV114" i="3"/>
  <c r="CV82" i="3"/>
  <c r="CV74" i="3"/>
  <c r="CV42" i="3"/>
  <c r="CV157" i="3"/>
  <c r="CV141" i="3"/>
  <c r="CV69" i="3"/>
  <c r="CV181" i="3"/>
  <c r="CV171" i="3"/>
  <c r="CV139" i="3"/>
  <c r="CV107" i="3"/>
  <c r="CV75" i="3"/>
  <c r="CV43" i="3"/>
  <c r="CV11" i="3"/>
  <c r="CV93" i="3"/>
  <c r="CV21" i="3"/>
  <c r="CV145" i="3"/>
  <c r="CV113" i="3"/>
  <c r="CV81" i="3"/>
  <c r="CV49" i="3"/>
  <c r="CV17" i="3"/>
  <c r="CV29" i="3"/>
  <c r="CV176" i="3"/>
  <c r="CV151" i="3"/>
  <c r="CV119" i="3"/>
  <c r="CV87" i="3"/>
  <c r="CV55" i="3"/>
  <c r="CV23" i="3"/>
  <c r="CV172" i="3"/>
  <c r="CV164" i="3"/>
  <c r="CV156" i="3"/>
  <c r="CV148" i="3"/>
  <c r="CV140" i="3"/>
  <c r="CV132" i="3"/>
  <c r="CV124" i="3"/>
  <c r="CV116" i="3"/>
  <c r="CV108" i="3"/>
  <c r="CV100" i="3"/>
  <c r="CV92" i="3"/>
  <c r="CV84" i="3"/>
  <c r="CV76" i="3"/>
  <c r="CV68" i="3"/>
  <c r="CV60" i="3"/>
  <c r="CV52" i="3"/>
  <c r="CV44" i="3"/>
  <c r="CV36" i="3"/>
  <c r="CV28" i="3"/>
  <c r="CV20" i="3"/>
  <c r="CV12" i="3"/>
  <c r="CV5" i="3"/>
  <c r="CV135" i="3" l="1"/>
  <c r="DT44" i="3"/>
  <c r="DT108" i="3"/>
  <c r="DT20" i="3"/>
  <c r="DT52" i="3"/>
  <c r="DT84" i="3"/>
  <c r="DT132" i="3"/>
  <c r="DT164" i="3"/>
  <c r="DT87" i="3"/>
  <c r="DT29" i="3"/>
  <c r="DT21" i="3"/>
  <c r="DT139" i="3"/>
  <c r="DT141" i="3"/>
  <c r="DT82" i="3"/>
  <c r="DT15" i="3"/>
  <c r="DT163" i="3"/>
  <c r="DT38" i="3"/>
  <c r="DT86" i="3"/>
  <c r="DT118" i="3"/>
  <c r="DT150" i="3"/>
  <c r="DT95" i="3"/>
  <c r="DT125" i="3"/>
  <c r="DT121" i="3"/>
  <c r="DT83" i="3"/>
  <c r="DT13" i="3"/>
  <c r="DT98" i="3"/>
  <c r="DT79" i="3"/>
  <c r="DT117" i="3"/>
  <c r="DT32" i="3"/>
  <c r="DT64" i="3"/>
  <c r="DT80" i="3"/>
  <c r="DT112" i="3"/>
  <c r="DT128" i="3"/>
  <c r="DT144" i="3"/>
  <c r="DT160" i="3"/>
  <c r="DT7" i="3"/>
  <c r="DT71" i="3"/>
  <c r="DT180" i="3"/>
  <c r="DT33" i="3"/>
  <c r="DT97" i="3"/>
  <c r="DT161" i="3"/>
  <c r="DT133" i="3"/>
  <c r="DT59" i="3"/>
  <c r="DT123" i="3"/>
  <c r="DT177" i="3"/>
  <c r="DT101" i="3"/>
  <c r="DT18" i="3"/>
  <c r="DT50" i="3"/>
  <c r="DT90" i="3"/>
  <c r="DT138" i="3"/>
  <c r="DT47" i="3"/>
  <c r="DT182" i="3"/>
  <c r="DT169" i="3"/>
  <c r="DT131" i="3"/>
  <c r="DT28" i="3"/>
  <c r="DT92" i="3"/>
  <c r="DT5" i="3"/>
  <c r="DT36" i="3"/>
  <c r="DT68" i="3"/>
  <c r="DT100" i="3"/>
  <c r="DT116" i="3"/>
  <c r="DT148" i="3"/>
  <c r="DT23" i="3"/>
  <c r="DT151" i="3"/>
  <c r="DT49" i="3"/>
  <c r="DT113" i="3"/>
  <c r="DT11" i="3"/>
  <c r="DT75" i="3"/>
  <c r="DT181" i="3"/>
  <c r="DT42" i="3"/>
  <c r="DT130" i="3"/>
  <c r="DT9" i="3"/>
  <c r="DT77" i="3"/>
  <c r="DT22" i="3"/>
  <c r="DT54" i="3"/>
  <c r="DT70" i="3"/>
  <c r="DT102" i="3"/>
  <c r="DT134" i="3"/>
  <c r="DT166" i="3"/>
  <c r="DT31" i="3"/>
  <c r="DT159" i="3"/>
  <c r="DT57" i="3"/>
  <c r="DT45" i="3"/>
  <c r="DT19" i="3"/>
  <c r="DT147" i="3"/>
  <c r="DT34" i="3"/>
  <c r="DT146" i="3"/>
  <c r="DT41" i="3"/>
  <c r="DT149" i="3"/>
  <c r="DT16" i="3"/>
  <c r="DT48" i="3"/>
  <c r="DT96" i="3"/>
  <c r="DT12" i="3"/>
  <c r="DT60" i="3"/>
  <c r="DT76" i="3"/>
  <c r="DT124" i="3"/>
  <c r="DT140" i="3"/>
  <c r="DT156" i="3"/>
  <c r="DT172" i="3"/>
  <c r="DT55" i="3"/>
  <c r="DT119" i="3"/>
  <c r="DT176" i="3"/>
  <c r="DT17" i="3"/>
  <c r="DT81" i="3"/>
  <c r="DT145" i="3"/>
  <c r="DT93" i="3"/>
  <c r="DT43" i="3"/>
  <c r="DT107" i="3"/>
  <c r="DT171" i="3"/>
  <c r="DT69" i="3"/>
  <c r="DT157" i="3"/>
  <c r="DT74" i="3"/>
  <c r="DT114" i="3"/>
  <c r="DT154" i="3"/>
  <c r="DT143" i="3"/>
  <c r="DT105" i="3"/>
  <c r="DT67" i="3"/>
  <c r="DT53" i="3"/>
  <c r="DT14" i="3"/>
  <c r="DT30" i="3"/>
  <c r="DT46" i="3"/>
  <c r="DT62" i="3"/>
  <c r="DT78" i="3"/>
  <c r="DT94" i="3"/>
  <c r="DT110" i="3"/>
  <c r="DT126" i="3"/>
  <c r="DT142" i="3"/>
  <c r="DT158" i="3"/>
  <c r="DT174" i="3"/>
  <c r="DT63" i="3"/>
  <c r="DT127" i="3"/>
  <c r="DT178" i="3"/>
  <c r="DT25" i="3"/>
  <c r="DT89" i="3"/>
  <c r="DT153" i="3"/>
  <c r="DT109" i="3"/>
  <c r="DT51" i="3"/>
  <c r="DT115" i="3"/>
  <c r="DT175" i="3"/>
  <c r="DT66" i="3"/>
  <c r="DT122" i="3"/>
  <c r="DT170" i="3"/>
  <c r="DT173" i="3"/>
  <c r="DT137" i="3"/>
  <c r="DT99" i="3"/>
  <c r="DT8" i="3"/>
  <c r="DT24" i="3"/>
  <c r="DT40" i="3"/>
  <c r="DT56" i="3"/>
  <c r="DT72" i="3"/>
  <c r="DT88" i="3"/>
  <c r="DT104" i="3"/>
  <c r="DT120" i="3"/>
  <c r="DT136" i="3"/>
  <c r="DT152" i="3"/>
  <c r="DT168" i="3"/>
  <c r="DT39" i="3"/>
  <c r="DT103" i="3"/>
  <c r="DT167" i="3"/>
  <c r="DT165" i="3"/>
  <c r="DT65" i="3"/>
  <c r="DT129" i="3"/>
  <c r="DT61" i="3"/>
  <c r="DT27" i="3"/>
  <c r="DT91" i="3"/>
  <c r="DT155" i="3"/>
  <c r="DT37" i="3"/>
  <c r="DT10" i="3"/>
  <c r="DT26" i="3"/>
  <c r="DT58" i="3"/>
  <c r="DT106" i="3"/>
  <c r="DT162" i="3"/>
  <c r="DT111" i="3"/>
  <c r="DT73" i="3"/>
  <c r="DT35" i="3"/>
  <c r="DT179" i="3"/>
  <c r="DT85" i="3"/>
  <c r="I21" i="20"/>
  <c r="J17" i="20" s="1"/>
  <c r="DT135" i="3"/>
  <c r="L9" i="5" s="1"/>
  <c r="L10" i="5"/>
  <c r="CV4" i="3"/>
  <c r="J12" i="20" l="1"/>
  <c r="J11" i="20" s="1"/>
  <c r="J20" i="20"/>
  <c r="J23" i="20"/>
  <c r="DT4" i="3"/>
  <c r="DH4" i="3" s="1"/>
  <c r="L14" i="7" s="1"/>
  <c r="L11" i="5"/>
  <c r="L18" i="5"/>
  <c r="L15" i="7" l="1"/>
  <c r="L17" i="7" s="1"/>
  <c r="L23" i="7" s="1"/>
  <c r="L24" i="7" s="1"/>
  <c r="L26" i="7" s="1"/>
  <c r="I26" i="20"/>
  <c r="L27" i="7" l="1"/>
  <c r="BY4" i="3" s="1"/>
  <c r="L28" i="7" l="1"/>
  <c r="BY5" i="3" l="1"/>
  <c r="CK5" i="3" s="1"/>
  <c r="BY9" i="3"/>
  <c r="CK9" i="3" s="1"/>
  <c r="BY13" i="3"/>
  <c r="CK13" i="3" s="1"/>
  <c r="BY17" i="3"/>
  <c r="CK17" i="3" s="1"/>
  <c r="BY21" i="3"/>
  <c r="CK21" i="3" s="1"/>
  <c r="BY25" i="3"/>
  <c r="CK25" i="3" s="1"/>
  <c r="BY29" i="3"/>
  <c r="CK29" i="3" s="1"/>
  <c r="BY33" i="3"/>
  <c r="CK33" i="3" s="1"/>
  <c r="BY37" i="3"/>
  <c r="CK37" i="3" s="1"/>
  <c r="BY41" i="3"/>
  <c r="CK41" i="3" s="1"/>
  <c r="BY45" i="3"/>
  <c r="CK45" i="3" s="1"/>
  <c r="BY49" i="3"/>
  <c r="CK49" i="3" s="1"/>
  <c r="BY53" i="3"/>
  <c r="CK53" i="3" s="1"/>
  <c r="BY57" i="3"/>
  <c r="CK57" i="3" s="1"/>
  <c r="BY61" i="3"/>
  <c r="CK61" i="3" s="1"/>
  <c r="BY65" i="3"/>
  <c r="CK65" i="3" s="1"/>
  <c r="BY69" i="3"/>
  <c r="CK69" i="3" s="1"/>
  <c r="BY73" i="3"/>
  <c r="CK73" i="3" s="1"/>
  <c r="BY77" i="3"/>
  <c r="CK77" i="3" s="1"/>
  <c r="BY81" i="3"/>
  <c r="CK81" i="3" s="1"/>
  <c r="BY85" i="3"/>
  <c r="CK85" i="3" s="1"/>
  <c r="BY89" i="3"/>
  <c r="CK89" i="3" s="1"/>
  <c r="BY102" i="3"/>
  <c r="CK102" i="3" s="1"/>
  <c r="BY118" i="3"/>
  <c r="CK118" i="3" s="1"/>
  <c r="BY134" i="3"/>
  <c r="CK134" i="3" s="1"/>
  <c r="BY149" i="3"/>
  <c r="CK149" i="3" s="1"/>
  <c r="BY145" i="3"/>
  <c r="CK145" i="3" s="1"/>
  <c r="BY103" i="3"/>
  <c r="CK103" i="3" s="1"/>
  <c r="BY119" i="3"/>
  <c r="CK119" i="3" s="1"/>
  <c r="BY135" i="3"/>
  <c r="BY155" i="3"/>
  <c r="CK155" i="3" s="1"/>
  <c r="BY159" i="3"/>
  <c r="CK159" i="3" s="1"/>
  <c r="BY163" i="3"/>
  <c r="CK163" i="3" s="1"/>
  <c r="BY167" i="3"/>
  <c r="CK167" i="3" s="1"/>
  <c r="BY171" i="3"/>
  <c r="CK171" i="3" s="1"/>
  <c r="BY175" i="3"/>
  <c r="CK175" i="3" s="1"/>
  <c r="BY179" i="3"/>
  <c r="CK179" i="3" s="1"/>
  <c r="BY92" i="3"/>
  <c r="CK92" i="3" s="1"/>
  <c r="BY108" i="3"/>
  <c r="CK108" i="3" s="1"/>
  <c r="BY124" i="3"/>
  <c r="CK124" i="3" s="1"/>
  <c r="BY140" i="3"/>
  <c r="CK140" i="3" s="1"/>
  <c r="BY152" i="3"/>
  <c r="CK152" i="3" s="1"/>
  <c r="BY101" i="3"/>
  <c r="CK101" i="3" s="1"/>
  <c r="BY117" i="3"/>
  <c r="CK117" i="3" s="1"/>
  <c r="BY137" i="3"/>
  <c r="CK137" i="3" s="1"/>
  <c r="BY6" i="3"/>
  <c r="CK6" i="3" s="1"/>
  <c r="BY10" i="3"/>
  <c r="CK10" i="3" s="1"/>
  <c r="BY14" i="3"/>
  <c r="CK14" i="3" s="1"/>
  <c r="BY18" i="3"/>
  <c r="CK18" i="3" s="1"/>
  <c r="BY22" i="3"/>
  <c r="CK22" i="3" s="1"/>
  <c r="BY26" i="3"/>
  <c r="CK26" i="3" s="1"/>
  <c r="BY30" i="3"/>
  <c r="CK30" i="3" s="1"/>
  <c r="BY34" i="3"/>
  <c r="CK34" i="3" s="1"/>
  <c r="BY38" i="3"/>
  <c r="CK38" i="3" s="1"/>
  <c r="BY42" i="3"/>
  <c r="CK42" i="3" s="1"/>
  <c r="BY46" i="3"/>
  <c r="CK46" i="3" s="1"/>
  <c r="BY50" i="3"/>
  <c r="CK50" i="3" s="1"/>
  <c r="BY54" i="3"/>
  <c r="CK54" i="3" s="1"/>
  <c r="BY58" i="3"/>
  <c r="CK58" i="3" s="1"/>
  <c r="BY62" i="3"/>
  <c r="CK62" i="3" s="1"/>
  <c r="BY66" i="3"/>
  <c r="CK66" i="3" s="1"/>
  <c r="BY70" i="3"/>
  <c r="CK70" i="3" s="1"/>
  <c r="BY74" i="3"/>
  <c r="CK74" i="3" s="1"/>
  <c r="BY78" i="3"/>
  <c r="CK78" i="3" s="1"/>
  <c r="BY82" i="3"/>
  <c r="CK82" i="3" s="1"/>
  <c r="BY86" i="3"/>
  <c r="CK86" i="3" s="1"/>
  <c r="BY90" i="3"/>
  <c r="CK90" i="3" s="1"/>
  <c r="BY106" i="3"/>
  <c r="CK106" i="3" s="1"/>
  <c r="BY122" i="3"/>
  <c r="CK122" i="3" s="1"/>
  <c r="BY138" i="3"/>
  <c r="CK138" i="3" s="1"/>
  <c r="BY151" i="3"/>
  <c r="CK151" i="3" s="1"/>
  <c r="BY91" i="3"/>
  <c r="CK91" i="3" s="1"/>
  <c r="BY107" i="3"/>
  <c r="CK107" i="3" s="1"/>
  <c r="BY123" i="3"/>
  <c r="CK123" i="3" s="1"/>
  <c r="BY139" i="3"/>
  <c r="CK139" i="3" s="1"/>
  <c r="BY156" i="3"/>
  <c r="CK156" i="3" s="1"/>
  <c r="BY160" i="3"/>
  <c r="CK160" i="3" s="1"/>
  <c r="BY164" i="3"/>
  <c r="CK164" i="3" s="1"/>
  <c r="BY168" i="3"/>
  <c r="CK168" i="3" s="1"/>
  <c r="BY172" i="3"/>
  <c r="CK172" i="3" s="1"/>
  <c r="BY176" i="3"/>
  <c r="CK176" i="3" s="1"/>
  <c r="BY180" i="3"/>
  <c r="CK180" i="3" s="1"/>
  <c r="BY96" i="3"/>
  <c r="CK96" i="3" s="1"/>
  <c r="BY112" i="3"/>
  <c r="CK112" i="3" s="1"/>
  <c r="BY128" i="3"/>
  <c r="CK128" i="3" s="1"/>
  <c r="BY144" i="3"/>
  <c r="CK144" i="3" s="1"/>
  <c r="BY154" i="3"/>
  <c r="CK154" i="3" s="1"/>
  <c r="BY105" i="3"/>
  <c r="CK105" i="3" s="1"/>
  <c r="BY121" i="3"/>
  <c r="CK121" i="3" s="1"/>
  <c r="BY141" i="3"/>
  <c r="CK141" i="3" s="1"/>
  <c r="BY7" i="3"/>
  <c r="CK7" i="3" s="1"/>
  <c r="BY11" i="3"/>
  <c r="CK11" i="3" s="1"/>
  <c r="BY15" i="3"/>
  <c r="CK15" i="3" s="1"/>
  <c r="BY19" i="3"/>
  <c r="CK19" i="3" s="1"/>
  <c r="BY23" i="3"/>
  <c r="CK23" i="3" s="1"/>
  <c r="BY27" i="3"/>
  <c r="CK27" i="3" s="1"/>
  <c r="BY31" i="3"/>
  <c r="CK31" i="3" s="1"/>
  <c r="BY35" i="3"/>
  <c r="CK35" i="3" s="1"/>
  <c r="BY39" i="3"/>
  <c r="CK39" i="3" s="1"/>
  <c r="BY43" i="3"/>
  <c r="CK43" i="3" s="1"/>
  <c r="BY47" i="3"/>
  <c r="CK47" i="3" s="1"/>
  <c r="BY51" i="3"/>
  <c r="CK51" i="3" s="1"/>
  <c r="BY55" i="3"/>
  <c r="CK55" i="3" s="1"/>
  <c r="BY59" i="3"/>
  <c r="CK59" i="3" s="1"/>
  <c r="BY63" i="3"/>
  <c r="CK63" i="3" s="1"/>
  <c r="BY67" i="3"/>
  <c r="CK67" i="3" s="1"/>
  <c r="BY71" i="3"/>
  <c r="CK71" i="3" s="1"/>
  <c r="BY75" i="3"/>
  <c r="CK75" i="3" s="1"/>
  <c r="BY79" i="3"/>
  <c r="CK79" i="3" s="1"/>
  <c r="BY83" i="3"/>
  <c r="CK83" i="3" s="1"/>
  <c r="BY87" i="3"/>
  <c r="CK87" i="3" s="1"/>
  <c r="BY94" i="3"/>
  <c r="CK94" i="3" s="1"/>
  <c r="BY110" i="3"/>
  <c r="CK110" i="3" s="1"/>
  <c r="BY126" i="3"/>
  <c r="CK126" i="3" s="1"/>
  <c r="BY142" i="3"/>
  <c r="CK142" i="3" s="1"/>
  <c r="BY153" i="3"/>
  <c r="CK153" i="3" s="1"/>
  <c r="BY95" i="3"/>
  <c r="CK95" i="3" s="1"/>
  <c r="BY111" i="3"/>
  <c r="CK111" i="3" s="1"/>
  <c r="BY127" i="3"/>
  <c r="CK127" i="3" s="1"/>
  <c r="BY143" i="3"/>
  <c r="CK143" i="3" s="1"/>
  <c r="BY157" i="3"/>
  <c r="CK157" i="3" s="1"/>
  <c r="BY161" i="3"/>
  <c r="CK161" i="3" s="1"/>
  <c r="BY165" i="3"/>
  <c r="CK165" i="3" s="1"/>
  <c r="BY169" i="3"/>
  <c r="CK169" i="3" s="1"/>
  <c r="BY173" i="3"/>
  <c r="CK173" i="3" s="1"/>
  <c r="BY177" i="3"/>
  <c r="CK177" i="3" s="1"/>
  <c r="BY181" i="3"/>
  <c r="CK181" i="3" s="1"/>
  <c r="BY100" i="3"/>
  <c r="CK100" i="3" s="1"/>
  <c r="BY116" i="3"/>
  <c r="CK116" i="3" s="1"/>
  <c r="BY132" i="3"/>
  <c r="CK132" i="3" s="1"/>
  <c r="BY148" i="3"/>
  <c r="CK148" i="3" s="1"/>
  <c r="BY93" i="3"/>
  <c r="CK93" i="3" s="1"/>
  <c r="BY109" i="3"/>
  <c r="CK109" i="3" s="1"/>
  <c r="BY125" i="3"/>
  <c r="CK125" i="3" s="1"/>
  <c r="BY8" i="3"/>
  <c r="CK8" i="3" s="1"/>
  <c r="BY12" i="3"/>
  <c r="CK12" i="3" s="1"/>
  <c r="BY16" i="3"/>
  <c r="CK16" i="3" s="1"/>
  <c r="BY20" i="3"/>
  <c r="CK20" i="3" s="1"/>
  <c r="BY24" i="3"/>
  <c r="CK24" i="3" s="1"/>
  <c r="BY28" i="3"/>
  <c r="CK28" i="3" s="1"/>
  <c r="BY32" i="3"/>
  <c r="CK32" i="3" s="1"/>
  <c r="BY36" i="3"/>
  <c r="CK36" i="3" s="1"/>
  <c r="BY40" i="3"/>
  <c r="CK40" i="3" s="1"/>
  <c r="BY44" i="3"/>
  <c r="CK44" i="3" s="1"/>
  <c r="BY48" i="3"/>
  <c r="CK48" i="3" s="1"/>
  <c r="BY52" i="3"/>
  <c r="CK52" i="3" s="1"/>
  <c r="BY56" i="3"/>
  <c r="CK56" i="3" s="1"/>
  <c r="BY60" i="3"/>
  <c r="CK60" i="3" s="1"/>
  <c r="BY64" i="3"/>
  <c r="CK64" i="3" s="1"/>
  <c r="BY68" i="3"/>
  <c r="CK68" i="3" s="1"/>
  <c r="BY72" i="3"/>
  <c r="CK72" i="3" s="1"/>
  <c r="BY76" i="3"/>
  <c r="CK76" i="3" s="1"/>
  <c r="BY80" i="3"/>
  <c r="CK80" i="3" s="1"/>
  <c r="BY84" i="3"/>
  <c r="CK84" i="3" s="1"/>
  <c r="BY88" i="3"/>
  <c r="CK88" i="3" s="1"/>
  <c r="BY98" i="3"/>
  <c r="CK98" i="3" s="1"/>
  <c r="BY114" i="3"/>
  <c r="CK114" i="3" s="1"/>
  <c r="BY130" i="3"/>
  <c r="CK130" i="3" s="1"/>
  <c r="BY146" i="3"/>
  <c r="CK146" i="3" s="1"/>
  <c r="BY133" i="3"/>
  <c r="CK133" i="3" s="1"/>
  <c r="BY99" i="3"/>
  <c r="CK99" i="3" s="1"/>
  <c r="BY115" i="3"/>
  <c r="CK115" i="3" s="1"/>
  <c r="BY131" i="3"/>
  <c r="CK131" i="3" s="1"/>
  <c r="BY147" i="3"/>
  <c r="CK147" i="3" s="1"/>
  <c r="BY158" i="3"/>
  <c r="CK158" i="3" s="1"/>
  <c r="BY162" i="3"/>
  <c r="CK162" i="3" s="1"/>
  <c r="BY166" i="3"/>
  <c r="CK166" i="3" s="1"/>
  <c r="BY170" i="3"/>
  <c r="CK170" i="3" s="1"/>
  <c r="BY174" i="3"/>
  <c r="CK174" i="3" s="1"/>
  <c r="BY178" i="3"/>
  <c r="CK178" i="3" s="1"/>
  <c r="BY182" i="3"/>
  <c r="CK182" i="3" s="1"/>
  <c r="BY104" i="3"/>
  <c r="CK104" i="3" s="1"/>
  <c r="BY120" i="3"/>
  <c r="CK120" i="3" s="1"/>
  <c r="BY136" i="3"/>
  <c r="CK136" i="3" s="1"/>
  <c r="BY150" i="3"/>
  <c r="CK150" i="3" s="1"/>
  <c r="BY97" i="3"/>
  <c r="CK97" i="3" s="1"/>
  <c r="BY113" i="3"/>
  <c r="CK113" i="3" s="1"/>
  <c r="BY129" i="3"/>
  <c r="CK129" i="3" s="1"/>
  <c r="DI97" i="3" l="1"/>
  <c r="DI147" i="3"/>
  <c r="DI60" i="3"/>
  <c r="DI12" i="3"/>
  <c r="DI100" i="3"/>
  <c r="DI153" i="3"/>
  <c r="DI59" i="3"/>
  <c r="DI11" i="3"/>
  <c r="DI112" i="3"/>
  <c r="DI106" i="3"/>
  <c r="DI62" i="3"/>
  <c r="DI14" i="3"/>
  <c r="DI175" i="3"/>
  <c r="DI103" i="3"/>
  <c r="DI65" i="3"/>
  <c r="DI49" i="3"/>
  <c r="DI33" i="3"/>
  <c r="DI17" i="3"/>
  <c r="DI150" i="3"/>
  <c r="DI182" i="3"/>
  <c r="DI166" i="3"/>
  <c r="DI131" i="3"/>
  <c r="DI146" i="3"/>
  <c r="DI88" i="3"/>
  <c r="DI72" i="3"/>
  <c r="DI56" i="3"/>
  <c r="DI40" i="3"/>
  <c r="DI24" i="3"/>
  <c r="DI8" i="3"/>
  <c r="DI148" i="3"/>
  <c r="DI181" i="3"/>
  <c r="DI165" i="3"/>
  <c r="DI127" i="3"/>
  <c r="DI142" i="3"/>
  <c r="DI87" i="3"/>
  <c r="DI71" i="3"/>
  <c r="DI55" i="3"/>
  <c r="DI39" i="3"/>
  <c r="DI23" i="3"/>
  <c r="DI7" i="3"/>
  <c r="DI154" i="3"/>
  <c r="DI96" i="3"/>
  <c r="DI168" i="3"/>
  <c r="DI139" i="3"/>
  <c r="DI151" i="3"/>
  <c r="DI90" i="3"/>
  <c r="DI74" i="3"/>
  <c r="DI58" i="3"/>
  <c r="DI42" i="3"/>
  <c r="DI26" i="3"/>
  <c r="DI10" i="3"/>
  <c r="DI101" i="3"/>
  <c r="DI108" i="3"/>
  <c r="DI171" i="3"/>
  <c r="DI155" i="3"/>
  <c r="DI145" i="3"/>
  <c r="DI102" i="3"/>
  <c r="DI77" i="3"/>
  <c r="DI61" i="3"/>
  <c r="DI45" i="3"/>
  <c r="DI29" i="3"/>
  <c r="DI13" i="3"/>
  <c r="DI170" i="3"/>
  <c r="DI98" i="3"/>
  <c r="DI44" i="3"/>
  <c r="DI93" i="3"/>
  <c r="DI94" i="3"/>
  <c r="DI43" i="3"/>
  <c r="DI105" i="3"/>
  <c r="DI156" i="3"/>
  <c r="DI78" i="3"/>
  <c r="DI30" i="3"/>
  <c r="DI124" i="3"/>
  <c r="DI81" i="3"/>
  <c r="DI136" i="3"/>
  <c r="DI162" i="3"/>
  <c r="DI115" i="3"/>
  <c r="DI130" i="3"/>
  <c r="DI84" i="3"/>
  <c r="DI68" i="3"/>
  <c r="DI52" i="3"/>
  <c r="DI36" i="3"/>
  <c r="DI20" i="3"/>
  <c r="DI125" i="3"/>
  <c r="DI132" i="3"/>
  <c r="DI177" i="3"/>
  <c r="DI161" i="3"/>
  <c r="DI111" i="3"/>
  <c r="DI126" i="3"/>
  <c r="DI83" i="3"/>
  <c r="DI67" i="3"/>
  <c r="DI51" i="3"/>
  <c r="DI35" i="3"/>
  <c r="DI19" i="3"/>
  <c r="DI141" i="3"/>
  <c r="DI144" i="3"/>
  <c r="DI180" i="3"/>
  <c r="DI164" i="3"/>
  <c r="DI123" i="3"/>
  <c r="DI138" i="3"/>
  <c r="DI86" i="3"/>
  <c r="DI70" i="3"/>
  <c r="DI54" i="3"/>
  <c r="DI38" i="3"/>
  <c r="DI22" i="3"/>
  <c r="DI6" i="3"/>
  <c r="DI152" i="3"/>
  <c r="DI92" i="3"/>
  <c r="DI167" i="3"/>
  <c r="DI149" i="3"/>
  <c r="DI89" i="3"/>
  <c r="DI73" i="3"/>
  <c r="DI57" i="3"/>
  <c r="DI41" i="3"/>
  <c r="DI25" i="3"/>
  <c r="DI9" i="3"/>
  <c r="DI104" i="3"/>
  <c r="DI133" i="3"/>
  <c r="DI76" i="3"/>
  <c r="DI28" i="3"/>
  <c r="DI169" i="3"/>
  <c r="DI143" i="3"/>
  <c r="DI75" i="3"/>
  <c r="DI27" i="3"/>
  <c r="DI172" i="3"/>
  <c r="DI91" i="3"/>
  <c r="DI46" i="3"/>
  <c r="DI117" i="3"/>
  <c r="DI159" i="3"/>
  <c r="DI118" i="3"/>
  <c r="DI129" i="3"/>
  <c r="DI178" i="3"/>
  <c r="DI113" i="3"/>
  <c r="DI120" i="3"/>
  <c r="DI174" i="3"/>
  <c r="DI158" i="3"/>
  <c r="DI99" i="3"/>
  <c r="DI114" i="3"/>
  <c r="DI80" i="3"/>
  <c r="DI64" i="3"/>
  <c r="DI48" i="3"/>
  <c r="DI32" i="3"/>
  <c r="DI16" i="3"/>
  <c r="DI109" i="3"/>
  <c r="DI116" i="3"/>
  <c r="DI173" i="3"/>
  <c r="DI157" i="3"/>
  <c r="DI95" i="3"/>
  <c r="DI110" i="3"/>
  <c r="DI79" i="3"/>
  <c r="DI63" i="3"/>
  <c r="DI47" i="3"/>
  <c r="DI31" i="3"/>
  <c r="DI15" i="3"/>
  <c r="DI121" i="3"/>
  <c r="DI128" i="3"/>
  <c r="DI176" i="3"/>
  <c r="DI160" i="3"/>
  <c r="DI107" i="3"/>
  <c r="DI122" i="3"/>
  <c r="DI82" i="3"/>
  <c r="DI66" i="3"/>
  <c r="DI50" i="3"/>
  <c r="DI34" i="3"/>
  <c r="DI18" i="3"/>
  <c r="DI137" i="3"/>
  <c r="DI140" i="3"/>
  <c r="DI179" i="3"/>
  <c r="DI163" i="3"/>
  <c r="DI119" i="3"/>
  <c r="DI134" i="3"/>
  <c r="DI85" i="3"/>
  <c r="DU85" i="3" s="1"/>
  <c r="DI69" i="3"/>
  <c r="DU69" i="3" s="1"/>
  <c r="DI53" i="3"/>
  <c r="DU53" i="3" s="1"/>
  <c r="DI37" i="3"/>
  <c r="DU37" i="3" s="1"/>
  <c r="DI21" i="3"/>
  <c r="DU21" i="3" s="1"/>
  <c r="DI5" i="3"/>
  <c r="CW104" i="3"/>
  <c r="EJ104" i="3" s="1"/>
  <c r="CW133" i="3"/>
  <c r="EJ133" i="3" s="1"/>
  <c r="CW60" i="3"/>
  <c r="EJ60" i="3" s="1"/>
  <c r="CW28" i="3"/>
  <c r="EJ28" i="3" s="1"/>
  <c r="CW100" i="3"/>
  <c r="EJ100" i="3" s="1"/>
  <c r="CW153" i="3"/>
  <c r="EJ153" i="3" s="1"/>
  <c r="CW59" i="3"/>
  <c r="EJ59" i="3" s="1"/>
  <c r="CW11" i="3"/>
  <c r="EJ11" i="3" s="1"/>
  <c r="CW172" i="3"/>
  <c r="EJ172" i="3" s="1"/>
  <c r="CW106" i="3"/>
  <c r="EJ106" i="3" s="1"/>
  <c r="CW46" i="3"/>
  <c r="EJ46" i="3" s="1"/>
  <c r="CW117" i="3"/>
  <c r="EJ117" i="3" s="1"/>
  <c r="CW159" i="3"/>
  <c r="EJ159" i="3" s="1"/>
  <c r="CW118" i="3"/>
  <c r="EJ118" i="3" s="1"/>
  <c r="CW49" i="3"/>
  <c r="EJ49" i="3" s="1"/>
  <c r="CW33" i="3"/>
  <c r="EJ33" i="3" s="1"/>
  <c r="CW17" i="3"/>
  <c r="EJ17" i="3" s="1"/>
  <c r="CW150" i="3"/>
  <c r="EJ150" i="3" s="1"/>
  <c r="CW182" i="3"/>
  <c r="EJ182" i="3" s="1"/>
  <c r="CW166" i="3"/>
  <c r="EJ166" i="3" s="1"/>
  <c r="CW131" i="3"/>
  <c r="EJ131" i="3" s="1"/>
  <c r="CW146" i="3"/>
  <c r="EJ146" i="3" s="1"/>
  <c r="CW88" i="3"/>
  <c r="EJ88" i="3" s="1"/>
  <c r="CW72" i="3"/>
  <c r="EJ72" i="3" s="1"/>
  <c r="CW56" i="3"/>
  <c r="EJ56" i="3" s="1"/>
  <c r="CW40" i="3"/>
  <c r="EJ40" i="3" s="1"/>
  <c r="CW24" i="3"/>
  <c r="EJ24" i="3" s="1"/>
  <c r="CW8" i="3"/>
  <c r="EJ8" i="3" s="1"/>
  <c r="CW148" i="3"/>
  <c r="EJ148" i="3" s="1"/>
  <c r="CW181" i="3"/>
  <c r="EJ181" i="3" s="1"/>
  <c r="CW165" i="3"/>
  <c r="EJ165" i="3" s="1"/>
  <c r="CW127" i="3"/>
  <c r="EJ127" i="3" s="1"/>
  <c r="CW142" i="3"/>
  <c r="EJ142" i="3" s="1"/>
  <c r="CW87" i="3"/>
  <c r="EJ87" i="3" s="1"/>
  <c r="CW71" i="3"/>
  <c r="EJ71" i="3" s="1"/>
  <c r="CW55" i="3"/>
  <c r="EJ55" i="3" s="1"/>
  <c r="CW39" i="3"/>
  <c r="EJ39" i="3" s="1"/>
  <c r="CW23" i="3"/>
  <c r="EJ23" i="3" s="1"/>
  <c r="CW7" i="3"/>
  <c r="EJ7" i="3" s="1"/>
  <c r="CW154" i="3"/>
  <c r="EJ154" i="3" s="1"/>
  <c r="CW96" i="3"/>
  <c r="CW168" i="3"/>
  <c r="EJ168" i="3" s="1"/>
  <c r="CW139" i="3"/>
  <c r="EJ139" i="3" s="1"/>
  <c r="CW151" i="3"/>
  <c r="EJ151" i="3" s="1"/>
  <c r="CW90" i="3"/>
  <c r="EJ90" i="3" s="1"/>
  <c r="CW74" i="3"/>
  <c r="EJ74" i="3" s="1"/>
  <c r="CW58" i="3"/>
  <c r="EJ58" i="3" s="1"/>
  <c r="CW42" i="3"/>
  <c r="EJ42" i="3" s="1"/>
  <c r="CW26" i="3"/>
  <c r="EJ26" i="3" s="1"/>
  <c r="CW10" i="3"/>
  <c r="EJ10" i="3" s="1"/>
  <c r="CW101" i="3"/>
  <c r="EJ101" i="3" s="1"/>
  <c r="CW108" i="3"/>
  <c r="EJ108" i="3" s="1"/>
  <c r="CW171" i="3"/>
  <c r="EJ171" i="3" s="1"/>
  <c r="CW155" i="3"/>
  <c r="EJ155" i="3" s="1"/>
  <c r="CW145" i="3"/>
  <c r="EJ145" i="3" s="1"/>
  <c r="CW102" i="3"/>
  <c r="EJ102" i="3" s="1"/>
  <c r="CW77" i="3"/>
  <c r="EJ77" i="3" s="1"/>
  <c r="CW61" i="3"/>
  <c r="EJ61" i="3" s="1"/>
  <c r="CW45" i="3"/>
  <c r="EJ45" i="3" s="1"/>
  <c r="CW29" i="3"/>
  <c r="EJ29" i="3" s="1"/>
  <c r="CW13" i="3"/>
  <c r="EJ13" i="3" s="1"/>
  <c r="CW97" i="3"/>
  <c r="EJ97" i="3" s="1"/>
  <c r="CW147" i="3"/>
  <c r="EJ147" i="3" s="1"/>
  <c r="CW76" i="3"/>
  <c r="EJ76" i="3" s="1"/>
  <c r="CW12" i="3"/>
  <c r="EJ12" i="3" s="1"/>
  <c r="CW143" i="3"/>
  <c r="EJ143" i="3" s="1"/>
  <c r="CW75" i="3"/>
  <c r="EJ75" i="3" s="1"/>
  <c r="CW27" i="3"/>
  <c r="EJ27" i="3" s="1"/>
  <c r="CW112" i="3"/>
  <c r="EJ112" i="3" s="1"/>
  <c r="CW91" i="3"/>
  <c r="EJ91" i="3" s="1"/>
  <c r="CW62" i="3"/>
  <c r="EJ62" i="3" s="1"/>
  <c r="CW14" i="3"/>
  <c r="EJ14" i="3" s="1"/>
  <c r="CW175" i="3"/>
  <c r="EJ175" i="3" s="1"/>
  <c r="CW81" i="3"/>
  <c r="EJ81" i="3" s="1"/>
  <c r="CW136" i="3"/>
  <c r="EJ136" i="3" s="1"/>
  <c r="CW162" i="3"/>
  <c r="EJ162" i="3" s="1"/>
  <c r="CW115" i="3"/>
  <c r="EJ115" i="3" s="1"/>
  <c r="CW130" i="3"/>
  <c r="EJ130" i="3" s="1"/>
  <c r="CW84" i="3"/>
  <c r="EJ84" i="3" s="1"/>
  <c r="CW68" i="3"/>
  <c r="EJ68" i="3" s="1"/>
  <c r="CW52" i="3"/>
  <c r="EJ52" i="3" s="1"/>
  <c r="CW36" i="3"/>
  <c r="EJ36" i="3" s="1"/>
  <c r="CW20" i="3"/>
  <c r="EJ20" i="3" s="1"/>
  <c r="CW125" i="3"/>
  <c r="EJ125" i="3" s="1"/>
  <c r="CW132" i="3"/>
  <c r="EJ132" i="3" s="1"/>
  <c r="CW177" i="3"/>
  <c r="EJ177" i="3" s="1"/>
  <c r="CW161" i="3"/>
  <c r="EJ161" i="3" s="1"/>
  <c r="CW111" i="3"/>
  <c r="EJ111" i="3" s="1"/>
  <c r="CW126" i="3"/>
  <c r="CW83" i="3"/>
  <c r="EJ83" i="3" s="1"/>
  <c r="CW67" i="3"/>
  <c r="EJ67" i="3" s="1"/>
  <c r="CW51" i="3"/>
  <c r="EJ51" i="3" s="1"/>
  <c r="CW35" i="3"/>
  <c r="EJ35" i="3" s="1"/>
  <c r="CW19" i="3"/>
  <c r="EJ19" i="3" s="1"/>
  <c r="CW141" i="3"/>
  <c r="EJ141" i="3" s="1"/>
  <c r="CW144" i="3"/>
  <c r="EJ144" i="3" s="1"/>
  <c r="CW180" i="3"/>
  <c r="EJ180" i="3" s="1"/>
  <c r="CW164" i="3"/>
  <c r="EJ164" i="3" s="1"/>
  <c r="CW123" i="3"/>
  <c r="EJ123" i="3" s="1"/>
  <c r="CW138" i="3"/>
  <c r="EJ138" i="3" s="1"/>
  <c r="CW86" i="3"/>
  <c r="EJ86" i="3" s="1"/>
  <c r="CW70" i="3"/>
  <c r="EJ70" i="3" s="1"/>
  <c r="CW54" i="3"/>
  <c r="EJ54" i="3" s="1"/>
  <c r="CW38" i="3"/>
  <c r="EJ38" i="3" s="1"/>
  <c r="CW22" i="3"/>
  <c r="EJ22" i="3" s="1"/>
  <c r="CW6" i="3"/>
  <c r="EJ6" i="3" s="1"/>
  <c r="CW152" i="3"/>
  <c r="EJ152" i="3" s="1"/>
  <c r="CW92" i="3"/>
  <c r="EJ92" i="3" s="1"/>
  <c r="CW167" i="3"/>
  <c r="EJ167" i="3" s="1"/>
  <c r="CW149" i="3"/>
  <c r="EJ149" i="3" s="1"/>
  <c r="CW89" i="3"/>
  <c r="EJ89" i="3" s="1"/>
  <c r="CW73" i="3"/>
  <c r="EJ73" i="3" s="1"/>
  <c r="CW57" i="3"/>
  <c r="EJ57" i="3" s="1"/>
  <c r="CW41" i="3"/>
  <c r="EJ41" i="3" s="1"/>
  <c r="CW25" i="3"/>
  <c r="EJ25" i="3" s="1"/>
  <c r="CW9" i="3"/>
  <c r="EJ9" i="3" s="1"/>
  <c r="CW170" i="3"/>
  <c r="EJ170" i="3" s="1"/>
  <c r="CW98" i="3"/>
  <c r="EJ98" i="3" s="1"/>
  <c r="CW44" i="3"/>
  <c r="EJ44" i="3" s="1"/>
  <c r="CW93" i="3"/>
  <c r="EJ93" i="3" s="1"/>
  <c r="CW169" i="3"/>
  <c r="EJ169" i="3" s="1"/>
  <c r="CW94" i="3"/>
  <c r="EJ94" i="3" s="1"/>
  <c r="CW43" i="3"/>
  <c r="EJ43" i="3" s="1"/>
  <c r="CW105" i="3"/>
  <c r="EJ105" i="3" s="1"/>
  <c r="CW156" i="3"/>
  <c r="EJ156" i="3" s="1"/>
  <c r="CW78" i="3"/>
  <c r="EJ78" i="3" s="1"/>
  <c r="CW30" i="3"/>
  <c r="EJ30" i="3" s="1"/>
  <c r="CW124" i="3"/>
  <c r="EJ124" i="3" s="1"/>
  <c r="CW103" i="3"/>
  <c r="EJ103" i="3" s="1"/>
  <c r="CW65" i="3"/>
  <c r="EJ65" i="3" s="1"/>
  <c r="CW129" i="3"/>
  <c r="EJ129" i="3" s="1"/>
  <c r="CW178" i="3"/>
  <c r="EJ178" i="3" s="1"/>
  <c r="CW113" i="3"/>
  <c r="EJ113" i="3" s="1"/>
  <c r="CW120" i="3"/>
  <c r="EJ120" i="3" s="1"/>
  <c r="CW174" i="3"/>
  <c r="EJ174" i="3" s="1"/>
  <c r="CW158" i="3"/>
  <c r="EJ158" i="3" s="1"/>
  <c r="CW99" i="3"/>
  <c r="EJ99" i="3" s="1"/>
  <c r="CW114" i="3"/>
  <c r="EJ114" i="3" s="1"/>
  <c r="CW80" i="3"/>
  <c r="EJ80" i="3" s="1"/>
  <c r="CW64" i="3"/>
  <c r="EJ64" i="3" s="1"/>
  <c r="CW48" i="3"/>
  <c r="EJ48" i="3" s="1"/>
  <c r="CW32" i="3"/>
  <c r="EJ32" i="3" s="1"/>
  <c r="CW16" i="3"/>
  <c r="EJ16" i="3" s="1"/>
  <c r="CW109" i="3"/>
  <c r="EJ109" i="3" s="1"/>
  <c r="CW116" i="3"/>
  <c r="EJ116" i="3" s="1"/>
  <c r="CW173" i="3"/>
  <c r="EJ173" i="3" s="1"/>
  <c r="CW157" i="3"/>
  <c r="EJ157" i="3" s="1"/>
  <c r="CW95" i="3"/>
  <c r="EJ95" i="3" s="1"/>
  <c r="CW110" i="3"/>
  <c r="EJ110" i="3" s="1"/>
  <c r="CW79" i="3"/>
  <c r="EJ79" i="3" s="1"/>
  <c r="CW63" i="3"/>
  <c r="EJ63" i="3" s="1"/>
  <c r="CW47" i="3"/>
  <c r="EJ47" i="3" s="1"/>
  <c r="CW31" i="3"/>
  <c r="EJ31" i="3" s="1"/>
  <c r="CW15" i="3"/>
  <c r="EJ15" i="3" s="1"/>
  <c r="CW121" i="3"/>
  <c r="EJ121" i="3" s="1"/>
  <c r="CW128" i="3"/>
  <c r="EJ128" i="3" s="1"/>
  <c r="CW176" i="3"/>
  <c r="EJ176" i="3" s="1"/>
  <c r="CW160" i="3"/>
  <c r="EJ160" i="3" s="1"/>
  <c r="CW107" i="3"/>
  <c r="EJ107" i="3" s="1"/>
  <c r="CW122" i="3"/>
  <c r="EJ122" i="3" s="1"/>
  <c r="CW82" i="3"/>
  <c r="EJ82" i="3" s="1"/>
  <c r="CW66" i="3"/>
  <c r="EJ66" i="3" s="1"/>
  <c r="CW50" i="3"/>
  <c r="EJ50" i="3" s="1"/>
  <c r="CW34" i="3"/>
  <c r="EJ34" i="3" s="1"/>
  <c r="CW18" i="3"/>
  <c r="EJ18" i="3" s="1"/>
  <c r="CW137" i="3"/>
  <c r="EJ137" i="3" s="1"/>
  <c r="CW140" i="3"/>
  <c r="EJ140" i="3" s="1"/>
  <c r="CW179" i="3"/>
  <c r="EJ179" i="3" s="1"/>
  <c r="CW163" i="3"/>
  <c r="EJ163" i="3" s="1"/>
  <c r="CW119" i="3"/>
  <c r="EJ119" i="3" s="1"/>
  <c r="CW134" i="3"/>
  <c r="EJ134" i="3" s="1"/>
  <c r="CW85" i="3"/>
  <c r="EJ85" i="3" s="1"/>
  <c r="CW69" i="3"/>
  <c r="EJ69" i="3" s="1"/>
  <c r="CW53" i="3"/>
  <c r="EJ53" i="3" s="1"/>
  <c r="CW37" i="3"/>
  <c r="EJ37" i="3" s="1"/>
  <c r="CW21" i="3"/>
  <c r="EJ21" i="3" s="1"/>
  <c r="CW5" i="3"/>
  <c r="EJ96" i="3"/>
  <c r="EJ126" i="3"/>
  <c r="CK135" i="3"/>
  <c r="M20" i="5"/>
  <c r="DU179" i="3" l="1"/>
  <c r="DU122" i="3"/>
  <c r="DU95" i="3"/>
  <c r="DU178" i="3"/>
  <c r="DU28" i="3"/>
  <c r="DU92" i="3"/>
  <c r="DU144" i="3"/>
  <c r="DU111" i="3"/>
  <c r="DU68" i="3"/>
  <c r="DU30" i="3"/>
  <c r="DU98" i="3"/>
  <c r="DU145" i="3"/>
  <c r="DU101" i="3"/>
  <c r="DU58" i="3"/>
  <c r="DU71" i="3"/>
  <c r="DU165" i="3"/>
  <c r="DU24" i="3"/>
  <c r="DU88" i="3"/>
  <c r="DU182" i="3"/>
  <c r="DU49" i="3"/>
  <c r="DU14" i="3"/>
  <c r="DU11" i="3"/>
  <c r="DU12" i="3"/>
  <c r="DI135" i="3"/>
  <c r="DU134" i="3"/>
  <c r="DU140" i="3"/>
  <c r="DU50" i="3"/>
  <c r="DU107" i="3"/>
  <c r="DU121" i="3"/>
  <c r="DU63" i="3"/>
  <c r="DU157" i="3"/>
  <c r="DU16" i="3"/>
  <c r="DU80" i="3"/>
  <c r="DU174" i="3"/>
  <c r="DU129" i="3"/>
  <c r="DU46" i="3"/>
  <c r="DU75" i="3"/>
  <c r="DU76" i="3"/>
  <c r="DU25" i="3"/>
  <c r="DU89" i="3"/>
  <c r="DU152" i="3"/>
  <c r="DU54" i="3"/>
  <c r="DU123" i="3"/>
  <c r="DU141" i="3"/>
  <c r="DU67" i="3"/>
  <c r="DU161" i="3"/>
  <c r="DU20" i="3"/>
  <c r="DU84" i="3"/>
  <c r="DU136" i="3"/>
  <c r="DU78" i="3"/>
  <c r="DU94" i="3"/>
  <c r="DU170" i="3"/>
  <c r="DU61" i="3"/>
  <c r="DU155" i="3"/>
  <c r="DU10" i="3"/>
  <c r="DU74" i="3"/>
  <c r="DU168" i="3"/>
  <c r="DU23" i="3"/>
  <c r="DU87" i="3"/>
  <c r="DU181" i="3"/>
  <c r="DU40" i="3"/>
  <c r="DU146" i="3"/>
  <c r="DU150" i="3"/>
  <c r="K12" i="20" s="1"/>
  <c r="K11" i="20" s="1"/>
  <c r="DU34" i="3"/>
  <c r="DU47" i="3"/>
  <c r="DU64" i="3"/>
  <c r="DU117" i="3"/>
  <c r="DU9" i="3"/>
  <c r="DU138" i="3"/>
  <c r="DU125" i="3"/>
  <c r="DU139" i="3"/>
  <c r="DU119" i="3"/>
  <c r="DU137" i="3"/>
  <c r="DU66" i="3"/>
  <c r="DU160" i="3"/>
  <c r="DU15" i="3"/>
  <c r="DU79" i="3"/>
  <c r="DU173" i="3"/>
  <c r="DU32" i="3"/>
  <c r="DU114" i="3"/>
  <c r="DU120" i="3"/>
  <c r="DU118" i="3"/>
  <c r="DU91" i="3"/>
  <c r="DU143" i="3"/>
  <c r="DU133" i="3"/>
  <c r="DU41" i="3"/>
  <c r="DU149" i="3"/>
  <c r="DU6" i="3"/>
  <c r="DU70" i="3"/>
  <c r="DU164" i="3"/>
  <c r="DU19" i="3"/>
  <c r="DU83" i="3"/>
  <c r="DU177" i="3"/>
  <c r="DU36" i="3"/>
  <c r="DU130" i="3"/>
  <c r="DU81" i="3"/>
  <c r="DU156" i="3"/>
  <c r="DU93" i="3"/>
  <c r="DU13" i="3"/>
  <c r="DU77" i="3"/>
  <c r="DU171" i="3"/>
  <c r="DU26" i="3"/>
  <c r="DU90" i="3"/>
  <c r="DU96" i="3"/>
  <c r="DU39" i="3"/>
  <c r="DU142" i="3"/>
  <c r="DU148" i="3"/>
  <c r="DU56" i="3"/>
  <c r="DU131" i="3"/>
  <c r="DU17" i="3"/>
  <c r="DU103" i="3"/>
  <c r="DU106" i="3"/>
  <c r="DU153" i="3"/>
  <c r="DU147" i="3"/>
  <c r="DU128" i="3"/>
  <c r="DU109" i="3"/>
  <c r="DU158" i="3"/>
  <c r="DU27" i="3"/>
  <c r="DU73" i="3"/>
  <c r="DU38" i="3"/>
  <c r="DU51" i="3"/>
  <c r="DU162" i="3"/>
  <c r="DU43" i="3"/>
  <c r="DU45" i="3"/>
  <c r="DU7" i="3"/>
  <c r="DU163" i="3"/>
  <c r="DU18" i="3"/>
  <c r="DU82" i="3"/>
  <c r="DU176" i="3"/>
  <c r="DU31" i="3"/>
  <c r="DU110" i="3"/>
  <c r="DU116" i="3"/>
  <c r="DU48" i="3"/>
  <c r="DU99" i="3"/>
  <c r="DU113" i="3"/>
  <c r="DU159" i="3"/>
  <c r="DU172" i="3"/>
  <c r="DU169" i="3"/>
  <c r="DU104" i="3"/>
  <c r="DU57" i="3"/>
  <c r="DU167" i="3"/>
  <c r="DU22" i="3"/>
  <c r="DU86" i="3"/>
  <c r="DU180" i="3"/>
  <c r="DU35" i="3"/>
  <c r="DU126" i="3"/>
  <c r="DU132" i="3"/>
  <c r="DU52" i="3"/>
  <c r="DU115" i="3"/>
  <c r="DU124" i="3"/>
  <c r="DU105" i="3"/>
  <c r="DU44" i="3"/>
  <c r="DU29" i="3"/>
  <c r="DU102" i="3"/>
  <c r="DU108" i="3"/>
  <c r="DU42" i="3"/>
  <c r="DU151" i="3"/>
  <c r="DU154" i="3"/>
  <c r="DU55" i="3"/>
  <c r="DU127" i="3"/>
  <c r="DU8" i="3"/>
  <c r="DU72" i="3"/>
  <c r="DU166" i="3"/>
  <c r="DU33" i="3"/>
  <c r="DU65" i="3"/>
  <c r="DU175" i="3"/>
  <c r="DU62" i="3"/>
  <c r="DU112" i="3"/>
  <c r="DU59" i="3"/>
  <c r="DU100" i="3"/>
  <c r="DU60" i="3"/>
  <c r="DU97" i="3"/>
  <c r="DU5" i="3"/>
  <c r="CW135" i="3"/>
  <c r="CW4" i="3" s="1"/>
  <c r="EJ5" i="3"/>
  <c r="J21" i="20"/>
  <c r="DU135" i="3" l="1"/>
  <c r="DU4" i="3" s="1"/>
  <c r="CK4" i="3"/>
  <c r="CJ4" i="3"/>
  <c r="M10" i="5"/>
  <c r="K13" i="5" s="1"/>
  <c r="M9" i="5"/>
  <c r="K17" i="20"/>
  <c r="J26" i="20"/>
  <c r="EJ135" i="3"/>
  <c r="EJ4" i="3" s="1"/>
  <c r="J13" i="19"/>
  <c r="EJ186" i="3" l="1"/>
  <c r="EJ185" i="3"/>
  <c r="M15" i="7"/>
  <c r="M17" i="7" s="1"/>
  <c r="DI4" i="3"/>
  <c r="M14" i="7" s="1"/>
  <c r="M11" i="5"/>
  <c r="M18" i="5"/>
  <c r="K12" i="5"/>
  <c r="K14" i="5" s="1"/>
  <c r="J14" i="19"/>
  <c r="J17" i="19" s="1"/>
  <c r="J16" i="19"/>
  <c r="K23" i="20"/>
  <c r="K20" i="20"/>
  <c r="M23" i="7" l="1"/>
  <c r="M24" i="7" l="1"/>
  <c r="M26" i="7" s="1"/>
  <c r="M27" i="7" l="1"/>
  <c r="BZ4" i="3" s="1"/>
  <c r="M28" i="7" l="1"/>
  <c r="BZ6" i="3"/>
  <c r="CL6" i="3" s="1"/>
  <c r="BZ10" i="3"/>
  <c r="CL10" i="3" s="1"/>
  <c r="BZ14" i="3"/>
  <c r="CL14" i="3" s="1"/>
  <c r="BZ18" i="3"/>
  <c r="CL18" i="3" s="1"/>
  <c r="BZ22" i="3"/>
  <c r="CL22" i="3" s="1"/>
  <c r="BZ26" i="3"/>
  <c r="CL26" i="3" s="1"/>
  <c r="BZ30" i="3"/>
  <c r="CL30" i="3" s="1"/>
  <c r="BZ34" i="3"/>
  <c r="CL34" i="3" s="1"/>
  <c r="BZ38" i="3"/>
  <c r="CL38" i="3" s="1"/>
  <c r="BZ42" i="3"/>
  <c r="CL42" i="3" s="1"/>
  <c r="BZ46" i="3"/>
  <c r="CL46" i="3" s="1"/>
  <c r="BZ50" i="3"/>
  <c r="CL50" i="3" s="1"/>
  <c r="BZ54" i="3"/>
  <c r="CL54" i="3" s="1"/>
  <c r="BZ58" i="3"/>
  <c r="CL58" i="3" s="1"/>
  <c r="BZ62" i="3"/>
  <c r="CL62" i="3" s="1"/>
  <c r="BZ66" i="3"/>
  <c r="CL66" i="3" s="1"/>
  <c r="BZ70" i="3"/>
  <c r="CL70" i="3" s="1"/>
  <c r="BZ74" i="3"/>
  <c r="CL74" i="3" s="1"/>
  <c r="BZ78" i="3"/>
  <c r="CL78" i="3" s="1"/>
  <c r="BZ82" i="3"/>
  <c r="CL82" i="3" s="1"/>
  <c r="BZ86" i="3"/>
  <c r="CL86" i="3" s="1"/>
  <c r="BZ92" i="3"/>
  <c r="CL92" i="3" s="1"/>
  <c r="BZ96" i="3"/>
  <c r="CL96" i="3" s="1"/>
  <c r="BZ100" i="3"/>
  <c r="CL100" i="3" s="1"/>
  <c r="BZ104" i="3"/>
  <c r="CL104" i="3" s="1"/>
  <c r="BZ108" i="3"/>
  <c r="CL108" i="3" s="1"/>
  <c r="BZ112" i="3"/>
  <c r="CL112" i="3" s="1"/>
  <c r="BZ116" i="3"/>
  <c r="CL116" i="3" s="1"/>
  <c r="BZ120" i="3"/>
  <c r="CL120" i="3" s="1"/>
  <c r="BZ124" i="3"/>
  <c r="CL124" i="3" s="1"/>
  <c r="BZ128" i="3"/>
  <c r="CL128" i="3" s="1"/>
  <c r="BZ132" i="3"/>
  <c r="CL132" i="3" s="1"/>
  <c r="BZ136" i="3"/>
  <c r="CL136" i="3" s="1"/>
  <c r="BZ140" i="3"/>
  <c r="CL140" i="3" s="1"/>
  <c r="BZ144" i="3"/>
  <c r="CL144" i="3" s="1"/>
  <c r="BZ148" i="3"/>
  <c r="CL148" i="3" s="1"/>
  <c r="BZ152" i="3"/>
  <c r="CL152" i="3" s="1"/>
  <c r="BZ154" i="3"/>
  <c r="CL154" i="3" s="1"/>
  <c r="BZ158" i="3"/>
  <c r="CL158" i="3" s="1"/>
  <c r="BZ162" i="3"/>
  <c r="CL162" i="3" s="1"/>
  <c r="BZ166" i="3"/>
  <c r="CL166" i="3" s="1"/>
  <c r="BZ170" i="3"/>
  <c r="CL170" i="3" s="1"/>
  <c r="BZ174" i="3"/>
  <c r="CL174" i="3" s="1"/>
  <c r="BZ178" i="3"/>
  <c r="CL178" i="3" s="1"/>
  <c r="BZ182" i="3"/>
  <c r="CL182" i="3" s="1"/>
  <c r="BZ7" i="3"/>
  <c r="CL7" i="3" s="1"/>
  <c r="BZ11" i="3"/>
  <c r="CL11" i="3" s="1"/>
  <c r="BZ15" i="3"/>
  <c r="CL15" i="3" s="1"/>
  <c r="BZ19" i="3"/>
  <c r="CL19" i="3" s="1"/>
  <c r="BZ23" i="3"/>
  <c r="CL23" i="3" s="1"/>
  <c r="BZ27" i="3"/>
  <c r="CL27" i="3" s="1"/>
  <c r="BZ31" i="3"/>
  <c r="CL31" i="3" s="1"/>
  <c r="BZ35" i="3"/>
  <c r="CL35" i="3" s="1"/>
  <c r="BZ39" i="3"/>
  <c r="CL39" i="3" s="1"/>
  <c r="BZ43" i="3"/>
  <c r="CL43" i="3" s="1"/>
  <c r="BZ47" i="3"/>
  <c r="CL47" i="3" s="1"/>
  <c r="BZ51" i="3"/>
  <c r="CL51" i="3" s="1"/>
  <c r="BZ55" i="3"/>
  <c r="CL55" i="3" s="1"/>
  <c r="BZ59" i="3"/>
  <c r="CL59" i="3" s="1"/>
  <c r="BZ63" i="3"/>
  <c r="CL63" i="3" s="1"/>
  <c r="BZ67" i="3"/>
  <c r="CL67" i="3" s="1"/>
  <c r="BZ71" i="3"/>
  <c r="CL71" i="3" s="1"/>
  <c r="BZ75" i="3"/>
  <c r="CL75" i="3" s="1"/>
  <c r="BZ79" i="3"/>
  <c r="CL79" i="3" s="1"/>
  <c r="BZ83" i="3"/>
  <c r="CL83" i="3" s="1"/>
  <c r="BZ87" i="3"/>
  <c r="CL87" i="3" s="1"/>
  <c r="BZ93" i="3"/>
  <c r="CL93" i="3" s="1"/>
  <c r="BZ97" i="3"/>
  <c r="CL97" i="3" s="1"/>
  <c r="BZ101" i="3"/>
  <c r="CL101" i="3" s="1"/>
  <c r="BZ105" i="3"/>
  <c r="CL105" i="3" s="1"/>
  <c r="BZ109" i="3"/>
  <c r="CL109" i="3" s="1"/>
  <c r="BZ113" i="3"/>
  <c r="CL113" i="3" s="1"/>
  <c r="BZ117" i="3"/>
  <c r="CL117" i="3" s="1"/>
  <c r="BZ121" i="3"/>
  <c r="CL121" i="3" s="1"/>
  <c r="BZ125" i="3"/>
  <c r="CL125" i="3" s="1"/>
  <c r="BZ129" i="3"/>
  <c r="CL129" i="3" s="1"/>
  <c r="BZ133" i="3"/>
  <c r="CL133" i="3" s="1"/>
  <c r="BZ137" i="3"/>
  <c r="CL137" i="3" s="1"/>
  <c r="BZ141" i="3"/>
  <c r="CL141" i="3" s="1"/>
  <c r="BZ145" i="3"/>
  <c r="CL145" i="3" s="1"/>
  <c r="BZ149" i="3"/>
  <c r="CL149" i="3" s="1"/>
  <c r="BZ153" i="3"/>
  <c r="CL153" i="3" s="1"/>
  <c r="BZ155" i="3"/>
  <c r="CL155" i="3" s="1"/>
  <c r="BZ159" i="3"/>
  <c r="CL159" i="3" s="1"/>
  <c r="BZ163" i="3"/>
  <c r="CL163" i="3" s="1"/>
  <c r="BZ167" i="3"/>
  <c r="CL167" i="3" s="1"/>
  <c r="BZ171" i="3"/>
  <c r="CL171" i="3" s="1"/>
  <c r="BZ175" i="3"/>
  <c r="CL175" i="3" s="1"/>
  <c r="BZ179" i="3"/>
  <c r="CL179" i="3" s="1"/>
  <c r="BZ8" i="3"/>
  <c r="CL8" i="3" s="1"/>
  <c r="BZ12" i="3"/>
  <c r="CL12" i="3" s="1"/>
  <c r="BZ16" i="3"/>
  <c r="CL16" i="3" s="1"/>
  <c r="BZ20" i="3"/>
  <c r="CL20" i="3" s="1"/>
  <c r="BZ24" i="3"/>
  <c r="CL24" i="3" s="1"/>
  <c r="BZ28" i="3"/>
  <c r="CL28" i="3" s="1"/>
  <c r="BZ32" i="3"/>
  <c r="CL32" i="3" s="1"/>
  <c r="BZ36" i="3"/>
  <c r="CL36" i="3" s="1"/>
  <c r="BZ40" i="3"/>
  <c r="CL40" i="3" s="1"/>
  <c r="BZ44" i="3"/>
  <c r="CL44" i="3" s="1"/>
  <c r="BZ48" i="3"/>
  <c r="CL48" i="3" s="1"/>
  <c r="BZ52" i="3"/>
  <c r="CL52" i="3" s="1"/>
  <c r="BZ56" i="3"/>
  <c r="CL56" i="3" s="1"/>
  <c r="BZ60" i="3"/>
  <c r="CL60" i="3" s="1"/>
  <c r="BZ64" i="3"/>
  <c r="CL64" i="3" s="1"/>
  <c r="BZ68" i="3"/>
  <c r="CL68" i="3" s="1"/>
  <c r="BZ72" i="3"/>
  <c r="CL72" i="3" s="1"/>
  <c r="BZ76" i="3"/>
  <c r="CL76" i="3" s="1"/>
  <c r="BZ80" i="3"/>
  <c r="CL80" i="3" s="1"/>
  <c r="BZ84" i="3"/>
  <c r="CL84" i="3" s="1"/>
  <c r="BZ88" i="3"/>
  <c r="CL88" i="3" s="1"/>
  <c r="BZ94" i="3"/>
  <c r="CL94" i="3" s="1"/>
  <c r="BZ98" i="3"/>
  <c r="CL98" i="3" s="1"/>
  <c r="BZ102" i="3"/>
  <c r="CL102" i="3" s="1"/>
  <c r="BZ106" i="3"/>
  <c r="CL106" i="3" s="1"/>
  <c r="BZ110" i="3"/>
  <c r="CL110" i="3" s="1"/>
  <c r="BZ114" i="3"/>
  <c r="CL114" i="3" s="1"/>
  <c r="BZ118" i="3"/>
  <c r="CL118" i="3" s="1"/>
  <c r="BZ122" i="3"/>
  <c r="CL122" i="3" s="1"/>
  <c r="BZ126" i="3"/>
  <c r="CL126" i="3" s="1"/>
  <c r="BZ130" i="3"/>
  <c r="CL130" i="3" s="1"/>
  <c r="BZ134" i="3"/>
  <c r="CL134" i="3" s="1"/>
  <c r="BZ138" i="3"/>
  <c r="CL138" i="3" s="1"/>
  <c r="BZ142" i="3"/>
  <c r="CL142" i="3" s="1"/>
  <c r="BZ146" i="3"/>
  <c r="CL146" i="3" s="1"/>
  <c r="BZ150" i="3"/>
  <c r="CL150" i="3" s="1"/>
  <c r="BZ90" i="3"/>
  <c r="CL90" i="3" s="1"/>
  <c r="BZ156" i="3"/>
  <c r="CL156" i="3" s="1"/>
  <c r="BZ160" i="3"/>
  <c r="CL160" i="3" s="1"/>
  <c r="BZ164" i="3"/>
  <c r="CL164" i="3" s="1"/>
  <c r="BZ168" i="3"/>
  <c r="CL168" i="3" s="1"/>
  <c r="BZ172" i="3"/>
  <c r="CL172" i="3" s="1"/>
  <c r="BZ176" i="3"/>
  <c r="CL176" i="3" s="1"/>
  <c r="BZ180" i="3"/>
  <c r="CL180" i="3" s="1"/>
  <c r="BZ5" i="3"/>
  <c r="CL5" i="3" s="1"/>
  <c r="BZ9" i="3"/>
  <c r="CL9" i="3" s="1"/>
  <c r="BZ13" i="3"/>
  <c r="CL13" i="3" s="1"/>
  <c r="BZ17" i="3"/>
  <c r="CL17" i="3" s="1"/>
  <c r="BZ21" i="3"/>
  <c r="CL21" i="3" s="1"/>
  <c r="BZ25" i="3"/>
  <c r="CL25" i="3" s="1"/>
  <c r="BZ29" i="3"/>
  <c r="CL29" i="3" s="1"/>
  <c r="BZ33" i="3"/>
  <c r="CL33" i="3" s="1"/>
  <c r="BZ37" i="3"/>
  <c r="CL37" i="3" s="1"/>
  <c r="BZ41" i="3"/>
  <c r="CL41" i="3" s="1"/>
  <c r="BZ45" i="3"/>
  <c r="CL45" i="3" s="1"/>
  <c r="BZ49" i="3"/>
  <c r="CL49" i="3" s="1"/>
  <c r="BZ53" i="3"/>
  <c r="CL53" i="3" s="1"/>
  <c r="BZ57" i="3"/>
  <c r="CL57" i="3" s="1"/>
  <c r="BZ61" i="3"/>
  <c r="CL61" i="3" s="1"/>
  <c r="BZ65" i="3"/>
  <c r="CL65" i="3" s="1"/>
  <c r="BZ69" i="3"/>
  <c r="CL69" i="3" s="1"/>
  <c r="BZ73" i="3"/>
  <c r="CL73" i="3" s="1"/>
  <c r="BZ77" i="3"/>
  <c r="CL77" i="3" s="1"/>
  <c r="BZ81" i="3"/>
  <c r="CL81" i="3" s="1"/>
  <c r="BZ85" i="3"/>
  <c r="CL85" i="3" s="1"/>
  <c r="BZ91" i="3"/>
  <c r="CL91" i="3" s="1"/>
  <c r="BZ95" i="3"/>
  <c r="CL95" i="3" s="1"/>
  <c r="BZ99" i="3"/>
  <c r="CL99" i="3" s="1"/>
  <c r="BZ103" i="3"/>
  <c r="CL103" i="3" s="1"/>
  <c r="BZ107" i="3"/>
  <c r="CL107" i="3" s="1"/>
  <c r="BZ111" i="3"/>
  <c r="CL111" i="3" s="1"/>
  <c r="BZ115" i="3"/>
  <c r="CL115" i="3" s="1"/>
  <c r="BZ119" i="3"/>
  <c r="CL119" i="3" s="1"/>
  <c r="BZ123" i="3"/>
  <c r="CL123" i="3" s="1"/>
  <c r="BZ127" i="3"/>
  <c r="CL127" i="3" s="1"/>
  <c r="BZ131" i="3"/>
  <c r="CL131" i="3" s="1"/>
  <c r="BZ135" i="3"/>
  <c r="BZ139" i="3"/>
  <c r="CL139" i="3" s="1"/>
  <c r="BZ143" i="3"/>
  <c r="CL143" i="3" s="1"/>
  <c r="BZ147" i="3"/>
  <c r="CL147" i="3" s="1"/>
  <c r="BZ151" i="3"/>
  <c r="CL151" i="3" s="1"/>
  <c r="BZ89" i="3"/>
  <c r="CL89" i="3" s="1"/>
  <c r="BZ157" i="3"/>
  <c r="CL157" i="3" s="1"/>
  <c r="BZ161" i="3"/>
  <c r="CL161" i="3" s="1"/>
  <c r="BZ165" i="3"/>
  <c r="CL165" i="3" s="1"/>
  <c r="BZ169" i="3"/>
  <c r="CL169" i="3" s="1"/>
  <c r="BZ173" i="3"/>
  <c r="CL173" i="3" s="1"/>
  <c r="BZ177" i="3"/>
  <c r="CL177" i="3" s="1"/>
  <c r="BZ181" i="3"/>
  <c r="CL181" i="3" s="1"/>
  <c r="DJ139" i="3" l="1"/>
  <c r="DJ91" i="3"/>
  <c r="DJ41" i="3"/>
  <c r="DJ9" i="3"/>
  <c r="DJ126" i="3"/>
  <c r="DJ94" i="3"/>
  <c r="DJ44" i="3"/>
  <c r="DJ171" i="3"/>
  <c r="DJ125" i="3"/>
  <c r="DJ75" i="3"/>
  <c r="DJ43" i="3"/>
  <c r="DJ158" i="3"/>
  <c r="DJ112" i="3"/>
  <c r="DJ96" i="3"/>
  <c r="DJ46" i="3"/>
  <c r="DJ14" i="3"/>
  <c r="DJ181" i="3"/>
  <c r="DJ165" i="3"/>
  <c r="DJ151" i="3"/>
  <c r="DJ119" i="3"/>
  <c r="DJ103" i="3"/>
  <c r="DJ85" i="3"/>
  <c r="DJ69" i="3"/>
  <c r="DJ53" i="3"/>
  <c r="DJ37" i="3"/>
  <c r="DJ21" i="3"/>
  <c r="DJ168" i="3"/>
  <c r="DJ90" i="3"/>
  <c r="DJ138" i="3"/>
  <c r="DJ122" i="3"/>
  <c r="DJ106" i="3"/>
  <c r="DJ88" i="3"/>
  <c r="DJ72" i="3"/>
  <c r="DJ56" i="3"/>
  <c r="DJ40" i="3"/>
  <c r="DJ24" i="3"/>
  <c r="DJ8" i="3"/>
  <c r="DJ167" i="3"/>
  <c r="DJ153" i="3"/>
  <c r="DJ137" i="3"/>
  <c r="DJ121" i="3"/>
  <c r="DJ105" i="3"/>
  <c r="DJ87" i="3"/>
  <c r="DJ71" i="3"/>
  <c r="DJ55" i="3"/>
  <c r="DJ39" i="3"/>
  <c r="DJ23" i="3"/>
  <c r="DJ7" i="3"/>
  <c r="DJ170" i="3"/>
  <c r="DJ154" i="3"/>
  <c r="DJ140" i="3"/>
  <c r="DJ124" i="3"/>
  <c r="DJ108" i="3"/>
  <c r="DJ92" i="3"/>
  <c r="DJ74" i="3"/>
  <c r="DJ58" i="3"/>
  <c r="DJ42" i="3"/>
  <c r="DJ26" i="3"/>
  <c r="DJ10" i="3"/>
  <c r="DJ169" i="3"/>
  <c r="DJ123" i="3"/>
  <c r="DJ73" i="3"/>
  <c r="DJ25" i="3"/>
  <c r="DJ156" i="3"/>
  <c r="DJ76" i="3"/>
  <c r="DJ28" i="3"/>
  <c r="DJ155" i="3"/>
  <c r="DJ109" i="3"/>
  <c r="DJ59" i="3"/>
  <c r="DJ11" i="3"/>
  <c r="DJ144" i="3"/>
  <c r="DJ62" i="3"/>
  <c r="DJ177" i="3"/>
  <c r="DJ147" i="3"/>
  <c r="DJ115" i="3"/>
  <c r="DJ99" i="3"/>
  <c r="DJ81" i="3"/>
  <c r="DJ65" i="3"/>
  <c r="DJ49" i="3"/>
  <c r="DJ33" i="3"/>
  <c r="DJ17" i="3"/>
  <c r="DJ180" i="3"/>
  <c r="DJ164" i="3"/>
  <c r="DJ150" i="3"/>
  <c r="DJ134" i="3"/>
  <c r="DJ118" i="3"/>
  <c r="DJ102" i="3"/>
  <c r="DJ84" i="3"/>
  <c r="DJ68" i="3"/>
  <c r="DJ52" i="3"/>
  <c r="DJ36" i="3"/>
  <c r="DJ20" i="3"/>
  <c r="DV20" i="3" s="1"/>
  <c r="DJ179" i="3"/>
  <c r="DJ163" i="3"/>
  <c r="DV163" i="3" s="1"/>
  <c r="DJ149" i="3"/>
  <c r="DJ133" i="3"/>
  <c r="DJ117" i="3"/>
  <c r="DJ101" i="3"/>
  <c r="DJ83" i="3"/>
  <c r="DJ67" i="3"/>
  <c r="DJ51" i="3"/>
  <c r="DJ35" i="3"/>
  <c r="DV35" i="3" s="1"/>
  <c r="DJ19" i="3"/>
  <c r="DJ182" i="3"/>
  <c r="DJ166" i="3"/>
  <c r="DJ152" i="3"/>
  <c r="DV152" i="3" s="1"/>
  <c r="DJ136" i="3"/>
  <c r="DJ120" i="3"/>
  <c r="DV120" i="3" s="1"/>
  <c r="DJ104" i="3"/>
  <c r="DJ86" i="3"/>
  <c r="DJ70" i="3"/>
  <c r="DJ54" i="3"/>
  <c r="DV54" i="3" s="1"/>
  <c r="DJ38" i="3"/>
  <c r="DJ22" i="3"/>
  <c r="DV22" i="3" s="1"/>
  <c r="DJ6" i="3"/>
  <c r="DJ89" i="3"/>
  <c r="DJ107" i="3"/>
  <c r="DJ57" i="3"/>
  <c r="DV57" i="3" s="1"/>
  <c r="DJ172" i="3"/>
  <c r="DJ142" i="3"/>
  <c r="DV142" i="3" s="1"/>
  <c r="DJ110" i="3"/>
  <c r="DJ60" i="3"/>
  <c r="DJ12" i="3"/>
  <c r="DJ141" i="3"/>
  <c r="DV141" i="3" s="1"/>
  <c r="DJ93" i="3"/>
  <c r="DJ27" i="3"/>
  <c r="DV27" i="3" s="1"/>
  <c r="DJ174" i="3"/>
  <c r="DJ128" i="3"/>
  <c r="DJ78" i="3"/>
  <c r="DJ30" i="3"/>
  <c r="DV30" i="3" s="1"/>
  <c r="DJ161" i="3"/>
  <c r="DJ131" i="3"/>
  <c r="DV131" i="3" s="1"/>
  <c r="DJ173" i="3"/>
  <c r="DJ157" i="3"/>
  <c r="DJ143" i="3"/>
  <c r="DJ127" i="3"/>
  <c r="DV127" i="3" s="1"/>
  <c r="DJ111" i="3"/>
  <c r="DJ95" i="3"/>
  <c r="DV95" i="3" s="1"/>
  <c r="DJ77" i="3"/>
  <c r="DJ61" i="3"/>
  <c r="DJ45" i="3"/>
  <c r="DJ29" i="3"/>
  <c r="DV29" i="3" s="1"/>
  <c r="DJ13" i="3"/>
  <c r="DJ176" i="3"/>
  <c r="DV176" i="3" s="1"/>
  <c r="DJ160" i="3"/>
  <c r="DJ146" i="3"/>
  <c r="DJ130" i="3"/>
  <c r="DJ114" i="3"/>
  <c r="DV114" i="3" s="1"/>
  <c r="DJ98" i="3"/>
  <c r="DJ80" i="3"/>
  <c r="DV80" i="3" s="1"/>
  <c r="DJ64" i="3"/>
  <c r="DJ48" i="3"/>
  <c r="DJ32" i="3"/>
  <c r="DJ16" i="3"/>
  <c r="DV16" i="3" s="1"/>
  <c r="DJ175" i="3"/>
  <c r="DJ159" i="3"/>
  <c r="DV159" i="3" s="1"/>
  <c r="DJ145" i="3"/>
  <c r="DJ129" i="3"/>
  <c r="DJ113" i="3"/>
  <c r="DJ97" i="3"/>
  <c r="DV97" i="3" s="1"/>
  <c r="DJ79" i="3"/>
  <c r="DJ63" i="3"/>
  <c r="DV63" i="3" s="1"/>
  <c r="DJ47" i="3"/>
  <c r="DJ31" i="3"/>
  <c r="DJ15" i="3"/>
  <c r="DJ178" i="3"/>
  <c r="DV178" i="3" s="1"/>
  <c r="DJ162" i="3"/>
  <c r="DJ148" i="3"/>
  <c r="DV148" i="3" s="1"/>
  <c r="DJ132" i="3"/>
  <c r="DJ116" i="3"/>
  <c r="DJ100" i="3"/>
  <c r="DJ82" i="3"/>
  <c r="DV82" i="3" s="1"/>
  <c r="DJ66" i="3"/>
  <c r="DJ50" i="3"/>
  <c r="DV50" i="3" s="1"/>
  <c r="DJ34" i="3"/>
  <c r="DJ18" i="3"/>
  <c r="DJ5" i="3"/>
  <c r="CX181" i="3"/>
  <c r="EK181" i="3" s="1"/>
  <c r="CX173" i="3"/>
  <c r="EK173" i="3" s="1"/>
  <c r="CX157" i="3"/>
  <c r="EK157" i="3" s="1"/>
  <c r="CX143" i="3"/>
  <c r="EK143" i="3" s="1"/>
  <c r="CX127" i="3"/>
  <c r="EK127" i="3" s="1"/>
  <c r="CX111" i="3"/>
  <c r="EK111" i="3" s="1"/>
  <c r="CX95" i="3"/>
  <c r="EK95" i="3" s="1"/>
  <c r="CX77" i="3"/>
  <c r="EK77" i="3" s="1"/>
  <c r="CX61" i="3"/>
  <c r="EK61" i="3" s="1"/>
  <c r="CX45" i="3"/>
  <c r="EK45" i="3" s="1"/>
  <c r="CX29" i="3"/>
  <c r="EK29" i="3" s="1"/>
  <c r="CX13" i="3"/>
  <c r="EK13" i="3" s="1"/>
  <c r="CX176" i="3"/>
  <c r="EK176" i="3" s="1"/>
  <c r="CX160" i="3"/>
  <c r="EK160" i="3" s="1"/>
  <c r="CX146" i="3"/>
  <c r="EK146" i="3" s="1"/>
  <c r="CX130" i="3"/>
  <c r="EK130" i="3" s="1"/>
  <c r="CX114" i="3"/>
  <c r="EK114" i="3" s="1"/>
  <c r="CX98" i="3"/>
  <c r="EK98" i="3" s="1"/>
  <c r="CX80" i="3"/>
  <c r="EK80" i="3" s="1"/>
  <c r="CX64" i="3"/>
  <c r="EK64" i="3" s="1"/>
  <c r="CX48" i="3"/>
  <c r="EK48" i="3" s="1"/>
  <c r="CX32" i="3"/>
  <c r="EK32" i="3" s="1"/>
  <c r="CX16" i="3"/>
  <c r="EK16" i="3" s="1"/>
  <c r="CX175" i="3"/>
  <c r="EK175" i="3" s="1"/>
  <c r="CX159" i="3"/>
  <c r="EK159" i="3" s="1"/>
  <c r="CX145" i="3"/>
  <c r="EK145" i="3" s="1"/>
  <c r="CX129" i="3"/>
  <c r="EK129" i="3" s="1"/>
  <c r="CX113" i="3"/>
  <c r="EK113" i="3" s="1"/>
  <c r="CX97" i="3"/>
  <c r="EK97" i="3" s="1"/>
  <c r="CX79" i="3"/>
  <c r="EK79" i="3" s="1"/>
  <c r="CX63" i="3"/>
  <c r="EK63" i="3" s="1"/>
  <c r="CX47" i="3"/>
  <c r="EK47" i="3" s="1"/>
  <c r="CX31" i="3"/>
  <c r="EK31" i="3" s="1"/>
  <c r="CX15" i="3"/>
  <c r="EK15" i="3" s="1"/>
  <c r="CX178" i="3"/>
  <c r="EK178" i="3" s="1"/>
  <c r="CX162" i="3"/>
  <c r="EK162" i="3" s="1"/>
  <c r="CX148" i="3"/>
  <c r="EK148" i="3" s="1"/>
  <c r="CX132" i="3"/>
  <c r="EK132" i="3" s="1"/>
  <c r="CX116" i="3"/>
  <c r="EK116" i="3" s="1"/>
  <c r="CX100" i="3"/>
  <c r="EK100" i="3" s="1"/>
  <c r="CX82" i="3"/>
  <c r="EK82" i="3" s="1"/>
  <c r="CX66" i="3"/>
  <c r="EK66" i="3" s="1"/>
  <c r="CX50" i="3"/>
  <c r="EK50" i="3" s="1"/>
  <c r="CX34" i="3"/>
  <c r="EK34" i="3" s="1"/>
  <c r="CX18" i="3"/>
  <c r="EK18" i="3" s="1"/>
  <c r="CX169" i="3"/>
  <c r="EK169" i="3" s="1"/>
  <c r="CX89" i="3"/>
  <c r="EK89" i="3" s="1"/>
  <c r="CX139" i="3"/>
  <c r="EK139" i="3" s="1"/>
  <c r="CX123" i="3"/>
  <c r="EK123" i="3" s="1"/>
  <c r="CX107" i="3"/>
  <c r="EK107" i="3" s="1"/>
  <c r="CX91" i="3"/>
  <c r="EK91" i="3" s="1"/>
  <c r="CX73" i="3"/>
  <c r="EK73" i="3" s="1"/>
  <c r="CX57" i="3"/>
  <c r="EK57" i="3" s="1"/>
  <c r="CX41" i="3"/>
  <c r="EK41" i="3" s="1"/>
  <c r="CX25" i="3"/>
  <c r="EK25" i="3" s="1"/>
  <c r="CX9" i="3"/>
  <c r="EK9" i="3" s="1"/>
  <c r="CX172" i="3"/>
  <c r="EK172" i="3" s="1"/>
  <c r="CX156" i="3"/>
  <c r="EK156" i="3" s="1"/>
  <c r="CX142" i="3"/>
  <c r="EK142" i="3" s="1"/>
  <c r="CX126" i="3"/>
  <c r="EK126" i="3" s="1"/>
  <c r="CX110" i="3"/>
  <c r="EK110" i="3" s="1"/>
  <c r="CX94" i="3"/>
  <c r="EK94" i="3" s="1"/>
  <c r="CX76" i="3"/>
  <c r="EK76" i="3" s="1"/>
  <c r="CX60" i="3"/>
  <c r="EK60" i="3" s="1"/>
  <c r="CX44" i="3"/>
  <c r="EK44" i="3" s="1"/>
  <c r="CX28" i="3"/>
  <c r="EK28" i="3" s="1"/>
  <c r="CX12" i="3"/>
  <c r="EK12" i="3" s="1"/>
  <c r="CX171" i="3"/>
  <c r="EK171" i="3" s="1"/>
  <c r="CX155" i="3"/>
  <c r="EK155" i="3" s="1"/>
  <c r="CX141" i="3"/>
  <c r="EK141" i="3" s="1"/>
  <c r="CX125" i="3"/>
  <c r="EK125" i="3" s="1"/>
  <c r="CX109" i="3"/>
  <c r="EK109" i="3" s="1"/>
  <c r="CX93" i="3"/>
  <c r="EK93" i="3" s="1"/>
  <c r="CX75" i="3"/>
  <c r="EK75" i="3" s="1"/>
  <c r="CX59" i="3"/>
  <c r="EK59" i="3" s="1"/>
  <c r="CX43" i="3"/>
  <c r="EK43" i="3" s="1"/>
  <c r="CX27" i="3"/>
  <c r="EK27" i="3" s="1"/>
  <c r="CX11" i="3"/>
  <c r="EK11" i="3" s="1"/>
  <c r="CX174" i="3"/>
  <c r="EK174" i="3" s="1"/>
  <c r="CX158" i="3"/>
  <c r="EK158" i="3" s="1"/>
  <c r="CX144" i="3"/>
  <c r="EK144" i="3" s="1"/>
  <c r="CX128" i="3"/>
  <c r="EK128" i="3" s="1"/>
  <c r="CX112" i="3"/>
  <c r="EK112" i="3" s="1"/>
  <c r="CX96" i="3"/>
  <c r="EK96" i="3" s="1"/>
  <c r="CX78" i="3"/>
  <c r="EK78" i="3" s="1"/>
  <c r="CX62" i="3"/>
  <c r="EK62" i="3" s="1"/>
  <c r="CX46" i="3"/>
  <c r="EK46" i="3" s="1"/>
  <c r="CX30" i="3"/>
  <c r="EK30" i="3" s="1"/>
  <c r="CX14" i="3"/>
  <c r="EK14" i="3" s="1"/>
  <c r="CX165" i="3"/>
  <c r="EK165" i="3" s="1"/>
  <c r="CX151" i="3"/>
  <c r="EK151" i="3" s="1"/>
  <c r="CL135" i="3"/>
  <c r="N20" i="5"/>
  <c r="CX119" i="3"/>
  <c r="EK119" i="3" s="1"/>
  <c r="CX103" i="3"/>
  <c r="EK103" i="3" s="1"/>
  <c r="CX85" i="3"/>
  <c r="EK85" i="3" s="1"/>
  <c r="CX69" i="3"/>
  <c r="EK69" i="3" s="1"/>
  <c r="CX53" i="3"/>
  <c r="EK53" i="3" s="1"/>
  <c r="CX37" i="3"/>
  <c r="EK37" i="3" s="1"/>
  <c r="CX21" i="3"/>
  <c r="EK21" i="3" s="1"/>
  <c r="CX5" i="3"/>
  <c r="CX168" i="3"/>
  <c r="EK168" i="3" s="1"/>
  <c r="CX90" i="3"/>
  <c r="EK90" i="3" s="1"/>
  <c r="CX138" i="3"/>
  <c r="EK138" i="3" s="1"/>
  <c r="CX122" i="3"/>
  <c r="EK122" i="3" s="1"/>
  <c r="CX106" i="3"/>
  <c r="EK106" i="3" s="1"/>
  <c r="CX88" i="3"/>
  <c r="EK88" i="3" s="1"/>
  <c r="CX72" i="3"/>
  <c r="EK72" i="3" s="1"/>
  <c r="CX56" i="3"/>
  <c r="EK56" i="3" s="1"/>
  <c r="CX40" i="3"/>
  <c r="EK40" i="3" s="1"/>
  <c r="CX24" i="3"/>
  <c r="EK24" i="3" s="1"/>
  <c r="CX8" i="3"/>
  <c r="EK8" i="3" s="1"/>
  <c r="CX167" i="3"/>
  <c r="EK167" i="3" s="1"/>
  <c r="CX153" i="3"/>
  <c r="EK153" i="3" s="1"/>
  <c r="CX137" i="3"/>
  <c r="EK137" i="3" s="1"/>
  <c r="CX121" i="3"/>
  <c r="EK121" i="3" s="1"/>
  <c r="CX105" i="3"/>
  <c r="EK105" i="3" s="1"/>
  <c r="CX87" i="3"/>
  <c r="EK87" i="3" s="1"/>
  <c r="CX71" i="3"/>
  <c r="EK71" i="3" s="1"/>
  <c r="CX55" i="3"/>
  <c r="EK55" i="3" s="1"/>
  <c r="CX39" i="3"/>
  <c r="EK39" i="3" s="1"/>
  <c r="CX23" i="3"/>
  <c r="EK23" i="3" s="1"/>
  <c r="CX7" i="3"/>
  <c r="EK7" i="3" s="1"/>
  <c r="CX170" i="3"/>
  <c r="EK170" i="3" s="1"/>
  <c r="CX154" i="3"/>
  <c r="EK154" i="3" s="1"/>
  <c r="CX140" i="3"/>
  <c r="EK140" i="3" s="1"/>
  <c r="CX124" i="3"/>
  <c r="EK124" i="3" s="1"/>
  <c r="CX108" i="3"/>
  <c r="EK108" i="3" s="1"/>
  <c r="CX92" i="3"/>
  <c r="EK92" i="3" s="1"/>
  <c r="CX74" i="3"/>
  <c r="EK74" i="3" s="1"/>
  <c r="CX58" i="3"/>
  <c r="EK58" i="3" s="1"/>
  <c r="CX42" i="3"/>
  <c r="EK42" i="3" s="1"/>
  <c r="CX26" i="3"/>
  <c r="EK26" i="3" s="1"/>
  <c r="CX10" i="3"/>
  <c r="EK10" i="3" s="1"/>
  <c r="CX177" i="3"/>
  <c r="EK177" i="3" s="1"/>
  <c r="CX161" i="3"/>
  <c r="EK161" i="3" s="1"/>
  <c r="CX147" i="3"/>
  <c r="EK147" i="3" s="1"/>
  <c r="CX131" i="3"/>
  <c r="EK131" i="3" s="1"/>
  <c r="CX115" i="3"/>
  <c r="EK115" i="3" s="1"/>
  <c r="CX99" i="3"/>
  <c r="EK99" i="3" s="1"/>
  <c r="CX81" i="3"/>
  <c r="EK81" i="3" s="1"/>
  <c r="CX65" i="3"/>
  <c r="EK65" i="3" s="1"/>
  <c r="CX49" i="3"/>
  <c r="EK49" i="3" s="1"/>
  <c r="CX33" i="3"/>
  <c r="EK33" i="3" s="1"/>
  <c r="CX17" i="3"/>
  <c r="EK17" i="3" s="1"/>
  <c r="CX180" i="3"/>
  <c r="EK180" i="3" s="1"/>
  <c r="CX164" i="3"/>
  <c r="EK164" i="3" s="1"/>
  <c r="CX150" i="3"/>
  <c r="EK150" i="3" s="1"/>
  <c r="CX134" i="3"/>
  <c r="EK134" i="3" s="1"/>
  <c r="CX118" i="3"/>
  <c r="EK118" i="3" s="1"/>
  <c r="CX102" i="3"/>
  <c r="EK102" i="3" s="1"/>
  <c r="CX84" i="3"/>
  <c r="EK84" i="3" s="1"/>
  <c r="CX68" i="3"/>
  <c r="EK68" i="3" s="1"/>
  <c r="CX52" i="3"/>
  <c r="EK52" i="3" s="1"/>
  <c r="CX36" i="3"/>
  <c r="EK36" i="3" s="1"/>
  <c r="CX20" i="3"/>
  <c r="EK20" i="3" s="1"/>
  <c r="CX179" i="3"/>
  <c r="EK179" i="3" s="1"/>
  <c r="CX163" i="3"/>
  <c r="EK163" i="3" s="1"/>
  <c r="CX149" i="3"/>
  <c r="EK149" i="3" s="1"/>
  <c r="CX133" i="3"/>
  <c r="EK133" i="3" s="1"/>
  <c r="CX117" i="3"/>
  <c r="EK117" i="3" s="1"/>
  <c r="CX101" i="3"/>
  <c r="EK101" i="3" s="1"/>
  <c r="CX83" i="3"/>
  <c r="EK83" i="3" s="1"/>
  <c r="CX67" i="3"/>
  <c r="EK67" i="3" s="1"/>
  <c r="CX51" i="3"/>
  <c r="EK51" i="3" s="1"/>
  <c r="CX35" i="3"/>
  <c r="EK35" i="3" s="1"/>
  <c r="CX19" i="3"/>
  <c r="EK19" i="3" s="1"/>
  <c r="CX182" i="3"/>
  <c r="EK182" i="3" s="1"/>
  <c r="CX166" i="3"/>
  <c r="EK166" i="3" s="1"/>
  <c r="CX152" i="3"/>
  <c r="EK152" i="3" s="1"/>
  <c r="CX136" i="3"/>
  <c r="EK136" i="3" s="1"/>
  <c r="CX120" i="3"/>
  <c r="EK120" i="3" s="1"/>
  <c r="CX104" i="3"/>
  <c r="EK104" i="3" s="1"/>
  <c r="CX86" i="3"/>
  <c r="EK86" i="3" s="1"/>
  <c r="CX70" i="3"/>
  <c r="EK70" i="3" s="1"/>
  <c r="CX54" i="3"/>
  <c r="EK54" i="3" s="1"/>
  <c r="CX38" i="3"/>
  <c r="EK38" i="3" s="1"/>
  <c r="CX22" i="3"/>
  <c r="EK22" i="3" s="1"/>
  <c r="CX6" i="3"/>
  <c r="EK6" i="3" s="1"/>
  <c r="DV18" i="3" l="1"/>
  <c r="DV116" i="3"/>
  <c r="DV31" i="3"/>
  <c r="DV129" i="3"/>
  <c r="DV48" i="3"/>
  <c r="DV146" i="3"/>
  <c r="DV61" i="3"/>
  <c r="DV157" i="3"/>
  <c r="DV128" i="3"/>
  <c r="DV60" i="3"/>
  <c r="DV89" i="3"/>
  <c r="DV86" i="3"/>
  <c r="DV182" i="3"/>
  <c r="DV67" i="3"/>
  <c r="DV101" i="3"/>
  <c r="DV133" i="3"/>
  <c r="DV52" i="3"/>
  <c r="DV84" i="3"/>
  <c r="DV118" i="3"/>
  <c r="DV150" i="3"/>
  <c r="L12" i="20" s="1"/>
  <c r="L11" i="20" s="1"/>
  <c r="DV180" i="3"/>
  <c r="DV33" i="3"/>
  <c r="DV65" i="3"/>
  <c r="DV99" i="3"/>
  <c r="DV147" i="3"/>
  <c r="DV62" i="3"/>
  <c r="DV11" i="3"/>
  <c r="DV109" i="3"/>
  <c r="DV28" i="3"/>
  <c r="DV156" i="3"/>
  <c r="DV73" i="3"/>
  <c r="DV169" i="3"/>
  <c r="DV26" i="3"/>
  <c r="DV58" i="3"/>
  <c r="DV92" i="3"/>
  <c r="DV124" i="3"/>
  <c r="DV154" i="3"/>
  <c r="DV7" i="3"/>
  <c r="DV39" i="3"/>
  <c r="DV71" i="3"/>
  <c r="DV105" i="3"/>
  <c r="DV137" i="3"/>
  <c r="DV167" i="3"/>
  <c r="DV24" i="3"/>
  <c r="DV56" i="3"/>
  <c r="DV88" i="3"/>
  <c r="DV122" i="3"/>
  <c r="DV90" i="3"/>
  <c r="DV21" i="3"/>
  <c r="DV53" i="3"/>
  <c r="DV85" i="3"/>
  <c r="DV119" i="3"/>
  <c r="DV165" i="3"/>
  <c r="DV14" i="3"/>
  <c r="DV96" i="3"/>
  <c r="DV158" i="3"/>
  <c r="DV75" i="3"/>
  <c r="DV171" i="3"/>
  <c r="DV94" i="3"/>
  <c r="DV9" i="3"/>
  <c r="DV91" i="3"/>
  <c r="DJ135" i="3"/>
  <c r="DV135" i="3" s="1"/>
  <c r="DV34" i="3"/>
  <c r="DV66" i="3"/>
  <c r="DV100" i="3"/>
  <c r="DV132" i="3"/>
  <c r="DV162" i="3"/>
  <c r="DV15" i="3"/>
  <c r="DV47" i="3"/>
  <c r="DV79" i="3"/>
  <c r="DV113" i="3"/>
  <c r="DV145" i="3"/>
  <c r="DV175" i="3"/>
  <c r="DV32" i="3"/>
  <c r="DV64" i="3"/>
  <c r="DV98" i="3"/>
  <c r="DV130" i="3"/>
  <c r="DV160" i="3"/>
  <c r="DV13" i="3"/>
  <c r="DV45" i="3"/>
  <c r="DV77" i="3"/>
  <c r="DV111" i="3"/>
  <c r="DV143" i="3"/>
  <c r="DV173" i="3"/>
  <c r="DV161" i="3"/>
  <c r="DV78" i="3"/>
  <c r="DV174" i="3"/>
  <c r="DV93" i="3"/>
  <c r="DV12" i="3"/>
  <c r="DV110" i="3"/>
  <c r="DV172" i="3"/>
  <c r="DV107" i="3"/>
  <c r="DV6" i="3"/>
  <c r="DV38" i="3"/>
  <c r="DV70" i="3"/>
  <c r="DV104" i="3"/>
  <c r="DV136" i="3"/>
  <c r="DV166" i="3"/>
  <c r="DV19" i="3"/>
  <c r="DV51" i="3"/>
  <c r="DV83" i="3"/>
  <c r="DV117" i="3"/>
  <c r="DV149" i="3"/>
  <c r="DV179" i="3"/>
  <c r="DV36" i="3"/>
  <c r="DV68" i="3"/>
  <c r="DV102" i="3"/>
  <c r="DV134" i="3"/>
  <c r="DV164" i="3"/>
  <c r="DV17" i="3"/>
  <c r="DV49" i="3"/>
  <c r="DV81" i="3"/>
  <c r="DV115" i="3"/>
  <c r="DV177" i="3"/>
  <c r="DV144" i="3"/>
  <c r="DV59" i="3"/>
  <c r="DV155" i="3"/>
  <c r="DV76" i="3"/>
  <c r="DV25" i="3"/>
  <c r="DV123" i="3"/>
  <c r="DV10" i="3"/>
  <c r="DV42" i="3"/>
  <c r="DV74" i="3"/>
  <c r="DV108" i="3"/>
  <c r="DV140" i="3"/>
  <c r="DV170" i="3"/>
  <c r="DV23" i="3"/>
  <c r="DV55" i="3"/>
  <c r="DV87" i="3"/>
  <c r="DV121" i="3"/>
  <c r="DV153" i="3"/>
  <c r="DV8" i="3"/>
  <c r="DV40" i="3"/>
  <c r="DV72" i="3"/>
  <c r="DV106" i="3"/>
  <c r="DV138" i="3"/>
  <c r="DV168" i="3"/>
  <c r="DV37" i="3"/>
  <c r="DV69" i="3"/>
  <c r="DV103" i="3"/>
  <c r="DV151" i="3"/>
  <c r="DV181" i="3"/>
  <c r="DV46" i="3"/>
  <c r="DV112" i="3"/>
  <c r="DV43" i="3"/>
  <c r="DV125" i="3"/>
  <c r="DV44" i="3"/>
  <c r="DV126" i="3"/>
  <c r="DV41" i="3"/>
  <c r="DV139" i="3"/>
  <c r="DV5" i="3"/>
  <c r="EK5" i="3"/>
  <c r="CX135" i="3"/>
  <c r="CX4" i="3" s="1"/>
  <c r="CL4" i="3" s="1"/>
  <c r="K21" i="20"/>
  <c r="K13" i="19" l="1"/>
  <c r="EK135" i="3"/>
  <c r="EK185" i="3" s="1"/>
  <c r="L17" i="20"/>
  <c r="K26" i="20"/>
  <c r="N9" i="5"/>
  <c r="N10" i="5"/>
  <c r="DV4" i="3"/>
  <c r="EK4" i="3" l="1"/>
  <c r="EK186" i="3"/>
  <c r="L12" i="5"/>
  <c r="L14" i="5" s="1"/>
  <c r="N18" i="5"/>
  <c r="N11" i="5"/>
  <c r="M12" i="5"/>
  <c r="M14" i="5" s="1"/>
  <c r="L23" i="20"/>
  <c r="L20" i="20"/>
  <c r="N15" i="7"/>
  <c r="N17" i="7" s="1"/>
  <c r="DJ4" i="3"/>
  <c r="N14" i="7" s="1"/>
  <c r="M13" i="5"/>
  <c r="L13" i="5"/>
  <c r="K14" i="19"/>
  <c r="K17" i="19" s="1"/>
  <c r="K16" i="19"/>
  <c r="N23" i="7" l="1"/>
  <c r="N24" i="7" l="1"/>
  <c r="N26" i="7" s="1"/>
  <c r="N27" i="7" l="1"/>
  <c r="CA4" i="3" s="1"/>
  <c r="N28" i="7" l="1"/>
  <c r="CA6" i="3"/>
  <c r="CM6" i="3" s="1"/>
  <c r="CA10" i="3"/>
  <c r="CM10" i="3" s="1"/>
  <c r="CA14" i="3"/>
  <c r="CM14" i="3" s="1"/>
  <c r="CA18" i="3"/>
  <c r="CM18" i="3" s="1"/>
  <c r="CA22" i="3"/>
  <c r="CM22" i="3" s="1"/>
  <c r="CA26" i="3"/>
  <c r="CM26" i="3" s="1"/>
  <c r="CA30" i="3"/>
  <c r="CM30" i="3" s="1"/>
  <c r="CA34" i="3"/>
  <c r="CM34" i="3" s="1"/>
  <c r="CA38" i="3"/>
  <c r="CM38" i="3" s="1"/>
  <c r="CA42" i="3"/>
  <c r="CM42" i="3" s="1"/>
  <c r="CA46" i="3"/>
  <c r="CM46" i="3" s="1"/>
  <c r="CA50" i="3"/>
  <c r="CM50" i="3" s="1"/>
  <c r="CA54" i="3"/>
  <c r="CM54" i="3" s="1"/>
  <c r="CA58" i="3"/>
  <c r="CM58" i="3" s="1"/>
  <c r="CA62" i="3"/>
  <c r="CM62" i="3" s="1"/>
  <c r="CA66" i="3"/>
  <c r="CM66" i="3" s="1"/>
  <c r="CA70" i="3"/>
  <c r="CM70" i="3" s="1"/>
  <c r="CA74" i="3"/>
  <c r="CM74" i="3" s="1"/>
  <c r="CA78" i="3"/>
  <c r="CM78" i="3" s="1"/>
  <c r="CA82" i="3"/>
  <c r="CM82" i="3" s="1"/>
  <c r="CA86" i="3"/>
  <c r="CM86" i="3" s="1"/>
  <c r="CA90" i="3"/>
  <c r="CM90" i="3" s="1"/>
  <c r="CA94" i="3"/>
  <c r="CM94" i="3" s="1"/>
  <c r="CA98" i="3"/>
  <c r="CM98" i="3" s="1"/>
  <c r="CA102" i="3"/>
  <c r="CM102" i="3" s="1"/>
  <c r="CA106" i="3"/>
  <c r="CM106" i="3" s="1"/>
  <c r="CA110" i="3"/>
  <c r="CM110" i="3" s="1"/>
  <c r="CA114" i="3"/>
  <c r="CM114" i="3" s="1"/>
  <c r="CA118" i="3"/>
  <c r="CM118" i="3" s="1"/>
  <c r="CA122" i="3"/>
  <c r="CM122" i="3" s="1"/>
  <c r="CA126" i="3"/>
  <c r="CM126" i="3" s="1"/>
  <c r="CA130" i="3"/>
  <c r="CM130" i="3" s="1"/>
  <c r="CA134" i="3"/>
  <c r="CM134" i="3" s="1"/>
  <c r="CA138" i="3"/>
  <c r="CM138" i="3" s="1"/>
  <c r="CA142" i="3"/>
  <c r="CM142" i="3" s="1"/>
  <c r="CA146" i="3"/>
  <c r="CM146" i="3" s="1"/>
  <c r="CA156" i="3"/>
  <c r="CM156" i="3" s="1"/>
  <c r="CA166" i="3"/>
  <c r="CM166" i="3" s="1"/>
  <c r="CA178" i="3"/>
  <c r="CM178" i="3" s="1"/>
  <c r="CA153" i="3"/>
  <c r="CM153" i="3" s="1"/>
  <c r="CA173" i="3"/>
  <c r="CM173" i="3" s="1"/>
  <c r="CA152" i="3"/>
  <c r="CM152" i="3" s="1"/>
  <c r="CA162" i="3"/>
  <c r="CM162" i="3" s="1"/>
  <c r="CA172" i="3"/>
  <c r="CM172" i="3" s="1"/>
  <c r="CA181" i="3"/>
  <c r="CM181" i="3" s="1"/>
  <c r="CA7" i="3"/>
  <c r="CM7" i="3" s="1"/>
  <c r="CA11" i="3"/>
  <c r="CM11" i="3" s="1"/>
  <c r="CA15" i="3"/>
  <c r="CM15" i="3" s="1"/>
  <c r="CA19" i="3"/>
  <c r="CM19" i="3" s="1"/>
  <c r="CA23" i="3"/>
  <c r="CM23" i="3" s="1"/>
  <c r="CA27" i="3"/>
  <c r="CM27" i="3" s="1"/>
  <c r="CA31" i="3"/>
  <c r="CM31" i="3" s="1"/>
  <c r="CA35" i="3"/>
  <c r="CM35" i="3" s="1"/>
  <c r="CA39" i="3"/>
  <c r="CM39" i="3" s="1"/>
  <c r="CA43" i="3"/>
  <c r="CM43" i="3" s="1"/>
  <c r="CA47" i="3"/>
  <c r="CM47" i="3" s="1"/>
  <c r="CA51" i="3"/>
  <c r="CM51" i="3" s="1"/>
  <c r="CA55" i="3"/>
  <c r="CM55" i="3" s="1"/>
  <c r="CA59" i="3"/>
  <c r="CM59" i="3" s="1"/>
  <c r="CA63" i="3"/>
  <c r="CM63" i="3" s="1"/>
  <c r="CA67" i="3"/>
  <c r="CM67" i="3" s="1"/>
  <c r="CA71" i="3"/>
  <c r="CM71" i="3" s="1"/>
  <c r="CA75" i="3"/>
  <c r="CM75" i="3" s="1"/>
  <c r="CA79" i="3"/>
  <c r="CM79" i="3" s="1"/>
  <c r="CA83" i="3"/>
  <c r="CM83" i="3" s="1"/>
  <c r="CA87" i="3"/>
  <c r="CM87" i="3" s="1"/>
  <c r="CA91" i="3"/>
  <c r="CM91" i="3" s="1"/>
  <c r="CA95" i="3"/>
  <c r="CM95" i="3" s="1"/>
  <c r="CA99" i="3"/>
  <c r="CM99" i="3" s="1"/>
  <c r="CA103" i="3"/>
  <c r="CM103" i="3" s="1"/>
  <c r="CA107" i="3"/>
  <c r="CM107" i="3" s="1"/>
  <c r="CA111" i="3"/>
  <c r="CM111" i="3" s="1"/>
  <c r="CA115" i="3"/>
  <c r="CM115" i="3" s="1"/>
  <c r="CA119" i="3"/>
  <c r="CM119" i="3" s="1"/>
  <c r="CA123" i="3"/>
  <c r="CM123" i="3" s="1"/>
  <c r="CA127" i="3"/>
  <c r="CM127" i="3" s="1"/>
  <c r="CA131" i="3"/>
  <c r="CM131" i="3" s="1"/>
  <c r="CA135" i="3"/>
  <c r="CA139" i="3"/>
  <c r="CM139" i="3" s="1"/>
  <c r="CA143" i="3"/>
  <c r="CM143" i="3" s="1"/>
  <c r="CA147" i="3"/>
  <c r="CM147" i="3" s="1"/>
  <c r="CA158" i="3"/>
  <c r="CM158" i="3" s="1"/>
  <c r="CA168" i="3"/>
  <c r="CM168" i="3" s="1"/>
  <c r="CA182" i="3"/>
  <c r="CM182" i="3" s="1"/>
  <c r="CA159" i="3"/>
  <c r="CM159" i="3" s="1"/>
  <c r="CA177" i="3"/>
  <c r="CM177" i="3" s="1"/>
  <c r="CA155" i="3"/>
  <c r="CM155" i="3" s="1"/>
  <c r="CA164" i="3"/>
  <c r="CM164" i="3" s="1"/>
  <c r="CA174" i="3"/>
  <c r="CM174" i="3" s="1"/>
  <c r="CA8" i="3"/>
  <c r="CM8" i="3" s="1"/>
  <c r="CA12" i="3"/>
  <c r="CM12" i="3" s="1"/>
  <c r="CA16" i="3"/>
  <c r="CM16" i="3" s="1"/>
  <c r="CA20" i="3"/>
  <c r="CM20" i="3" s="1"/>
  <c r="CA24" i="3"/>
  <c r="CM24" i="3" s="1"/>
  <c r="CA28" i="3"/>
  <c r="CM28" i="3" s="1"/>
  <c r="CA32" i="3"/>
  <c r="CM32" i="3" s="1"/>
  <c r="CA36" i="3"/>
  <c r="CM36" i="3" s="1"/>
  <c r="CA40" i="3"/>
  <c r="CM40" i="3" s="1"/>
  <c r="CA44" i="3"/>
  <c r="CM44" i="3" s="1"/>
  <c r="CA48" i="3"/>
  <c r="CM48" i="3" s="1"/>
  <c r="CA52" i="3"/>
  <c r="CM52" i="3" s="1"/>
  <c r="CA56" i="3"/>
  <c r="CM56" i="3" s="1"/>
  <c r="CA60" i="3"/>
  <c r="CM60" i="3" s="1"/>
  <c r="CA64" i="3"/>
  <c r="CM64" i="3" s="1"/>
  <c r="CA68" i="3"/>
  <c r="CM68" i="3" s="1"/>
  <c r="CA72" i="3"/>
  <c r="CM72" i="3" s="1"/>
  <c r="CA76" i="3"/>
  <c r="CM76" i="3" s="1"/>
  <c r="CA80" i="3"/>
  <c r="CM80" i="3" s="1"/>
  <c r="CA84" i="3"/>
  <c r="CM84" i="3" s="1"/>
  <c r="CA88" i="3"/>
  <c r="CM88" i="3" s="1"/>
  <c r="CA92" i="3"/>
  <c r="CM92" i="3" s="1"/>
  <c r="CA96" i="3"/>
  <c r="CM96" i="3" s="1"/>
  <c r="CA100" i="3"/>
  <c r="CM100" i="3" s="1"/>
  <c r="CA104" i="3"/>
  <c r="CM104" i="3" s="1"/>
  <c r="CA108" i="3"/>
  <c r="CM108" i="3" s="1"/>
  <c r="CA112" i="3"/>
  <c r="CM112" i="3" s="1"/>
  <c r="CA116" i="3"/>
  <c r="CM116" i="3" s="1"/>
  <c r="CA120" i="3"/>
  <c r="CM120" i="3" s="1"/>
  <c r="CA124" i="3"/>
  <c r="CM124" i="3" s="1"/>
  <c r="CA128" i="3"/>
  <c r="CM128" i="3" s="1"/>
  <c r="CA132" i="3"/>
  <c r="CM132" i="3" s="1"/>
  <c r="CA136" i="3"/>
  <c r="CM136" i="3" s="1"/>
  <c r="CA140" i="3"/>
  <c r="CM140" i="3" s="1"/>
  <c r="CA144" i="3"/>
  <c r="CM144" i="3" s="1"/>
  <c r="CA154" i="3"/>
  <c r="CM154" i="3" s="1"/>
  <c r="CA161" i="3"/>
  <c r="CM161" i="3" s="1"/>
  <c r="CA171" i="3"/>
  <c r="CM171" i="3" s="1"/>
  <c r="CA149" i="3"/>
  <c r="CM149" i="3" s="1"/>
  <c r="CA165" i="3"/>
  <c r="CM165" i="3" s="1"/>
  <c r="CA180" i="3"/>
  <c r="CM180" i="3" s="1"/>
  <c r="CA157" i="3"/>
  <c r="CM157" i="3" s="1"/>
  <c r="CA167" i="3"/>
  <c r="CM167" i="3" s="1"/>
  <c r="CA176" i="3"/>
  <c r="CM176" i="3" s="1"/>
  <c r="CA5" i="3"/>
  <c r="CM5" i="3" s="1"/>
  <c r="CA9" i="3"/>
  <c r="CM9" i="3" s="1"/>
  <c r="CA13" i="3"/>
  <c r="CM13" i="3" s="1"/>
  <c r="CA17" i="3"/>
  <c r="CM17" i="3" s="1"/>
  <c r="CA21" i="3"/>
  <c r="CM21" i="3" s="1"/>
  <c r="CA25" i="3"/>
  <c r="CM25" i="3" s="1"/>
  <c r="CA29" i="3"/>
  <c r="CM29" i="3" s="1"/>
  <c r="CA33" i="3"/>
  <c r="CM33" i="3" s="1"/>
  <c r="CA37" i="3"/>
  <c r="CM37" i="3" s="1"/>
  <c r="CA41" i="3"/>
  <c r="CM41" i="3" s="1"/>
  <c r="CA45" i="3"/>
  <c r="CM45" i="3" s="1"/>
  <c r="CA49" i="3"/>
  <c r="CM49" i="3" s="1"/>
  <c r="CA53" i="3"/>
  <c r="CM53" i="3" s="1"/>
  <c r="CA57" i="3"/>
  <c r="CM57" i="3" s="1"/>
  <c r="CA61" i="3"/>
  <c r="CM61" i="3" s="1"/>
  <c r="CA65" i="3"/>
  <c r="CM65" i="3" s="1"/>
  <c r="CA69" i="3"/>
  <c r="CM69" i="3" s="1"/>
  <c r="CA73" i="3"/>
  <c r="CM73" i="3" s="1"/>
  <c r="CA77" i="3"/>
  <c r="CM77" i="3" s="1"/>
  <c r="CA81" i="3"/>
  <c r="CM81" i="3" s="1"/>
  <c r="CA85" i="3"/>
  <c r="CM85" i="3" s="1"/>
  <c r="CA89" i="3"/>
  <c r="CM89" i="3" s="1"/>
  <c r="CA93" i="3"/>
  <c r="CM93" i="3" s="1"/>
  <c r="CA97" i="3"/>
  <c r="CM97" i="3" s="1"/>
  <c r="CA101" i="3"/>
  <c r="CM101" i="3" s="1"/>
  <c r="CA105" i="3"/>
  <c r="CM105" i="3" s="1"/>
  <c r="CA109" i="3"/>
  <c r="CM109" i="3" s="1"/>
  <c r="CA113" i="3"/>
  <c r="CM113" i="3" s="1"/>
  <c r="CA117" i="3"/>
  <c r="CM117" i="3" s="1"/>
  <c r="CA121" i="3"/>
  <c r="CM121" i="3" s="1"/>
  <c r="CA125" i="3"/>
  <c r="CM125" i="3" s="1"/>
  <c r="CA129" i="3"/>
  <c r="CM129" i="3" s="1"/>
  <c r="CA133" i="3"/>
  <c r="CM133" i="3" s="1"/>
  <c r="CA137" i="3"/>
  <c r="CM137" i="3" s="1"/>
  <c r="CA141" i="3"/>
  <c r="CM141" i="3" s="1"/>
  <c r="CA145" i="3"/>
  <c r="CM145" i="3" s="1"/>
  <c r="CA150" i="3"/>
  <c r="CM150" i="3" s="1"/>
  <c r="CA163" i="3"/>
  <c r="CM163" i="3" s="1"/>
  <c r="CA175" i="3"/>
  <c r="CM175" i="3" s="1"/>
  <c r="CA151" i="3"/>
  <c r="CM151" i="3" s="1"/>
  <c r="CA170" i="3"/>
  <c r="CM170" i="3" s="1"/>
  <c r="CA148" i="3"/>
  <c r="CM148" i="3" s="1"/>
  <c r="CA160" i="3"/>
  <c r="CM160" i="3" s="1"/>
  <c r="CA169" i="3"/>
  <c r="CM169" i="3" s="1"/>
  <c r="CA179" i="3"/>
  <c r="CM179" i="3" s="1"/>
  <c r="DK160" i="3" l="1"/>
  <c r="DK125" i="3"/>
  <c r="DK163" i="3"/>
  <c r="DK121" i="3"/>
  <c r="DK89" i="3"/>
  <c r="DK57" i="3"/>
  <c r="DK25" i="3"/>
  <c r="DK157" i="3"/>
  <c r="DK140" i="3"/>
  <c r="DK108" i="3"/>
  <c r="DK92" i="3"/>
  <c r="DK60" i="3"/>
  <c r="DK28" i="3"/>
  <c r="DK155" i="3"/>
  <c r="DK139" i="3"/>
  <c r="DK107" i="3"/>
  <c r="DK75" i="3"/>
  <c r="DK43" i="3"/>
  <c r="DK11" i="3"/>
  <c r="DK178" i="3"/>
  <c r="DK126" i="3"/>
  <c r="DK94" i="3"/>
  <c r="DK78" i="3"/>
  <c r="DK46" i="3"/>
  <c r="DK30" i="3"/>
  <c r="DK14" i="3"/>
  <c r="DK179" i="3"/>
  <c r="DK170" i="3"/>
  <c r="DK150" i="3"/>
  <c r="DK133" i="3"/>
  <c r="DK117" i="3"/>
  <c r="DK101" i="3"/>
  <c r="DK85" i="3"/>
  <c r="DK69" i="3"/>
  <c r="DK53" i="3"/>
  <c r="DK37" i="3"/>
  <c r="DK21" i="3"/>
  <c r="DK180" i="3"/>
  <c r="DK161" i="3"/>
  <c r="DK136" i="3"/>
  <c r="DK120" i="3"/>
  <c r="DK104" i="3"/>
  <c r="DK88" i="3"/>
  <c r="DK72" i="3"/>
  <c r="DK56" i="3"/>
  <c r="DK40" i="3"/>
  <c r="DK24" i="3"/>
  <c r="DK8" i="3"/>
  <c r="DK177" i="3"/>
  <c r="DK158" i="3"/>
  <c r="DK119" i="3"/>
  <c r="DK103" i="3"/>
  <c r="DK87" i="3"/>
  <c r="DK71" i="3"/>
  <c r="DK55" i="3"/>
  <c r="DK39" i="3"/>
  <c r="DK23" i="3"/>
  <c r="DK7" i="3"/>
  <c r="DK152" i="3"/>
  <c r="DK166" i="3"/>
  <c r="DK138" i="3"/>
  <c r="DK122" i="3"/>
  <c r="DK106" i="3"/>
  <c r="DK90" i="3"/>
  <c r="DK74" i="3"/>
  <c r="DK58" i="3"/>
  <c r="DK42" i="3"/>
  <c r="DK26" i="3"/>
  <c r="DK10" i="3"/>
  <c r="DK141" i="3"/>
  <c r="DK148" i="3"/>
  <c r="DK137" i="3"/>
  <c r="DK105" i="3"/>
  <c r="DK73" i="3"/>
  <c r="DK41" i="3"/>
  <c r="DK9" i="3"/>
  <c r="DK171" i="3"/>
  <c r="DK124" i="3"/>
  <c r="DK76" i="3"/>
  <c r="DK44" i="3"/>
  <c r="DK12" i="3"/>
  <c r="DK168" i="3"/>
  <c r="DK123" i="3"/>
  <c r="DK91" i="3"/>
  <c r="DK59" i="3"/>
  <c r="DK27" i="3"/>
  <c r="DK162" i="3"/>
  <c r="DK142" i="3"/>
  <c r="DK110" i="3"/>
  <c r="DK62" i="3"/>
  <c r="DK169" i="3"/>
  <c r="DK151" i="3"/>
  <c r="DK145" i="3"/>
  <c r="DK129" i="3"/>
  <c r="DW129" i="3" s="1"/>
  <c r="DK113" i="3"/>
  <c r="DK97" i="3"/>
  <c r="DW97" i="3" s="1"/>
  <c r="DK81" i="3"/>
  <c r="DK65" i="3"/>
  <c r="DK49" i="3"/>
  <c r="DK33" i="3"/>
  <c r="DK17" i="3"/>
  <c r="DK176" i="3"/>
  <c r="DK165" i="3"/>
  <c r="DK154" i="3"/>
  <c r="DW154" i="3" s="1"/>
  <c r="DK132" i="3"/>
  <c r="DK116" i="3"/>
  <c r="DW116" i="3" s="1"/>
  <c r="DK100" i="3"/>
  <c r="DK84" i="3"/>
  <c r="DW84" i="3" s="1"/>
  <c r="DK68" i="3"/>
  <c r="DK52" i="3"/>
  <c r="DW52" i="3" s="1"/>
  <c r="DK36" i="3"/>
  <c r="DK20" i="3"/>
  <c r="DK174" i="3"/>
  <c r="DK159" i="3"/>
  <c r="DW159" i="3" s="1"/>
  <c r="DK147" i="3"/>
  <c r="DK131" i="3"/>
  <c r="DW131" i="3" s="1"/>
  <c r="DK115" i="3"/>
  <c r="DK99" i="3"/>
  <c r="DK83" i="3"/>
  <c r="DK67" i="3"/>
  <c r="DW67" i="3" s="1"/>
  <c r="DK51" i="3"/>
  <c r="DK35" i="3"/>
  <c r="DW35" i="3" s="1"/>
  <c r="DK19" i="3"/>
  <c r="DK181" i="3"/>
  <c r="DK173" i="3"/>
  <c r="DK156" i="3"/>
  <c r="DW156" i="3" s="1"/>
  <c r="DK134" i="3"/>
  <c r="DK118" i="3"/>
  <c r="DK102" i="3"/>
  <c r="DK86" i="3"/>
  <c r="DW86" i="3" s="1"/>
  <c r="DK70" i="3"/>
  <c r="DK54" i="3"/>
  <c r="DW54" i="3" s="1"/>
  <c r="DK38" i="3"/>
  <c r="DK22" i="3"/>
  <c r="DK6" i="3"/>
  <c r="DK175" i="3"/>
  <c r="DW175" i="3" s="1"/>
  <c r="DK109" i="3"/>
  <c r="DK93" i="3"/>
  <c r="DW93" i="3" s="1"/>
  <c r="DK77" i="3"/>
  <c r="DK61" i="3"/>
  <c r="DK45" i="3"/>
  <c r="DK29" i="3"/>
  <c r="DW29" i="3" s="1"/>
  <c r="DK13" i="3"/>
  <c r="DK167" i="3"/>
  <c r="DK149" i="3"/>
  <c r="DK144" i="3"/>
  <c r="DW144" i="3" s="1"/>
  <c r="DK128" i="3"/>
  <c r="DK112" i="3"/>
  <c r="DW112" i="3" s="1"/>
  <c r="DK96" i="3"/>
  <c r="DK80" i="3"/>
  <c r="DK64" i="3"/>
  <c r="DK48" i="3"/>
  <c r="DW48" i="3" s="1"/>
  <c r="DK32" i="3"/>
  <c r="DK16" i="3"/>
  <c r="DW16" i="3" s="1"/>
  <c r="DK164" i="3"/>
  <c r="DK182" i="3"/>
  <c r="DW182" i="3" s="1"/>
  <c r="DK143" i="3"/>
  <c r="DK127" i="3"/>
  <c r="DK111" i="3"/>
  <c r="DK95" i="3"/>
  <c r="DW95" i="3" s="1"/>
  <c r="DK79" i="3"/>
  <c r="DK63" i="3"/>
  <c r="DK47" i="3"/>
  <c r="DK31" i="3"/>
  <c r="DW31" i="3" s="1"/>
  <c r="DK15" i="3"/>
  <c r="DK172" i="3"/>
  <c r="DW172" i="3" s="1"/>
  <c r="DK153" i="3"/>
  <c r="DK146" i="3"/>
  <c r="DK130" i="3"/>
  <c r="DK114" i="3"/>
  <c r="DW114" i="3" s="1"/>
  <c r="DK98" i="3"/>
  <c r="DK82" i="3"/>
  <c r="DW82" i="3" s="1"/>
  <c r="DK66" i="3"/>
  <c r="DK50" i="3"/>
  <c r="DK34" i="3"/>
  <c r="DK18" i="3"/>
  <c r="DW18" i="3" s="1"/>
  <c r="DK5" i="3"/>
  <c r="CY179" i="3"/>
  <c r="EL179" i="3" s="1"/>
  <c r="CY160" i="3"/>
  <c r="EL160" i="3" s="1"/>
  <c r="CY175" i="3"/>
  <c r="EL175" i="3" s="1"/>
  <c r="CY141" i="3"/>
  <c r="EL141" i="3" s="1"/>
  <c r="CY125" i="3"/>
  <c r="EL125" i="3" s="1"/>
  <c r="CY109" i="3"/>
  <c r="EL109" i="3" s="1"/>
  <c r="CY93" i="3"/>
  <c r="EL93" i="3" s="1"/>
  <c r="CY77" i="3"/>
  <c r="EL77" i="3" s="1"/>
  <c r="CY61" i="3"/>
  <c r="EL61" i="3" s="1"/>
  <c r="CY45" i="3"/>
  <c r="EL45" i="3" s="1"/>
  <c r="CY29" i="3"/>
  <c r="EL29" i="3" s="1"/>
  <c r="CY13" i="3"/>
  <c r="EL13" i="3" s="1"/>
  <c r="CY167" i="3"/>
  <c r="EL167" i="3" s="1"/>
  <c r="CY149" i="3"/>
  <c r="EL149" i="3" s="1"/>
  <c r="CY144" i="3"/>
  <c r="EL144" i="3" s="1"/>
  <c r="CY128" i="3"/>
  <c r="EL128" i="3" s="1"/>
  <c r="CY112" i="3"/>
  <c r="EL112" i="3" s="1"/>
  <c r="CY96" i="3"/>
  <c r="EL96" i="3" s="1"/>
  <c r="CY80" i="3"/>
  <c r="EL80" i="3" s="1"/>
  <c r="CY64" i="3"/>
  <c r="EL64" i="3" s="1"/>
  <c r="CY48" i="3"/>
  <c r="EL48" i="3" s="1"/>
  <c r="CY32" i="3"/>
  <c r="EL32" i="3" s="1"/>
  <c r="CY16" i="3"/>
  <c r="EL16" i="3" s="1"/>
  <c r="CY164" i="3"/>
  <c r="EL164" i="3" s="1"/>
  <c r="CY182" i="3"/>
  <c r="EL182" i="3" s="1"/>
  <c r="CY143" i="3"/>
  <c r="EL143" i="3" s="1"/>
  <c r="CY127" i="3"/>
  <c r="EL127" i="3" s="1"/>
  <c r="CY111" i="3"/>
  <c r="EL111" i="3" s="1"/>
  <c r="CY95" i="3"/>
  <c r="EL95" i="3" s="1"/>
  <c r="CY79" i="3"/>
  <c r="EL79" i="3" s="1"/>
  <c r="CY63" i="3"/>
  <c r="EL63" i="3" s="1"/>
  <c r="CY47" i="3"/>
  <c r="EL47" i="3" s="1"/>
  <c r="CY31" i="3"/>
  <c r="EL31" i="3" s="1"/>
  <c r="CY15" i="3"/>
  <c r="EL15" i="3" s="1"/>
  <c r="CY172" i="3"/>
  <c r="EL172" i="3" s="1"/>
  <c r="CY153" i="3"/>
  <c r="EL153" i="3" s="1"/>
  <c r="CY146" i="3"/>
  <c r="EL146" i="3" s="1"/>
  <c r="CY130" i="3"/>
  <c r="EL130" i="3" s="1"/>
  <c r="CY114" i="3"/>
  <c r="EL114" i="3" s="1"/>
  <c r="CY98" i="3"/>
  <c r="EL98" i="3" s="1"/>
  <c r="CY82" i="3"/>
  <c r="EL82" i="3" s="1"/>
  <c r="CY66" i="3"/>
  <c r="EL66" i="3" s="1"/>
  <c r="CY50" i="3"/>
  <c r="EL50" i="3" s="1"/>
  <c r="CY34" i="3"/>
  <c r="EL34" i="3" s="1"/>
  <c r="CY18" i="3"/>
  <c r="EL18" i="3" s="1"/>
  <c r="CY148" i="3"/>
  <c r="EL148" i="3" s="1"/>
  <c r="CY163" i="3"/>
  <c r="EL163" i="3" s="1"/>
  <c r="CY137" i="3"/>
  <c r="EL137" i="3" s="1"/>
  <c r="CY121" i="3"/>
  <c r="EL121" i="3" s="1"/>
  <c r="CY105" i="3"/>
  <c r="EL105" i="3" s="1"/>
  <c r="CY89" i="3"/>
  <c r="EL89" i="3" s="1"/>
  <c r="CY73" i="3"/>
  <c r="EL73" i="3" s="1"/>
  <c r="CY57" i="3"/>
  <c r="EL57" i="3" s="1"/>
  <c r="CY41" i="3"/>
  <c r="EL41" i="3" s="1"/>
  <c r="CY25" i="3"/>
  <c r="EL25" i="3" s="1"/>
  <c r="CY9" i="3"/>
  <c r="EL9" i="3" s="1"/>
  <c r="CY157" i="3"/>
  <c r="EL157" i="3" s="1"/>
  <c r="CY171" i="3"/>
  <c r="EL171" i="3" s="1"/>
  <c r="CY140" i="3"/>
  <c r="EL140" i="3" s="1"/>
  <c r="CY124" i="3"/>
  <c r="EL124" i="3" s="1"/>
  <c r="CY108" i="3"/>
  <c r="EL108" i="3" s="1"/>
  <c r="CY92" i="3"/>
  <c r="EL92" i="3" s="1"/>
  <c r="CY76" i="3"/>
  <c r="EL76" i="3" s="1"/>
  <c r="CY60" i="3"/>
  <c r="EL60" i="3" s="1"/>
  <c r="CY44" i="3"/>
  <c r="EL44" i="3" s="1"/>
  <c r="CY28" i="3"/>
  <c r="EL28" i="3" s="1"/>
  <c r="CY12" i="3"/>
  <c r="EL12" i="3" s="1"/>
  <c r="CY155" i="3"/>
  <c r="EL155" i="3" s="1"/>
  <c r="CY168" i="3"/>
  <c r="EL168" i="3" s="1"/>
  <c r="CY139" i="3"/>
  <c r="EL139" i="3" s="1"/>
  <c r="CY123" i="3"/>
  <c r="EL123" i="3" s="1"/>
  <c r="CY107" i="3"/>
  <c r="EL107" i="3" s="1"/>
  <c r="CY91" i="3"/>
  <c r="EL91" i="3" s="1"/>
  <c r="CY75" i="3"/>
  <c r="EL75" i="3" s="1"/>
  <c r="CY59" i="3"/>
  <c r="EL59" i="3" s="1"/>
  <c r="CY43" i="3"/>
  <c r="EL43" i="3" s="1"/>
  <c r="CY27" i="3"/>
  <c r="EL27" i="3" s="1"/>
  <c r="CY11" i="3"/>
  <c r="EL11" i="3" s="1"/>
  <c r="CY162" i="3"/>
  <c r="EL162" i="3" s="1"/>
  <c r="CY178" i="3"/>
  <c r="EL178" i="3" s="1"/>
  <c r="CY142" i="3"/>
  <c r="EL142" i="3" s="1"/>
  <c r="CY126" i="3"/>
  <c r="EL126" i="3" s="1"/>
  <c r="CY110" i="3"/>
  <c r="EL110" i="3" s="1"/>
  <c r="CY94" i="3"/>
  <c r="EL94" i="3" s="1"/>
  <c r="CY78" i="3"/>
  <c r="EL78" i="3" s="1"/>
  <c r="CY62" i="3"/>
  <c r="EL62" i="3" s="1"/>
  <c r="CY46" i="3"/>
  <c r="EL46" i="3" s="1"/>
  <c r="CY30" i="3"/>
  <c r="EL30" i="3" s="1"/>
  <c r="CY14" i="3"/>
  <c r="EL14" i="3" s="1"/>
  <c r="CY170" i="3"/>
  <c r="EL170" i="3" s="1"/>
  <c r="CY150" i="3"/>
  <c r="EL150" i="3" s="1"/>
  <c r="CY133" i="3"/>
  <c r="EL133" i="3" s="1"/>
  <c r="CY117" i="3"/>
  <c r="EL117" i="3" s="1"/>
  <c r="CY101" i="3"/>
  <c r="EL101" i="3" s="1"/>
  <c r="CY85" i="3"/>
  <c r="EL85" i="3" s="1"/>
  <c r="CY69" i="3"/>
  <c r="EL69" i="3" s="1"/>
  <c r="CY53" i="3"/>
  <c r="EL53" i="3" s="1"/>
  <c r="CY37" i="3"/>
  <c r="EL37" i="3" s="1"/>
  <c r="CY21" i="3"/>
  <c r="EL21" i="3" s="1"/>
  <c r="CY5" i="3"/>
  <c r="CY180" i="3"/>
  <c r="EL180" i="3" s="1"/>
  <c r="CY161" i="3"/>
  <c r="EL161" i="3" s="1"/>
  <c r="CY136" i="3"/>
  <c r="EL136" i="3" s="1"/>
  <c r="CY120" i="3"/>
  <c r="EL120" i="3" s="1"/>
  <c r="CY104" i="3"/>
  <c r="EL104" i="3" s="1"/>
  <c r="CY88" i="3"/>
  <c r="EL88" i="3" s="1"/>
  <c r="CY72" i="3"/>
  <c r="EL72" i="3" s="1"/>
  <c r="CY56" i="3"/>
  <c r="EL56" i="3" s="1"/>
  <c r="CY40" i="3"/>
  <c r="EL40" i="3" s="1"/>
  <c r="CY24" i="3"/>
  <c r="EL24" i="3" s="1"/>
  <c r="CY8" i="3"/>
  <c r="EL8" i="3" s="1"/>
  <c r="CY177" i="3"/>
  <c r="EL177" i="3" s="1"/>
  <c r="CY158" i="3"/>
  <c r="EL158" i="3" s="1"/>
  <c r="CM135" i="3"/>
  <c r="O20" i="5"/>
  <c r="CY119" i="3"/>
  <c r="EL119" i="3" s="1"/>
  <c r="CY103" i="3"/>
  <c r="EL103" i="3" s="1"/>
  <c r="CY87" i="3"/>
  <c r="EL87" i="3" s="1"/>
  <c r="CY71" i="3"/>
  <c r="EL71" i="3" s="1"/>
  <c r="CY55" i="3"/>
  <c r="EL55" i="3" s="1"/>
  <c r="CY39" i="3"/>
  <c r="EL39" i="3" s="1"/>
  <c r="CY23" i="3"/>
  <c r="EL23" i="3" s="1"/>
  <c r="CY7" i="3"/>
  <c r="EL7" i="3" s="1"/>
  <c r="CY152" i="3"/>
  <c r="EL152" i="3" s="1"/>
  <c r="CY166" i="3"/>
  <c r="EL166" i="3" s="1"/>
  <c r="CY138" i="3"/>
  <c r="EL138" i="3" s="1"/>
  <c r="CY122" i="3"/>
  <c r="EL122" i="3" s="1"/>
  <c r="CY106" i="3"/>
  <c r="EL106" i="3" s="1"/>
  <c r="CY90" i="3"/>
  <c r="EL90" i="3" s="1"/>
  <c r="CY74" i="3"/>
  <c r="EL74" i="3" s="1"/>
  <c r="CY58" i="3"/>
  <c r="EL58" i="3" s="1"/>
  <c r="CY42" i="3"/>
  <c r="EL42" i="3" s="1"/>
  <c r="CY26" i="3"/>
  <c r="EL26" i="3" s="1"/>
  <c r="CY10" i="3"/>
  <c r="EL10" i="3" s="1"/>
  <c r="CY169" i="3"/>
  <c r="EL169" i="3" s="1"/>
  <c r="CY151" i="3"/>
  <c r="EL151" i="3" s="1"/>
  <c r="CY145" i="3"/>
  <c r="EL145" i="3" s="1"/>
  <c r="CY129" i="3"/>
  <c r="EL129" i="3" s="1"/>
  <c r="CY113" i="3"/>
  <c r="EL113" i="3" s="1"/>
  <c r="CY97" i="3"/>
  <c r="EL97" i="3" s="1"/>
  <c r="CY81" i="3"/>
  <c r="EL81" i="3" s="1"/>
  <c r="CY65" i="3"/>
  <c r="EL65" i="3" s="1"/>
  <c r="CY49" i="3"/>
  <c r="EL49" i="3" s="1"/>
  <c r="CY33" i="3"/>
  <c r="EL33" i="3" s="1"/>
  <c r="CY17" i="3"/>
  <c r="EL17" i="3" s="1"/>
  <c r="CY176" i="3"/>
  <c r="EL176" i="3" s="1"/>
  <c r="CY165" i="3"/>
  <c r="EL165" i="3" s="1"/>
  <c r="CY154" i="3"/>
  <c r="EL154" i="3" s="1"/>
  <c r="CY132" i="3"/>
  <c r="EL132" i="3" s="1"/>
  <c r="CY116" i="3"/>
  <c r="EL116" i="3" s="1"/>
  <c r="CY100" i="3"/>
  <c r="EL100" i="3" s="1"/>
  <c r="CY84" i="3"/>
  <c r="EL84" i="3" s="1"/>
  <c r="CY68" i="3"/>
  <c r="EL68" i="3" s="1"/>
  <c r="CY52" i="3"/>
  <c r="EL52" i="3" s="1"/>
  <c r="CY36" i="3"/>
  <c r="EL36" i="3" s="1"/>
  <c r="CY20" i="3"/>
  <c r="EL20" i="3" s="1"/>
  <c r="CY174" i="3"/>
  <c r="EL174" i="3" s="1"/>
  <c r="CY159" i="3"/>
  <c r="EL159" i="3" s="1"/>
  <c r="CY147" i="3"/>
  <c r="EL147" i="3" s="1"/>
  <c r="CY131" i="3"/>
  <c r="EL131" i="3" s="1"/>
  <c r="CY115" i="3"/>
  <c r="EL115" i="3" s="1"/>
  <c r="CY99" i="3"/>
  <c r="EL99" i="3" s="1"/>
  <c r="CY83" i="3"/>
  <c r="EL83" i="3" s="1"/>
  <c r="CY67" i="3"/>
  <c r="EL67" i="3" s="1"/>
  <c r="CY51" i="3"/>
  <c r="EL51" i="3" s="1"/>
  <c r="CY35" i="3"/>
  <c r="EL35" i="3" s="1"/>
  <c r="CY19" i="3"/>
  <c r="EL19" i="3" s="1"/>
  <c r="CY181" i="3"/>
  <c r="EL181" i="3" s="1"/>
  <c r="CY173" i="3"/>
  <c r="EL173" i="3" s="1"/>
  <c r="CY156" i="3"/>
  <c r="EL156" i="3" s="1"/>
  <c r="CY134" i="3"/>
  <c r="EL134" i="3" s="1"/>
  <c r="CY118" i="3"/>
  <c r="EL118" i="3" s="1"/>
  <c r="CY102" i="3"/>
  <c r="EL102" i="3" s="1"/>
  <c r="CY86" i="3"/>
  <c r="EL86" i="3" s="1"/>
  <c r="CY70" i="3"/>
  <c r="EL70" i="3" s="1"/>
  <c r="CY54" i="3"/>
  <c r="EL54" i="3" s="1"/>
  <c r="CY38" i="3"/>
  <c r="EL38" i="3" s="1"/>
  <c r="CY22" i="3"/>
  <c r="EL22" i="3" s="1"/>
  <c r="CY6" i="3"/>
  <c r="EL6" i="3" s="1"/>
  <c r="DK135" i="3" l="1"/>
  <c r="DW50" i="3"/>
  <c r="DW146" i="3"/>
  <c r="DW63" i="3"/>
  <c r="DW127" i="3"/>
  <c r="DW80" i="3"/>
  <c r="DW167" i="3"/>
  <c r="DW61" i="3"/>
  <c r="DW22" i="3"/>
  <c r="DW118" i="3"/>
  <c r="DW181" i="3"/>
  <c r="DW99" i="3"/>
  <c r="DW20" i="3"/>
  <c r="DW176" i="3"/>
  <c r="DW33" i="3"/>
  <c r="DW65" i="3"/>
  <c r="DW151" i="3"/>
  <c r="DW62" i="3"/>
  <c r="DW142" i="3"/>
  <c r="DW27" i="3"/>
  <c r="DW91" i="3"/>
  <c r="DW168" i="3"/>
  <c r="DW44" i="3"/>
  <c r="DW124" i="3"/>
  <c r="DW9" i="3"/>
  <c r="DW73" i="3"/>
  <c r="DW137" i="3"/>
  <c r="DW141" i="3"/>
  <c r="DW26" i="3"/>
  <c r="DW58" i="3"/>
  <c r="DW90" i="3"/>
  <c r="DW122" i="3"/>
  <c r="DW166" i="3"/>
  <c r="DW7" i="3"/>
  <c r="DW39" i="3"/>
  <c r="DW71" i="3"/>
  <c r="DW103" i="3"/>
  <c r="DW158" i="3"/>
  <c r="DW8" i="3"/>
  <c r="DW40" i="3"/>
  <c r="DW72" i="3"/>
  <c r="DW104" i="3"/>
  <c r="DW136" i="3"/>
  <c r="DW180" i="3"/>
  <c r="DW37" i="3"/>
  <c r="DW69" i="3"/>
  <c r="DW101" i="3"/>
  <c r="DW133" i="3"/>
  <c r="DW170" i="3"/>
  <c r="DW14" i="3"/>
  <c r="DW46" i="3"/>
  <c r="DW94" i="3"/>
  <c r="DW178" i="3"/>
  <c r="DW43" i="3"/>
  <c r="DW107" i="3"/>
  <c r="DW155" i="3"/>
  <c r="DW60" i="3"/>
  <c r="DW108" i="3"/>
  <c r="DW157" i="3"/>
  <c r="DW57" i="3"/>
  <c r="DW121" i="3"/>
  <c r="DW125" i="3"/>
  <c r="DW34" i="3"/>
  <c r="DW66" i="3"/>
  <c r="DW98" i="3"/>
  <c r="DW130" i="3"/>
  <c r="DW153" i="3"/>
  <c r="DW15" i="3"/>
  <c r="DW47" i="3"/>
  <c r="DW79" i="3"/>
  <c r="DW111" i="3"/>
  <c r="DW143" i="3"/>
  <c r="DW164" i="3"/>
  <c r="DW32" i="3"/>
  <c r="DW64" i="3"/>
  <c r="DW96" i="3"/>
  <c r="DW128" i="3"/>
  <c r="DW149" i="3"/>
  <c r="DW13" i="3"/>
  <c r="DW45" i="3"/>
  <c r="DW77" i="3"/>
  <c r="DW109" i="3"/>
  <c r="DW6" i="3"/>
  <c r="DW38" i="3"/>
  <c r="DW70" i="3"/>
  <c r="DW102" i="3"/>
  <c r="DW134" i="3"/>
  <c r="DW173" i="3"/>
  <c r="DW19" i="3"/>
  <c r="DW51" i="3"/>
  <c r="DW83" i="3"/>
  <c r="DW115" i="3"/>
  <c r="DW147" i="3"/>
  <c r="DW174" i="3"/>
  <c r="DW36" i="3"/>
  <c r="DW68" i="3"/>
  <c r="DW100" i="3"/>
  <c r="DW132" i="3"/>
  <c r="DW165" i="3"/>
  <c r="DW17" i="3"/>
  <c r="DW49" i="3"/>
  <c r="DW81" i="3"/>
  <c r="DW113" i="3"/>
  <c r="DW145" i="3"/>
  <c r="DW169" i="3"/>
  <c r="DW110" i="3"/>
  <c r="DW162" i="3"/>
  <c r="DW59" i="3"/>
  <c r="DW123" i="3"/>
  <c r="DW12" i="3"/>
  <c r="DW76" i="3"/>
  <c r="DW171" i="3"/>
  <c r="DW41" i="3"/>
  <c r="DW105" i="3"/>
  <c r="DW148" i="3"/>
  <c r="DW10" i="3"/>
  <c r="DW42" i="3"/>
  <c r="DW74" i="3"/>
  <c r="DW106" i="3"/>
  <c r="DW138" i="3"/>
  <c r="DW152" i="3"/>
  <c r="DW23" i="3"/>
  <c r="DW55" i="3"/>
  <c r="DW87" i="3"/>
  <c r="DW119" i="3"/>
  <c r="DW177" i="3"/>
  <c r="DW24" i="3"/>
  <c r="DW56" i="3"/>
  <c r="DW88" i="3"/>
  <c r="DW120" i="3"/>
  <c r="DW161" i="3"/>
  <c r="DW21" i="3"/>
  <c r="DW53" i="3"/>
  <c r="DW85" i="3"/>
  <c r="DW117" i="3"/>
  <c r="DW150" i="3"/>
  <c r="M12" i="20" s="1"/>
  <c r="M11" i="20" s="1"/>
  <c r="DW179" i="3"/>
  <c r="DW30" i="3"/>
  <c r="DW78" i="3"/>
  <c r="DW126" i="3"/>
  <c r="DW11" i="3"/>
  <c r="DW75" i="3"/>
  <c r="DW139" i="3"/>
  <c r="DW28" i="3"/>
  <c r="DW92" i="3"/>
  <c r="DW140" i="3"/>
  <c r="DW25" i="3"/>
  <c r="DW89" i="3"/>
  <c r="DW163" i="3"/>
  <c r="DW160" i="3"/>
  <c r="DW5" i="3"/>
  <c r="CY135" i="3"/>
  <c r="CY4" i="3" s="1"/>
  <c r="CM4" i="3" s="1"/>
  <c r="EL5" i="3"/>
  <c r="L21" i="20"/>
  <c r="DW135" i="3" l="1"/>
  <c r="O10" i="5"/>
  <c r="N13" i="5" s="1"/>
  <c r="M17" i="20"/>
  <c r="L26" i="20"/>
  <c r="EL135" i="3"/>
  <c r="EL185" i="3" s="1"/>
  <c r="L13" i="19"/>
  <c r="EL4" i="3" l="1"/>
  <c r="EL186" i="3"/>
  <c r="M23" i="20"/>
  <c r="M20" i="20"/>
  <c r="L14" i="19"/>
  <c r="L17" i="19" s="1"/>
  <c r="L16" i="19"/>
  <c r="O9" i="5"/>
  <c r="DW4" i="3"/>
  <c r="O15" i="7" l="1"/>
  <c r="O17" i="7" s="1"/>
  <c r="DK4" i="3"/>
  <c r="O14" i="7" s="1"/>
  <c r="N12" i="5"/>
  <c r="N14" i="5" s="1"/>
  <c r="O18" i="5"/>
  <c r="O11" i="5"/>
  <c r="O23" i="7" l="1"/>
  <c r="O24" i="7" l="1"/>
  <c r="O26" i="7" s="1"/>
  <c r="O27" i="7" l="1"/>
  <c r="CB4" i="3" s="1"/>
  <c r="O28" i="7" l="1"/>
  <c r="CB14" i="3" l="1"/>
  <c r="CN14" i="3" s="1"/>
  <c r="CB30" i="3"/>
  <c r="CN30" i="3" s="1"/>
  <c r="CB46" i="3"/>
  <c r="CN46" i="3" s="1"/>
  <c r="CB62" i="3"/>
  <c r="CN62" i="3" s="1"/>
  <c r="CB78" i="3"/>
  <c r="CN78" i="3" s="1"/>
  <c r="CB7" i="3"/>
  <c r="CN7" i="3" s="1"/>
  <c r="CB23" i="3"/>
  <c r="CN23" i="3" s="1"/>
  <c r="CB39" i="3"/>
  <c r="CN39" i="3" s="1"/>
  <c r="CB55" i="3"/>
  <c r="CN55" i="3" s="1"/>
  <c r="CB71" i="3"/>
  <c r="CN71" i="3" s="1"/>
  <c r="CB87" i="3"/>
  <c r="CN87" i="3" s="1"/>
  <c r="CB20" i="3"/>
  <c r="CN20" i="3" s="1"/>
  <c r="CB36" i="3"/>
  <c r="CN36" i="3" s="1"/>
  <c r="CB52" i="3"/>
  <c r="CN52" i="3" s="1"/>
  <c r="CB68" i="3"/>
  <c r="CN68" i="3" s="1"/>
  <c r="CB84" i="3"/>
  <c r="CN84" i="3" s="1"/>
  <c r="CB92" i="3"/>
  <c r="CN92" i="3" s="1"/>
  <c r="CB96" i="3"/>
  <c r="CN96" i="3" s="1"/>
  <c r="CB100" i="3"/>
  <c r="CN100" i="3" s="1"/>
  <c r="CB104" i="3"/>
  <c r="CN104" i="3" s="1"/>
  <c r="CB108" i="3"/>
  <c r="CN108" i="3" s="1"/>
  <c r="CB112" i="3"/>
  <c r="CN112" i="3" s="1"/>
  <c r="CB116" i="3"/>
  <c r="CN116" i="3" s="1"/>
  <c r="CB120" i="3"/>
  <c r="CN120" i="3" s="1"/>
  <c r="CB124" i="3"/>
  <c r="CN124" i="3" s="1"/>
  <c r="CB128" i="3"/>
  <c r="CN128" i="3" s="1"/>
  <c r="CB132" i="3"/>
  <c r="CN132" i="3" s="1"/>
  <c r="CB136" i="3"/>
  <c r="CN136" i="3" s="1"/>
  <c r="CB140" i="3"/>
  <c r="CN140" i="3" s="1"/>
  <c r="CB144" i="3"/>
  <c r="CN144" i="3" s="1"/>
  <c r="CB148" i="3"/>
  <c r="CN148" i="3" s="1"/>
  <c r="CB152" i="3"/>
  <c r="CN152" i="3" s="1"/>
  <c r="CB25" i="3"/>
  <c r="CN25" i="3" s="1"/>
  <c r="CB155" i="3"/>
  <c r="CN155" i="3" s="1"/>
  <c r="CB159" i="3"/>
  <c r="CN159" i="3" s="1"/>
  <c r="CB163" i="3"/>
  <c r="CN163" i="3" s="1"/>
  <c r="CB167" i="3"/>
  <c r="CN167" i="3" s="1"/>
  <c r="CB171" i="3"/>
  <c r="CN171" i="3" s="1"/>
  <c r="CB175" i="3"/>
  <c r="CN175" i="3" s="1"/>
  <c r="CB179" i="3"/>
  <c r="CN179" i="3" s="1"/>
  <c r="CB37" i="3"/>
  <c r="CN37" i="3" s="1"/>
  <c r="CB61" i="3"/>
  <c r="CN61" i="3" s="1"/>
  <c r="CB33" i="3"/>
  <c r="CN33" i="3" s="1"/>
  <c r="CB21" i="3"/>
  <c r="CN21" i="3" s="1"/>
  <c r="CB17" i="3"/>
  <c r="CN17" i="3" s="1"/>
  <c r="CB5" i="3"/>
  <c r="CN5" i="3" s="1"/>
  <c r="CB18" i="3"/>
  <c r="CN18" i="3" s="1"/>
  <c r="CB34" i="3"/>
  <c r="CN34" i="3" s="1"/>
  <c r="CB50" i="3"/>
  <c r="CN50" i="3" s="1"/>
  <c r="CB66" i="3"/>
  <c r="CN66" i="3" s="1"/>
  <c r="CB82" i="3"/>
  <c r="CN82" i="3" s="1"/>
  <c r="CB11" i="3"/>
  <c r="CN11" i="3" s="1"/>
  <c r="CB27" i="3"/>
  <c r="CN27" i="3" s="1"/>
  <c r="CB43" i="3"/>
  <c r="CN43" i="3" s="1"/>
  <c r="CB59" i="3"/>
  <c r="CN59" i="3" s="1"/>
  <c r="CB75" i="3"/>
  <c r="CN75" i="3" s="1"/>
  <c r="CB8" i="3"/>
  <c r="CN8" i="3" s="1"/>
  <c r="CB24" i="3"/>
  <c r="CN24" i="3" s="1"/>
  <c r="CB40" i="3"/>
  <c r="CN40" i="3" s="1"/>
  <c r="CB56" i="3"/>
  <c r="CN56" i="3" s="1"/>
  <c r="CB72" i="3"/>
  <c r="CN72" i="3" s="1"/>
  <c r="CB88" i="3"/>
  <c r="CN88" i="3" s="1"/>
  <c r="CB93" i="3"/>
  <c r="CN93" i="3" s="1"/>
  <c r="CB97" i="3"/>
  <c r="CN97" i="3" s="1"/>
  <c r="CB101" i="3"/>
  <c r="CN101" i="3" s="1"/>
  <c r="CB105" i="3"/>
  <c r="CN105" i="3" s="1"/>
  <c r="CB109" i="3"/>
  <c r="CN109" i="3" s="1"/>
  <c r="CB113" i="3"/>
  <c r="CN113" i="3" s="1"/>
  <c r="CB117" i="3"/>
  <c r="CN117" i="3" s="1"/>
  <c r="CB121" i="3"/>
  <c r="CN121" i="3" s="1"/>
  <c r="CB125" i="3"/>
  <c r="CN125" i="3" s="1"/>
  <c r="CB129" i="3"/>
  <c r="CN129" i="3" s="1"/>
  <c r="CB133" i="3"/>
  <c r="CN133" i="3" s="1"/>
  <c r="CB137" i="3"/>
  <c r="CN137" i="3" s="1"/>
  <c r="CB141" i="3"/>
  <c r="CN141" i="3" s="1"/>
  <c r="CB145" i="3"/>
  <c r="CN145" i="3" s="1"/>
  <c r="CB149" i="3"/>
  <c r="CN149" i="3" s="1"/>
  <c r="CB153" i="3"/>
  <c r="CN153" i="3" s="1"/>
  <c r="CB41" i="3"/>
  <c r="CN41" i="3" s="1"/>
  <c r="CB156" i="3"/>
  <c r="CN156" i="3" s="1"/>
  <c r="CB160" i="3"/>
  <c r="CN160" i="3" s="1"/>
  <c r="CB164" i="3"/>
  <c r="CN164" i="3" s="1"/>
  <c r="CB168" i="3"/>
  <c r="CN168" i="3" s="1"/>
  <c r="CB172" i="3"/>
  <c r="CN172" i="3" s="1"/>
  <c r="CB176" i="3"/>
  <c r="CN176" i="3" s="1"/>
  <c r="CB180" i="3"/>
  <c r="CN180" i="3" s="1"/>
  <c r="CB13" i="3"/>
  <c r="CN13" i="3" s="1"/>
  <c r="CB77" i="3"/>
  <c r="CN77" i="3" s="1"/>
  <c r="CB49" i="3"/>
  <c r="CN49" i="3" s="1"/>
  <c r="CB69" i="3"/>
  <c r="CN69" i="3" s="1"/>
  <c r="CB81" i="3"/>
  <c r="CN81" i="3" s="1"/>
  <c r="CB6" i="3"/>
  <c r="CN6" i="3" s="1"/>
  <c r="CB22" i="3"/>
  <c r="CN22" i="3" s="1"/>
  <c r="CB38" i="3"/>
  <c r="CN38" i="3" s="1"/>
  <c r="CB54" i="3"/>
  <c r="CN54" i="3" s="1"/>
  <c r="CB70" i="3"/>
  <c r="CN70" i="3" s="1"/>
  <c r="CB86" i="3"/>
  <c r="CN86" i="3" s="1"/>
  <c r="CB15" i="3"/>
  <c r="CN15" i="3" s="1"/>
  <c r="CB31" i="3"/>
  <c r="CN31" i="3" s="1"/>
  <c r="CB47" i="3"/>
  <c r="CN47" i="3" s="1"/>
  <c r="CB63" i="3"/>
  <c r="CN63" i="3" s="1"/>
  <c r="CB79" i="3"/>
  <c r="CN79" i="3" s="1"/>
  <c r="CB12" i="3"/>
  <c r="CN12" i="3" s="1"/>
  <c r="CB28" i="3"/>
  <c r="CN28" i="3" s="1"/>
  <c r="CB44" i="3"/>
  <c r="CN44" i="3" s="1"/>
  <c r="CB60" i="3"/>
  <c r="CN60" i="3" s="1"/>
  <c r="CB76" i="3"/>
  <c r="CN76" i="3" s="1"/>
  <c r="CB90" i="3"/>
  <c r="CN90" i="3" s="1"/>
  <c r="CB94" i="3"/>
  <c r="CN94" i="3" s="1"/>
  <c r="CB98" i="3"/>
  <c r="CN98" i="3" s="1"/>
  <c r="CB102" i="3"/>
  <c r="CN102" i="3" s="1"/>
  <c r="CB106" i="3"/>
  <c r="CN106" i="3" s="1"/>
  <c r="CB110" i="3"/>
  <c r="CN110" i="3" s="1"/>
  <c r="CB114" i="3"/>
  <c r="CN114" i="3" s="1"/>
  <c r="CB118" i="3"/>
  <c r="CN118" i="3" s="1"/>
  <c r="CB122" i="3"/>
  <c r="CN122" i="3" s="1"/>
  <c r="CB126" i="3"/>
  <c r="CN126" i="3" s="1"/>
  <c r="CB130" i="3"/>
  <c r="CN130" i="3" s="1"/>
  <c r="CB134" i="3"/>
  <c r="CN134" i="3" s="1"/>
  <c r="CB138" i="3"/>
  <c r="CN138" i="3" s="1"/>
  <c r="CB142" i="3"/>
  <c r="CN142" i="3" s="1"/>
  <c r="CB146" i="3"/>
  <c r="CN146" i="3" s="1"/>
  <c r="CB150" i="3"/>
  <c r="CN150" i="3" s="1"/>
  <c r="CB154" i="3"/>
  <c r="CN154" i="3" s="1"/>
  <c r="CB57" i="3"/>
  <c r="CN57" i="3" s="1"/>
  <c r="CB157" i="3"/>
  <c r="CN157" i="3" s="1"/>
  <c r="CB161" i="3"/>
  <c r="CN161" i="3" s="1"/>
  <c r="CB165" i="3"/>
  <c r="CN165" i="3" s="1"/>
  <c r="CB169" i="3"/>
  <c r="CN169" i="3" s="1"/>
  <c r="CB173" i="3"/>
  <c r="CN173" i="3" s="1"/>
  <c r="CB177" i="3"/>
  <c r="CN177" i="3" s="1"/>
  <c r="CB181" i="3"/>
  <c r="CN181" i="3" s="1"/>
  <c r="CB29" i="3"/>
  <c r="CN29" i="3" s="1"/>
  <c r="CB53" i="3"/>
  <c r="CN53" i="3" s="1"/>
  <c r="CB65" i="3"/>
  <c r="CN65" i="3" s="1"/>
  <c r="CB85" i="3"/>
  <c r="CN85" i="3" s="1"/>
  <c r="CB45" i="3"/>
  <c r="CN45" i="3" s="1"/>
  <c r="CB10" i="3"/>
  <c r="CN10" i="3" s="1"/>
  <c r="CB26" i="3"/>
  <c r="CN26" i="3" s="1"/>
  <c r="CB42" i="3"/>
  <c r="CN42" i="3" s="1"/>
  <c r="CB58" i="3"/>
  <c r="CN58" i="3" s="1"/>
  <c r="CB74" i="3"/>
  <c r="CN74" i="3" s="1"/>
  <c r="CB89" i="3"/>
  <c r="CN89" i="3" s="1"/>
  <c r="CB19" i="3"/>
  <c r="CN19" i="3" s="1"/>
  <c r="CB35" i="3"/>
  <c r="CN35" i="3" s="1"/>
  <c r="CB51" i="3"/>
  <c r="CN51" i="3" s="1"/>
  <c r="CB67" i="3"/>
  <c r="CN67" i="3" s="1"/>
  <c r="CB83" i="3"/>
  <c r="CN83" i="3" s="1"/>
  <c r="CB16" i="3"/>
  <c r="CN16" i="3" s="1"/>
  <c r="CB32" i="3"/>
  <c r="CN32" i="3" s="1"/>
  <c r="CB48" i="3"/>
  <c r="CN48" i="3" s="1"/>
  <c r="CB64" i="3"/>
  <c r="CN64" i="3" s="1"/>
  <c r="CB80" i="3"/>
  <c r="CN80" i="3" s="1"/>
  <c r="CB91" i="3"/>
  <c r="CN91" i="3" s="1"/>
  <c r="CB95" i="3"/>
  <c r="CN95" i="3" s="1"/>
  <c r="CB99" i="3"/>
  <c r="CN99" i="3" s="1"/>
  <c r="CB103" i="3"/>
  <c r="CN103" i="3" s="1"/>
  <c r="CB107" i="3"/>
  <c r="CN107" i="3" s="1"/>
  <c r="CB111" i="3"/>
  <c r="CN111" i="3" s="1"/>
  <c r="CB115" i="3"/>
  <c r="CN115" i="3" s="1"/>
  <c r="CB119" i="3"/>
  <c r="CN119" i="3" s="1"/>
  <c r="CB123" i="3"/>
  <c r="CN123" i="3" s="1"/>
  <c r="CB127" i="3"/>
  <c r="CN127" i="3" s="1"/>
  <c r="CB131" i="3"/>
  <c r="CN131" i="3" s="1"/>
  <c r="CB135" i="3"/>
  <c r="CB139" i="3"/>
  <c r="CN139" i="3" s="1"/>
  <c r="CB143" i="3"/>
  <c r="CN143" i="3" s="1"/>
  <c r="CB147" i="3"/>
  <c r="CN147" i="3" s="1"/>
  <c r="CB151" i="3"/>
  <c r="CN151" i="3" s="1"/>
  <c r="CB9" i="3"/>
  <c r="CN9" i="3" s="1"/>
  <c r="CB73" i="3"/>
  <c r="CN73" i="3" s="1"/>
  <c r="CB158" i="3"/>
  <c r="CN158" i="3" s="1"/>
  <c r="CB162" i="3"/>
  <c r="CN162" i="3" s="1"/>
  <c r="CB166" i="3"/>
  <c r="CN166" i="3" s="1"/>
  <c r="CB170" i="3"/>
  <c r="CN170" i="3" s="1"/>
  <c r="CB174" i="3"/>
  <c r="CN174" i="3" s="1"/>
  <c r="CB178" i="3"/>
  <c r="CN178" i="3" s="1"/>
  <c r="CB182" i="3"/>
  <c r="CN182" i="3" s="1"/>
  <c r="BP193" i="12"/>
  <c r="BP12" i="12"/>
  <c r="BP192" i="12"/>
  <c r="DL147" i="3" l="1"/>
  <c r="DX147" i="3" s="1"/>
  <c r="DL64" i="3"/>
  <c r="DX64" i="3" s="1"/>
  <c r="DL42" i="3"/>
  <c r="DX42" i="3" s="1"/>
  <c r="DL181" i="3"/>
  <c r="DX181" i="3" s="1"/>
  <c r="DL122" i="3"/>
  <c r="DX122" i="3" s="1"/>
  <c r="DL28" i="3"/>
  <c r="DX28" i="3" s="1"/>
  <c r="DL70" i="3"/>
  <c r="DX70" i="3" s="1"/>
  <c r="DL172" i="3"/>
  <c r="DX172" i="3" s="1"/>
  <c r="DL129" i="3"/>
  <c r="DX129" i="3" s="1"/>
  <c r="DL56" i="3"/>
  <c r="DX56" i="3" s="1"/>
  <c r="DL34" i="3"/>
  <c r="DX34" i="3" s="1"/>
  <c r="DL163" i="3"/>
  <c r="DX163" i="3" s="1"/>
  <c r="DL120" i="3"/>
  <c r="DX120" i="3" s="1"/>
  <c r="DL84" i="3"/>
  <c r="DX84" i="3" s="1"/>
  <c r="DL62" i="3"/>
  <c r="DX62" i="3" s="1"/>
  <c r="DL170" i="3"/>
  <c r="DX170" i="3" s="1"/>
  <c r="DL73" i="3"/>
  <c r="DX73" i="3" s="1"/>
  <c r="DL143" i="3"/>
  <c r="DX143" i="3" s="1"/>
  <c r="DL127" i="3"/>
  <c r="DX127" i="3" s="1"/>
  <c r="DL111" i="3"/>
  <c r="DX111" i="3" s="1"/>
  <c r="DL95" i="3"/>
  <c r="DX95" i="3" s="1"/>
  <c r="DL48" i="3"/>
  <c r="DX48" i="3" s="1"/>
  <c r="DL67" i="3"/>
  <c r="DX67" i="3" s="1"/>
  <c r="DL89" i="3"/>
  <c r="DX89" i="3" s="1"/>
  <c r="DL26" i="3"/>
  <c r="DX26" i="3" s="1"/>
  <c r="DL65" i="3"/>
  <c r="DX65" i="3" s="1"/>
  <c r="DL177" i="3"/>
  <c r="DX177" i="3" s="1"/>
  <c r="DL161" i="3"/>
  <c r="DX161" i="3" s="1"/>
  <c r="DL150" i="3"/>
  <c r="DX150" i="3" s="1"/>
  <c r="DL134" i="3"/>
  <c r="DX134" i="3" s="1"/>
  <c r="DL118" i="3"/>
  <c r="DX118" i="3" s="1"/>
  <c r="DL102" i="3"/>
  <c r="DX102" i="3" s="1"/>
  <c r="DL76" i="3"/>
  <c r="DX76" i="3" s="1"/>
  <c r="DL12" i="3"/>
  <c r="DX12" i="3" s="1"/>
  <c r="DL31" i="3"/>
  <c r="DX31" i="3" s="1"/>
  <c r="DL54" i="3"/>
  <c r="DX54" i="3" s="1"/>
  <c r="DL81" i="3"/>
  <c r="DX81" i="3" s="1"/>
  <c r="DL13" i="3"/>
  <c r="DX13" i="3" s="1"/>
  <c r="DL168" i="3"/>
  <c r="DX168" i="3" s="1"/>
  <c r="DL41" i="3"/>
  <c r="DX41" i="3" s="1"/>
  <c r="DL141" i="3"/>
  <c r="DX141" i="3" s="1"/>
  <c r="DL125" i="3"/>
  <c r="DX125" i="3" s="1"/>
  <c r="DL109" i="3"/>
  <c r="DX109" i="3" s="1"/>
  <c r="DL93" i="3"/>
  <c r="DX93" i="3" s="1"/>
  <c r="DL40" i="3"/>
  <c r="DX40" i="3" s="1"/>
  <c r="DL59" i="3"/>
  <c r="DX59" i="3" s="1"/>
  <c r="DL82" i="3"/>
  <c r="DX82" i="3" s="1"/>
  <c r="DL18" i="3"/>
  <c r="DX18" i="3" s="1"/>
  <c r="DL33" i="3"/>
  <c r="DX33" i="3" s="1"/>
  <c r="DL175" i="3"/>
  <c r="DX175" i="3" s="1"/>
  <c r="DL159" i="3"/>
  <c r="DX159" i="3" s="1"/>
  <c r="DL148" i="3"/>
  <c r="DX148" i="3" s="1"/>
  <c r="DL132" i="3"/>
  <c r="DX132" i="3" s="1"/>
  <c r="DL116" i="3"/>
  <c r="DX116" i="3" s="1"/>
  <c r="DL100" i="3"/>
  <c r="DX100" i="3" s="1"/>
  <c r="DL68" i="3"/>
  <c r="DX68" i="3" s="1"/>
  <c r="DL87" i="3"/>
  <c r="DX87" i="3" s="1"/>
  <c r="DL23" i="3"/>
  <c r="DX23" i="3" s="1"/>
  <c r="DL46" i="3"/>
  <c r="DX46" i="3" s="1"/>
  <c r="DL158" i="3"/>
  <c r="DX158" i="3" s="1"/>
  <c r="DL115" i="3"/>
  <c r="DX115" i="3" s="1"/>
  <c r="DL83" i="3"/>
  <c r="DX83" i="3" s="1"/>
  <c r="DL85" i="3"/>
  <c r="DX85" i="3" s="1"/>
  <c r="DL154" i="3"/>
  <c r="DX154" i="3" s="1"/>
  <c r="DL106" i="3"/>
  <c r="DX106" i="3" s="1"/>
  <c r="DL47" i="3"/>
  <c r="DX47" i="3" s="1"/>
  <c r="DL77" i="3"/>
  <c r="DX77" i="3" s="1"/>
  <c r="DL145" i="3"/>
  <c r="DX145" i="3" s="1"/>
  <c r="DL97" i="3"/>
  <c r="DX97" i="3" s="1"/>
  <c r="DL11" i="3"/>
  <c r="DX11" i="3" s="1"/>
  <c r="DL179" i="3"/>
  <c r="DX179" i="3" s="1"/>
  <c r="DL136" i="3"/>
  <c r="DX136" i="3" s="1"/>
  <c r="DL39" i="3"/>
  <c r="DX39" i="3" s="1"/>
  <c r="DL182" i="3"/>
  <c r="DX182" i="3" s="1"/>
  <c r="DL166" i="3"/>
  <c r="DX166" i="3" s="1"/>
  <c r="DL9" i="3"/>
  <c r="DX9" i="3" s="1"/>
  <c r="DL139" i="3"/>
  <c r="DX139" i="3" s="1"/>
  <c r="DL123" i="3"/>
  <c r="DX123" i="3" s="1"/>
  <c r="DL107" i="3"/>
  <c r="DX107" i="3" s="1"/>
  <c r="DL91" i="3"/>
  <c r="DX91" i="3" s="1"/>
  <c r="DL32" i="3"/>
  <c r="DX32" i="3" s="1"/>
  <c r="DL51" i="3"/>
  <c r="DX51" i="3" s="1"/>
  <c r="DL74" i="3"/>
  <c r="DX74" i="3" s="1"/>
  <c r="DL10" i="3"/>
  <c r="DX10" i="3" s="1"/>
  <c r="DL53" i="3"/>
  <c r="DX53" i="3" s="1"/>
  <c r="DL173" i="3"/>
  <c r="DX173" i="3" s="1"/>
  <c r="DL157" i="3"/>
  <c r="DX157" i="3" s="1"/>
  <c r="DL146" i="3"/>
  <c r="DX146" i="3" s="1"/>
  <c r="DL130" i="3"/>
  <c r="DX130" i="3" s="1"/>
  <c r="DL114" i="3"/>
  <c r="DX114" i="3" s="1"/>
  <c r="DL98" i="3"/>
  <c r="DX98" i="3" s="1"/>
  <c r="DL60" i="3"/>
  <c r="DX60" i="3" s="1"/>
  <c r="DL79" i="3"/>
  <c r="DX79" i="3" s="1"/>
  <c r="DL15" i="3"/>
  <c r="DX15" i="3" s="1"/>
  <c r="DL38" i="3"/>
  <c r="DX38" i="3" s="1"/>
  <c r="DL69" i="3"/>
  <c r="DX69" i="3" s="1"/>
  <c r="DL180" i="3"/>
  <c r="DX180" i="3" s="1"/>
  <c r="DL164" i="3"/>
  <c r="DX164" i="3" s="1"/>
  <c r="DL153" i="3"/>
  <c r="DX153" i="3" s="1"/>
  <c r="DL137" i="3"/>
  <c r="DX137" i="3" s="1"/>
  <c r="DL121" i="3"/>
  <c r="DX121" i="3" s="1"/>
  <c r="DL105" i="3"/>
  <c r="DX105" i="3" s="1"/>
  <c r="DL88" i="3"/>
  <c r="DX88" i="3" s="1"/>
  <c r="DL24" i="3"/>
  <c r="DX24" i="3" s="1"/>
  <c r="DL43" i="3"/>
  <c r="DX43" i="3" s="1"/>
  <c r="DL66" i="3"/>
  <c r="DX66" i="3" s="1"/>
  <c r="DL61" i="3"/>
  <c r="DX61" i="3" s="1"/>
  <c r="DL171" i="3"/>
  <c r="DX171" i="3" s="1"/>
  <c r="DL155" i="3"/>
  <c r="DX155" i="3" s="1"/>
  <c r="DL144" i="3"/>
  <c r="DX144" i="3" s="1"/>
  <c r="DL128" i="3"/>
  <c r="DX128" i="3" s="1"/>
  <c r="DL112" i="3"/>
  <c r="DX112" i="3" s="1"/>
  <c r="DL96" i="3"/>
  <c r="DX96" i="3" s="1"/>
  <c r="DL52" i="3"/>
  <c r="DX52" i="3" s="1"/>
  <c r="DL71" i="3"/>
  <c r="DX71" i="3" s="1"/>
  <c r="DL7" i="3"/>
  <c r="DX7" i="3" s="1"/>
  <c r="DL30" i="3"/>
  <c r="DX30" i="3" s="1"/>
  <c r="DL174" i="3"/>
  <c r="DX174" i="3" s="1"/>
  <c r="DL131" i="3"/>
  <c r="DX131" i="3" s="1"/>
  <c r="DL99" i="3"/>
  <c r="DX99" i="3" s="1"/>
  <c r="DL19" i="3"/>
  <c r="DX19" i="3" s="1"/>
  <c r="DL165" i="3"/>
  <c r="DX165" i="3" s="1"/>
  <c r="DL138" i="3"/>
  <c r="DX138" i="3" s="1"/>
  <c r="DL90" i="3"/>
  <c r="DX90" i="3" s="1"/>
  <c r="DL6" i="3"/>
  <c r="DX6" i="3" s="1"/>
  <c r="DL156" i="3"/>
  <c r="DX156" i="3" s="1"/>
  <c r="DL113" i="3"/>
  <c r="DX113" i="3" s="1"/>
  <c r="DL75" i="3"/>
  <c r="DX75" i="3" s="1"/>
  <c r="DL21" i="3"/>
  <c r="DX21" i="3" s="1"/>
  <c r="DL152" i="3"/>
  <c r="DX152" i="3" s="1"/>
  <c r="DL104" i="3"/>
  <c r="DX104" i="3" s="1"/>
  <c r="DL20" i="3"/>
  <c r="DX20" i="3" s="1"/>
  <c r="DL178" i="3"/>
  <c r="DX178" i="3" s="1"/>
  <c r="DL162" i="3"/>
  <c r="DX162" i="3" s="1"/>
  <c r="DL151" i="3"/>
  <c r="DX151" i="3" s="1"/>
  <c r="DL119" i="3"/>
  <c r="DX119" i="3" s="1"/>
  <c r="DL103" i="3"/>
  <c r="DX103" i="3" s="1"/>
  <c r="DL80" i="3"/>
  <c r="DX80" i="3" s="1"/>
  <c r="DL16" i="3"/>
  <c r="DX16" i="3" s="1"/>
  <c r="DL35" i="3"/>
  <c r="DX35" i="3" s="1"/>
  <c r="DL58" i="3"/>
  <c r="DX58" i="3" s="1"/>
  <c r="DL45" i="3"/>
  <c r="DX45" i="3" s="1"/>
  <c r="DL29" i="3"/>
  <c r="DX29" i="3" s="1"/>
  <c r="DL169" i="3"/>
  <c r="DX169" i="3" s="1"/>
  <c r="DL57" i="3"/>
  <c r="DX57" i="3" s="1"/>
  <c r="DL142" i="3"/>
  <c r="DX142" i="3" s="1"/>
  <c r="DL126" i="3"/>
  <c r="DX126" i="3" s="1"/>
  <c r="DL110" i="3"/>
  <c r="DX110" i="3" s="1"/>
  <c r="DL94" i="3"/>
  <c r="DX94" i="3" s="1"/>
  <c r="DL44" i="3"/>
  <c r="DX44" i="3" s="1"/>
  <c r="DL63" i="3"/>
  <c r="DX63" i="3" s="1"/>
  <c r="DL86" i="3"/>
  <c r="DX86" i="3" s="1"/>
  <c r="DL22" i="3"/>
  <c r="DX22" i="3" s="1"/>
  <c r="DL49" i="3"/>
  <c r="DX49" i="3" s="1"/>
  <c r="DL176" i="3"/>
  <c r="DX176" i="3" s="1"/>
  <c r="DL160" i="3"/>
  <c r="DX160" i="3" s="1"/>
  <c r="DL149" i="3"/>
  <c r="DX149" i="3" s="1"/>
  <c r="DL133" i="3"/>
  <c r="DX133" i="3" s="1"/>
  <c r="DL117" i="3"/>
  <c r="DX117" i="3" s="1"/>
  <c r="DL101" i="3"/>
  <c r="DX101" i="3" s="1"/>
  <c r="DL72" i="3"/>
  <c r="DX72" i="3" s="1"/>
  <c r="DL8" i="3"/>
  <c r="DX8" i="3" s="1"/>
  <c r="DL27" i="3"/>
  <c r="DX27" i="3" s="1"/>
  <c r="DL50" i="3"/>
  <c r="DX50" i="3" s="1"/>
  <c r="DL17" i="3"/>
  <c r="DX17" i="3" s="1"/>
  <c r="DL37" i="3"/>
  <c r="DX37" i="3" s="1"/>
  <c r="DL167" i="3"/>
  <c r="DX167" i="3" s="1"/>
  <c r="DL25" i="3"/>
  <c r="DX25" i="3" s="1"/>
  <c r="DL140" i="3"/>
  <c r="DX140" i="3" s="1"/>
  <c r="DL124" i="3"/>
  <c r="DX124" i="3" s="1"/>
  <c r="DL108" i="3"/>
  <c r="DX108" i="3" s="1"/>
  <c r="DL92" i="3"/>
  <c r="DX92" i="3" s="1"/>
  <c r="DL36" i="3"/>
  <c r="DX36" i="3" s="1"/>
  <c r="DL55" i="3"/>
  <c r="DX55" i="3" s="1"/>
  <c r="DL78" i="3"/>
  <c r="DX78" i="3" s="1"/>
  <c r="DL14" i="3"/>
  <c r="DX14" i="3" s="1"/>
  <c r="DL5" i="3"/>
  <c r="DX5" i="3" s="1"/>
  <c r="CZ182" i="3"/>
  <c r="EM182" i="3" s="1"/>
  <c r="EH182" i="3" s="1"/>
  <c r="CZ174" i="3"/>
  <c r="EM174" i="3" s="1"/>
  <c r="EH174" i="3" s="1"/>
  <c r="CZ158" i="3"/>
  <c r="EM158" i="3" s="1"/>
  <c r="EH158" i="3" s="1"/>
  <c r="CZ147" i="3"/>
  <c r="EM147" i="3" s="1"/>
  <c r="EH147" i="3" s="1"/>
  <c r="CZ131" i="3"/>
  <c r="EM131" i="3" s="1"/>
  <c r="EH131" i="3" s="1"/>
  <c r="CZ115" i="3"/>
  <c r="EM115" i="3" s="1"/>
  <c r="EH115" i="3" s="1"/>
  <c r="CZ99" i="3"/>
  <c r="EM99" i="3" s="1"/>
  <c r="EH99" i="3" s="1"/>
  <c r="CZ64" i="3"/>
  <c r="EM64" i="3" s="1"/>
  <c r="EH64" i="3" s="1"/>
  <c r="CZ83" i="3"/>
  <c r="EM83" i="3" s="1"/>
  <c r="EH83" i="3" s="1"/>
  <c r="CZ19" i="3"/>
  <c r="EM19" i="3" s="1"/>
  <c r="EH19" i="3" s="1"/>
  <c r="CZ42" i="3"/>
  <c r="EM42" i="3" s="1"/>
  <c r="EH42" i="3" s="1"/>
  <c r="CZ85" i="3"/>
  <c r="EM85" i="3" s="1"/>
  <c r="EH85" i="3" s="1"/>
  <c r="CZ181" i="3"/>
  <c r="EM181" i="3" s="1"/>
  <c r="EH181" i="3" s="1"/>
  <c r="CZ165" i="3"/>
  <c r="EM165" i="3" s="1"/>
  <c r="EH165" i="3" s="1"/>
  <c r="CZ154" i="3"/>
  <c r="EM154" i="3" s="1"/>
  <c r="EH154" i="3" s="1"/>
  <c r="CZ138" i="3"/>
  <c r="EM138" i="3" s="1"/>
  <c r="EH138" i="3" s="1"/>
  <c r="CZ122" i="3"/>
  <c r="EM122" i="3" s="1"/>
  <c r="EH122" i="3" s="1"/>
  <c r="CZ106" i="3"/>
  <c r="EM106" i="3" s="1"/>
  <c r="EH106" i="3" s="1"/>
  <c r="CZ90" i="3"/>
  <c r="EM90" i="3" s="1"/>
  <c r="EH90" i="3" s="1"/>
  <c r="CZ28" i="3"/>
  <c r="EM28" i="3" s="1"/>
  <c r="EH28" i="3" s="1"/>
  <c r="CZ47" i="3"/>
  <c r="EM47" i="3" s="1"/>
  <c r="EH47" i="3" s="1"/>
  <c r="CZ70" i="3"/>
  <c r="EM70" i="3" s="1"/>
  <c r="EH70" i="3" s="1"/>
  <c r="CZ6" i="3"/>
  <c r="EM6" i="3" s="1"/>
  <c r="EH6" i="3" s="1"/>
  <c r="CZ77" i="3"/>
  <c r="EM77" i="3" s="1"/>
  <c r="EH77" i="3" s="1"/>
  <c r="CZ172" i="3"/>
  <c r="EM172" i="3" s="1"/>
  <c r="EH172" i="3" s="1"/>
  <c r="CZ156" i="3"/>
  <c r="EM156" i="3" s="1"/>
  <c r="EH156" i="3" s="1"/>
  <c r="CZ145" i="3"/>
  <c r="EM145" i="3" s="1"/>
  <c r="EH145" i="3" s="1"/>
  <c r="CZ129" i="3"/>
  <c r="EM129" i="3" s="1"/>
  <c r="EH129" i="3" s="1"/>
  <c r="CZ113" i="3"/>
  <c r="EM113" i="3" s="1"/>
  <c r="EH113" i="3" s="1"/>
  <c r="CZ97" i="3"/>
  <c r="EM97" i="3" s="1"/>
  <c r="EH97" i="3" s="1"/>
  <c r="CZ56" i="3"/>
  <c r="EM56" i="3" s="1"/>
  <c r="EH56" i="3" s="1"/>
  <c r="CZ75" i="3"/>
  <c r="EM75" i="3" s="1"/>
  <c r="EH75" i="3" s="1"/>
  <c r="CZ11" i="3"/>
  <c r="EM11" i="3" s="1"/>
  <c r="EH11" i="3" s="1"/>
  <c r="CZ34" i="3"/>
  <c r="EM34" i="3" s="1"/>
  <c r="EH34" i="3" s="1"/>
  <c r="CZ21" i="3"/>
  <c r="EM21" i="3" s="1"/>
  <c r="EH21" i="3" s="1"/>
  <c r="CZ179" i="3"/>
  <c r="EM179" i="3" s="1"/>
  <c r="EH179" i="3" s="1"/>
  <c r="CZ163" i="3"/>
  <c r="EM163" i="3" s="1"/>
  <c r="EH163" i="3" s="1"/>
  <c r="CZ152" i="3"/>
  <c r="EM152" i="3" s="1"/>
  <c r="EH152" i="3" s="1"/>
  <c r="CZ136" i="3"/>
  <c r="EM136" i="3" s="1"/>
  <c r="EH136" i="3" s="1"/>
  <c r="CZ120" i="3"/>
  <c r="EM120" i="3" s="1"/>
  <c r="EH120" i="3" s="1"/>
  <c r="CZ104" i="3"/>
  <c r="EM104" i="3" s="1"/>
  <c r="EH104" i="3" s="1"/>
  <c r="CZ84" i="3"/>
  <c r="EM84" i="3" s="1"/>
  <c r="EH84" i="3" s="1"/>
  <c r="CZ20" i="3"/>
  <c r="EM20" i="3" s="1"/>
  <c r="EH20" i="3" s="1"/>
  <c r="CZ39" i="3"/>
  <c r="EM39" i="3" s="1"/>
  <c r="EH39" i="3" s="1"/>
  <c r="CZ62" i="3"/>
  <c r="EM62" i="3" s="1"/>
  <c r="EH62" i="3" s="1"/>
  <c r="CZ170" i="3"/>
  <c r="EM170" i="3" s="1"/>
  <c r="EH170" i="3" s="1"/>
  <c r="CZ73" i="3"/>
  <c r="EM73" i="3" s="1"/>
  <c r="EH73" i="3" s="1"/>
  <c r="CZ143" i="3"/>
  <c r="EM143" i="3" s="1"/>
  <c r="EH143" i="3" s="1"/>
  <c r="CZ127" i="3"/>
  <c r="EM127" i="3" s="1"/>
  <c r="EH127" i="3" s="1"/>
  <c r="CZ111" i="3"/>
  <c r="EM111" i="3" s="1"/>
  <c r="EH111" i="3" s="1"/>
  <c r="CZ95" i="3"/>
  <c r="EM95" i="3" s="1"/>
  <c r="EH95" i="3" s="1"/>
  <c r="CZ48" i="3"/>
  <c r="EM48" i="3" s="1"/>
  <c r="EH48" i="3" s="1"/>
  <c r="CZ67" i="3"/>
  <c r="EM67" i="3" s="1"/>
  <c r="EH67" i="3" s="1"/>
  <c r="CZ89" i="3"/>
  <c r="EM89" i="3" s="1"/>
  <c r="EH89" i="3" s="1"/>
  <c r="CZ26" i="3"/>
  <c r="EM26" i="3" s="1"/>
  <c r="EH26" i="3" s="1"/>
  <c r="CZ65" i="3"/>
  <c r="EM65" i="3" s="1"/>
  <c r="EH65" i="3" s="1"/>
  <c r="CZ177" i="3"/>
  <c r="EM177" i="3" s="1"/>
  <c r="EH177" i="3" s="1"/>
  <c r="CZ161" i="3"/>
  <c r="EM161" i="3" s="1"/>
  <c r="EH161" i="3" s="1"/>
  <c r="CZ150" i="3"/>
  <c r="EM150" i="3" s="1"/>
  <c r="EH150" i="3" s="1"/>
  <c r="CZ134" i="3"/>
  <c r="EM134" i="3" s="1"/>
  <c r="EH134" i="3" s="1"/>
  <c r="CZ118" i="3"/>
  <c r="EM118" i="3" s="1"/>
  <c r="EH118" i="3" s="1"/>
  <c r="CZ102" i="3"/>
  <c r="EM102" i="3" s="1"/>
  <c r="EH102" i="3" s="1"/>
  <c r="CZ76" i="3"/>
  <c r="EM76" i="3" s="1"/>
  <c r="EH76" i="3" s="1"/>
  <c r="CZ12" i="3"/>
  <c r="EM12" i="3" s="1"/>
  <c r="EH12" i="3" s="1"/>
  <c r="CZ31" i="3"/>
  <c r="EM31" i="3" s="1"/>
  <c r="EH31" i="3" s="1"/>
  <c r="CZ54" i="3"/>
  <c r="EM54" i="3" s="1"/>
  <c r="EH54" i="3" s="1"/>
  <c r="CZ81" i="3"/>
  <c r="EM81" i="3" s="1"/>
  <c r="EH81" i="3" s="1"/>
  <c r="CZ13" i="3"/>
  <c r="EM13" i="3" s="1"/>
  <c r="EH13" i="3" s="1"/>
  <c r="CZ168" i="3"/>
  <c r="EM168" i="3" s="1"/>
  <c r="EH168" i="3" s="1"/>
  <c r="CZ41" i="3"/>
  <c r="EM41" i="3" s="1"/>
  <c r="EH41" i="3" s="1"/>
  <c r="CZ141" i="3"/>
  <c r="EM141" i="3" s="1"/>
  <c r="EH141" i="3" s="1"/>
  <c r="CZ125" i="3"/>
  <c r="EM125" i="3" s="1"/>
  <c r="EH125" i="3" s="1"/>
  <c r="CZ109" i="3"/>
  <c r="EM109" i="3" s="1"/>
  <c r="EH109" i="3" s="1"/>
  <c r="CZ93" i="3"/>
  <c r="EM93" i="3" s="1"/>
  <c r="EH93" i="3" s="1"/>
  <c r="CZ40" i="3"/>
  <c r="EM40" i="3" s="1"/>
  <c r="EH40" i="3" s="1"/>
  <c r="CZ59" i="3"/>
  <c r="EM59" i="3" s="1"/>
  <c r="EH59" i="3" s="1"/>
  <c r="CZ82" i="3"/>
  <c r="EM82" i="3" s="1"/>
  <c r="EH82" i="3" s="1"/>
  <c r="CZ18" i="3"/>
  <c r="EM18" i="3" s="1"/>
  <c r="EH18" i="3" s="1"/>
  <c r="CZ33" i="3"/>
  <c r="EM33" i="3" s="1"/>
  <c r="EH33" i="3" s="1"/>
  <c r="CZ175" i="3"/>
  <c r="EM175" i="3" s="1"/>
  <c r="EH175" i="3" s="1"/>
  <c r="CZ159" i="3"/>
  <c r="EM159" i="3" s="1"/>
  <c r="EH159" i="3" s="1"/>
  <c r="CZ148" i="3"/>
  <c r="EM148" i="3" s="1"/>
  <c r="EH148" i="3" s="1"/>
  <c r="CZ132" i="3"/>
  <c r="EM132" i="3" s="1"/>
  <c r="EH132" i="3" s="1"/>
  <c r="CZ116" i="3"/>
  <c r="EM116" i="3" s="1"/>
  <c r="EH116" i="3" s="1"/>
  <c r="CZ100" i="3"/>
  <c r="EM100" i="3" s="1"/>
  <c r="EH100" i="3" s="1"/>
  <c r="CZ68" i="3"/>
  <c r="EM68" i="3" s="1"/>
  <c r="EH68" i="3" s="1"/>
  <c r="CZ87" i="3"/>
  <c r="EM87" i="3" s="1"/>
  <c r="EH87" i="3" s="1"/>
  <c r="CZ23" i="3"/>
  <c r="EM23" i="3" s="1"/>
  <c r="EH23" i="3" s="1"/>
  <c r="CZ46" i="3"/>
  <c r="EM46" i="3" s="1"/>
  <c r="EH46" i="3" s="1"/>
  <c r="CZ166" i="3"/>
  <c r="EM166" i="3" s="1"/>
  <c r="EH166" i="3" s="1"/>
  <c r="CZ9" i="3"/>
  <c r="EM9" i="3" s="1"/>
  <c r="EH9" i="3" s="1"/>
  <c r="CZ139" i="3"/>
  <c r="EM139" i="3" s="1"/>
  <c r="EH139" i="3" s="1"/>
  <c r="CZ123" i="3"/>
  <c r="EM123" i="3" s="1"/>
  <c r="EH123" i="3" s="1"/>
  <c r="CZ107" i="3"/>
  <c r="EM107" i="3" s="1"/>
  <c r="EH107" i="3" s="1"/>
  <c r="CZ91" i="3"/>
  <c r="EM91" i="3" s="1"/>
  <c r="EH91" i="3" s="1"/>
  <c r="CZ32" i="3"/>
  <c r="EM32" i="3" s="1"/>
  <c r="EH32" i="3" s="1"/>
  <c r="CZ51" i="3"/>
  <c r="EM51" i="3" s="1"/>
  <c r="EH51" i="3" s="1"/>
  <c r="CZ74" i="3"/>
  <c r="EM74" i="3" s="1"/>
  <c r="EH74" i="3" s="1"/>
  <c r="CZ10" i="3"/>
  <c r="EM10" i="3" s="1"/>
  <c r="EH10" i="3" s="1"/>
  <c r="CZ53" i="3"/>
  <c r="EM53" i="3" s="1"/>
  <c r="EH53" i="3" s="1"/>
  <c r="CZ173" i="3"/>
  <c r="EM173" i="3" s="1"/>
  <c r="EH173" i="3" s="1"/>
  <c r="CZ157" i="3"/>
  <c r="EM157" i="3" s="1"/>
  <c r="EH157" i="3" s="1"/>
  <c r="CZ146" i="3"/>
  <c r="EM146" i="3" s="1"/>
  <c r="EH146" i="3" s="1"/>
  <c r="CZ130" i="3"/>
  <c r="EM130" i="3" s="1"/>
  <c r="EH130" i="3" s="1"/>
  <c r="CZ114" i="3"/>
  <c r="EM114" i="3" s="1"/>
  <c r="EH114" i="3" s="1"/>
  <c r="CZ98" i="3"/>
  <c r="EM98" i="3" s="1"/>
  <c r="EH98" i="3" s="1"/>
  <c r="CZ60" i="3"/>
  <c r="EM60" i="3" s="1"/>
  <c r="EH60" i="3" s="1"/>
  <c r="CZ79" i="3"/>
  <c r="EM79" i="3" s="1"/>
  <c r="EH79" i="3" s="1"/>
  <c r="CZ15" i="3"/>
  <c r="EM15" i="3" s="1"/>
  <c r="EH15" i="3" s="1"/>
  <c r="CZ38" i="3"/>
  <c r="EM38" i="3" s="1"/>
  <c r="EH38" i="3" s="1"/>
  <c r="CZ69" i="3"/>
  <c r="EM69" i="3" s="1"/>
  <c r="EH69" i="3" s="1"/>
  <c r="CZ180" i="3"/>
  <c r="EM180" i="3" s="1"/>
  <c r="EH180" i="3" s="1"/>
  <c r="CZ164" i="3"/>
  <c r="EM164" i="3" s="1"/>
  <c r="EH164" i="3" s="1"/>
  <c r="CZ153" i="3"/>
  <c r="EM153" i="3" s="1"/>
  <c r="EH153" i="3" s="1"/>
  <c r="CZ137" i="3"/>
  <c r="EM137" i="3" s="1"/>
  <c r="EH137" i="3" s="1"/>
  <c r="CZ121" i="3"/>
  <c r="EM121" i="3" s="1"/>
  <c r="EH121" i="3" s="1"/>
  <c r="CZ105" i="3"/>
  <c r="EM105" i="3" s="1"/>
  <c r="EH105" i="3" s="1"/>
  <c r="CZ88" i="3"/>
  <c r="EM88" i="3" s="1"/>
  <c r="EH88" i="3" s="1"/>
  <c r="CZ24" i="3"/>
  <c r="EM24" i="3" s="1"/>
  <c r="EH24" i="3" s="1"/>
  <c r="CZ43" i="3"/>
  <c r="EM43" i="3" s="1"/>
  <c r="EH43" i="3" s="1"/>
  <c r="CZ66" i="3"/>
  <c r="EM66" i="3" s="1"/>
  <c r="EH66" i="3" s="1"/>
  <c r="CZ5" i="3"/>
  <c r="EM5" i="3" s="1"/>
  <c r="CZ61" i="3"/>
  <c r="EM61" i="3" s="1"/>
  <c r="EH61" i="3" s="1"/>
  <c r="CZ171" i="3"/>
  <c r="EM171" i="3" s="1"/>
  <c r="EH171" i="3" s="1"/>
  <c r="CZ155" i="3"/>
  <c r="EM155" i="3" s="1"/>
  <c r="EH155" i="3" s="1"/>
  <c r="CZ144" i="3"/>
  <c r="EM144" i="3" s="1"/>
  <c r="EH144" i="3" s="1"/>
  <c r="CZ128" i="3"/>
  <c r="EM128" i="3" s="1"/>
  <c r="EH128" i="3" s="1"/>
  <c r="CZ112" i="3"/>
  <c r="EM112" i="3" s="1"/>
  <c r="EH112" i="3" s="1"/>
  <c r="CZ96" i="3"/>
  <c r="EM96" i="3" s="1"/>
  <c r="EH96" i="3" s="1"/>
  <c r="CZ52" i="3"/>
  <c r="EM52" i="3" s="1"/>
  <c r="EH52" i="3" s="1"/>
  <c r="CZ71" i="3"/>
  <c r="EM71" i="3" s="1"/>
  <c r="EH71" i="3" s="1"/>
  <c r="CZ7" i="3"/>
  <c r="EM7" i="3" s="1"/>
  <c r="EH7" i="3" s="1"/>
  <c r="CZ30" i="3"/>
  <c r="EM30" i="3" s="1"/>
  <c r="EH30" i="3" s="1"/>
  <c r="CZ178" i="3"/>
  <c r="EM178" i="3" s="1"/>
  <c r="EH178" i="3" s="1"/>
  <c r="CZ162" i="3"/>
  <c r="EM162" i="3" s="1"/>
  <c r="EH162" i="3" s="1"/>
  <c r="CZ151" i="3"/>
  <c r="EM151" i="3" s="1"/>
  <c r="EH151" i="3" s="1"/>
  <c r="P20" i="5"/>
  <c r="CN135" i="3"/>
  <c r="CZ119" i="3"/>
  <c r="EM119" i="3" s="1"/>
  <c r="EH119" i="3" s="1"/>
  <c r="CZ103" i="3"/>
  <c r="EM103" i="3" s="1"/>
  <c r="EH103" i="3" s="1"/>
  <c r="CZ80" i="3"/>
  <c r="EM80" i="3" s="1"/>
  <c r="EH80" i="3" s="1"/>
  <c r="CZ16" i="3"/>
  <c r="EM16" i="3" s="1"/>
  <c r="EH16" i="3" s="1"/>
  <c r="CZ35" i="3"/>
  <c r="EM35" i="3" s="1"/>
  <c r="EH35" i="3" s="1"/>
  <c r="CZ58" i="3"/>
  <c r="EM58" i="3" s="1"/>
  <c r="EH58" i="3" s="1"/>
  <c r="CZ45" i="3"/>
  <c r="EM45" i="3" s="1"/>
  <c r="EH45" i="3" s="1"/>
  <c r="CZ29" i="3"/>
  <c r="EM29" i="3" s="1"/>
  <c r="EH29" i="3" s="1"/>
  <c r="CZ169" i="3"/>
  <c r="EM169" i="3" s="1"/>
  <c r="EH169" i="3" s="1"/>
  <c r="CZ57" i="3"/>
  <c r="EM57" i="3" s="1"/>
  <c r="EH57" i="3" s="1"/>
  <c r="CZ142" i="3"/>
  <c r="EM142" i="3" s="1"/>
  <c r="EH142" i="3" s="1"/>
  <c r="CZ126" i="3"/>
  <c r="EM126" i="3" s="1"/>
  <c r="EH126" i="3" s="1"/>
  <c r="CZ110" i="3"/>
  <c r="EM110" i="3" s="1"/>
  <c r="EH110" i="3" s="1"/>
  <c r="CZ94" i="3"/>
  <c r="EM94" i="3" s="1"/>
  <c r="EH94" i="3" s="1"/>
  <c r="CZ44" i="3"/>
  <c r="EM44" i="3" s="1"/>
  <c r="EH44" i="3" s="1"/>
  <c r="CZ63" i="3"/>
  <c r="EM63" i="3" s="1"/>
  <c r="EH63" i="3" s="1"/>
  <c r="CZ86" i="3"/>
  <c r="EM86" i="3" s="1"/>
  <c r="EH86" i="3" s="1"/>
  <c r="CZ22" i="3"/>
  <c r="EM22" i="3" s="1"/>
  <c r="EH22" i="3" s="1"/>
  <c r="CZ49" i="3"/>
  <c r="EM49" i="3" s="1"/>
  <c r="EH49" i="3" s="1"/>
  <c r="CZ176" i="3"/>
  <c r="EM176" i="3" s="1"/>
  <c r="EH176" i="3" s="1"/>
  <c r="CZ160" i="3"/>
  <c r="EM160" i="3" s="1"/>
  <c r="EH160" i="3" s="1"/>
  <c r="CZ149" i="3"/>
  <c r="EM149" i="3" s="1"/>
  <c r="EH149" i="3" s="1"/>
  <c r="CZ133" i="3"/>
  <c r="EM133" i="3" s="1"/>
  <c r="EH133" i="3" s="1"/>
  <c r="CZ117" i="3"/>
  <c r="EM117" i="3" s="1"/>
  <c r="EH117" i="3" s="1"/>
  <c r="CZ101" i="3"/>
  <c r="EM101" i="3" s="1"/>
  <c r="EH101" i="3" s="1"/>
  <c r="CZ72" i="3"/>
  <c r="EM72" i="3" s="1"/>
  <c r="EH72" i="3" s="1"/>
  <c r="CZ8" i="3"/>
  <c r="EM8" i="3" s="1"/>
  <c r="EH8" i="3" s="1"/>
  <c r="CZ27" i="3"/>
  <c r="EM27" i="3" s="1"/>
  <c r="EH27" i="3" s="1"/>
  <c r="CZ50" i="3"/>
  <c r="EM50" i="3" s="1"/>
  <c r="EH50" i="3" s="1"/>
  <c r="CZ17" i="3"/>
  <c r="EM17" i="3" s="1"/>
  <c r="EH17" i="3" s="1"/>
  <c r="CZ37" i="3"/>
  <c r="EM37" i="3" s="1"/>
  <c r="EH37" i="3" s="1"/>
  <c r="CZ167" i="3"/>
  <c r="EM167" i="3" s="1"/>
  <c r="EH167" i="3" s="1"/>
  <c r="CZ25" i="3"/>
  <c r="EM25" i="3" s="1"/>
  <c r="EH25" i="3" s="1"/>
  <c r="CZ140" i="3"/>
  <c r="EM140" i="3" s="1"/>
  <c r="EH140" i="3" s="1"/>
  <c r="CZ124" i="3"/>
  <c r="EM124" i="3" s="1"/>
  <c r="EH124" i="3" s="1"/>
  <c r="CZ108" i="3"/>
  <c r="EM108" i="3" s="1"/>
  <c r="EH108" i="3" s="1"/>
  <c r="CZ92" i="3"/>
  <c r="EM92" i="3" s="1"/>
  <c r="EH92" i="3" s="1"/>
  <c r="CZ36" i="3"/>
  <c r="EM36" i="3" s="1"/>
  <c r="EH36" i="3" s="1"/>
  <c r="CZ55" i="3"/>
  <c r="EM55" i="3" s="1"/>
  <c r="EH55" i="3" s="1"/>
  <c r="CZ78" i="3"/>
  <c r="EM78" i="3" s="1"/>
  <c r="EH78" i="3" s="1"/>
  <c r="CZ14" i="3"/>
  <c r="EM14" i="3" s="1"/>
  <c r="EH14" i="3" s="1"/>
  <c r="DL135" i="3" l="1"/>
  <c r="DX135" i="3" s="1"/>
  <c r="EH5" i="3"/>
  <c r="M21" i="20"/>
  <c r="N12" i="20"/>
  <c r="N11" i="20" s="1"/>
  <c r="CZ135" i="3"/>
  <c r="P10" i="5" l="1"/>
  <c r="O13" i="5" s="1"/>
  <c r="P9" i="5"/>
  <c r="CZ4" i="3"/>
  <c r="CN4" i="3" s="1"/>
  <c r="EM135" i="3"/>
  <c r="M13" i="19"/>
  <c r="N17" i="20"/>
  <c r="M26" i="20"/>
  <c r="DX4" i="3"/>
  <c r="EH135" i="3" l="1"/>
  <c r="EM4" i="3"/>
  <c r="EH4" i="3" s="1"/>
  <c r="EM185" i="3"/>
  <c r="EM186" i="3"/>
  <c r="N23" i="20"/>
  <c r="N20" i="20"/>
  <c r="O12" i="5"/>
  <c r="O14" i="5" s="1"/>
  <c r="P11" i="5"/>
  <c r="P18" i="5"/>
  <c r="DL4" i="3"/>
  <c r="P14" i="7" s="1"/>
  <c r="P15" i="7"/>
  <c r="P17" i="7" s="1"/>
  <c r="P23" i="7" s="1"/>
  <c r="M16" i="19"/>
  <c r="M14" i="19"/>
  <c r="M17" i="19" s="1"/>
  <c r="P24" i="7" l="1"/>
  <c r="P26" i="7" s="1"/>
  <c r="EH185" i="3"/>
  <c r="EV3" i="3"/>
  <c r="ER7" i="3"/>
  <c r="ER9" i="3"/>
  <c r="ER6" i="3"/>
  <c r="EV11" i="3"/>
  <c r="EV5" i="3"/>
  <c r="ER8" i="3"/>
  <c r="EV9" i="3"/>
  <c r="EV6" i="3"/>
  <c r="EV12" i="3"/>
  <c r="EV7" i="3"/>
  <c r="ER5" i="3"/>
  <c r="ER10" i="3"/>
  <c r="EV8" i="3"/>
  <c r="ER11" i="3"/>
  <c r="EH186" i="3"/>
  <c r="ER12" i="3"/>
  <c r="ER4" i="3"/>
  <c r="EV4" i="3"/>
  <c r="EV10" i="3"/>
  <c r="ER3" i="3"/>
  <c r="P27" i="7" l="1"/>
  <c r="P28" i="7" s="1"/>
  <c r="ER13" i="3"/>
  <c r="ES4" i="3" s="1"/>
  <c r="EV13" i="3"/>
  <c r="EW10" i="3" s="1"/>
  <c r="ES8" i="3" l="1"/>
  <c r="ES12" i="3"/>
  <c r="ES7" i="3"/>
  <c r="ES9" i="3"/>
  <c r="ES6" i="3"/>
  <c r="ES11" i="3"/>
  <c r="ES5" i="3"/>
  <c r="ES10" i="3"/>
  <c r="ES3" i="3"/>
  <c r="EW12" i="3"/>
  <c r="EW3" i="3"/>
  <c r="EW9" i="3"/>
  <c r="EW7" i="3"/>
  <c r="EW8" i="3"/>
  <c r="EW11" i="3"/>
  <c r="EW5" i="3"/>
  <c r="EW6" i="3"/>
  <c r="EW4" i="3"/>
</calcChain>
</file>

<file path=xl/sharedStrings.xml><?xml version="1.0" encoding="utf-8"?>
<sst xmlns="http://schemas.openxmlformats.org/spreadsheetml/2006/main" count="1746" uniqueCount="504">
  <si>
    <t>Andover</t>
  </si>
  <si>
    <t>Ansonia</t>
  </si>
  <si>
    <t>Ashford</t>
  </si>
  <si>
    <t>Avon</t>
  </si>
  <si>
    <t>Barkhamsted</t>
  </si>
  <si>
    <t>Berlin</t>
  </si>
  <si>
    <t>Bethany</t>
  </si>
  <si>
    <t>Bethel</t>
  </si>
  <si>
    <t>Bethlehem</t>
  </si>
  <si>
    <t>Bloomfield</t>
  </si>
  <si>
    <t>Bolton</t>
  </si>
  <si>
    <t>Bozrah</t>
  </si>
  <si>
    <t>Branford</t>
  </si>
  <si>
    <t>Bridgeport</t>
  </si>
  <si>
    <t>Bridgewater</t>
  </si>
  <si>
    <t>Bristol</t>
  </si>
  <si>
    <t>Brookfield</t>
  </si>
  <si>
    <t>Brooklyn</t>
  </si>
  <si>
    <t>Canaan</t>
  </si>
  <si>
    <t>Canterbury</t>
  </si>
  <si>
    <t>Canton</t>
  </si>
  <si>
    <t>Chaplin</t>
  </si>
  <si>
    <t>Cheshire</t>
  </si>
  <si>
    <t>Chester</t>
  </si>
  <si>
    <t>Clinton</t>
  </si>
  <si>
    <t>Colchester</t>
  </si>
  <si>
    <t>Colebrook</t>
  </si>
  <si>
    <t>Columbia</t>
  </si>
  <si>
    <t>Cornwall</t>
  </si>
  <si>
    <t>Coventry</t>
  </si>
  <si>
    <t>Cromwell</t>
  </si>
  <si>
    <t>Danbury</t>
  </si>
  <si>
    <t>Darien</t>
  </si>
  <si>
    <t>Deep River</t>
  </si>
  <si>
    <t>Derby</t>
  </si>
  <si>
    <t>East Granby</t>
  </si>
  <si>
    <t>East Haddam</t>
  </si>
  <si>
    <t>East Hampton</t>
  </si>
  <si>
    <t>East Hartford</t>
  </si>
  <si>
    <t>East Haven</t>
  </si>
  <si>
    <t>East Lyme</t>
  </si>
  <si>
    <t>East Windsor</t>
  </si>
  <si>
    <t>Eastford</t>
  </si>
  <si>
    <t>Easton</t>
  </si>
  <si>
    <t>Ellington</t>
  </si>
  <si>
    <t>Enfield</t>
  </si>
  <si>
    <t>Essex</t>
  </si>
  <si>
    <t>Fairfield</t>
  </si>
  <si>
    <t>Farmington</t>
  </si>
  <si>
    <t>Franklin</t>
  </si>
  <si>
    <t>Glastonbury</t>
  </si>
  <si>
    <t>Goshen</t>
  </si>
  <si>
    <t>Granby</t>
  </si>
  <si>
    <t>Greenwich</t>
  </si>
  <si>
    <t>Griswold</t>
  </si>
  <si>
    <t>Groton</t>
  </si>
  <si>
    <t>Guilford</t>
  </si>
  <si>
    <t>Hamden</t>
  </si>
  <si>
    <t>Hampton</t>
  </si>
  <si>
    <t>Hartford</t>
  </si>
  <si>
    <t>Hartland</t>
  </si>
  <si>
    <t>Hebron</t>
  </si>
  <si>
    <t>Kent</t>
  </si>
  <si>
    <t>Killingly</t>
  </si>
  <si>
    <t>Lebanon</t>
  </si>
  <si>
    <t>Ledyard</t>
  </si>
  <si>
    <t>Lisbon</t>
  </si>
  <si>
    <t>Litchfield</t>
  </si>
  <si>
    <t>Lyme</t>
  </si>
  <si>
    <t>Madison</t>
  </si>
  <si>
    <t>Manchester</t>
  </si>
  <si>
    <t>Mansfield</t>
  </si>
  <si>
    <t>Marlborough</t>
  </si>
  <si>
    <t>Meriden</t>
  </si>
  <si>
    <t>Middlebury</t>
  </si>
  <si>
    <t>Middletown</t>
  </si>
  <si>
    <t>Milford</t>
  </si>
  <si>
    <t>Monroe</t>
  </si>
  <si>
    <t>Montville</t>
  </si>
  <si>
    <t>Morris</t>
  </si>
  <si>
    <t>Naugatuck</t>
  </si>
  <si>
    <t>New Britain</t>
  </si>
  <si>
    <t>New Canaan</t>
  </si>
  <si>
    <t>New Fairfield</t>
  </si>
  <si>
    <t>New Hartford</t>
  </si>
  <si>
    <t>New Haven</t>
  </si>
  <si>
    <t>New London</t>
  </si>
  <si>
    <t>New Milford</t>
  </si>
  <si>
    <t>Newington</t>
  </si>
  <si>
    <t>Newtown</t>
  </si>
  <si>
    <t>Norfolk</t>
  </si>
  <si>
    <t>North Branford</t>
  </si>
  <si>
    <t>North Canaan</t>
  </si>
  <si>
    <t>North Haven</t>
  </si>
  <si>
    <t>North Stonington</t>
  </si>
  <si>
    <t>Norwalk</t>
  </si>
  <si>
    <t>Norwich</t>
  </si>
  <si>
    <t>Old Lyme</t>
  </si>
  <si>
    <t>Old Saybrook</t>
  </si>
  <si>
    <t>Orange</t>
  </si>
  <si>
    <t>Oxford</t>
  </si>
  <si>
    <t>Plainfield</t>
  </si>
  <si>
    <t>Plainville</t>
  </si>
  <si>
    <t>Plymouth</t>
  </si>
  <si>
    <t>Pomfret</t>
  </si>
  <si>
    <t>Portland</t>
  </si>
  <si>
    <t>Preston</t>
  </si>
  <si>
    <t>Putnam</t>
  </si>
  <si>
    <t>Redding</t>
  </si>
  <si>
    <t>Ridgefield</t>
  </si>
  <si>
    <t>Rocky Hill</t>
  </si>
  <si>
    <t>Roxbury</t>
  </si>
  <si>
    <t>Salem</t>
  </si>
  <si>
    <t>Salisbury</t>
  </si>
  <si>
    <t>Scotland</t>
  </si>
  <si>
    <t>Seymour</t>
  </si>
  <si>
    <t>Sharon</t>
  </si>
  <si>
    <t>Shelton</t>
  </si>
  <si>
    <t>Sherman</t>
  </si>
  <si>
    <t>Simsbury</t>
  </si>
  <si>
    <t>Somers</t>
  </si>
  <si>
    <t>South Windsor</t>
  </si>
  <si>
    <t>Southbury</t>
  </si>
  <si>
    <t>Southington</t>
  </si>
  <si>
    <t>Sprague</t>
  </si>
  <si>
    <t>Stafford</t>
  </si>
  <si>
    <t>Stamford</t>
  </si>
  <si>
    <t>Sterling</t>
  </si>
  <si>
    <t>Stonington</t>
  </si>
  <si>
    <t>Stratford</t>
  </si>
  <si>
    <t>Suffield</t>
  </si>
  <si>
    <t>Thomaston</t>
  </si>
  <si>
    <t>Thompson</t>
  </si>
  <si>
    <t>Tolland</t>
  </si>
  <si>
    <t>Torrington</t>
  </si>
  <si>
    <t>Trumbull</t>
  </si>
  <si>
    <t>Union</t>
  </si>
  <si>
    <t>Vernon</t>
  </si>
  <si>
    <t>Voluntown</t>
  </si>
  <si>
    <t>Wallingford</t>
  </si>
  <si>
    <t>Warren</t>
  </si>
  <si>
    <t>Washington</t>
  </si>
  <si>
    <t>Waterbury</t>
  </si>
  <si>
    <t>Waterford</t>
  </si>
  <si>
    <t>Watertown</t>
  </si>
  <si>
    <t>West Hartford</t>
  </si>
  <si>
    <t>West Haven</t>
  </si>
  <si>
    <t>Westbrook</t>
  </si>
  <si>
    <t>Weston</t>
  </si>
  <si>
    <t>Westport</t>
  </si>
  <si>
    <t>Wethersfield</t>
  </si>
  <si>
    <t>Willington</t>
  </si>
  <si>
    <t>Wilton</t>
  </si>
  <si>
    <t>Winchester</t>
  </si>
  <si>
    <t>Windham</t>
  </si>
  <si>
    <t>Windsor</t>
  </si>
  <si>
    <t>Windsor Locks</t>
  </si>
  <si>
    <t>Wolcott</t>
  </si>
  <si>
    <t>Woodbridge</t>
  </si>
  <si>
    <t>Woodbury</t>
  </si>
  <si>
    <t>Woodstock</t>
  </si>
  <si>
    <t>Region # 1</t>
  </si>
  <si>
    <t>Region # 10</t>
  </si>
  <si>
    <t>Region # 11</t>
  </si>
  <si>
    <t>Region # 12</t>
  </si>
  <si>
    <t>Region # 13</t>
  </si>
  <si>
    <t>Region # 14</t>
  </si>
  <si>
    <t>Region # 15</t>
  </si>
  <si>
    <t>Region # 16</t>
  </si>
  <si>
    <t>Region # 17</t>
  </si>
  <si>
    <t>Region # 18</t>
  </si>
  <si>
    <t>Region # 19</t>
  </si>
  <si>
    <t>Region # 4</t>
  </si>
  <si>
    <t>Region # 5</t>
  </si>
  <si>
    <t>Region # 6</t>
  </si>
  <si>
    <t>Region # 7</t>
  </si>
  <si>
    <t>Region # 8</t>
  </si>
  <si>
    <t>Region # 9</t>
  </si>
  <si>
    <t>Total SE Cost</t>
  </si>
  <si>
    <t>Number of SE Students</t>
  </si>
  <si>
    <t>PIC Index Score</t>
  </si>
  <si>
    <t>State</t>
  </si>
  <si>
    <t>Orange tab represents the data is provided</t>
  </si>
  <si>
    <t>Blue tab represents the value is calculated</t>
  </si>
  <si>
    <t>2010**</t>
  </si>
  <si>
    <t>Excess SE Benchmark Cost Per Student Calculation</t>
  </si>
  <si>
    <t>Total Excess SE Cost</t>
  </si>
  <si>
    <t>Excess SE BM Cost Per Student</t>
  </si>
  <si>
    <t>Basic Actual Cost Per Student</t>
  </si>
  <si>
    <t>Risk Adj Basic SE BM Cost Per Student</t>
  </si>
  <si>
    <t>Total Number of SE Students</t>
  </si>
  <si>
    <t>STD</t>
  </si>
  <si>
    <t>Mean</t>
  </si>
  <si>
    <t>Excess Actual Cost Per Student</t>
  </si>
  <si>
    <t>Ratio of Prem/Actual Basic Cost</t>
  </si>
  <si>
    <t>State Information</t>
  </si>
  <si>
    <t>Total Excess Cost</t>
  </si>
  <si>
    <t>Total # of SE Students</t>
  </si>
  <si>
    <t># of SE Students</t>
  </si>
  <si>
    <t>PIC Score</t>
  </si>
  <si>
    <t>Prem Margin</t>
  </si>
  <si>
    <t>Risk Margin for Excess BM</t>
  </si>
  <si>
    <t>Risk Margin for Basic BM</t>
  </si>
  <si>
    <t>Refund Factor</t>
  </si>
  <si>
    <t>State Refund</t>
  </si>
  <si>
    <t>Experience Gain by LEA</t>
  </si>
  <si>
    <t>New State Subsidies</t>
  </si>
  <si>
    <t>Historical State Subsidies</t>
  </si>
  <si>
    <t>Factor</t>
  </si>
  <si>
    <t>State Fund</t>
  </si>
  <si>
    <t>Max</t>
  </si>
  <si>
    <t xml:space="preserve">Min </t>
  </si>
  <si>
    <t>Initial Reserve</t>
  </si>
  <si>
    <t xml:space="preserve">Reserve depletion </t>
  </si>
  <si>
    <t>Required Reserve Balance</t>
  </si>
  <si>
    <t>76-80%</t>
  </si>
  <si>
    <t>81-85%</t>
  </si>
  <si>
    <t>86-90%</t>
  </si>
  <si>
    <t>91-95%</t>
  </si>
  <si>
    <t>96-100%</t>
  </si>
  <si>
    <t>Frequency</t>
  </si>
  <si>
    <t>Total</t>
  </si>
  <si>
    <t>Ending Reserve before Reserve Cap</t>
  </si>
  <si>
    <t>Cumulative Reserve</t>
  </si>
  <si>
    <t>Frequency by LEA Enrollment</t>
  </si>
  <si>
    <t>Cumulative Frequency by LEA</t>
  </si>
  <si>
    <t>Cumulative Frequency by Enrollment</t>
  </si>
  <si>
    <t>Total State Outlay</t>
  </si>
  <si>
    <t>Ave</t>
  </si>
  <si>
    <t>Actual Excess SE Cost</t>
  </si>
  <si>
    <t>Pic Index Score</t>
  </si>
  <si>
    <t xml:space="preserve">Excess Actual Cost Per Student </t>
  </si>
  <si>
    <t xml:space="preserve">Basic Actual Cost Per Student </t>
  </si>
  <si>
    <t>Pic Index Factor</t>
  </si>
  <si>
    <t>Red tab represents the projected data</t>
  </si>
  <si>
    <t>Ave Actual Basic Cost</t>
  </si>
  <si>
    <t>Actual State Fund</t>
  </si>
  <si>
    <t>Experience Adjustment</t>
  </si>
  <si>
    <t xml:space="preserve">Historical </t>
  </si>
  <si>
    <t xml:space="preserve">Basic Cost </t>
  </si>
  <si>
    <t>Connecticut Special Education Community Cooperative Funding Model</t>
  </si>
  <si>
    <t>Total Benchmark Cost</t>
  </si>
  <si>
    <t>71-75%</t>
  </si>
  <si>
    <t>66-70%</t>
  </si>
  <si>
    <t>61-65%</t>
  </si>
  <si>
    <t>&lt; 60%</t>
  </si>
  <si>
    <t>Total Actual Cost Per Student</t>
  </si>
  <si>
    <t xml:space="preserve">Total Actual Cost Per Student </t>
  </si>
  <si>
    <t xml:space="preserve">Total SE BM Cost Per Student </t>
  </si>
  <si>
    <t>Billed Community Contribution Per Student</t>
  </si>
  <si>
    <t>Total Community Contribution</t>
  </si>
  <si>
    <t>(Community Contribution / Basic Cost) 4 Year Ave</t>
  </si>
  <si>
    <t>Total Billed Community Contribution</t>
  </si>
  <si>
    <t xml:space="preserve">Community Contribution Margin </t>
  </si>
  <si>
    <t xml:space="preserve">Billed Contribution /Actual Total SE Cost </t>
  </si>
  <si>
    <t>Total Contribution Collected</t>
  </si>
  <si>
    <t>Ave Billed Contribution</t>
  </si>
  <si>
    <t>Required Reserve Balance Percentage</t>
  </si>
  <si>
    <t>Actual Basic SE Cost</t>
  </si>
  <si>
    <t>Total Basic Cost</t>
  </si>
  <si>
    <t>&gt; 100%</t>
  </si>
  <si>
    <t>Projection Factors</t>
  </si>
  <si>
    <t>Slope</t>
  </si>
  <si>
    <t>-</t>
  </si>
  <si>
    <t xml:space="preserve">Glossary </t>
  </si>
  <si>
    <t>Initial Base Community Contribution</t>
  </si>
  <si>
    <t xml:space="preserve">Margin-Adjusted Community Contribution </t>
  </si>
  <si>
    <t xml:space="preserve">Formula </t>
  </si>
  <si>
    <t xml:space="preserve">Contribution Margin </t>
  </si>
  <si>
    <t>(Basic Cost/Number of Students)</t>
  </si>
  <si>
    <t>Definition</t>
  </si>
  <si>
    <t>Term</t>
  </si>
  <si>
    <t xml:space="preserve">Excess Cost </t>
  </si>
  <si>
    <t xml:space="preserve">Margin-Adjusted Community Contribution  </t>
  </si>
  <si>
    <t>Excess Benchmark</t>
  </si>
  <si>
    <t>Basic Benchmark</t>
  </si>
  <si>
    <t xml:space="preserve">State Refund </t>
  </si>
  <si>
    <t xml:space="preserve">Given </t>
  </si>
  <si>
    <t>(Initial Base Community Contribution + Contribution Margin)</t>
  </si>
  <si>
    <t>(Prior Years Excess Cost / Prior Year # of Students)</t>
  </si>
  <si>
    <t>(Prior Years Basic Cost / Prior Year # of Students)</t>
  </si>
  <si>
    <t>Average Actual Basic Cost</t>
  </si>
  <si>
    <t>Average Actual Excess Cost</t>
  </si>
  <si>
    <t>(Total Basic Cost / # of Students)</t>
  </si>
  <si>
    <t>(Total Excess Cost / # of Students)</t>
  </si>
  <si>
    <t>Ending Reserve Before Reserve Cap</t>
  </si>
  <si>
    <t>Sum of (State Subsidies + State Refund)</t>
  </si>
  <si>
    <t>Minimum of (Ending Reserve Before Reserve Cap , Required Reserve Balance)</t>
  </si>
  <si>
    <t>A</t>
  </si>
  <si>
    <t>B</t>
  </si>
  <si>
    <t>C</t>
  </si>
  <si>
    <t>D</t>
  </si>
  <si>
    <t>E</t>
  </si>
  <si>
    <t>F</t>
  </si>
  <si>
    <t>G</t>
  </si>
  <si>
    <t>H</t>
  </si>
  <si>
    <t>I</t>
  </si>
  <si>
    <t>J</t>
  </si>
  <si>
    <t>K</t>
  </si>
  <si>
    <t>L</t>
  </si>
  <si>
    <t>M</t>
  </si>
  <si>
    <t>N</t>
  </si>
  <si>
    <t>O</t>
  </si>
  <si>
    <t>P</t>
  </si>
  <si>
    <t>Q</t>
  </si>
  <si>
    <t>R</t>
  </si>
  <si>
    <t>S</t>
  </si>
  <si>
    <t>T</t>
  </si>
  <si>
    <t>A - I</t>
  </si>
  <si>
    <t>K - L</t>
  </si>
  <si>
    <t>Max (0,-(M -J))</t>
  </si>
  <si>
    <t>Formula</t>
  </si>
  <si>
    <t>L + N - O</t>
  </si>
  <si>
    <t>Min (P,Q)</t>
  </si>
  <si>
    <t>J + S</t>
  </si>
  <si>
    <t>Line Assignment</t>
  </si>
  <si>
    <t>C / D</t>
  </si>
  <si>
    <t>State Refund if Applicable</t>
  </si>
  <si>
    <t>SE Cost Covered by State</t>
  </si>
  <si>
    <t xml:space="preserve">BM for Basic Cost Per Student </t>
  </si>
  <si>
    <t xml:space="preserve">BM for Excess Cost Per Student </t>
  </si>
  <si>
    <t xml:space="preserve">BM Total Cost Per Student </t>
  </si>
  <si>
    <t>Percentage</t>
  </si>
  <si>
    <t>Exponential</t>
  </si>
  <si>
    <t>PIC Index Range</t>
  </si>
  <si>
    <t xml:space="preserve">Discount Amount </t>
  </si>
  <si>
    <t>0-100</t>
  </si>
  <si>
    <t>101-160</t>
  </si>
  <si>
    <t>161-250</t>
  </si>
  <si>
    <t>251-300</t>
  </si>
  <si>
    <t>301-500</t>
  </si>
  <si>
    <t xml:space="preserve">Alliance </t>
  </si>
  <si>
    <t>Do Not Delete</t>
  </si>
  <si>
    <t>Choose Equity Option:</t>
  </si>
  <si>
    <t xml:space="preserve">Actual Basic Cost </t>
  </si>
  <si>
    <t>Actual Excess Cost</t>
  </si>
  <si>
    <t xml:space="preserve">Actul Basic Cost Per Student </t>
  </si>
  <si>
    <t xml:space="preserve">Actual Excess Cost Per Student </t>
  </si>
  <si>
    <t xml:space="preserve">Actual Total Cost Per Student </t>
  </si>
  <si>
    <t>Next Year Billed Community Contribution</t>
  </si>
  <si>
    <t xml:space="preserve">Exponential Factor </t>
  </si>
  <si>
    <t xml:space="preserve">Linear Factor </t>
  </si>
  <si>
    <t xml:space="preserve">Ed Reform </t>
  </si>
  <si>
    <t xml:space="preserve">Alliance Ed Reform &amp; Linear </t>
  </si>
  <si>
    <t>WORKING DRAFT</t>
  </si>
  <si>
    <t>This document is a WORKING DRAFT</t>
  </si>
  <si>
    <t>Equity Adjustment</t>
  </si>
  <si>
    <t>Equity Adjustment Factor</t>
  </si>
  <si>
    <t>Varies based on chosen Equity Adjustment Factor</t>
  </si>
  <si>
    <t>Projected*</t>
  </si>
  <si>
    <t>Excess Cost Factor</t>
  </si>
  <si>
    <t>Model</t>
  </si>
  <si>
    <t>Revision</t>
  </si>
  <si>
    <t>Special Education Predictable Cost Cooperative</t>
  </si>
  <si>
    <t>Contact</t>
  </si>
  <si>
    <t>Contact Email</t>
  </si>
  <si>
    <t>Sheet</t>
  </si>
  <si>
    <t>Cover</t>
  </si>
  <si>
    <t>Glossary</t>
  </si>
  <si>
    <t>UserInterfaceState</t>
  </si>
  <si>
    <t>UserInterfaceLEA</t>
  </si>
  <si>
    <t>IniBaseCC</t>
  </si>
  <si>
    <t>AdjBaseCC</t>
  </si>
  <si>
    <t>EquitySolution</t>
  </si>
  <si>
    <t>This sheet is intended as a cover page.</t>
  </si>
  <si>
    <t>This sheet details the terms and calculations present in this workbook. In addition, this sheet provides sources for the data used in these calculations.</t>
  </si>
  <si>
    <t>Contents</t>
  </si>
  <si>
    <t>This sheet details the options available to adjust the community contribution for the purposes of equity.</t>
  </si>
  <si>
    <t>This sheet calculates the initial and margin-adjusted base community contributions.</t>
  </si>
  <si>
    <t>This sheet calculates the final community contribution adjusted for experience, equity, and the state refund, using the margin-adjusted base community contributions as a starting point.</t>
  </si>
  <si>
    <t>Hyperlink</t>
  </si>
  <si>
    <t>Style Guide</t>
  </si>
  <si>
    <t>Citation (if applicable)</t>
  </si>
  <si>
    <t>Connecticut State Department of Education (2016). Grant Payment Report. Available from Connecticut State Department of Education Web site: https://www.csde.state.ct.us/public/dgm/grantreports1/paydetlMain.aspx.</t>
  </si>
  <si>
    <t>Connecticut State Department of Education. (2016). Connecticut End of Year School Reports (ED001s) for Local Public School Districts, 2009-15. Available from http://ctschoolfinance.org/data/ed001s-local-districts.</t>
  </si>
  <si>
    <t>Connecticut State Department of Education. (2015). LEA Special Education Expenditures. Available from: http://ctschoolfinance.org/data/lea-special-education-expenditures-2003-14</t>
  </si>
  <si>
    <t>The total number of special education students reported in a district's enrollment for a given year.</t>
  </si>
  <si>
    <t xml:space="preserve">Connecticut State Department of Education. (2016). CT Public School Enrollment_2000.mdb. Available from http://edsight.ct.gov/. </t>
  </si>
  <si>
    <t>Equity Adjustment Factor Average</t>
  </si>
  <si>
    <t>Generally speaking, these percentages refer to the amount of the billed community contribution (prior to equity adjustment) that is paid by the specific town. Thus, lower wealth towns as measured by the PIC Index will have lower Equity Adjustment Factors, which will result in higher discounts on their billed community contributions.</t>
  </si>
  <si>
    <t>The two rightmost options contain discrete percentages for Alliance and Ed Refore districts. To change these discrete percentages, please change cells BQ8 and BR8 on this sheet.</t>
  </si>
  <si>
    <t>Actual Excess Cost Reimbursed by State</t>
  </si>
  <si>
    <t>Portion of ECS to SpEd</t>
  </si>
  <si>
    <t>A / I</t>
  </si>
  <si>
    <t>A of following year</t>
  </si>
  <si>
    <t>B of following year</t>
  </si>
  <si>
    <t>D / E</t>
  </si>
  <si>
    <t>I - H</t>
  </si>
  <si>
    <t>Max (I - A, O)</t>
  </si>
  <si>
    <t>K + L</t>
  </si>
  <si>
    <t>N + O</t>
  </si>
  <si>
    <t>Necessary For State Refund Calculation</t>
  </si>
  <si>
    <t>Total State Subsidy</t>
  </si>
  <si>
    <t>2010 data is 1st year of data available and is used in the calculation of 2011 contributions.</t>
  </si>
  <si>
    <r>
      <t xml:space="preserve">Please use the dropdown menu in cell </t>
    </r>
    <r>
      <rPr>
        <b/>
        <i/>
        <sz val="11"/>
        <color theme="1"/>
        <rFont val="Calibri"/>
        <family val="2"/>
        <scheme val="minor"/>
      </rPr>
      <t>B8</t>
    </r>
    <r>
      <rPr>
        <i/>
        <sz val="11"/>
        <color theme="1"/>
        <rFont val="Calibri"/>
        <family val="2"/>
        <scheme val="minor"/>
      </rPr>
      <t xml:space="preserve"> to select specific districts.</t>
    </r>
  </si>
  <si>
    <t>For the first implementation year, students enrolled in choice LEAs will have the same community contribution as the sending town. The reason for this is that the current special education expenditure data collected by the state from RESCs and state charters schools is incomplete and inaccurate. The RESC data may include tuition expenditures received as the RESC may centralize special programs for district outplacements.  As several charter LEAs report $0 in special education spending and the LEAs that do report data differ dramatically in the amounts reported, this data is deemed unreliable and incomplete. Because this data does not properly capture the amount of money spent on educating these students, we cannot accurately calculate a community contribution. In year 2 when the choice special education spending data has improved, a community contribution will be calculated for each choice LEA.The projected amounts here (under red cells) were calculated by forecasting basic and excess costs and student counts using linear analysis. This projection factors and slopes for costs and student counts can be seen on the bottom of the InibaseCC and AdjBaseCC sheets. Each projection used the prior year trends in forecasting future amounts.</t>
  </si>
  <si>
    <t>The individual variables per each equity adjustment can be found on the top of each equity adjustment column in row 2.</t>
  </si>
  <si>
    <t>The two rightmost equity options specify higher adjustments for Alliance and Education Reform Districts, and are preferred for this reason.</t>
  </si>
  <si>
    <t>These columns below display a comparison of the average equity adjustment factor for each town calculated at right.</t>
  </si>
  <si>
    <t xml:space="preserve">Individual LEA Experience Cap </t>
  </si>
  <si>
    <t>Amount of State Fund to Reserve</t>
  </si>
  <si>
    <t>Percent of State Fund to Reserve</t>
  </si>
  <si>
    <t>K * cell F30</t>
  </si>
  <si>
    <t>This sheet provides a state-level longitudinal overview of the impact of the Co-op policy.</t>
  </si>
  <si>
    <t>This sheet provides a district-level longitudinal overview of the impact of the Co-op policy.</t>
  </si>
  <si>
    <t>The projected amounts here  (under red cells) were calculated by forecasting basic and excess costs and student counts using linear analysis. This projection factors and slopes for costs and student counts can be seen on the bottom of the InibaseCC and AdjBaseCC sheets. Each projection used the prior year trends in forecasting future amounts.</t>
  </si>
  <si>
    <t>Next Year Billed CC Per Student (inc credited contribution refund from prior year)</t>
  </si>
  <si>
    <t>Next Year Billed CC  (inc credited refund)/ Total SE Cost</t>
  </si>
  <si>
    <t xml:space="preserve">This sheet provides 4 different adjustments for equity that can be implemented in the Co-op. To implement a specific equity option, please see the AdjBaseCC sheet cell N1. </t>
  </si>
  <si>
    <t>Actual Total Special Education Expenditures</t>
  </si>
  <si>
    <t>Total SE Cost less IDEA</t>
  </si>
  <si>
    <t>Total IDEA Part B</t>
  </si>
  <si>
    <t>Total SpEd Expenditure</t>
  </si>
  <si>
    <t>Total Special Education Expenditure</t>
  </si>
  <si>
    <t>IDEA Part B</t>
  </si>
  <si>
    <t>Local Contribution Percentage</t>
  </si>
  <si>
    <t>State Contribution Percentage</t>
  </si>
  <si>
    <t>Total Expenditure less IDEA Part B</t>
  </si>
  <si>
    <t>Connecticut Special Education Predictable Cost Cooperative Funding Model</t>
  </si>
  <si>
    <t xml:space="preserve">Total State Contribution </t>
  </si>
  <si>
    <t>Wealthy</t>
  </si>
  <si>
    <t>Threshold</t>
  </si>
  <si>
    <t>Alliance, Ed Reform, Wealthy &amp; Exponential</t>
  </si>
  <si>
    <t>Connecticut Special Education Predictable Cost Cooperative Funding Model ESTIMATE ONLY</t>
  </si>
  <si>
    <t>Adjusted Billed Community Contribution Per Student</t>
  </si>
  <si>
    <t>Adjusted Total Community Contribution</t>
  </si>
  <si>
    <t>Sources:</t>
  </si>
  <si>
    <r>
      <rPr>
        <vertAlign val="superscript"/>
        <sz val="10.5"/>
        <color theme="1"/>
        <rFont val="Arial"/>
        <family val="2"/>
      </rPr>
      <t>1</t>
    </r>
    <r>
      <rPr>
        <sz val="10.5"/>
        <color theme="1"/>
        <rFont val="Arial"/>
        <family val="2"/>
      </rPr>
      <t xml:space="preserve"> Data for each district's Actual Federal Contribution comes from the Connecticut State Department of Education's Grant Payment Database, which details, by year, all of the state and federal grants paid to Connecticut public school districts.
Connecticut State Department of Education. (2017). </t>
    </r>
    <r>
      <rPr>
        <i/>
        <sz val="10.5"/>
        <color theme="1"/>
        <rFont val="Arial"/>
        <family val="2"/>
      </rPr>
      <t>Grant Payment Report</t>
    </r>
    <r>
      <rPr>
        <sz val="10.5"/>
        <color theme="1"/>
        <rFont val="Arial"/>
        <family val="2"/>
      </rPr>
      <t>. Available from https://www.csde.state.ct.us/public/dgm/grantreports1/paydetlMain.aspx.</t>
    </r>
  </si>
  <si>
    <r>
      <rPr>
        <vertAlign val="superscript"/>
        <sz val="10.5"/>
        <color theme="1"/>
        <rFont val="Arial"/>
        <family val="2"/>
      </rPr>
      <t>2</t>
    </r>
    <r>
      <rPr>
        <sz val="10.5"/>
        <color theme="1"/>
        <rFont val="Arial"/>
        <family val="2"/>
      </rPr>
      <t xml:space="preserve"> The State Contribution is calculated as the difference between the Total Actual Special Education Expenditure and the sum of the model-estimated Community Contribution and Actual Federal Contribution.</t>
    </r>
  </si>
  <si>
    <r>
      <rPr>
        <vertAlign val="superscript"/>
        <sz val="10.5"/>
        <color theme="1"/>
        <rFont val="Arial"/>
        <family val="2"/>
      </rPr>
      <t>3</t>
    </r>
    <r>
      <rPr>
        <sz val="10.5"/>
        <color theme="1"/>
        <rFont val="Arial"/>
        <family val="2"/>
      </rPr>
      <t xml:space="preserve"> Total Actual Special Education Expenditure data comes from each local school district's End of Year School Report (ED001), submitted annually to the Connecticut State Department of Education. The ED001 is the primary source of financial information on education in Connecticut and is used in calculating state grants and providing statistical information to local, state, and federal policymakers. The information is coded uniformly across all districts in Connecticut to allow policymakers to compare the availability and use of resources across districts.
Connecticut State Department of Education. (2016). </t>
    </r>
    <r>
      <rPr>
        <i/>
        <sz val="10.5"/>
        <color theme="1"/>
        <rFont val="Arial"/>
        <family val="2"/>
      </rPr>
      <t>Connecticut End of Year School Reports (ED001s) for Local Public School Districts, 2009-15</t>
    </r>
    <r>
      <rPr>
        <sz val="10.5"/>
        <color theme="1"/>
        <rFont val="Arial"/>
        <family val="2"/>
      </rPr>
      <t>. Available from http://ctschoolfinance.org/data/ed001s-local-districts.</t>
    </r>
  </si>
  <si>
    <r>
      <rPr>
        <vertAlign val="superscript"/>
        <sz val="10.5"/>
        <color theme="1"/>
        <rFont val="Arial"/>
        <family val="2"/>
      </rPr>
      <t>4</t>
    </r>
    <r>
      <rPr>
        <sz val="10.5"/>
        <color theme="1"/>
        <rFont val="Arial"/>
        <family val="2"/>
      </rPr>
      <t xml:space="preserve"> The Actual Statewide Special Education Spending per Pupil is calculated by adding all local school district special education expenditures together for a school year and dividing by the state's total number of special education students for that year. District special education expenditures can be found in each district's ED001, while special education student enrollment data is available from the Connecticut State Department of Education's EdInsight data portal.
Connecticut State Department of Education. (2016). </t>
    </r>
    <r>
      <rPr>
        <i/>
        <sz val="10.5"/>
        <color theme="1"/>
        <rFont val="Arial"/>
        <family val="2"/>
      </rPr>
      <t>Connecticut End of Year School Reports (ED001s) for Local Public School Districts, 2009-15</t>
    </r>
    <r>
      <rPr>
        <sz val="10.5"/>
        <color theme="1"/>
        <rFont val="Arial"/>
        <family val="2"/>
      </rPr>
      <t xml:space="preserve">. Available from http://ctschoolfinance.org/data/ed001s-local-districts.
Connecticut State Department of Education. (2016). </t>
    </r>
    <r>
      <rPr>
        <i/>
        <sz val="10.5"/>
        <color theme="1"/>
        <rFont val="Arial"/>
        <family val="2"/>
      </rPr>
      <t>CT Public School Enrollment_2000.mdb</t>
    </r>
    <r>
      <rPr>
        <sz val="10.5"/>
        <color theme="1"/>
        <rFont val="Arial"/>
        <family val="2"/>
      </rPr>
      <t xml:space="preserve">. Available from http://edsight.ct.gov/. </t>
    </r>
  </si>
  <si>
    <r>
      <rPr>
        <vertAlign val="superscript"/>
        <sz val="10.5"/>
        <color theme="1"/>
        <rFont val="Arial"/>
        <family val="2"/>
      </rPr>
      <t>5</t>
    </r>
    <r>
      <rPr>
        <sz val="10.5"/>
        <color theme="1"/>
        <rFont val="Arial"/>
        <family val="2"/>
      </rPr>
      <t xml:space="preserve"> The Actual District Special Education Spending per Pupil is calculated by dividing a district's total special education expenditures for a school year by the district's total number of special education students for that year. District special education expenditures can be found in each district's ED001, while special education student enrollment data is available from the Connecticut State Department of Education's EdInsight data portal.
Connecticut State Department of Education. (2016). </t>
    </r>
    <r>
      <rPr>
        <i/>
        <sz val="10.5"/>
        <color theme="1"/>
        <rFont val="Arial"/>
        <family val="2"/>
      </rPr>
      <t>Connecticut End of Year School Reports (ED001s) for Local Public School Districts, 2009-15</t>
    </r>
    <r>
      <rPr>
        <sz val="10.5"/>
        <color theme="1"/>
        <rFont val="Arial"/>
        <family val="2"/>
      </rPr>
      <t xml:space="preserve">. Available from http://ctschoolfinance.org/data/ed001s-local-districts.
Connecticut State Department of Education. (2016). </t>
    </r>
    <r>
      <rPr>
        <i/>
        <sz val="10.5"/>
        <color theme="1"/>
        <rFont val="Arial"/>
        <family val="2"/>
      </rPr>
      <t>CT Public School Enrollment_2000.mdb</t>
    </r>
    <r>
      <rPr>
        <sz val="10.5"/>
        <color theme="1"/>
        <rFont val="Arial"/>
        <family val="2"/>
      </rPr>
      <t>. Available from http://edsight.ct.gov/.</t>
    </r>
  </si>
  <si>
    <r>
      <rPr>
        <vertAlign val="superscript"/>
        <sz val="11"/>
        <color theme="1"/>
        <rFont val="Arial"/>
        <family val="2"/>
      </rPr>
      <t>6</t>
    </r>
    <r>
      <rPr>
        <sz val="10.5"/>
        <color theme="1"/>
        <rFont val="Arial"/>
        <family val="2"/>
      </rPr>
      <t xml:space="preserve"> The Town Equity Adjustment is based on the Public Investment Communities (PIC) index, which measures the relative wealth and need of a community in Connecticut using (1) per capita income; (2) adjusted equalized net grand list per capita; (3) equalized mill rate; (4) per capita aid to children receiving Temporary Family Assistance program benefits; and (5) unemployment rate. The PIC index is prepared annually by the Connecticut Office of Policy and Management (OPM), pursuant to §7-545 of the Connecticut General Statutes. Each municipality’s PIC score ranges in value from 0 to 500, with 500 being a low-wealth community, and zero being a high-wealth community. Each district receives a discount to its Community Contribution, which ensures each community receives some state funding for special education, but the exact amount of the discount is directly related to the community’s PIC score. The higher a community’s PIC score, the higher the percentage discount a district receives to its Community Contribution.
State of Connecticut, Office of Policy and Management. (2016, October 13). </t>
    </r>
    <r>
      <rPr>
        <i/>
        <sz val="10.5"/>
        <color theme="1"/>
        <rFont val="Arial"/>
        <family val="2"/>
      </rPr>
      <t>FY 2017 Public Investment Community Index</t>
    </r>
    <r>
      <rPr>
        <sz val="10.5"/>
        <color theme="1"/>
        <rFont val="Arial"/>
        <family val="2"/>
      </rPr>
      <t>. Retrieved from http://www.ct.gov/opm/cwp/view.asp?a=2985&amp;q=383122.</t>
    </r>
  </si>
  <si>
    <r>
      <rPr>
        <vertAlign val="superscript"/>
        <sz val="10.5"/>
        <color theme="1"/>
        <rFont val="Arial"/>
        <family val="2"/>
      </rPr>
      <t>7</t>
    </r>
    <r>
      <rPr>
        <sz val="10.5"/>
        <color theme="1"/>
        <rFont val="Arial"/>
        <family val="2"/>
      </rPr>
      <t xml:space="preserve"> Actual Special Education Student Count comes from district enrollment data reported annually to the Connecticut State Department of Education.
Connecticut State Department of Education. (2016). </t>
    </r>
    <r>
      <rPr>
        <i/>
        <sz val="10.5"/>
        <color theme="1"/>
        <rFont val="Arial"/>
        <family val="2"/>
      </rPr>
      <t>CT Public School Enrollment_2000.mdb</t>
    </r>
    <r>
      <rPr>
        <sz val="10.5"/>
        <color theme="1"/>
        <rFont val="Arial"/>
        <family val="2"/>
      </rPr>
      <t>. Available from http://edsight.ct.gov/.</t>
    </r>
  </si>
  <si>
    <r>
      <t xml:space="preserve">Please use the dropdown menu in cell </t>
    </r>
    <r>
      <rPr>
        <b/>
        <i/>
        <sz val="11"/>
        <color theme="1"/>
        <rFont val="Arial"/>
        <family val="2"/>
      </rPr>
      <t>C8</t>
    </r>
    <r>
      <rPr>
        <i/>
        <sz val="11"/>
        <color theme="1"/>
        <rFont val="Arial"/>
        <family val="2"/>
      </rPr>
      <t xml:space="preserve"> to select specific districts.</t>
    </r>
  </si>
  <si>
    <r>
      <rPr>
        <b/>
        <sz val="11"/>
        <color theme="1"/>
        <rFont val="Arial"/>
        <family val="2"/>
      </rPr>
      <t>What does this model show and what data was used to create it?</t>
    </r>
    <r>
      <rPr>
        <sz val="11"/>
        <color theme="1"/>
        <rFont val="Arial"/>
        <family val="2"/>
      </rPr>
      <t xml:space="preserve">
This model was created to estimate what each community’s contribution and state support for special education would have been for fiscal years 2014, 2015, and 2016 if the Special Education Predictable Cost Cooperative had been implemented in 2014. This model was created using the data sources listed below under "Sources."
</t>
    </r>
    <r>
      <rPr>
        <b/>
        <sz val="11"/>
        <color theme="1"/>
        <rFont val="Arial"/>
        <family val="2"/>
      </rPr>
      <t>How is the Community Contribution calculated?</t>
    </r>
    <r>
      <rPr>
        <sz val="11"/>
        <color theme="1"/>
        <rFont val="Arial"/>
        <family val="2"/>
      </rPr>
      <t xml:space="preserve">
A town's Total Community Contribution is calculated by multiplying a town's Community Contribution by its population of special education students. Community Contributions are based on the state's average cost per special education student from the prior year and then adjusted for each school district using an Experience Adjustment and a municipal-level Equity Adjustment. The Experience Adjustment increases or decreases a Community Contribution to reflect each LEA’s spending decisions, while the Equity Adjustment adjusts a Community Contribution based on the need and wealth of the municipality.
</t>
    </r>
    <r>
      <rPr>
        <b/>
        <sz val="11"/>
        <color theme="1"/>
        <rFont val="Arial"/>
        <family val="2"/>
      </rPr>
      <t xml:space="preserve">Why doesn’t the model show special education expenditures for municipalities that do not operate their own local public school district, but instead, contribute to regional school districts? </t>
    </r>
    <r>
      <rPr>
        <sz val="11"/>
        <color theme="1"/>
        <rFont val="Arial"/>
        <family val="2"/>
      </rPr>
      <t xml:space="preserve">
Special education expenditures are reported at the school district level, rather than the town level. As a result, the Community Contribution is first calculated at the regional school district level without an Equity Adjustment, and then that Community Contribution is converted to the municipal level, where the Equity Adjustment is applied. 
</t>
    </r>
    <r>
      <rPr>
        <b/>
        <sz val="11"/>
        <color theme="1"/>
        <rFont val="Arial"/>
        <family val="2"/>
      </rPr>
      <t>Why doesn’t the model show a separate Community Contribution for choice school districts?</t>
    </r>
    <r>
      <rPr>
        <sz val="11"/>
        <color theme="1"/>
        <rFont val="Arial"/>
        <family val="2"/>
      </rPr>
      <t xml:space="preserve">
For the first implementation year, students enrolled in choice school districts will have the same Community Contribution as students enrolled in the sending town's local public school district. This is because each sending town’s local public school district currently includes special education costs for choice school students in its special education expenditures. After the first year of implementation, when data about choice school special education expenditures becomes available, separate Community Contributions will be calculated for choice school districts, ensuring choice school districts are held independently accountable for their special education spending.  </t>
    </r>
  </si>
  <si>
    <r>
      <t>Actual Federal Contribution</t>
    </r>
    <r>
      <rPr>
        <vertAlign val="superscript"/>
        <sz val="11"/>
        <color theme="1"/>
        <rFont val="Arial"/>
        <family val="2"/>
      </rPr>
      <t>1</t>
    </r>
  </si>
  <si>
    <r>
      <t xml:space="preserve">State Contribution </t>
    </r>
    <r>
      <rPr>
        <i/>
        <sz val="11"/>
        <color theme="1"/>
        <rFont val="Arial"/>
        <family val="2"/>
      </rPr>
      <t>(Model Estimate)</t>
    </r>
    <r>
      <rPr>
        <vertAlign val="superscript"/>
        <sz val="11"/>
        <color theme="1"/>
        <rFont val="Arial"/>
        <family val="2"/>
      </rPr>
      <t>2</t>
    </r>
  </si>
  <si>
    <r>
      <t xml:space="preserve">Total Community Contribution </t>
    </r>
    <r>
      <rPr>
        <i/>
        <sz val="11"/>
        <color theme="1"/>
        <rFont val="Arial"/>
        <family val="2"/>
      </rPr>
      <t>(Model Estimate)</t>
    </r>
  </si>
  <si>
    <r>
      <t>Total Actual Special Education Expenditure</t>
    </r>
    <r>
      <rPr>
        <vertAlign val="superscript"/>
        <sz val="11"/>
        <color theme="1"/>
        <rFont val="Arial"/>
        <family val="2"/>
      </rPr>
      <t>3</t>
    </r>
  </si>
  <si>
    <r>
      <t>Actual Statewide Special Education Spending per Pupil</t>
    </r>
    <r>
      <rPr>
        <vertAlign val="superscript"/>
        <sz val="11"/>
        <color theme="1"/>
        <rFont val="Arial"/>
        <family val="2"/>
      </rPr>
      <t>4</t>
    </r>
  </si>
  <si>
    <r>
      <t>Actual District Special Education Spending per Pupil</t>
    </r>
    <r>
      <rPr>
        <vertAlign val="superscript"/>
        <sz val="11"/>
        <color theme="1"/>
        <rFont val="Arial"/>
        <family val="2"/>
      </rPr>
      <t>5</t>
    </r>
  </si>
  <si>
    <r>
      <t xml:space="preserve">Town Equity Adjustment </t>
    </r>
    <r>
      <rPr>
        <i/>
        <sz val="11"/>
        <color theme="1"/>
        <rFont val="Arial"/>
        <family val="2"/>
      </rPr>
      <t>(Model Calculation)</t>
    </r>
    <r>
      <rPr>
        <vertAlign val="superscript"/>
        <sz val="11"/>
        <color theme="1"/>
        <rFont val="Arial"/>
        <family val="2"/>
      </rPr>
      <t>6</t>
    </r>
  </si>
  <si>
    <r>
      <t xml:space="preserve">Current Year Community Contribution per Pupil </t>
    </r>
    <r>
      <rPr>
        <i/>
        <sz val="11"/>
        <color theme="1"/>
        <rFont val="Arial"/>
        <family val="2"/>
      </rPr>
      <t>(Model Estimate)</t>
    </r>
  </si>
  <si>
    <r>
      <t xml:space="preserve"> Next Year's Calculated Community Contribution per Pupil </t>
    </r>
    <r>
      <rPr>
        <i/>
        <sz val="11"/>
        <color theme="1"/>
        <rFont val="Arial"/>
        <family val="2"/>
      </rPr>
      <t>(Model Estimate)</t>
    </r>
  </si>
  <si>
    <r>
      <t>Actual Special Education Student Count</t>
    </r>
    <r>
      <rPr>
        <vertAlign val="superscript"/>
        <sz val="11"/>
        <color theme="1"/>
        <rFont val="Arial"/>
        <family val="2"/>
      </rPr>
      <t>7</t>
    </r>
  </si>
  <si>
    <r>
      <t xml:space="preserve"> Next Year's Total Calculated Community Contribution</t>
    </r>
    <r>
      <rPr>
        <i/>
        <sz val="11"/>
        <color theme="1"/>
        <rFont val="Arial"/>
        <family val="2"/>
      </rPr>
      <t xml:space="preserve"> (Model Estimate)</t>
    </r>
  </si>
  <si>
    <t>Adjustment Factor</t>
  </si>
  <si>
    <t>Contribution Less Than Spending?</t>
  </si>
  <si>
    <t>IDEA $pp</t>
  </si>
  <si>
    <t>Community Contribution $pp less District Spend $pp</t>
  </si>
  <si>
    <t>UserinterfaceLEA rev3</t>
  </si>
  <si>
    <t>This sheet provides a district-level longitudinal overview of the impact of the Co-op policy intended to be used for public presentations.</t>
  </si>
  <si>
    <r>
      <t xml:space="preserve">Historically the amount spent to cover special education costs for which districts applied for Excess Cost Grant reimbursement. As the Excess Cost Grant is not fully funded, this amount has been adjusted by a factor of </t>
    </r>
    <r>
      <rPr>
        <b/>
        <sz val="11"/>
        <color theme="1"/>
        <rFont val="Calibri"/>
        <family val="2"/>
        <scheme val="minor"/>
      </rPr>
      <t>1.25</t>
    </r>
    <r>
      <rPr>
        <sz val="11"/>
        <color theme="1"/>
        <rFont val="Calibri"/>
        <family val="2"/>
        <scheme val="minor"/>
      </rPr>
      <t xml:space="preserve"> to estimate the true value of the excess costs incurred by a district. </t>
    </r>
  </si>
  <si>
    <t xml:space="preserve">Billed Community Contribution </t>
  </si>
  <si>
    <t>This factor is designed to smooth the variability in changes in the community contribution between years based on actual costs.</t>
  </si>
  <si>
    <t>Community Contribution Adjustment Factor</t>
  </si>
  <si>
    <t>*Please see Equity Solution sheet for additional detail.</t>
  </si>
  <si>
    <t>Green tab represents notes to provide additional context</t>
  </si>
  <si>
    <t xml:space="preserve">Purple tab represents user input option </t>
  </si>
  <si>
    <t>Derived from the Equity Adjustment Factor, and used to create discount based on the municipality's wealth and need.</t>
  </si>
  <si>
    <t>This is the Community Contribution obtained by applying an Experience Adjustment and Equity Adjustment to the Margin-Adjusted Community Contribution.</t>
  </si>
  <si>
    <t>A refund, if funds exist, that is distributed proportionally to LEAs that were below state average.</t>
  </si>
  <si>
    <t>Amount of money being added to the reserve at the beginning of the year.</t>
  </si>
  <si>
    <t>Amount of money added to the reserve in the first year.</t>
  </si>
  <si>
    <t>Amount of money removed from the reserve to cover cost if actual special education costs exceed projected special education costs.</t>
  </si>
  <si>
    <t>Amount of money in the reserve after additions and depletion.</t>
  </si>
  <si>
    <t>Maximum amount of money in the reserve in any given year.</t>
  </si>
  <si>
    <t>The ending amount in the reserve at the end of the year.</t>
  </si>
  <si>
    <t>The total amount of money the state spent on special education cost in any given year.</t>
  </si>
  <si>
    <t>Calculated at the end of the year, it Is the actual average basic cost.</t>
  </si>
  <si>
    <t>Calculated at the end of the year, it Is the actual average excess cost.</t>
  </si>
  <si>
    <t>The state average excess cost based on the prior year.</t>
  </si>
  <si>
    <t>The state average basic cost based on the prior year.</t>
  </si>
  <si>
    <t>The Community Contribution obtained after adding the contribution margin.</t>
  </si>
  <si>
    <t>A method to adjust the Community Contribution based on financial performance compared to the state average.</t>
  </si>
  <si>
    <t>Historically the amount spent to cover special education costs not including those costs for which districts applied for Excess Cost Grant reimbursement.</t>
  </si>
  <si>
    <t>(State Fund * 7%)</t>
  </si>
  <si>
    <t>(State Fund * 93%)</t>
  </si>
  <si>
    <t>(Prior Year Total SE Cost * 2.5%)</t>
  </si>
  <si>
    <t>Maximum of ({-4,000},{(Actual Basic Cost - BM Basic Cost)+(Actual Excess Cost + BM Excess Cost)})</t>
  </si>
  <si>
    <t>Individual LEA Experience Cap</t>
  </si>
  <si>
    <t>Upward adjustment of the Initial Base Community Contribution to account for volatility.</t>
  </si>
  <si>
    <t xml:space="preserve">(Initial Base Community Contribution + Contribution Margin + Experience Adjustment + State Refund) * PIC Index Factor </t>
  </si>
  <si>
    <t>Average Actual Basic Cost From the prior year.</t>
  </si>
  <si>
    <t>If (Reserve Depletion &gt; 0, 0, Maximum of (Actual State Fund -State Subsidies, And 0)) + Maximum of (Ending Reserve Before Reserve Cap - Required Reserve Balance, And 0)</t>
  </si>
  <si>
    <t>If (Total Actual Cost per Student 2 years prior &gt; Total Actual Cost per student 1 year prior, Minimum of (Adjusted Billed CC 1 year prior - Community Contribution Adjustment Factor * (Total Actual Cost per Student 2 years prior - Total Actual Cost per student 1 year prior)), And Billed Community Contribution, Else Maximum of (Adjusted Billed CC 1 year prior - Community Contribution Adjustment Factor * (Total Actual Cost per Student 2 years prior - Total Actual Cost per student 1 year prior)), And Billed Community Contribution)</t>
  </si>
  <si>
    <t>A * cell F29</t>
  </si>
  <si>
    <t>Refers to the total amount of money spent on special education in the state of Connecticut in a given year less federal IDEA funding.</t>
  </si>
  <si>
    <t>(Total SE Cost less IDEA - Excess Cost)</t>
  </si>
  <si>
    <t>Maximum of ({0}, -{Actual State Fund - State Subsidies})</t>
  </si>
  <si>
    <t>Amount of State Fund to Reserve + Prior Year Cumulative Reserve Balance - Reserve Depletion</t>
  </si>
  <si>
    <t xml:space="preserve">This is the final Community Contribution obtained by starting with the Billed Community Contribution and applying the Community Contribution Adjustment Factor in concert with changes in prior years total spending. </t>
  </si>
  <si>
    <t>This cap is an input to the Experience Adjustment designed to limit the Experience Adjustment to school districts spending significantly less than the state average per pupil on special education.</t>
  </si>
  <si>
    <t xml:space="preserve">A factor designed to adjust the amount of State Refund available for distribution to communities if funds exist. It is currently set at 1, which means that 100 percent of the State Refund is disbursed. </t>
  </si>
  <si>
    <t>Amount of money in any given year being used to directly cover special education costs.</t>
  </si>
  <si>
    <t>If (O &lt; 0, 0, (Max (M-J,0) + Max (O-Q,0)))</t>
  </si>
  <si>
    <t>A factor designed to reduce the Community Contribution based on the wealth/need of the paying municipality, as measured by the Public Investment Communities Index published by OPM. The EquitySolution sheet contains the various adjustment factors calculated.</t>
  </si>
  <si>
    <t>a</t>
  </si>
  <si>
    <t xml:space="preserve">jeyaraj.vadiveloo@uconn.edu </t>
  </si>
  <si>
    <t>Professor Jay Vadiveloo, PhD, FSA, MAAA, CFA, Director of the Janet &amp; Mark L Goldenson Center for Actuarial Research at the University of Connecticut.</t>
  </si>
  <si>
    <t xml:space="preserve"> </t>
  </si>
  <si>
    <t/>
  </si>
  <si>
    <t>Union assumed to have 5 special education student as data is suppressed.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</si>
</sst>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0%"/>
    <numFmt numFmtId="167" formatCode="_(&quot;$&quot;* #,##0_);_(&quot;$&quot;* \(#,##0\);_(&quot;$&quot;* &quot;-&quot;??_);_(@_)"/>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sz val="16"/>
      <color theme="0"/>
      <name val="Calibri"/>
      <family val="2"/>
      <scheme val="minor"/>
    </font>
    <font>
      <sz val="12"/>
      <color theme="0"/>
      <name val="Calibri"/>
      <family val="2"/>
      <scheme val="minor"/>
    </font>
    <font>
      <sz val="12"/>
      <color theme="1"/>
      <name val="Calibri"/>
      <family val="2"/>
      <scheme val="minor"/>
    </font>
    <font>
      <b/>
      <sz val="15"/>
      <color theme="3"/>
      <name val="Calibri"/>
      <family val="2"/>
      <scheme val="minor"/>
    </font>
    <font>
      <b/>
      <sz val="13"/>
      <color theme="3"/>
      <name val="Calibri"/>
      <family val="2"/>
      <scheme val="minor"/>
    </font>
    <font>
      <sz val="13"/>
      <color theme="1"/>
      <name val="Calibri"/>
      <family val="2"/>
      <scheme val="minor"/>
    </font>
    <font>
      <sz val="15"/>
      <color theme="0"/>
      <name val="Calibri"/>
      <family val="2"/>
      <scheme val="minor"/>
    </font>
    <font>
      <b/>
      <sz val="11"/>
      <color theme="0"/>
      <name val="Calibri"/>
      <family val="2"/>
      <scheme val="minor"/>
    </font>
    <font>
      <sz val="25"/>
      <color theme="1"/>
      <name val="Calibri"/>
      <family val="2"/>
      <scheme val="minor"/>
    </font>
    <font>
      <sz val="11"/>
      <color theme="2"/>
      <name val="Calibri"/>
      <family val="2"/>
      <scheme val="minor"/>
    </font>
    <font>
      <sz val="11"/>
      <color theme="10"/>
      <name val="Calibri"/>
      <family val="2"/>
      <scheme val="minor"/>
    </font>
    <font>
      <i/>
      <sz val="11"/>
      <color theme="1"/>
      <name val="Calibri"/>
      <family val="2"/>
      <scheme val="minor"/>
    </font>
    <font>
      <b/>
      <i/>
      <sz val="11"/>
      <color theme="1"/>
      <name val="Calibri"/>
      <family val="2"/>
      <scheme val="minor"/>
    </font>
    <font>
      <sz val="8"/>
      <name val="Calibri"/>
      <family val="2"/>
      <scheme val="minor"/>
    </font>
    <font>
      <sz val="25"/>
      <color theme="1"/>
      <name val="Arial"/>
      <family val="2"/>
    </font>
    <font>
      <sz val="11"/>
      <color theme="1"/>
      <name val="Arial"/>
      <family val="2"/>
    </font>
    <font>
      <i/>
      <sz val="11"/>
      <color theme="1"/>
      <name val="Arial"/>
      <family val="2"/>
    </font>
    <font>
      <b/>
      <i/>
      <sz val="11"/>
      <color theme="1"/>
      <name val="Arial"/>
      <family val="2"/>
    </font>
    <font>
      <i/>
      <sz val="10"/>
      <color theme="1"/>
      <name val="Arial"/>
      <family val="2"/>
    </font>
    <font>
      <sz val="16"/>
      <color theme="0"/>
      <name val="Arial"/>
      <family val="2"/>
    </font>
    <font>
      <sz val="11"/>
      <color theme="0"/>
      <name val="Arial"/>
      <family val="2"/>
    </font>
    <font>
      <b/>
      <sz val="11"/>
      <color theme="1"/>
      <name val="Arial"/>
      <family val="2"/>
    </font>
    <font>
      <b/>
      <sz val="10.5"/>
      <color theme="1"/>
      <name val="Arial"/>
      <family val="2"/>
    </font>
    <font>
      <sz val="10.5"/>
      <color theme="1"/>
      <name val="Arial"/>
      <family val="2"/>
    </font>
    <font>
      <vertAlign val="superscript"/>
      <sz val="10.5"/>
      <color theme="1"/>
      <name val="Arial"/>
      <family val="2"/>
    </font>
    <font>
      <i/>
      <sz val="10.5"/>
      <color theme="1"/>
      <name val="Arial"/>
      <family val="2"/>
    </font>
    <font>
      <vertAlign val="superscript"/>
      <sz val="11"/>
      <color theme="1"/>
      <name val="Arial"/>
      <family val="2"/>
    </font>
  </fonts>
  <fills count="17">
    <fill>
      <patternFill patternType="none"/>
    </fill>
    <fill>
      <patternFill patternType="gray125"/>
    </fill>
    <fill>
      <patternFill patternType="solid">
        <fgColor theme="3" tint="-0.249977111117893"/>
        <bgColor indexed="64"/>
      </patternFill>
    </fill>
    <fill>
      <patternFill patternType="solid">
        <fgColor rgb="FFFFC000"/>
        <bgColor indexed="64"/>
      </patternFill>
    </fill>
    <fill>
      <patternFill patternType="solid">
        <fgColor theme="4"/>
      </patternFill>
    </fill>
    <fill>
      <patternFill patternType="solid">
        <fgColor theme="3" tint="0.39997558519241921"/>
        <bgColor indexed="64"/>
      </patternFill>
    </fill>
    <fill>
      <patternFill patternType="solid">
        <fgColor theme="4"/>
        <bgColor indexed="64"/>
      </patternFill>
    </fill>
    <fill>
      <patternFill patternType="solid">
        <fgColor rgb="FFFF0000"/>
        <bgColor indexed="64"/>
      </patternFill>
    </fill>
    <fill>
      <patternFill patternType="solid">
        <fgColor theme="7"/>
        <bgColor indexed="64"/>
      </patternFill>
    </fill>
    <fill>
      <patternFill patternType="solid">
        <fgColor theme="6"/>
      </patternFill>
    </fill>
    <fill>
      <patternFill patternType="solid">
        <fgColor rgb="FF92D050"/>
        <bgColor indexed="64"/>
      </patternFill>
    </fill>
    <fill>
      <patternFill patternType="solid">
        <fgColor theme="6"/>
        <bgColor indexed="64"/>
      </patternFill>
    </fill>
    <fill>
      <patternFill patternType="solid">
        <fgColor theme="1"/>
        <bgColor indexed="64"/>
      </patternFill>
    </fill>
    <fill>
      <patternFill patternType="solid">
        <fgColor rgb="FF7030A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39997558519241921"/>
        <bgColor indexed="64"/>
      </patternFill>
    </fill>
  </fills>
  <borders count="35">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style="medium">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thin">
        <color auto="1"/>
      </top>
      <bottom style="double">
        <color auto="1"/>
      </bottom>
      <diagonal/>
    </border>
    <border>
      <left/>
      <right style="medium">
        <color auto="1"/>
      </right>
      <top style="double">
        <color auto="1"/>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thin">
        <color indexed="64"/>
      </left>
      <right/>
      <top style="medium">
        <color auto="1"/>
      </top>
      <bottom style="medium">
        <color auto="1"/>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4" borderId="0" applyNumberFormat="0" applyBorder="0" applyAlignment="0" applyProtection="0"/>
    <xf numFmtId="0" fontId="8" fillId="0" borderId="18" applyNumberFormat="0" applyFill="0" applyAlignment="0" applyProtection="0"/>
    <xf numFmtId="0" fontId="9" fillId="0" borderId="19" applyNumberFormat="0" applyFill="0" applyAlignment="0" applyProtection="0"/>
    <xf numFmtId="0" fontId="3" fillId="9" borderId="0" applyNumberFormat="0" applyBorder="0" applyAlignment="0" applyProtection="0"/>
    <xf numFmtId="0" fontId="15" fillId="0" borderId="0" applyNumberFormat="0" applyFill="0" applyBorder="0" applyAlignment="0" applyProtection="0"/>
  </cellStyleXfs>
  <cellXfs count="691">
    <xf numFmtId="0" fontId="0" fillId="0" borderId="0" xfId="0"/>
    <xf numFmtId="164" fontId="0" fillId="0" borderId="0" xfId="1" applyNumberFormat="1" applyFont="1"/>
    <xf numFmtId="9" fontId="0" fillId="0" borderId="0" xfId="2" applyNumberFormat="1" applyFont="1" applyBorder="1"/>
    <xf numFmtId="9" fontId="0" fillId="0" borderId="6" xfId="2" applyNumberFormat="1" applyFont="1" applyBorder="1"/>
    <xf numFmtId="9" fontId="0" fillId="0" borderId="8" xfId="2" applyNumberFormat="1" applyFont="1" applyBorder="1"/>
    <xf numFmtId="9" fontId="0" fillId="0" borderId="9" xfId="2" applyNumberFormat="1" applyFont="1" applyBorder="1"/>
    <xf numFmtId="164" fontId="0" fillId="0" borderId="0" xfId="1" applyNumberFormat="1" applyFont="1" applyFill="1" applyBorder="1"/>
    <xf numFmtId="9" fontId="0" fillId="0" borderId="0" xfId="2" applyFont="1" applyBorder="1"/>
    <xf numFmtId="0" fontId="0" fillId="0" borderId="5" xfId="0" applyFont="1" applyFill="1" applyBorder="1" applyAlignment="1">
      <alignment horizontal="left"/>
    </xf>
    <xf numFmtId="0" fontId="0" fillId="0" borderId="5" xfId="0" applyFont="1" applyFill="1" applyBorder="1"/>
    <xf numFmtId="9" fontId="0" fillId="0" borderId="5" xfId="2" applyFont="1" applyBorder="1"/>
    <xf numFmtId="9" fontId="0" fillId="0" borderId="8" xfId="2" applyFont="1" applyBorder="1"/>
    <xf numFmtId="9" fontId="0" fillId="0" borderId="0" xfId="2" applyFont="1"/>
    <xf numFmtId="0" fontId="3" fillId="6" borderId="7" xfId="0" applyFont="1" applyFill="1" applyBorder="1" applyAlignment="1">
      <alignment horizontal="left"/>
    </xf>
    <xf numFmtId="0" fontId="4" fillId="0" borderId="5" xfId="3" applyFont="1" applyFill="1" applyBorder="1"/>
    <xf numFmtId="0" fontId="3" fillId="5" borderId="7" xfId="0" applyFont="1" applyFill="1" applyBorder="1"/>
    <xf numFmtId="0" fontId="3" fillId="5" borderId="5" xfId="0" applyFont="1" applyFill="1" applyBorder="1"/>
    <xf numFmtId="43" fontId="0" fillId="0" borderId="1" xfId="1" applyFont="1" applyBorder="1" applyAlignment="1">
      <alignment horizontal="center"/>
    </xf>
    <xf numFmtId="43" fontId="0" fillId="0" borderId="1" xfId="1" applyFont="1" applyBorder="1" applyAlignment="1">
      <alignment horizontal="left"/>
    </xf>
    <xf numFmtId="9" fontId="0" fillId="0" borderId="6" xfId="2" applyFont="1" applyBorder="1"/>
    <xf numFmtId="9" fontId="0" fillId="0" borderId="9" xfId="2" applyFont="1" applyBorder="1"/>
    <xf numFmtId="9" fontId="0" fillId="0" borderId="10" xfId="2" applyFont="1" applyBorder="1" applyAlignment="1">
      <alignment horizontal="center"/>
    </xf>
    <xf numFmtId="9" fontId="0" fillId="0" borderId="11" xfId="2" applyFont="1" applyBorder="1"/>
    <xf numFmtId="9" fontId="0" fillId="0" borderId="12" xfId="2" applyFont="1" applyBorder="1"/>
    <xf numFmtId="0" fontId="0" fillId="0" borderId="3" xfId="1" applyNumberFormat="1" applyFont="1" applyBorder="1" applyAlignment="1">
      <alignment horizontal="center"/>
    </xf>
    <xf numFmtId="0" fontId="0" fillId="0" borderId="4" xfId="1" applyNumberFormat="1" applyFont="1" applyBorder="1" applyAlignment="1">
      <alignment horizontal="center"/>
    </xf>
    <xf numFmtId="9" fontId="0" fillId="0" borderId="10" xfId="2" applyFont="1" applyBorder="1"/>
    <xf numFmtId="0" fontId="3" fillId="7" borderId="11" xfId="0" applyFont="1" applyFill="1" applyBorder="1" applyAlignment="1"/>
    <xf numFmtId="1" fontId="0" fillId="0" borderId="11" xfId="1" applyNumberFormat="1" applyFont="1" applyBorder="1" applyAlignment="1">
      <alignment horizontal="center"/>
    </xf>
    <xf numFmtId="164" fontId="0" fillId="0" borderId="11" xfId="1" applyNumberFormat="1" applyFont="1" applyBorder="1" applyAlignment="1">
      <alignment horizontal="center"/>
    </xf>
    <xf numFmtId="9" fontId="0" fillId="0" borderId="7" xfId="2" applyFont="1" applyBorder="1"/>
    <xf numFmtId="0" fontId="0" fillId="0" borderId="14" xfId="1" applyNumberFormat="1" applyFont="1" applyBorder="1" applyAlignment="1">
      <alignment horizontal="center"/>
    </xf>
    <xf numFmtId="1" fontId="0" fillId="0" borderId="14" xfId="1" applyNumberFormat="1" applyFont="1" applyBorder="1" applyAlignment="1">
      <alignment horizontal="center"/>
    </xf>
    <xf numFmtId="1" fontId="0" fillId="0" borderId="15" xfId="2" applyNumberFormat="1" applyFont="1" applyBorder="1" applyAlignment="1">
      <alignment horizontal="center"/>
    </xf>
    <xf numFmtId="1" fontId="0" fillId="0" borderId="13" xfId="1" applyNumberFormat="1" applyFont="1" applyBorder="1" applyAlignment="1">
      <alignment horizontal="center"/>
    </xf>
    <xf numFmtId="0" fontId="0" fillId="0" borderId="14" xfId="2" applyNumberFormat="1" applyFont="1" applyBorder="1" applyAlignment="1">
      <alignment horizontal="center"/>
    </xf>
    <xf numFmtId="0" fontId="3" fillId="2" borderId="1" xfId="0" applyFont="1" applyFill="1" applyBorder="1" applyAlignment="1"/>
    <xf numFmtId="0" fontId="3" fillId="2" borderId="11" xfId="0" applyFont="1" applyFill="1" applyBorder="1" applyAlignment="1"/>
    <xf numFmtId="0" fontId="3" fillId="7" borderId="1" xfId="0" applyFont="1" applyFill="1" applyBorder="1" applyAlignment="1"/>
    <xf numFmtId="1" fontId="0" fillId="0" borderId="15" xfId="1" applyNumberFormat="1" applyFont="1" applyBorder="1" applyAlignment="1">
      <alignment horizontal="center"/>
    </xf>
    <xf numFmtId="0" fontId="3" fillId="7" borderId="1" xfId="0" applyFont="1" applyFill="1" applyBorder="1" applyAlignment="1">
      <alignment horizontal="center"/>
    </xf>
    <xf numFmtId="0" fontId="3" fillId="2" borderId="1" xfId="0" applyFont="1" applyFill="1" applyBorder="1" applyAlignment="1">
      <alignment horizontal="center"/>
    </xf>
    <xf numFmtId="164" fontId="0" fillId="0" borderId="15" xfId="1" applyNumberFormat="1" applyFont="1" applyFill="1" applyBorder="1" applyAlignment="1">
      <alignment horizontal="center"/>
    </xf>
    <xf numFmtId="43" fontId="0" fillId="0" borderId="0" xfId="1" applyFont="1" applyBorder="1" applyAlignment="1">
      <alignment horizontal="center"/>
    </xf>
    <xf numFmtId="0" fontId="0" fillId="0" borderId="0" xfId="1" applyNumberFormat="1" applyFont="1" applyBorder="1" applyAlignment="1">
      <alignment horizontal="center"/>
    </xf>
    <xf numFmtId="1" fontId="0" fillId="0" borderId="0" xfId="1" applyNumberFormat="1" applyFont="1" applyBorder="1" applyAlignment="1">
      <alignment horizontal="center"/>
    </xf>
    <xf numFmtId="166" fontId="0" fillId="8" borderId="1" xfId="2" applyNumberFormat="1" applyFont="1" applyFill="1" applyBorder="1" applyAlignment="1">
      <alignment horizontal="center"/>
    </xf>
    <xf numFmtId="166" fontId="0" fillId="8" borderId="12" xfId="2" applyNumberFormat="1" applyFont="1" applyFill="1" applyBorder="1" applyAlignment="1">
      <alignment horizontal="center"/>
    </xf>
    <xf numFmtId="164" fontId="0" fillId="0" borderId="2" xfId="1" applyNumberFormat="1" applyFont="1" applyBorder="1" applyAlignment="1"/>
    <xf numFmtId="164" fontId="0" fillId="0" borderId="3" xfId="1" applyNumberFormat="1" applyFont="1" applyBorder="1" applyAlignment="1"/>
    <xf numFmtId="164" fontId="0" fillId="0" borderId="4" xfId="1" applyNumberFormat="1" applyFont="1" applyBorder="1" applyAlignment="1"/>
    <xf numFmtId="164" fontId="0" fillId="0" borderId="7" xfId="1" applyNumberFormat="1" applyFont="1" applyBorder="1" applyAlignment="1"/>
    <xf numFmtId="164" fontId="0" fillId="0" borderId="8" xfId="1" applyNumberFormat="1" applyFont="1" applyBorder="1" applyAlignment="1"/>
    <xf numFmtId="164" fontId="0" fillId="0" borderId="9" xfId="1" applyNumberFormat="1" applyFont="1" applyBorder="1" applyAlignment="1"/>
    <xf numFmtId="2" fontId="0" fillId="0" borderId="0" xfId="0" applyNumberFormat="1" applyFont="1" applyBorder="1"/>
    <xf numFmtId="2" fontId="2" fillId="0" borderId="0" xfId="0" applyNumberFormat="1" applyFont="1" applyBorder="1"/>
    <xf numFmtId="9" fontId="0" fillId="0" borderId="0" xfId="2" applyFont="1" applyFill="1" applyBorder="1" applyAlignment="1">
      <alignment horizontal="center"/>
    </xf>
    <xf numFmtId="9" fontId="0" fillId="0" borderId="7" xfId="2" applyFont="1" applyFill="1" applyBorder="1" applyAlignment="1">
      <alignment horizontal="center"/>
    </xf>
    <xf numFmtId="9" fontId="0" fillId="0" borderId="17" xfId="2" applyFont="1" applyBorder="1" applyAlignment="1">
      <alignment horizontal="center"/>
    </xf>
    <xf numFmtId="3" fontId="0" fillId="0" borderId="0" xfId="1" applyNumberFormat="1" applyFont="1" applyBorder="1" applyAlignment="1">
      <alignment horizontal="center"/>
    </xf>
    <xf numFmtId="0" fontId="0" fillId="0" borderId="14" xfId="0" applyFont="1" applyFill="1" applyBorder="1"/>
    <xf numFmtId="0" fontId="0" fillId="0" borderId="15" xfId="0" applyFont="1" applyFill="1" applyBorder="1"/>
    <xf numFmtId="3" fontId="0" fillId="0" borderId="14" xfId="1" applyNumberFormat="1" applyFont="1" applyBorder="1" applyAlignment="1">
      <alignment horizontal="center"/>
    </xf>
    <xf numFmtId="3" fontId="0" fillId="0" borderId="7" xfId="1" applyNumberFormat="1" applyFont="1" applyBorder="1" applyAlignment="1">
      <alignment horizontal="center"/>
    </xf>
    <xf numFmtId="3" fontId="0" fillId="0" borderId="8" xfId="1" applyNumberFormat="1" applyFont="1" applyBorder="1" applyAlignment="1">
      <alignment horizontal="center"/>
    </xf>
    <xf numFmtId="3" fontId="0" fillId="0" borderId="9" xfId="1" applyNumberFormat="1" applyFont="1" applyBorder="1" applyAlignment="1">
      <alignment horizontal="center"/>
    </xf>
    <xf numFmtId="3" fontId="0" fillId="0" borderId="5" xfId="1" applyNumberFormat="1" applyFont="1" applyBorder="1" applyAlignment="1">
      <alignment horizontal="center"/>
    </xf>
    <xf numFmtId="3" fontId="0" fillId="0" borderId="6" xfId="1" applyNumberFormat="1" applyFont="1" applyBorder="1" applyAlignment="1">
      <alignment horizontal="center"/>
    </xf>
    <xf numFmtId="9" fontId="0" fillId="0" borderId="5" xfId="2" applyFont="1" applyFill="1" applyBorder="1" applyAlignment="1">
      <alignment horizontal="center"/>
    </xf>
    <xf numFmtId="9" fontId="0" fillId="0" borderId="0" xfId="2" applyNumberFormat="1" applyFont="1" applyBorder="1" applyAlignment="1">
      <alignment horizontal="center"/>
    </xf>
    <xf numFmtId="9" fontId="0" fillId="0" borderId="0" xfId="2" applyFont="1" applyAlignment="1">
      <alignment horizontal="center"/>
    </xf>
    <xf numFmtId="9" fontId="0" fillId="0" borderId="8" xfId="2" applyNumberFormat="1" applyFont="1" applyBorder="1" applyAlignment="1">
      <alignment horizontal="center"/>
    </xf>
    <xf numFmtId="9" fontId="0" fillId="0" borderId="11" xfId="2" applyFont="1" applyBorder="1" applyAlignment="1">
      <alignment horizontal="center"/>
    </xf>
    <xf numFmtId="9" fontId="0" fillId="0" borderId="12" xfId="2" applyFont="1" applyBorder="1" applyAlignment="1">
      <alignment horizontal="center"/>
    </xf>
    <xf numFmtId="0" fontId="4" fillId="0" borderId="14" xfId="0" applyFont="1" applyFill="1" applyBorder="1"/>
    <xf numFmtId="9" fontId="0" fillId="0" borderId="23" xfId="2" applyFont="1" applyBorder="1" applyAlignment="1">
      <alignment horizontal="center"/>
    </xf>
    <xf numFmtId="9" fontId="0" fillId="0" borderId="24" xfId="2" applyFont="1" applyBorder="1" applyAlignment="1">
      <alignment horizontal="center"/>
    </xf>
    <xf numFmtId="0" fontId="10" fillId="11" borderId="1" xfId="5" applyFont="1" applyFill="1" applyBorder="1" applyAlignment="1">
      <alignment horizontal="center"/>
    </xf>
    <xf numFmtId="164" fontId="0" fillId="0" borderId="16" xfId="1" applyNumberFormat="1" applyFont="1" applyFill="1" applyBorder="1" applyAlignment="1"/>
    <xf numFmtId="164" fontId="0" fillId="0" borderId="22" xfId="1" applyNumberFormat="1" applyFont="1" applyFill="1" applyBorder="1" applyAlignment="1"/>
    <xf numFmtId="164" fontId="0" fillId="0" borderId="21" xfId="1" applyNumberFormat="1" applyFont="1" applyFill="1" applyBorder="1" applyAlignment="1">
      <alignment horizontal="center"/>
    </xf>
    <xf numFmtId="164" fontId="0" fillId="0" borderId="16" xfId="1" applyNumberFormat="1" applyFont="1" applyFill="1" applyBorder="1" applyAlignment="1">
      <alignment horizontal="center"/>
    </xf>
    <xf numFmtId="0" fontId="13" fillId="0" borderId="0" xfId="0" applyFont="1"/>
    <xf numFmtId="0" fontId="3" fillId="7" borderId="11" xfId="0" applyFont="1" applyFill="1" applyBorder="1" applyAlignment="1">
      <alignment horizontal="center"/>
    </xf>
    <xf numFmtId="0" fontId="3" fillId="7" borderId="12" xfId="0" applyFont="1" applyFill="1" applyBorder="1" applyAlignment="1">
      <alignment horizontal="center"/>
    </xf>
    <xf numFmtId="0" fontId="0" fillId="3" borderId="10" xfId="0" applyFont="1" applyFill="1" applyBorder="1" applyAlignment="1">
      <alignment horizontal="center"/>
    </xf>
    <xf numFmtId="0" fontId="0" fillId="3" borderId="11" xfId="0" applyFont="1" applyFill="1" applyBorder="1" applyAlignment="1">
      <alignment horizontal="center"/>
    </xf>
    <xf numFmtId="0" fontId="5" fillId="2" borderId="5" xfId="0" applyFont="1" applyFill="1" applyBorder="1" applyAlignment="1">
      <alignment horizontal="center" vertical="center"/>
    </xf>
    <xf numFmtId="9" fontId="0" fillId="0" borderId="7" xfId="2" applyFont="1" applyBorder="1" applyAlignment="1">
      <alignment horizontal="center"/>
    </xf>
    <xf numFmtId="9" fontId="0" fillId="0" borderId="5" xfId="2" applyFont="1" applyBorder="1" applyAlignment="1">
      <alignment horizontal="center"/>
    </xf>
    <xf numFmtId="9" fontId="0" fillId="0" borderId="0" xfId="2" applyFont="1" applyBorder="1" applyAlignment="1">
      <alignment horizontal="center"/>
    </xf>
    <xf numFmtId="9" fontId="0" fillId="0" borderId="6" xfId="2" applyFont="1" applyBorder="1" applyAlignment="1">
      <alignment horizontal="center"/>
    </xf>
    <xf numFmtId="0" fontId="3" fillId="12" borderId="0" xfId="0" applyFont="1" applyFill="1" applyAlignment="1">
      <alignment horizontal="center"/>
    </xf>
    <xf numFmtId="0" fontId="3" fillId="12" borderId="3" xfId="0" applyFont="1" applyFill="1" applyBorder="1" applyAlignment="1">
      <alignment horizontal="center"/>
    </xf>
    <xf numFmtId="0" fontId="3" fillId="12" borderId="1" xfId="0" applyFont="1" applyFill="1" applyBorder="1" applyAlignment="1">
      <alignment horizontal="center"/>
    </xf>
    <xf numFmtId="0" fontId="4" fillId="3" borderId="1" xfId="0" applyFont="1" applyFill="1" applyBorder="1" applyAlignment="1">
      <alignment horizontal="center"/>
    </xf>
    <xf numFmtId="0" fontId="3" fillId="13" borderId="1" xfId="0" applyFont="1" applyFill="1" applyBorder="1" applyAlignment="1">
      <alignment horizontal="center"/>
    </xf>
    <xf numFmtId="0" fontId="0" fillId="0" borderId="14" xfId="0" applyFont="1" applyFill="1" applyBorder="1" applyAlignment="1">
      <alignment horizontal="center"/>
    </xf>
    <xf numFmtId="0" fontId="13" fillId="0" borderId="0" xfId="0" applyFont="1" applyFill="1"/>
    <xf numFmtId="164" fontId="0" fillId="0" borderId="0" xfId="1" applyNumberFormat="1" applyFont="1" applyFill="1"/>
    <xf numFmtId="0" fontId="14" fillId="0" borderId="0" xfId="0" applyFont="1" applyFill="1" applyAlignment="1">
      <alignment horizontal="center"/>
    </xf>
    <xf numFmtId="0" fontId="14" fillId="13" borderId="1" xfId="0" applyFont="1" applyFill="1" applyBorder="1" applyAlignment="1">
      <alignment horizontal="center" vertical="center"/>
    </xf>
    <xf numFmtId="9" fontId="0" fillId="0" borderId="8" xfId="2" applyFont="1" applyFill="1" applyBorder="1" applyAlignment="1">
      <alignment horizontal="center"/>
    </xf>
    <xf numFmtId="0" fontId="7" fillId="11" borderId="1" xfId="0" applyFont="1" applyFill="1" applyBorder="1" applyAlignment="1">
      <alignment horizontal="center"/>
    </xf>
    <xf numFmtId="0" fontId="2" fillId="0" borderId="0" xfId="0" applyFont="1" applyFill="1" applyBorder="1" applyAlignment="1">
      <alignment horizontal="center"/>
    </xf>
    <xf numFmtId="0" fontId="12" fillId="0" borderId="0" xfId="0" applyFont="1" applyFill="1" applyBorder="1" applyAlignment="1">
      <alignment horizontal="center"/>
    </xf>
    <xf numFmtId="9" fontId="0" fillId="0" borderId="6" xfId="2" applyFont="1" applyFill="1" applyBorder="1" applyAlignment="1">
      <alignment horizontal="center"/>
    </xf>
    <xf numFmtId="0" fontId="0" fillId="0" borderId="0" xfId="0" applyFont="1"/>
    <xf numFmtId="0" fontId="0" fillId="0" borderId="0" xfId="0" applyFont="1" applyAlignment="1">
      <alignment horizontal="center"/>
    </xf>
    <xf numFmtId="0" fontId="0" fillId="0" borderId="14" xfId="0" applyFont="1" applyBorder="1" applyAlignment="1">
      <alignment horizontal="center"/>
    </xf>
    <xf numFmtId="0" fontId="0" fillId="0" borderId="14" xfId="0" applyFont="1" applyBorder="1" applyAlignment="1">
      <alignment horizontal="left"/>
    </xf>
    <xf numFmtId="0" fontId="0" fillId="0" borderId="13" xfId="0" applyFont="1" applyBorder="1"/>
    <xf numFmtId="0" fontId="0" fillId="0" borderId="14" xfId="0" applyFont="1" applyBorder="1"/>
    <xf numFmtId="3" fontId="0" fillId="0" borderId="14" xfId="0" applyNumberFormat="1" applyFont="1" applyBorder="1" applyAlignment="1">
      <alignment horizontal="center"/>
    </xf>
    <xf numFmtId="0" fontId="0" fillId="0" borderId="15" xfId="0" applyFont="1" applyBorder="1" applyAlignment="1">
      <alignment horizontal="center"/>
    </xf>
    <xf numFmtId="0" fontId="0" fillId="0" borderId="15" xfId="0" applyFont="1" applyBorder="1"/>
    <xf numFmtId="0" fontId="0" fillId="0" borderId="0" xfId="0" applyFont="1" applyBorder="1" applyAlignment="1">
      <alignment horizontal="left"/>
    </xf>
    <xf numFmtId="0" fontId="0" fillId="0" borderId="0" xfId="0" applyFont="1" applyAlignment="1">
      <alignment horizontal="left"/>
    </xf>
    <xf numFmtId="0" fontId="0" fillId="0" borderId="0" xfId="0" applyFont="1" applyFill="1"/>
    <xf numFmtId="0" fontId="0" fillId="0" borderId="0" xfId="0" applyFont="1" applyFill="1" applyBorder="1" applyAlignment="1">
      <alignment horizontal="left"/>
    </xf>
    <xf numFmtId="0" fontId="0" fillId="0" borderId="0" xfId="0" applyFont="1" applyFill="1" applyBorder="1"/>
    <xf numFmtId="0" fontId="0" fillId="0" borderId="0" xfId="0" applyFont="1" applyFill="1" applyBorder="1" applyAlignment="1">
      <alignment horizontal="center"/>
    </xf>
    <xf numFmtId="0" fontId="0" fillId="0" borderId="0" xfId="0" applyFont="1" applyAlignment="1"/>
    <xf numFmtId="1" fontId="0" fillId="0" borderId="0" xfId="0" applyNumberFormat="1" applyFont="1"/>
    <xf numFmtId="0" fontId="0" fillId="0" borderId="0" xfId="0" applyFont="1" applyBorder="1"/>
    <xf numFmtId="0" fontId="0" fillId="0" borderId="8" xfId="0" applyFont="1" applyFill="1" applyBorder="1"/>
    <xf numFmtId="0" fontId="0" fillId="0" borderId="6" xfId="0" applyFont="1" applyBorder="1"/>
    <xf numFmtId="0" fontId="0" fillId="0" borderId="3" xfId="0" applyFont="1" applyBorder="1"/>
    <xf numFmtId="0" fontId="0" fillId="0" borderId="3" xfId="0" applyFont="1" applyFill="1" applyBorder="1"/>
    <xf numFmtId="0" fontId="0" fillId="0" borderId="4" xfId="0" applyFont="1" applyFill="1" applyBorder="1"/>
    <xf numFmtId="0" fontId="0" fillId="0" borderId="5" xfId="0" applyFont="1" applyBorder="1"/>
    <xf numFmtId="0" fontId="0" fillId="0" borderId="1" xfId="0" applyFont="1" applyBorder="1" applyAlignment="1">
      <alignment horizontal="center"/>
    </xf>
    <xf numFmtId="0" fontId="0" fillId="0" borderId="2" xfId="0" applyFont="1" applyBorder="1" applyAlignment="1">
      <alignment horizontal="center"/>
    </xf>
    <xf numFmtId="0" fontId="0" fillId="0" borderId="4" xfId="0" applyFont="1" applyBorder="1" applyAlignment="1">
      <alignment horizontal="center"/>
    </xf>
    <xf numFmtId="0" fontId="0" fillId="0" borderId="10" xfId="0" applyFont="1" applyBorder="1"/>
    <xf numFmtId="9" fontId="0" fillId="0" borderId="10" xfId="0" applyNumberFormat="1" applyFont="1" applyBorder="1" applyAlignment="1">
      <alignment horizontal="center"/>
    </xf>
    <xf numFmtId="0" fontId="0" fillId="0" borderId="1" xfId="0" applyFont="1" applyBorder="1"/>
    <xf numFmtId="1" fontId="0" fillId="0" borderId="11" xfId="0" applyNumberFormat="1" applyFont="1" applyBorder="1" applyAlignment="1">
      <alignment horizontal="center"/>
    </xf>
    <xf numFmtId="1" fontId="0" fillId="0" borderId="10" xfId="0" applyNumberFormat="1" applyFont="1" applyBorder="1" applyAlignment="1">
      <alignment horizontal="center"/>
    </xf>
    <xf numFmtId="1" fontId="0" fillId="0" borderId="12" xfId="0" applyNumberFormat="1" applyFont="1" applyBorder="1" applyAlignment="1">
      <alignment horizontal="center"/>
    </xf>
    <xf numFmtId="0" fontId="0" fillId="0" borderId="2" xfId="0" applyFont="1" applyBorder="1"/>
    <xf numFmtId="0" fontId="0" fillId="0" borderId="5" xfId="0" applyFont="1" applyBorder="1" applyAlignment="1">
      <alignment horizontal="center"/>
    </xf>
    <xf numFmtId="0" fontId="0" fillId="0" borderId="6" xfId="0" applyFont="1" applyBorder="1" applyAlignment="1">
      <alignment horizontal="center"/>
    </xf>
    <xf numFmtId="9" fontId="0" fillId="0" borderId="5" xfId="0" applyNumberFormat="1" applyFont="1" applyBorder="1" applyAlignment="1">
      <alignment horizontal="center"/>
    </xf>
    <xf numFmtId="9" fontId="0" fillId="0" borderId="0" xfId="0" applyNumberFormat="1" applyFont="1" applyBorder="1" applyAlignment="1">
      <alignment horizontal="center"/>
    </xf>
    <xf numFmtId="9" fontId="0" fillId="0" borderId="6" xfId="0" applyNumberFormat="1" applyFont="1" applyBorder="1" applyAlignment="1">
      <alignment horizontal="center"/>
    </xf>
    <xf numFmtId="1" fontId="0" fillId="0" borderId="2" xfId="0" applyNumberFormat="1" applyFont="1" applyBorder="1" applyAlignment="1">
      <alignment horizontal="center"/>
    </xf>
    <xf numFmtId="1" fontId="0" fillId="0" borderId="3" xfId="0" applyNumberFormat="1" applyFont="1" applyBorder="1" applyAlignment="1">
      <alignment horizontal="center"/>
    </xf>
    <xf numFmtId="1" fontId="0" fillId="0" borderId="4" xfId="0" applyNumberFormat="1" applyFont="1" applyBorder="1" applyAlignment="1">
      <alignment horizontal="center"/>
    </xf>
    <xf numFmtId="1" fontId="0" fillId="0" borderId="5" xfId="0" applyNumberFormat="1" applyFont="1" applyBorder="1" applyAlignment="1">
      <alignment horizontal="center"/>
    </xf>
    <xf numFmtId="1" fontId="0" fillId="0" borderId="0" xfId="0" applyNumberFormat="1" applyFont="1" applyBorder="1" applyAlignment="1">
      <alignment horizontal="center"/>
    </xf>
    <xf numFmtId="1" fontId="0" fillId="0" borderId="6" xfId="0" applyNumberFormat="1" applyFont="1" applyBorder="1" applyAlignment="1">
      <alignment horizontal="center"/>
    </xf>
    <xf numFmtId="0" fontId="0" fillId="0" borderId="7" xfId="0" applyFont="1" applyBorder="1" applyAlignment="1">
      <alignment horizontal="center"/>
    </xf>
    <xf numFmtId="0" fontId="0" fillId="0" borderId="9" xfId="0" applyFont="1" applyBorder="1" applyAlignment="1">
      <alignment horizontal="center"/>
    </xf>
    <xf numFmtId="9" fontId="0" fillId="0" borderId="5" xfId="0" applyNumberFormat="1" applyFont="1" applyFill="1" applyBorder="1" applyAlignment="1">
      <alignment horizontal="center"/>
    </xf>
    <xf numFmtId="9" fontId="0" fillId="0" borderId="0" xfId="0" applyNumberFormat="1" applyFont="1" applyFill="1" applyBorder="1" applyAlignment="1">
      <alignment horizontal="center"/>
    </xf>
    <xf numFmtId="9" fontId="0" fillId="0" borderId="6" xfId="0" applyNumberFormat="1" applyFont="1" applyFill="1" applyBorder="1" applyAlignment="1">
      <alignment horizontal="center"/>
    </xf>
    <xf numFmtId="1" fontId="0" fillId="0" borderId="5" xfId="0" applyNumberFormat="1" applyFont="1" applyFill="1" applyBorder="1" applyAlignment="1">
      <alignment horizontal="center"/>
    </xf>
    <xf numFmtId="1" fontId="0" fillId="0" borderId="0" xfId="0" applyNumberFormat="1" applyFont="1" applyFill="1" applyBorder="1" applyAlignment="1">
      <alignment horizontal="center"/>
    </xf>
    <xf numFmtId="1" fontId="0" fillId="0" borderId="6" xfId="0" applyNumberFormat="1" applyFont="1" applyFill="1" applyBorder="1" applyAlignment="1">
      <alignment horizontal="center"/>
    </xf>
    <xf numFmtId="0" fontId="0" fillId="0" borderId="6" xfId="0" applyFont="1" applyFill="1" applyBorder="1" applyAlignment="1">
      <alignment horizontal="center"/>
    </xf>
    <xf numFmtId="0" fontId="0" fillId="0" borderId="7" xfId="0" applyFont="1" applyBorder="1"/>
    <xf numFmtId="9" fontId="0" fillId="0" borderId="8" xfId="0" applyNumberFormat="1" applyFont="1" applyBorder="1" applyAlignment="1">
      <alignment horizontal="center"/>
    </xf>
    <xf numFmtId="9" fontId="0" fillId="0" borderId="9" xfId="0" applyNumberFormat="1" applyFont="1" applyBorder="1" applyAlignment="1">
      <alignment horizontal="center"/>
    </xf>
    <xf numFmtId="0" fontId="0" fillId="0" borderId="8" xfId="0" applyFont="1" applyBorder="1"/>
    <xf numFmtId="1" fontId="0" fillId="0" borderId="7" xfId="0" applyNumberFormat="1" applyFont="1" applyBorder="1" applyAlignment="1">
      <alignment horizontal="center"/>
    </xf>
    <xf numFmtId="1" fontId="0" fillId="0" borderId="8" xfId="0" applyNumberFormat="1" applyFont="1" applyBorder="1" applyAlignment="1">
      <alignment horizontal="center"/>
    </xf>
    <xf numFmtId="1" fontId="0" fillId="0" borderId="9" xfId="0" applyNumberFormat="1" applyFont="1" applyBorder="1" applyAlignment="1">
      <alignment horizontal="center"/>
    </xf>
    <xf numFmtId="9" fontId="0" fillId="0" borderId="2" xfId="0" applyNumberFormat="1" applyFont="1" applyBorder="1"/>
    <xf numFmtId="9" fontId="0" fillId="0" borderId="3" xfId="0" applyNumberFormat="1" applyFont="1" applyBorder="1"/>
    <xf numFmtId="9" fontId="0" fillId="0" borderId="4" xfId="0" applyNumberFormat="1" applyFont="1" applyBorder="1"/>
    <xf numFmtId="9" fontId="0" fillId="0" borderId="10" xfId="0" applyNumberFormat="1" applyFont="1" applyBorder="1"/>
    <xf numFmtId="9" fontId="0" fillId="0" borderId="11" xfId="0" applyNumberFormat="1" applyFont="1" applyBorder="1"/>
    <xf numFmtId="9" fontId="0" fillId="0" borderId="12" xfId="0" applyNumberFormat="1" applyFont="1" applyBorder="1"/>
    <xf numFmtId="164" fontId="0" fillId="0" borderId="0" xfId="0" applyNumberFormat="1" applyFont="1"/>
    <xf numFmtId="0" fontId="0" fillId="0" borderId="0" xfId="0" applyFont="1" applyBorder="1" applyAlignment="1">
      <alignment horizontal="center"/>
    </xf>
    <xf numFmtId="0" fontId="0" fillId="0" borderId="3" xfId="0" applyFont="1" applyBorder="1" applyAlignment="1">
      <alignment horizontal="center"/>
    </xf>
    <xf numFmtId="0" fontId="0" fillId="0" borderId="10" xfId="0" applyFont="1" applyBorder="1" applyAlignment="1">
      <alignment horizontal="center"/>
    </xf>
    <xf numFmtId="0" fontId="0" fillId="0" borderId="11" xfId="0" applyFont="1" applyBorder="1" applyAlignment="1">
      <alignment horizontal="center"/>
    </xf>
    <xf numFmtId="0" fontId="0" fillId="0" borderId="11" xfId="0" applyFont="1" applyFill="1" applyBorder="1" applyAlignment="1">
      <alignment horizontal="center"/>
    </xf>
    <xf numFmtId="164" fontId="0" fillId="0" borderId="11" xfId="0" applyNumberFormat="1" applyFont="1" applyBorder="1"/>
    <xf numFmtId="0" fontId="0" fillId="0" borderId="11" xfId="0" applyFont="1" applyBorder="1"/>
    <xf numFmtId="0" fontId="0" fillId="0" borderId="12" xfId="0" applyFont="1" applyBorder="1"/>
    <xf numFmtId="1" fontId="0" fillId="0" borderId="14" xfId="0" applyNumberFormat="1" applyFont="1" applyBorder="1" applyAlignment="1">
      <alignment horizontal="center"/>
    </xf>
    <xf numFmtId="0" fontId="0" fillId="0" borderId="25" xfId="0" applyFont="1" applyFill="1" applyBorder="1"/>
    <xf numFmtId="0" fontId="0" fillId="0" borderId="20" xfId="0" applyFont="1" applyFill="1" applyBorder="1"/>
    <xf numFmtId="0" fontId="0" fillId="0" borderId="1" xfId="0" applyFont="1" applyFill="1" applyBorder="1" applyAlignment="1">
      <alignment horizontal="center"/>
    </xf>
    <xf numFmtId="0" fontId="0" fillId="0" borderId="11" xfId="0" applyNumberFormat="1" applyFont="1" applyBorder="1" applyAlignment="1">
      <alignment horizontal="center"/>
    </xf>
    <xf numFmtId="9" fontId="0" fillId="0" borderId="2" xfId="0" applyNumberFormat="1" applyFont="1" applyBorder="1" applyAlignment="1">
      <alignment horizontal="center"/>
    </xf>
    <xf numFmtId="9" fontId="0" fillId="0" borderId="3" xfId="0" applyNumberFormat="1" applyFont="1" applyBorder="1" applyAlignment="1">
      <alignment horizontal="center"/>
    </xf>
    <xf numFmtId="9" fontId="0" fillId="0" borderId="11" xfId="0" applyNumberFormat="1" applyFont="1" applyBorder="1" applyAlignment="1">
      <alignment horizontal="center"/>
    </xf>
    <xf numFmtId="9" fontId="0" fillId="0" borderId="7" xfId="0" applyNumberFormat="1" applyFont="1" applyBorder="1" applyAlignment="1">
      <alignment horizontal="center"/>
    </xf>
    <xf numFmtId="9" fontId="0" fillId="0" borderId="8" xfId="0" applyNumberFormat="1" applyFont="1" applyBorder="1"/>
    <xf numFmtId="9" fontId="0" fillId="0" borderId="7" xfId="0" applyNumberFormat="1" applyFont="1" applyBorder="1"/>
    <xf numFmtId="9" fontId="0" fillId="0" borderId="9" xfId="0" applyNumberFormat="1" applyFont="1" applyBorder="1"/>
    <xf numFmtId="165" fontId="0" fillId="0" borderId="0" xfId="0" applyNumberFormat="1" applyFont="1"/>
    <xf numFmtId="0" fontId="0" fillId="0" borderId="0" xfId="0" applyFont="1" applyFill="1" applyAlignment="1">
      <alignment horizontal="center"/>
    </xf>
    <xf numFmtId="165" fontId="0" fillId="0" borderId="0" xfId="0" applyNumberFormat="1" applyFont="1" applyFill="1"/>
    <xf numFmtId="42" fontId="0" fillId="0" borderId="0" xfId="0" applyNumberFormat="1" applyFont="1"/>
    <xf numFmtId="43" fontId="0" fillId="0" borderId="11" xfId="0" applyNumberFormat="1" applyFont="1" applyBorder="1" applyAlignment="1"/>
    <xf numFmtId="43" fontId="0" fillId="0" borderId="12" xfId="0" applyNumberFormat="1" applyFont="1" applyBorder="1" applyAlignment="1"/>
    <xf numFmtId="1" fontId="0" fillId="0" borderId="1" xfId="0" applyNumberFormat="1" applyFont="1" applyBorder="1" applyAlignment="1"/>
    <xf numFmtId="43" fontId="0" fillId="0" borderId="0" xfId="0" applyNumberFormat="1" applyFont="1" applyAlignment="1"/>
    <xf numFmtId="0" fontId="0" fillId="2" borderId="1" xfId="0" applyFont="1" applyFill="1" applyBorder="1"/>
    <xf numFmtId="0" fontId="0" fillId="0" borderId="14" xfId="3" applyFont="1" applyFill="1" applyBorder="1"/>
    <xf numFmtId="0" fontId="0" fillId="0" borderId="25" xfId="0" applyFont="1" applyBorder="1"/>
    <xf numFmtId="0" fontId="0" fillId="0" borderId="20" xfId="0" applyFont="1" applyFill="1" applyBorder="1" applyAlignment="1">
      <alignment horizontal="left"/>
    </xf>
    <xf numFmtId="0" fontId="0" fillId="0" borderId="14" xfId="0" applyFont="1" applyFill="1" applyBorder="1" applyAlignment="1">
      <alignment horizontal="left"/>
    </xf>
    <xf numFmtId="0" fontId="0" fillId="0" borderId="25" xfId="0" applyFont="1" applyFill="1" applyBorder="1" applyAlignment="1">
      <alignment horizontal="left"/>
    </xf>
    <xf numFmtId="0" fontId="0" fillId="9" borderId="1" xfId="6" applyFont="1" applyBorder="1" applyAlignment="1">
      <alignment horizontal="center"/>
    </xf>
    <xf numFmtId="0" fontId="0" fillId="0" borderId="2" xfId="0" applyFont="1" applyFill="1" applyBorder="1" applyAlignment="1">
      <alignment horizontal="center"/>
    </xf>
    <xf numFmtId="0" fontId="0" fillId="3" borderId="1" xfId="0" applyFont="1" applyFill="1" applyBorder="1" applyAlignment="1">
      <alignment horizontal="center"/>
    </xf>
    <xf numFmtId="0" fontId="0" fillId="0" borderId="2" xfId="0" applyFont="1" applyBorder="1" applyAlignment="1">
      <alignment horizontal="left"/>
    </xf>
    <xf numFmtId="0" fontId="0" fillId="0" borderId="5" xfId="0" applyFont="1" applyBorder="1" applyAlignment="1">
      <alignment horizontal="left"/>
    </xf>
    <xf numFmtId="0" fontId="0" fillId="0" borderId="7" xfId="0" applyFont="1" applyBorder="1" applyAlignment="1">
      <alignment horizontal="left"/>
    </xf>
    <xf numFmtId="0" fontId="3" fillId="4" borderId="5" xfId="3" applyFont="1" applyBorder="1"/>
    <xf numFmtId="0" fontId="0" fillId="8" borderId="1" xfId="0" applyFont="1" applyFill="1" applyBorder="1" applyAlignment="1">
      <alignment horizontal="center"/>
    </xf>
    <xf numFmtId="0" fontId="0" fillId="0" borderId="0" xfId="0" applyFont="1" applyFill="1" applyAlignment="1">
      <alignment wrapText="1"/>
    </xf>
    <xf numFmtId="14" fontId="0" fillId="0" borderId="0" xfId="0" applyNumberFormat="1" applyFont="1" applyBorder="1" applyAlignment="1">
      <alignment horizontal="center"/>
    </xf>
    <xf numFmtId="0" fontId="0" fillId="0" borderId="9" xfId="0" applyFont="1" applyBorder="1"/>
    <xf numFmtId="0" fontId="0" fillId="11" borderId="1" xfId="0" applyFont="1" applyFill="1" applyBorder="1" applyAlignment="1">
      <alignment horizontal="center"/>
    </xf>
    <xf numFmtId="0" fontId="15" fillId="0" borderId="1" xfId="7" applyFont="1" applyBorder="1" applyAlignment="1">
      <alignment horizontal="center"/>
    </xf>
    <xf numFmtId="42" fontId="0" fillId="0" borderId="2" xfId="1" applyNumberFormat="1" applyFont="1" applyBorder="1" applyAlignment="1">
      <alignment horizontal="center"/>
    </xf>
    <xf numFmtId="42" fontId="0" fillId="0" borderId="3" xfId="1" applyNumberFormat="1" applyFont="1" applyBorder="1" applyAlignment="1">
      <alignment horizontal="center"/>
    </xf>
    <xf numFmtId="42" fontId="0" fillId="0" borderId="4" xfId="1" applyNumberFormat="1" applyFont="1" applyBorder="1" applyAlignment="1">
      <alignment horizontal="center"/>
    </xf>
    <xf numFmtId="42" fontId="0" fillId="0" borderId="5" xfId="1" applyNumberFormat="1" applyFont="1" applyBorder="1" applyAlignment="1">
      <alignment horizontal="center"/>
    </xf>
    <xf numFmtId="42" fontId="0" fillId="0" borderId="0" xfId="1" applyNumberFormat="1" applyFont="1" applyBorder="1" applyAlignment="1">
      <alignment horizontal="center"/>
    </xf>
    <xf numFmtId="42" fontId="0" fillId="0" borderId="6" xfId="1" applyNumberFormat="1" applyFont="1" applyBorder="1" applyAlignment="1">
      <alignment horizontal="center"/>
    </xf>
    <xf numFmtId="42" fontId="0" fillId="0" borderId="7" xfId="1" applyNumberFormat="1" applyFont="1" applyBorder="1" applyAlignment="1">
      <alignment horizontal="center"/>
    </xf>
    <xf numFmtId="42" fontId="0" fillId="0" borderId="8" xfId="1" applyNumberFormat="1" applyFont="1" applyBorder="1" applyAlignment="1">
      <alignment horizontal="center"/>
    </xf>
    <xf numFmtId="42" fontId="0" fillId="0" borderId="9" xfId="1" applyNumberFormat="1" applyFont="1" applyBorder="1" applyAlignment="1">
      <alignment horizontal="center"/>
    </xf>
    <xf numFmtId="42" fontId="3" fillId="4" borderId="5" xfId="1" applyNumberFormat="1" applyFont="1" applyFill="1" applyBorder="1" applyAlignment="1">
      <alignment horizontal="center"/>
    </xf>
    <xf numFmtId="42" fontId="3" fillId="4" borderId="0" xfId="1" applyNumberFormat="1" applyFont="1" applyFill="1" applyBorder="1" applyAlignment="1">
      <alignment horizontal="center"/>
    </xf>
    <xf numFmtId="42" fontId="3" fillId="4" borderId="6" xfId="1" applyNumberFormat="1" applyFont="1" applyFill="1" applyBorder="1" applyAlignment="1">
      <alignment horizontal="center"/>
    </xf>
    <xf numFmtId="42" fontId="0" fillId="0" borderId="5" xfId="0" applyNumberFormat="1" applyFont="1" applyBorder="1" applyAlignment="1">
      <alignment horizontal="center"/>
    </xf>
    <xf numFmtId="42" fontId="0" fillId="0" borderId="0" xfId="0" applyNumberFormat="1" applyFont="1" applyBorder="1" applyAlignment="1">
      <alignment horizontal="center"/>
    </xf>
    <xf numFmtId="42" fontId="0" fillId="0" borderId="6" xfId="0" applyNumberFormat="1" applyFont="1" applyBorder="1" applyAlignment="1">
      <alignment horizontal="center"/>
    </xf>
    <xf numFmtId="42" fontId="4" fillId="0" borderId="5" xfId="3" applyNumberFormat="1" applyFont="1" applyFill="1" applyBorder="1" applyAlignment="1">
      <alignment horizontal="center"/>
    </xf>
    <xf numFmtId="42" fontId="4" fillId="0" borderId="0" xfId="3" applyNumberFormat="1" applyFont="1" applyFill="1" applyBorder="1" applyAlignment="1">
      <alignment horizontal="center"/>
    </xf>
    <xf numFmtId="42" fontId="4" fillId="0" borderId="6" xfId="3" applyNumberFormat="1" applyFont="1" applyFill="1" applyBorder="1" applyAlignment="1">
      <alignment horizontal="center"/>
    </xf>
    <xf numFmtId="42" fontId="3" fillId="5" borderId="5" xfId="1" applyNumberFormat="1" applyFont="1" applyFill="1" applyBorder="1" applyAlignment="1">
      <alignment horizontal="center"/>
    </xf>
    <xf numFmtId="42" fontId="3" fillId="5" borderId="0" xfId="1" applyNumberFormat="1" applyFont="1" applyFill="1" applyBorder="1" applyAlignment="1">
      <alignment horizontal="center"/>
    </xf>
    <xf numFmtId="42" fontId="3" fillId="5" borderId="6" xfId="1" applyNumberFormat="1" applyFont="1" applyFill="1" applyBorder="1" applyAlignment="1">
      <alignment horizontal="center"/>
    </xf>
    <xf numFmtId="42" fontId="3" fillId="5" borderId="7" xfId="0" applyNumberFormat="1" applyFont="1" applyFill="1" applyBorder="1" applyAlignment="1">
      <alignment horizontal="center"/>
    </xf>
    <xf numFmtId="42" fontId="3" fillId="5" borderId="8" xfId="0" applyNumberFormat="1" applyFont="1" applyFill="1" applyBorder="1" applyAlignment="1">
      <alignment horizontal="center"/>
    </xf>
    <xf numFmtId="42" fontId="3" fillId="5" borderId="9" xfId="0" applyNumberFormat="1" applyFont="1" applyFill="1" applyBorder="1" applyAlignment="1">
      <alignment horizontal="center"/>
    </xf>
    <xf numFmtId="42" fontId="0" fillId="0" borderId="5" xfId="3" applyNumberFormat="1" applyFont="1" applyFill="1" applyBorder="1" applyAlignment="1">
      <alignment horizontal="center"/>
    </xf>
    <xf numFmtId="42" fontId="0" fillId="0" borderId="0" xfId="3" applyNumberFormat="1" applyFont="1" applyFill="1" applyBorder="1" applyAlignment="1">
      <alignment horizontal="center"/>
    </xf>
    <xf numFmtId="42" fontId="0" fillId="0" borderId="6" xfId="3" applyNumberFormat="1" applyFont="1" applyFill="1" applyBorder="1" applyAlignment="1">
      <alignment horizontal="center"/>
    </xf>
    <xf numFmtId="42" fontId="4" fillId="0" borderId="5" xfId="1" applyNumberFormat="1" applyFont="1" applyFill="1" applyBorder="1" applyAlignment="1">
      <alignment horizontal="center"/>
    </xf>
    <xf numFmtId="42" fontId="4" fillId="0" borderId="0" xfId="1" applyNumberFormat="1" applyFont="1" applyFill="1" applyBorder="1" applyAlignment="1">
      <alignment horizontal="center"/>
    </xf>
    <xf numFmtId="42" fontId="4" fillId="0" borderId="6" xfId="1" applyNumberFormat="1" applyFont="1" applyFill="1" applyBorder="1" applyAlignment="1">
      <alignment horizontal="center"/>
    </xf>
    <xf numFmtId="42" fontId="0" fillId="0" borderId="21" xfId="1" applyNumberFormat="1" applyFont="1" applyFill="1" applyBorder="1" applyAlignment="1">
      <alignment horizontal="center"/>
    </xf>
    <xf numFmtId="42" fontId="0" fillId="0" borderId="16" xfId="1" applyNumberFormat="1" applyFont="1" applyFill="1" applyBorder="1" applyAlignment="1">
      <alignment horizontal="center"/>
    </xf>
    <xf numFmtId="42" fontId="0" fillId="0" borderId="22" xfId="1" applyNumberFormat="1" applyFont="1" applyFill="1" applyBorder="1" applyAlignment="1">
      <alignment horizontal="center"/>
    </xf>
    <xf numFmtId="42" fontId="0" fillId="0" borderId="5" xfId="1" applyNumberFormat="1" applyFont="1" applyFill="1" applyBorder="1" applyAlignment="1">
      <alignment horizontal="center"/>
    </xf>
    <xf numFmtId="42" fontId="0" fillId="0" borderId="0" xfId="1" applyNumberFormat="1" applyFont="1" applyFill="1" applyBorder="1" applyAlignment="1">
      <alignment horizontal="center"/>
    </xf>
    <xf numFmtId="42" fontId="0" fillId="0" borderId="6" xfId="1" applyNumberFormat="1" applyFont="1" applyFill="1" applyBorder="1" applyAlignment="1">
      <alignment horizontal="center"/>
    </xf>
    <xf numFmtId="42" fontId="0" fillId="0" borderId="23" xfId="1" applyNumberFormat="1" applyFont="1" applyFill="1" applyBorder="1" applyAlignment="1">
      <alignment horizontal="center"/>
    </xf>
    <xf numFmtId="42" fontId="0" fillId="0" borderId="17" xfId="1" applyNumberFormat="1" applyFont="1" applyFill="1" applyBorder="1" applyAlignment="1">
      <alignment horizontal="center"/>
    </xf>
    <xf numFmtId="42" fontId="0" fillId="0" borderId="24" xfId="1" applyNumberFormat="1" applyFont="1" applyFill="1" applyBorder="1" applyAlignment="1">
      <alignment horizontal="center"/>
    </xf>
    <xf numFmtId="42" fontId="0" fillId="0" borderId="23" xfId="1" applyNumberFormat="1" applyFont="1" applyBorder="1" applyAlignment="1">
      <alignment horizontal="center"/>
    </xf>
    <xf numFmtId="42" fontId="0" fillId="0" borderId="17" xfId="1" applyNumberFormat="1" applyFont="1" applyBorder="1" applyAlignment="1">
      <alignment horizontal="center"/>
    </xf>
    <xf numFmtId="42" fontId="0" fillId="0" borderId="24" xfId="1" applyNumberFormat="1" applyFont="1" applyBorder="1" applyAlignment="1">
      <alignment horizontal="center"/>
    </xf>
    <xf numFmtId="42" fontId="0" fillId="0" borderId="11" xfId="1" applyNumberFormat="1" applyFont="1" applyFill="1" applyBorder="1" applyAlignment="1">
      <alignment horizontal="center"/>
    </xf>
    <xf numFmtId="42" fontId="4" fillId="0" borderId="10" xfId="1" applyNumberFormat="1" applyFont="1" applyFill="1" applyBorder="1" applyAlignment="1">
      <alignment horizontal="center"/>
    </xf>
    <xf numFmtId="42" fontId="4" fillId="0" borderId="11" xfId="1" applyNumberFormat="1" applyFont="1" applyFill="1" applyBorder="1" applyAlignment="1">
      <alignment horizontal="center"/>
    </xf>
    <xf numFmtId="42" fontId="4" fillId="0" borderId="12" xfId="1" applyNumberFormat="1" applyFont="1" applyFill="1" applyBorder="1" applyAlignment="1">
      <alignment horizontal="center"/>
    </xf>
    <xf numFmtId="42" fontId="0" fillId="0" borderId="5" xfId="1" applyNumberFormat="1" applyFont="1" applyFill="1" applyBorder="1"/>
    <xf numFmtId="42" fontId="0" fillId="0" borderId="0" xfId="1" applyNumberFormat="1" applyFont="1" applyFill="1" applyBorder="1"/>
    <xf numFmtId="1" fontId="0" fillId="0" borderId="7" xfId="1" applyNumberFormat="1" applyFont="1" applyFill="1" applyBorder="1" applyAlignment="1">
      <alignment horizontal="center"/>
    </xf>
    <xf numFmtId="1" fontId="0" fillId="0" borderId="8" xfId="1" applyNumberFormat="1" applyFont="1" applyFill="1" applyBorder="1" applyAlignment="1">
      <alignment horizontal="center"/>
    </xf>
    <xf numFmtId="1" fontId="0" fillId="0" borderId="11" xfId="1" applyNumberFormat="1" applyFont="1" applyFill="1" applyBorder="1" applyAlignment="1">
      <alignment horizontal="center"/>
    </xf>
    <xf numFmtId="1" fontId="0" fillId="0" borderId="1" xfId="1" applyNumberFormat="1" applyFont="1" applyFill="1" applyBorder="1" applyAlignment="1">
      <alignment horizontal="center"/>
    </xf>
    <xf numFmtId="42" fontId="4" fillId="0" borderId="11" xfId="1" applyNumberFormat="1" applyFont="1" applyFill="1" applyBorder="1" applyAlignment="1">
      <alignment horizontal="left" indent="2"/>
    </xf>
    <xf numFmtId="42" fontId="0" fillId="0" borderId="10" xfId="1" applyNumberFormat="1" applyFont="1" applyBorder="1"/>
    <xf numFmtId="42" fontId="0" fillId="0" borderId="11" xfId="1" applyNumberFormat="1" applyFont="1" applyBorder="1"/>
    <xf numFmtId="42" fontId="0" fillId="0" borderId="12" xfId="1" applyNumberFormat="1" applyFont="1" applyBorder="1"/>
    <xf numFmtId="42" fontId="0" fillId="0" borderId="0" xfId="0" applyNumberFormat="1" applyFont="1" applyBorder="1"/>
    <xf numFmtId="42" fontId="0" fillId="0" borderId="2" xfId="1" applyNumberFormat="1" applyFont="1" applyFill="1" applyBorder="1" applyAlignment="1">
      <alignment horizontal="center"/>
    </xf>
    <xf numFmtId="42" fontId="0" fillId="0" borderId="3" xfId="1" applyNumberFormat="1" applyFont="1" applyFill="1" applyBorder="1" applyAlignment="1">
      <alignment horizontal="center"/>
    </xf>
    <xf numFmtId="42" fontId="0" fillId="0" borderId="3" xfId="1" applyNumberFormat="1" applyFont="1" applyFill="1" applyBorder="1" applyAlignment="1"/>
    <xf numFmtId="42" fontId="0" fillId="0" borderId="4" xfId="1" applyNumberFormat="1" applyFont="1" applyFill="1" applyBorder="1" applyAlignment="1"/>
    <xf numFmtId="42" fontId="0" fillId="0" borderId="23" xfId="1" applyNumberFormat="1" applyFont="1" applyFill="1" applyBorder="1"/>
    <xf numFmtId="42" fontId="0" fillId="0" borderId="17" xfId="1" applyNumberFormat="1" applyFont="1" applyFill="1" applyBorder="1"/>
    <xf numFmtId="42" fontId="0" fillId="0" borderId="17" xfId="1" applyNumberFormat="1" applyFont="1" applyFill="1" applyBorder="1" applyAlignment="1"/>
    <xf numFmtId="42" fontId="0" fillId="0" borderId="24" xfId="1" applyNumberFormat="1" applyFont="1" applyFill="1" applyBorder="1" applyAlignment="1"/>
    <xf numFmtId="42" fontId="0" fillId="0" borderId="21" xfId="0" applyNumberFormat="1" applyFont="1" applyBorder="1"/>
    <xf numFmtId="42" fontId="0" fillId="0" borderId="16" xfId="1" applyNumberFormat="1" applyFont="1" applyBorder="1"/>
    <xf numFmtId="42" fontId="0" fillId="0" borderId="16" xfId="1" applyNumberFormat="1" applyFont="1" applyBorder="1" applyAlignment="1"/>
    <xf numFmtId="42" fontId="0" fillId="0" borderId="22" xfId="1" applyNumberFormat="1" applyFont="1" applyBorder="1" applyAlignment="1"/>
    <xf numFmtId="42" fontId="0" fillId="0" borderId="0" xfId="1" applyNumberFormat="1" applyFont="1" applyFill="1" applyBorder="1" applyAlignment="1"/>
    <xf numFmtId="42" fontId="0" fillId="0" borderId="21" xfId="1" applyNumberFormat="1" applyFont="1" applyFill="1" applyBorder="1"/>
    <xf numFmtId="42" fontId="0" fillId="0" borderId="16" xfId="1" applyNumberFormat="1" applyFont="1" applyFill="1" applyBorder="1"/>
    <xf numFmtId="42" fontId="0" fillId="0" borderId="7" xfId="0" applyNumberFormat="1" applyFont="1" applyFill="1" applyBorder="1"/>
    <xf numFmtId="42" fontId="0" fillId="0" borderId="8" xfId="0" applyNumberFormat="1" applyFont="1" applyFill="1" applyBorder="1"/>
    <xf numFmtId="42" fontId="0" fillId="0" borderId="9" xfId="0" applyNumberFormat="1" applyFont="1" applyFill="1" applyBorder="1"/>
    <xf numFmtId="0" fontId="0" fillId="0" borderId="10" xfId="0" applyFont="1" applyFill="1" applyBorder="1" applyAlignment="1">
      <alignment horizontal="center"/>
    </xf>
    <xf numFmtId="9" fontId="0" fillId="0" borderId="12" xfId="0" applyNumberFormat="1" applyFont="1" applyBorder="1" applyAlignment="1">
      <alignment horizontal="center"/>
    </xf>
    <xf numFmtId="9" fontId="0" fillId="0" borderId="6" xfId="2" applyNumberFormat="1" applyFont="1" applyBorder="1" applyAlignment="1">
      <alignment horizontal="center"/>
    </xf>
    <xf numFmtId="9" fontId="0" fillId="0" borderId="0" xfId="2" applyNumberFormat="1" applyFont="1" applyFill="1" applyBorder="1" applyAlignment="1">
      <alignment horizontal="center"/>
    </xf>
    <xf numFmtId="9" fontId="0" fillId="0" borderId="6" xfId="2" applyNumberFormat="1" applyFont="1" applyFill="1" applyBorder="1" applyAlignment="1">
      <alignment horizontal="center"/>
    </xf>
    <xf numFmtId="0" fontId="0" fillId="0" borderId="3" xfId="0" applyFont="1" applyFill="1" applyBorder="1" applyAlignment="1">
      <alignment horizontal="center"/>
    </xf>
    <xf numFmtId="0" fontId="0" fillId="0" borderId="4" xfId="0" applyFont="1" applyFill="1" applyBorder="1" applyAlignment="1">
      <alignment horizontal="center"/>
    </xf>
    <xf numFmtId="0" fontId="3" fillId="12" borderId="2" xfId="0" applyFont="1" applyFill="1" applyBorder="1" applyAlignment="1">
      <alignment horizontal="center"/>
    </xf>
    <xf numFmtId="0" fontId="0" fillId="12" borderId="3" xfId="0" applyFont="1" applyFill="1" applyBorder="1"/>
    <xf numFmtId="0" fontId="15" fillId="0" borderId="5" xfId="7" applyFont="1" applyBorder="1" applyAlignment="1">
      <alignment horizontal="center"/>
    </xf>
    <xf numFmtId="0" fontId="0" fillId="12" borderId="4" xfId="0" applyFont="1" applyFill="1" applyBorder="1"/>
    <xf numFmtId="0" fontId="15" fillId="0" borderId="14" xfId="7" applyBorder="1" applyAlignment="1">
      <alignment horizontal="center"/>
    </xf>
    <xf numFmtId="1" fontId="0" fillId="0" borderId="26" xfId="0" applyNumberFormat="1" applyFont="1" applyBorder="1" applyAlignment="1">
      <alignment horizontal="center"/>
    </xf>
    <xf numFmtId="1" fontId="0" fillId="0" borderId="14" xfId="0" applyNumberFormat="1" applyFont="1" applyFill="1" applyBorder="1" applyAlignment="1">
      <alignment horizontal="center"/>
    </xf>
    <xf numFmtId="0" fontId="15" fillId="0" borderId="14" xfId="7" applyFill="1" applyBorder="1" applyAlignment="1">
      <alignment horizontal="center"/>
    </xf>
    <xf numFmtId="0" fontId="15" fillId="0" borderId="15" xfId="7" applyFill="1" applyBorder="1" applyAlignment="1">
      <alignment horizontal="center"/>
    </xf>
    <xf numFmtId="0" fontId="16" fillId="0" borderId="0" xfId="0" applyFont="1"/>
    <xf numFmtId="0" fontId="0" fillId="0" borderId="0" xfId="0" applyFont="1" applyAlignment="1">
      <alignment horizontal="left" wrapText="1"/>
    </xf>
    <xf numFmtId="0" fontId="0" fillId="0" borderId="5" xfId="0" applyFont="1" applyBorder="1" applyAlignment="1">
      <alignment horizontal="center"/>
    </xf>
    <xf numFmtId="0" fontId="0" fillId="0" borderId="0"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9" fontId="0" fillId="0" borderId="8" xfId="2" applyFont="1" applyBorder="1" applyAlignment="1">
      <alignment horizontal="center"/>
    </xf>
    <xf numFmtId="0" fontId="0" fillId="0" borderId="23" xfId="0" applyFont="1" applyFill="1" applyBorder="1"/>
    <xf numFmtId="0" fontId="16" fillId="0" borderId="0" xfId="0" applyFont="1" applyAlignment="1">
      <alignment horizontal="center" wrapText="1"/>
    </xf>
    <xf numFmtId="43" fontId="0" fillId="0" borderId="0" xfId="0" applyNumberFormat="1" applyFont="1" applyBorder="1" applyAlignment="1"/>
    <xf numFmtId="1" fontId="0" fillId="0" borderId="0" xfId="0" applyNumberFormat="1" applyFont="1" applyBorder="1" applyAlignment="1"/>
    <xf numFmtId="0" fontId="0" fillId="0" borderId="0" xfId="0" applyFont="1" applyBorder="1" applyAlignment="1"/>
    <xf numFmtId="0" fontId="16" fillId="0" borderId="0" xfId="0" applyFont="1" applyAlignment="1">
      <alignment horizontal="left"/>
    </xf>
    <xf numFmtId="42" fontId="3" fillId="6" borderId="7" xfId="1" applyNumberFormat="1" applyFont="1" applyFill="1" applyBorder="1" applyAlignment="1">
      <alignment horizontal="center"/>
    </xf>
    <xf numFmtId="42" fontId="3" fillId="6" borderId="8" xfId="1" applyNumberFormat="1" applyFont="1" applyFill="1" applyBorder="1" applyAlignment="1">
      <alignment horizontal="center"/>
    </xf>
    <xf numFmtId="42" fontId="3" fillId="6" borderId="9" xfId="1" applyNumberFormat="1" applyFont="1" applyFill="1" applyBorder="1" applyAlignment="1">
      <alignment horizontal="center"/>
    </xf>
    <xf numFmtId="0" fontId="0" fillId="0" borderId="14" xfId="0" applyFont="1" applyBorder="1" applyAlignment="1">
      <alignment wrapText="1"/>
    </xf>
    <xf numFmtId="42" fontId="3" fillId="5" borderId="14" xfId="1" applyNumberFormat="1" applyFont="1" applyFill="1" applyBorder="1" applyAlignment="1">
      <alignment horizontal="center"/>
    </xf>
    <xf numFmtId="42" fontId="0" fillId="0" borderId="14" xfId="1" applyNumberFormat="1" applyFont="1" applyBorder="1" applyAlignment="1">
      <alignment horizontal="center"/>
    </xf>
    <xf numFmtId="42" fontId="0" fillId="0" borderId="15" xfId="1" applyNumberFormat="1" applyFont="1" applyBorder="1" applyAlignment="1">
      <alignment horizontal="center"/>
    </xf>
    <xf numFmtId="42" fontId="0" fillId="0" borderId="13" xfId="1" applyNumberFormat="1" applyFont="1" applyBorder="1" applyAlignment="1">
      <alignment horizontal="center"/>
    </xf>
    <xf numFmtId="42" fontId="3" fillId="4" borderId="14" xfId="1" applyNumberFormat="1" applyFont="1" applyFill="1" applyBorder="1" applyAlignment="1">
      <alignment horizontal="center"/>
    </xf>
    <xf numFmtId="42" fontId="3" fillId="6" borderId="15" xfId="1" applyNumberFormat="1" applyFont="1" applyFill="1" applyBorder="1" applyAlignment="1">
      <alignment horizontal="center"/>
    </xf>
    <xf numFmtId="42" fontId="4" fillId="0" borderId="14" xfId="3" applyNumberFormat="1" applyFont="1" applyFill="1" applyBorder="1" applyAlignment="1">
      <alignment horizontal="center"/>
    </xf>
    <xf numFmtId="42" fontId="3" fillId="5" borderId="14" xfId="0" applyNumberFormat="1" applyFont="1" applyFill="1" applyBorder="1" applyAlignment="1">
      <alignment horizontal="center"/>
    </xf>
    <xf numFmtId="42" fontId="3" fillId="5" borderId="15" xfId="0" applyNumberFormat="1" applyFont="1" applyFill="1" applyBorder="1" applyAlignment="1">
      <alignment horizontal="center"/>
    </xf>
    <xf numFmtId="0" fontId="0" fillId="3" borderId="11" xfId="0" applyFont="1" applyFill="1" applyBorder="1" applyAlignment="1">
      <alignment horizontal="center"/>
    </xf>
    <xf numFmtId="0" fontId="0" fillId="0" borderId="10" xfId="0" applyFont="1" applyBorder="1" applyAlignment="1">
      <alignment horizontal="center"/>
    </xf>
    <xf numFmtId="0" fontId="0" fillId="0" borderId="12" xfId="0" applyFont="1" applyBorder="1" applyAlignment="1">
      <alignment horizontal="center"/>
    </xf>
    <xf numFmtId="0" fontId="0" fillId="0" borderId="0" xfId="0" applyFont="1" applyBorder="1" applyAlignment="1">
      <alignment horizontal="center"/>
    </xf>
    <xf numFmtId="9" fontId="0" fillId="0" borderId="0" xfId="2" applyFont="1" applyBorder="1" applyAlignment="1">
      <alignment horizontal="center"/>
    </xf>
    <xf numFmtId="0" fontId="3" fillId="7" borderId="12" xfId="0" applyFont="1" applyFill="1" applyBorder="1" applyAlignment="1"/>
    <xf numFmtId="1" fontId="0" fillId="0" borderId="12" xfId="1" applyNumberFormat="1" applyFont="1" applyFill="1" applyBorder="1" applyAlignment="1">
      <alignment horizontal="center"/>
    </xf>
    <xf numFmtId="42" fontId="0" fillId="0" borderId="23" xfId="1" applyNumberFormat="1" applyFont="1" applyFill="1" applyBorder="1" applyAlignment="1"/>
    <xf numFmtId="0" fontId="0" fillId="0" borderId="12" xfId="0" applyNumberFormat="1" applyFont="1" applyBorder="1" applyAlignment="1">
      <alignment horizontal="center"/>
    </xf>
    <xf numFmtId="0" fontId="3" fillId="8" borderId="13" xfId="0" applyFont="1" applyFill="1" applyBorder="1" applyAlignment="1">
      <alignment horizontal="center"/>
    </xf>
    <xf numFmtId="0" fontId="3" fillId="8" borderId="13" xfId="3" applyFont="1" applyFill="1" applyBorder="1" applyAlignment="1">
      <alignment horizontal="center"/>
    </xf>
    <xf numFmtId="9" fontId="0" fillId="0" borderId="5" xfId="2" applyNumberFormat="1" applyFont="1" applyBorder="1"/>
    <xf numFmtId="9" fontId="0" fillId="0" borderId="7" xfId="2" applyNumberFormat="1" applyFont="1" applyBorder="1"/>
    <xf numFmtId="9" fontId="0" fillId="0" borderId="0" xfId="2" applyNumberFormat="1" applyFont="1" applyBorder="1" applyAlignment="1"/>
    <xf numFmtId="0" fontId="0" fillId="0" borderId="10" xfId="0" applyFont="1" applyBorder="1" applyAlignment="1">
      <alignment horizontal="center"/>
    </xf>
    <xf numFmtId="0" fontId="0" fillId="0" borderId="0" xfId="0" applyFont="1" applyBorder="1" applyAlignment="1">
      <alignment horizontal="center"/>
    </xf>
    <xf numFmtId="0" fontId="0" fillId="0" borderId="6" xfId="0" applyFont="1" applyBorder="1" applyAlignment="1">
      <alignment horizontal="center"/>
    </xf>
    <xf numFmtId="0" fontId="0" fillId="3" borderId="4" xfId="0" applyFont="1" applyFill="1" applyBorder="1" applyAlignment="1">
      <alignment horizontal="center"/>
    </xf>
    <xf numFmtId="0" fontId="0" fillId="3" borderId="3" xfId="0" applyFont="1" applyFill="1" applyBorder="1" applyAlignment="1">
      <alignment horizontal="center"/>
    </xf>
    <xf numFmtId="42" fontId="0" fillId="0" borderId="0" xfId="2" applyNumberFormat="1" applyFont="1" applyBorder="1" applyAlignment="1">
      <alignment horizontal="center"/>
    </xf>
    <xf numFmtId="42" fontId="0" fillId="0" borderId="0" xfId="2" applyNumberFormat="1" applyFont="1" applyFill="1" applyBorder="1" applyAlignment="1">
      <alignment horizontal="center"/>
    </xf>
    <xf numFmtId="0" fontId="0" fillId="3" borderId="2" xfId="0" applyFont="1" applyFill="1" applyBorder="1" applyAlignment="1">
      <alignment horizontal="center"/>
    </xf>
    <xf numFmtId="0" fontId="3" fillId="7" borderId="3" xfId="0" applyFont="1" applyFill="1" applyBorder="1" applyAlignment="1">
      <alignment horizontal="center"/>
    </xf>
    <xf numFmtId="0" fontId="3" fillId="7" borderId="4" xfId="0" applyFont="1" applyFill="1" applyBorder="1" applyAlignment="1">
      <alignment horizontal="center"/>
    </xf>
    <xf numFmtId="42" fontId="0" fillId="0" borderId="3" xfId="2" applyNumberFormat="1" applyFont="1" applyBorder="1" applyAlignment="1">
      <alignment horizontal="center"/>
    </xf>
    <xf numFmtId="42" fontId="0" fillId="0" borderId="4" xfId="2" applyNumberFormat="1" applyFont="1" applyBorder="1" applyAlignment="1">
      <alignment horizontal="center"/>
    </xf>
    <xf numFmtId="42" fontId="0" fillId="0" borderId="6" xfId="2" applyNumberFormat="1" applyFont="1" applyBorder="1" applyAlignment="1">
      <alignment horizontal="center"/>
    </xf>
    <xf numFmtId="42" fontId="0" fillId="0" borderId="6" xfId="2" applyNumberFormat="1" applyFont="1" applyFill="1" applyBorder="1" applyAlignment="1">
      <alignment horizontal="center"/>
    </xf>
    <xf numFmtId="9" fontId="0" fillId="0" borderId="9" xfId="2" applyNumberFormat="1" applyFont="1" applyBorder="1" applyAlignment="1">
      <alignment horizontal="center"/>
    </xf>
    <xf numFmtId="0" fontId="0" fillId="0" borderId="29" xfId="0" applyFont="1" applyBorder="1"/>
    <xf numFmtId="42" fontId="0" fillId="0" borderId="27" xfId="2" applyNumberFormat="1" applyFont="1" applyFill="1" applyBorder="1" applyAlignment="1">
      <alignment horizontal="center"/>
    </xf>
    <xf numFmtId="42" fontId="0" fillId="0" borderId="28" xfId="2" applyNumberFormat="1" applyFont="1" applyFill="1" applyBorder="1" applyAlignment="1">
      <alignment horizontal="center"/>
    </xf>
    <xf numFmtId="9" fontId="0" fillId="0" borderId="6" xfId="2" applyNumberFormat="1" applyFont="1" applyFill="1" applyBorder="1"/>
    <xf numFmtId="9" fontId="0" fillId="0" borderId="0" xfId="2" applyNumberFormat="1" applyFont="1" applyFill="1" applyBorder="1"/>
    <xf numFmtId="9" fontId="0" fillId="0" borderId="0" xfId="2" applyFont="1" applyFill="1" applyBorder="1"/>
    <xf numFmtId="9" fontId="0" fillId="0" borderId="5" xfId="2" applyFont="1" applyFill="1" applyBorder="1"/>
    <xf numFmtId="9" fontId="0" fillId="0" borderId="6" xfId="2" applyFont="1" applyFill="1" applyBorder="1"/>
    <xf numFmtId="0" fontId="0" fillId="0" borderId="5" xfId="0" applyFont="1" applyBorder="1" applyAlignment="1">
      <alignment horizontal="center"/>
    </xf>
    <xf numFmtId="0" fontId="0" fillId="0" borderId="0" xfId="0" applyFont="1" applyBorder="1" applyAlignment="1">
      <alignment horizontal="center"/>
    </xf>
    <xf numFmtId="0" fontId="0" fillId="0" borderId="8" xfId="0" applyFont="1" applyBorder="1" applyAlignment="1">
      <alignment horizontal="center"/>
    </xf>
    <xf numFmtId="0" fontId="2" fillId="11" borderId="1" xfId="0" applyFont="1" applyFill="1" applyBorder="1" applyAlignment="1">
      <alignment horizontal="center"/>
    </xf>
    <xf numFmtId="0" fontId="2" fillId="11" borderId="10" xfId="0" applyFont="1" applyFill="1" applyBorder="1" applyAlignment="1">
      <alignment horizontal="center"/>
    </xf>
    <xf numFmtId="0" fontId="0" fillId="0" borderId="10" xfId="0" applyFont="1" applyBorder="1" applyAlignment="1"/>
    <xf numFmtId="0" fontId="0" fillId="0" borderId="0" xfId="0" applyFont="1" applyBorder="1" applyAlignment="1">
      <alignment horizontal="center"/>
    </xf>
    <xf numFmtId="42" fontId="0" fillId="0" borderId="0" xfId="0" applyNumberFormat="1" applyFont="1" applyFill="1"/>
    <xf numFmtId="43" fontId="0" fillId="0" borderId="1" xfId="0" applyNumberFormat="1" applyFont="1" applyBorder="1" applyAlignment="1"/>
    <xf numFmtId="0" fontId="0" fillId="0" borderId="1" xfId="0" applyFont="1" applyBorder="1" applyAlignment="1"/>
    <xf numFmtId="9" fontId="2" fillId="0" borderId="1" xfId="2" applyFont="1" applyBorder="1" applyAlignment="1">
      <alignment horizontal="center"/>
    </xf>
    <xf numFmtId="0" fontId="2" fillId="0" borderId="1" xfId="0" applyFont="1" applyBorder="1" applyAlignment="1">
      <alignment horizontal="center"/>
    </xf>
    <xf numFmtId="43" fontId="0" fillId="0" borderId="0" xfId="0" applyNumberFormat="1" applyFont="1" applyFill="1" applyBorder="1" applyAlignment="1"/>
    <xf numFmtId="0" fontId="0" fillId="0" borderId="0" xfId="0" applyFont="1" applyFill="1" applyBorder="1" applyAlignment="1"/>
    <xf numFmtId="9" fontId="2" fillId="0" borderId="0" xfId="2" applyFont="1" applyFill="1" applyBorder="1" applyAlignment="1">
      <alignment horizontal="center"/>
    </xf>
    <xf numFmtId="1" fontId="0" fillId="0" borderId="0" xfId="0" applyNumberFormat="1" applyFont="1" applyFill="1" applyBorder="1" applyAlignment="1"/>
    <xf numFmtId="0" fontId="2" fillId="0" borderId="10" xfId="0" applyFont="1" applyBorder="1" applyAlignment="1">
      <alignment horizontal="center"/>
    </xf>
    <xf numFmtId="1" fontId="0" fillId="0" borderId="15" xfId="0" applyNumberFormat="1" applyFont="1" applyBorder="1" applyAlignment="1"/>
    <xf numFmtId="2" fontId="0" fillId="0" borderId="10" xfId="0" applyNumberFormat="1" applyFont="1" applyBorder="1" applyAlignment="1"/>
    <xf numFmtId="0" fontId="19" fillId="0" borderId="0" xfId="0" applyFont="1"/>
    <xf numFmtId="0" fontId="20" fillId="0" borderId="0" xfId="0" applyFont="1"/>
    <xf numFmtId="0" fontId="21" fillId="0" borderId="0" xfId="0" applyFont="1" applyFill="1" applyAlignment="1">
      <alignment wrapText="1"/>
    </xf>
    <xf numFmtId="0" fontId="20" fillId="0" borderId="0" xfId="0" applyFont="1" applyAlignment="1"/>
    <xf numFmtId="0" fontId="24" fillId="2" borderId="3" xfId="0" applyFont="1" applyFill="1" applyBorder="1" applyAlignment="1">
      <alignment horizontal="center" vertical="center"/>
    </xf>
    <xf numFmtId="14" fontId="24" fillId="2" borderId="4" xfId="0" applyNumberFormat="1" applyFont="1" applyFill="1" applyBorder="1" applyAlignment="1">
      <alignment horizontal="center" vertical="center"/>
    </xf>
    <xf numFmtId="0" fontId="24" fillId="2" borderId="0" xfId="0" applyFont="1" applyFill="1" applyBorder="1" applyAlignment="1">
      <alignment horizontal="center" vertical="center"/>
    </xf>
    <xf numFmtId="0" fontId="24" fillId="2" borderId="6" xfId="0" applyFont="1" applyFill="1" applyBorder="1" applyAlignment="1">
      <alignment horizontal="center" vertical="center"/>
    </xf>
    <xf numFmtId="0" fontId="20" fillId="2" borderId="1" xfId="0" applyFont="1" applyFill="1" applyBorder="1"/>
    <xf numFmtId="0" fontId="20" fillId="3" borderId="10" xfId="0" applyFont="1" applyFill="1" applyBorder="1" applyAlignment="1">
      <alignment horizontal="center"/>
    </xf>
    <xf numFmtId="0" fontId="20" fillId="3" borderId="11" xfId="0" applyFont="1" applyFill="1" applyBorder="1" applyAlignment="1">
      <alignment horizontal="center"/>
    </xf>
    <xf numFmtId="0" fontId="25" fillId="7" borderId="11" xfId="0" applyFont="1" applyFill="1" applyBorder="1" applyAlignment="1">
      <alignment horizontal="center"/>
    </xf>
    <xf numFmtId="0" fontId="25" fillId="7" borderId="12" xfId="0" applyFont="1" applyFill="1" applyBorder="1" applyAlignment="1">
      <alignment horizontal="center"/>
    </xf>
    <xf numFmtId="0" fontId="25" fillId="7" borderId="0" xfId="0" applyFont="1" applyFill="1" applyBorder="1" applyAlignment="1">
      <alignment horizontal="center"/>
    </xf>
    <xf numFmtId="0" fontId="25" fillId="7" borderId="6" xfId="0" applyFont="1" applyFill="1" applyBorder="1" applyAlignment="1">
      <alignment horizontal="center"/>
    </xf>
    <xf numFmtId="164" fontId="20" fillId="0" borderId="0" xfId="1" applyNumberFormat="1" applyFont="1"/>
    <xf numFmtId="42" fontId="20" fillId="0" borderId="3" xfId="2" applyNumberFormat="1" applyFont="1" applyBorder="1" applyAlignment="1">
      <alignment horizontal="center"/>
    </xf>
    <xf numFmtId="42" fontId="20" fillId="0" borderId="4" xfId="2" applyNumberFormat="1" applyFont="1" applyBorder="1" applyAlignment="1">
      <alignment horizontal="center"/>
    </xf>
    <xf numFmtId="42" fontId="20" fillId="0" borderId="0" xfId="2" applyNumberFormat="1" applyFont="1" applyBorder="1" applyAlignment="1">
      <alignment horizontal="center"/>
    </xf>
    <xf numFmtId="42" fontId="20" fillId="0" borderId="6" xfId="2" applyNumberFormat="1" applyFont="1" applyBorder="1" applyAlignment="1">
      <alignment horizontal="center"/>
    </xf>
    <xf numFmtId="42" fontId="20" fillId="0" borderId="27" xfId="2" applyNumberFormat="1" applyFont="1" applyBorder="1" applyAlignment="1">
      <alignment horizontal="center"/>
    </xf>
    <xf numFmtId="42" fontId="20" fillId="0" borderId="28" xfId="2" applyNumberFormat="1" applyFont="1" applyBorder="1" applyAlignment="1">
      <alignment horizontal="center"/>
    </xf>
    <xf numFmtId="0" fontId="20" fillId="14" borderId="0" xfId="0" applyFont="1" applyFill="1" applyBorder="1"/>
    <xf numFmtId="42" fontId="20" fillId="0" borderId="0" xfId="0" applyNumberFormat="1" applyFont="1" applyBorder="1"/>
    <xf numFmtId="42" fontId="20" fillId="0" borderId="6" xfId="0" applyNumberFormat="1" applyFont="1" applyBorder="1"/>
    <xf numFmtId="9" fontId="20" fillId="0" borderId="0" xfId="2" applyNumberFormat="1" applyFont="1" applyBorder="1" applyAlignment="1">
      <alignment horizontal="center"/>
    </xf>
    <xf numFmtId="9" fontId="20" fillId="0" borderId="6" xfId="2" applyNumberFormat="1" applyFont="1" applyBorder="1" applyAlignment="1">
      <alignment horizontal="center"/>
    </xf>
    <xf numFmtId="0" fontId="20" fillId="0" borderId="0" xfId="0" applyFont="1" applyFill="1"/>
    <xf numFmtId="0" fontId="20" fillId="0" borderId="0" xfId="0" applyFont="1" applyFill="1" applyAlignment="1">
      <alignment vertical="top"/>
    </xf>
    <xf numFmtId="0" fontId="17" fillId="0" borderId="0" xfId="0" applyFont="1" applyAlignment="1">
      <alignment horizontal="center" wrapText="1"/>
    </xf>
    <xf numFmtId="0" fontId="3" fillId="8" borderId="1" xfId="3" applyFont="1" applyFill="1" applyBorder="1" applyAlignment="1">
      <alignment horizontal="center" vertical="center" wrapText="1"/>
    </xf>
    <xf numFmtId="0" fontId="20" fillId="14" borderId="30" xfId="0" applyFont="1" applyFill="1" applyBorder="1"/>
    <xf numFmtId="0" fontId="27" fillId="0" borderId="0" xfId="0" applyFont="1" applyFill="1" applyAlignment="1">
      <alignment vertical="top"/>
    </xf>
    <xf numFmtId="0" fontId="28" fillId="0" borderId="0" xfId="0" applyFont="1" applyFill="1"/>
    <xf numFmtId="0" fontId="28" fillId="0" borderId="0" xfId="0" applyFont="1" applyAlignment="1">
      <alignment vertical="top" wrapText="1"/>
    </xf>
    <xf numFmtId="42" fontId="20" fillId="0" borderId="5" xfId="2" applyNumberFormat="1" applyFont="1" applyBorder="1" applyAlignment="1">
      <alignment horizontal="center"/>
    </xf>
    <xf numFmtId="0" fontId="21" fillId="0" borderId="0" xfId="0" applyFont="1" applyAlignment="1">
      <alignment vertical="top"/>
    </xf>
    <xf numFmtId="42" fontId="20" fillId="0" borderId="24" xfId="2" applyNumberFormat="1" applyFont="1" applyBorder="1" applyAlignment="1">
      <alignment horizontal="center"/>
    </xf>
    <xf numFmtId="42" fontId="20" fillId="0" borderId="0" xfId="2" applyNumberFormat="1" applyFont="1" applyBorder="1" applyAlignment="1">
      <alignment horizontal="left" vertical="center"/>
    </xf>
    <xf numFmtId="42" fontId="20" fillId="0" borderId="0" xfId="0" applyNumberFormat="1" applyFont="1" applyBorder="1" applyAlignment="1">
      <alignment horizontal="left" vertical="center"/>
    </xf>
    <xf numFmtId="0" fontId="26" fillId="0" borderId="14" xfId="0" applyFont="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0" borderId="2" xfId="0" applyFont="1" applyBorder="1" applyAlignment="1">
      <alignment horizontal="center" vertical="center"/>
    </xf>
    <xf numFmtId="42" fontId="20" fillId="0" borderId="3" xfId="2" applyNumberFormat="1" applyFont="1" applyBorder="1" applyAlignment="1">
      <alignment horizontal="center" vertical="center"/>
    </xf>
    <xf numFmtId="42" fontId="20" fillId="0" borderId="3" xfId="2" applyNumberFormat="1" applyFont="1" applyBorder="1" applyAlignment="1">
      <alignment horizontal="left" vertical="center"/>
    </xf>
    <xf numFmtId="0" fontId="20" fillId="0" borderId="5" xfId="0" applyFont="1" applyBorder="1" applyAlignment="1">
      <alignment horizontal="center" vertical="center"/>
    </xf>
    <xf numFmtId="42" fontId="20" fillId="0" borderId="0" xfId="2" applyNumberFormat="1" applyFont="1" applyBorder="1" applyAlignment="1">
      <alignment horizontal="center" vertical="center"/>
    </xf>
    <xf numFmtId="0" fontId="20" fillId="0" borderId="29" xfId="0" applyFont="1" applyBorder="1" applyAlignment="1">
      <alignment horizontal="center" vertical="center"/>
    </xf>
    <xf numFmtId="42" fontId="20" fillId="0" borderId="27" xfId="2" applyNumberFormat="1" applyFont="1" applyBorder="1" applyAlignment="1">
      <alignment horizontal="center" vertical="center"/>
    </xf>
    <xf numFmtId="42" fontId="20" fillId="0" borderId="27" xfId="2" applyNumberFormat="1" applyFont="1" applyBorder="1" applyAlignment="1">
      <alignment horizontal="left" vertical="center"/>
    </xf>
    <xf numFmtId="0" fontId="20" fillId="14" borderId="5" xfId="0" applyFont="1" applyFill="1" applyBorder="1" applyAlignment="1">
      <alignment vertical="center"/>
    </xf>
    <xf numFmtId="0" fontId="20" fillId="14" borderId="0" xfId="0" applyFont="1" applyFill="1" applyBorder="1" applyAlignment="1">
      <alignment vertical="center"/>
    </xf>
    <xf numFmtId="0" fontId="20" fillId="14" borderId="0" xfId="0" applyFont="1" applyFill="1" applyBorder="1" applyAlignment="1">
      <alignment horizontal="left" vertical="center"/>
    </xf>
    <xf numFmtId="0" fontId="20" fillId="0" borderId="5" xfId="0" applyFont="1" applyFill="1" applyBorder="1" applyAlignment="1">
      <alignment horizontal="center" vertical="center"/>
    </xf>
    <xf numFmtId="42" fontId="20" fillId="0" borderId="0" xfId="0" applyNumberFormat="1" applyFont="1" applyBorder="1" applyAlignment="1">
      <alignment vertical="center"/>
    </xf>
    <xf numFmtId="9" fontId="20" fillId="0" borderId="0" xfId="2" applyNumberFormat="1" applyFont="1" applyBorder="1" applyAlignment="1">
      <alignment horizontal="center" vertical="center"/>
    </xf>
    <xf numFmtId="166" fontId="3" fillId="8" borderId="13" xfId="0" applyNumberFormat="1" applyFont="1" applyFill="1" applyBorder="1" applyAlignment="1">
      <alignment horizontal="center"/>
    </xf>
    <xf numFmtId="0" fontId="20" fillId="14" borderId="5" xfId="0" applyFont="1" applyFill="1" applyBorder="1" applyAlignment="1">
      <alignment horizontal="center" vertical="center"/>
    </xf>
    <xf numFmtId="0" fontId="20" fillId="14" borderId="0" xfId="0" applyFont="1" applyFill="1" applyBorder="1" applyAlignment="1">
      <alignment horizontal="center" vertical="center"/>
    </xf>
    <xf numFmtId="0" fontId="20" fillId="14" borderId="6" xfId="0" applyFont="1" applyFill="1" applyBorder="1" applyAlignment="1">
      <alignment horizontal="center" vertical="center"/>
    </xf>
    <xf numFmtId="0" fontId="20" fillId="14" borderId="6" xfId="0" applyFont="1" applyFill="1" applyBorder="1" applyAlignment="1">
      <alignment vertical="center"/>
    </xf>
    <xf numFmtId="1" fontId="20" fillId="0" borderId="0" xfId="2" applyNumberFormat="1" applyFont="1" applyBorder="1" applyAlignment="1">
      <alignment horizontal="center" vertical="center"/>
    </xf>
    <xf numFmtId="3" fontId="20" fillId="0" borderId="0" xfId="2" applyNumberFormat="1" applyFont="1" applyBorder="1" applyAlignment="1">
      <alignment horizontal="center" vertical="center"/>
    </xf>
    <xf numFmtId="1" fontId="20" fillId="0" borderId="6" xfId="2" applyNumberFormat="1" applyFont="1" applyBorder="1" applyAlignment="1">
      <alignment horizontal="center"/>
    </xf>
    <xf numFmtId="42" fontId="20" fillId="0" borderId="6" xfId="2" applyNumberFormat="1" applyFont="1" applyBorder="1" applyAlignment="1">
      <alignment horizontal="center" vertical="center"/>
    </xf>
    <xf numFmtId="0" fontId="20" fillId="0" borderId="31" xfId="0" applyFont="1" applyBorder="1" applyAlignment="1">
      <alignment horizontal="center" vertical="center"/>
    </xf>
    <xf numFmtId="42" fontId="20" fillId="0" borderId="32" xfId="2" applyNumberFormat="1" applyFont="1" applyBorder="1" applyAlignment="1">
      <alignment horizontal="center" vertical="center"/>
    </xf>
    <xf numFmtId="42" fontId="20" fillId="0" borderId="32" xfId="2" applyNumberFormat="1" applyFont="1" applyBorder="1" applyAlignment="1">
      <alignment horizontal="left" vertical="center"/>
    </xf>
    <xf numFmtId="42" fontId="20" fillId="0" borderId="33" xfId="2" applyNumberFormat="1" applyFont="1" applyBorder="1" applyAlignment="1">
      <alignment horizontal="center"/>
    </xf>
    <xf numFmtId="42" fontId="20" fillId="0" borderId="32" xfId="2" applyNumberFormat="1" applyFont="1" applyBorder="1" applyAlignment="1">
      <alignment horizontal="center"/>
    </xf>
    <xf numFmtId="0" fontId="21" fillId="15" borderId="5" xfId="0" applyFont="1" applyFill="1" applyBorder="1" applyAlignment="1">
      <alignment horizontal="center" vertical="center"/>
    </xf>
    <xf numFmtId="42" fontId="20" fillId="15" borderId="0" xfId="2" applyNumberFormat="1" applyFont="1" applyFill="1" applyBorder="1" applyAlignment="1">
      <alignment horizontal="center" vertical="center"/>
    </xf>
    <xf numFmtId="42" fontId="20" fillId="15" borderId="6" xfId="2" applyNumberFormat="1" applyFont="1" applyFill="1" applyBorder="1" applyAlignment="1">
      <alignment horizontal="center" vertical="center"/>
    </xf>
    <xf numFmtId="9" fontId="0" fillId="0" borderId="9" xfId="2" applyFont="1" applyBorder="1" applyAlignment="1">
      <alignment horizontal="center"/>
    </xf>
    <xf numFmtId="0" fontId="15" fillId="0" borderId="0" xfId="7" applyFont="1" applyBorder="1" applyAlignment="1">
      <alignment horizontal="center"/>
    </xf>
    <xf numFmtId="0" fontId="15" fillId="0" borderId="6" xfId="7" applyFont="1" applyBorder="1" applyAlignment="1">
      <alignment horizontal="center"/>
    </xf>
    <xf numFmtId="0" fontId="15" fillId="0" borderId="7" xfId="7" applyBorder="1" applyAlignment="1">
      <alignment horizontal="center"/>
    </xf>
    <xf numFmtId="10" fontId="0" fillId="0" borderId="14" xfId="0" applyNumberFormat="1" applyFont="1" applyFill="1" applyBorder="1" applyAlignment="1">
      <alignment horizontal="center"/>
    </xf>
    <xf numFmtId="0" fontId="0" fillId="0" borderId="8" xfId="0" applyFont="1" applyFill="1" applyBorder="1" applyAlignment="1">
      <alignment horizontal="right"/>
    </xf>
    <xf numFmtId="0" fontId="0" fillId="0" borderId="14" xfId="0" applyFont="1" applyFill="1" applyBorder="1" applyAlignment="1">
      <alignment horizontal="center" wrapText="1"/>
    </xf>
    <xf numFmtId="0" fontId="0" fillId="0" borderId="14" xfId="0" applyFont="1" applyBorder="1" applyAlignment="1">
      <alignment horizontal="left" wrapText="1" indent="1"/>
    </xf>
    <xf numFmtId="0" fontId="0" fillId="0" borderId="14" xfId="0" applyFont="1" applyFill="1" applyBorder="1" applyAlignment="1">
      <alignment horizontal="left" wrapText="1" indent="1"/>
    </xf>
    <xf numFmtId="0" fontId="0" fillId="0" borderId="15" xfId="0" applyFont="1" applyBorder="1" applyAlignment="1">
      <alignment horizontal="left" wrapText="1" indent="1"/>
    </xf>
    <xf numFmtId="44" fontId="0" fillId="0" borderId="10" xfId="1" applyNumberFormat="1" applyFont="1" applyBorder="1"/>
    <xf numFmtId="0" fontId="0" fillId="0" borderId="14" xfId="0" applyFont="1" applyBorder="1" applyAlignment="1">
      <alignment horizontal="center" wrapText="1"/>
    </xf>
    <xf numFmtId="0" fontId="4" fillId="0" borderId="8" xfId="7" applyFont="1" applyBorder="1"/>
    <xf numFmtId="0" fontId="16" fillId="0" borderId="0" xfId="0" applyFont="1" applyAlignment="1">
      <alignment horizontal="left" vertical="top" wrapText="1"/>
    </xf>
    <xf numFmtId="0" fontId="0" fillId="0" borderId="0" xfId="0" applyFont="1" applyAlignment="1">
      <alignment horizontal="left" vertical="top" wrapText="1"/>
    </xf>
    <xf numFmtId="0" fontId="0" fillId="8" borderId="9" xfId="0" applyFont="1" applyFill="1" applyBorder="1" applyAlignment="1">
      <alignment horizont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7" fillId="3" borderId="12" xfId="0" applyFont="1" applyFill="1" applyBorder="1" applyAlignment="1">
      <alignment horizontal="center" vertical="center"/>
    </xf>
    <xf numFmtId="0" fontId="16" fillId="0" borderId="0" xfId="0" applyFont="1" applyFill="1" applyAlignment="1">
      <alignment wrapText="1"/>
    </xf>
    <xf numFmtId="0" fontId="3" fillId="7" borderId="11" xfId="0" applyFont="1" applyFill="1" applyBorder="1" applyAlignment="1">
      <alignment horizontal="center"/>
    </xf>
    <xf numFmtId="0" fontId="3" fillId="7" borderId="12" xfId="0" applyFont="1" applyFill="1" applyBorder="1" applyAlignment="1">
      <alignment horizontal="center"/>
    </xf>
    <xf numFmtId="0" fontId="0" fillId="3" borderId="10" xfId="0" applyFont="1" applyFill="1" applyBorder="1" applyAlignment="1">
      <alignment horizontal="center"/>
    </xf>
    <xf numFmtId="0" fontId="0" fillId="3" borderId="11" xfId="0" applyFont="1" applyFill="1" applyBorder="1" applyAlignment="1">
      <alignment horizontal="center"/>
    </xf>
    <xf numFmtId="0" fontId="4" fillId="3" borderId="11" xfId="0" applyFont="1" applyFill="1" applyBorder="1" applyAlignment="1">
      <alignment horizontal="center"/>
    </xf>
    <xf numFmtId="0" fontId="3" fillId="2" borderId="11" xfId="0" applyFont="1" applyFill="1" applyBorder="1" applyAlignment="1">
      <alignment horizontal="center"/>
    </xf>
    <xf numFmtId="0" fontId="3" fillId="2" borderId="4" xfId="0" applyFont="1" applyFill="1" applyBorder="1" applyAlignment="1">
      <alignment horizontal="center"/>
    </xf>
    <xf numFmtId="0" fontId="3" fillId="2" borderId="12" xfId="0" applyFont="1" applyFill="1" applyBorder="1" applyAlignment="1">
      <alignment horizontal="center"/>
    </xf>
    <xf numFmtId="0" fontId="0" fillId="3" borderId="12" xfId="0" applyFont="1" applyFill="1" applyBorder="1" applyAlignment="1">
      <alignment horizontal="center"/>
    </xf>
    <xf numFmtId="0" fontId="3" fillId="2" borderId="3" xfId="0" applyFont="1" applyFill="1" applyBorder="1" applyAlignment="1">
      <alignment horizontal="center"/>
    </xf>
    <xf numFmtId="9" fontId="3" fillId="2" borderId="11" xfId="2" applyFont="1" applyFill="1" applyBorder="1" applyAlignment="1">
      <alignment horizontal="center"/>
    </xf>
    <xf numFmtId="0" fontId="4" fillId="3" borderId="12" xfId="0" applyFont="1" applyFill="1" applyBorder="1" applyAlignment="1">
      <alignment horizontal="center"/>
    </xf>
    <xf numFmtId="0" fontId="0" fillId="11" borderId="3" xfId="0" applyFont="1" applyFill="1" applyBorder="1" applyAlignment="1">
      <alignment horizontal="center"/>
    </xf>
    <xf numFmtId="0" fontId="0" fillId="11" borderId="11" xfId="0" applyFont="1" applyFill="1" applyBorder="1" applyAlignment="1">
      <alignment horizontal="center"/>
    </xf>
    <xf numFmtId="0" fontId="0" fillId="11" borderId="12" xfId="0" applyFont="1" applyFill="1" applyBorder="1" applyAlignment="1">
      <alignment horizontal="center"/>
    </xf>
    <xf numFmtId="0" fontId="0" fillId="0" borderId="0" xfId="0" applyFont="1" applyAlignment="1">
      <alignment horizontal="left" wrapText="1"/>
    </xf>
    <xf numFmtId="0" fontId="4" fillId="3" borderId="3" xfId="0" applyFont="1" applyFill="1" applyBorder="1" applyAlignment="1">
      <alignment horizontal="center"/>
    </xf>
    <xf numFmtId="0" fontId="28" fillId="0" borderId="0" xfId="0" applyFont="1" applyAlignment="1">
      <alignment vertical="top" wrapText="1"/>
    </xf>
    <xf numFmtId="0" fontId="20" fillId="0" borderId="0" xfId="0" applyFont="1" applyFill="1" applyAlignment="1">
      <alignment horizontal="left" wrapText="1"/>
    </xf>
    <xf numFmtId="0" fontId="24" fillId="2" borderId="3" xfId="0" applyFont="1" applyFill="1" applyBorder="1" applyAlignment="1">
      <alignment horizontal="center"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3" fillId="7" borderId="10" xfId="0" applyFont="1" applyFill="1" applyBorder="1" applyAlignment="1">
      <alignment horizontal="center"/>
    </xf>
    <xf numFmtId="0" fontId="3" fillId="7" borderId="11" xfId="0" applyFont="1" applyFill="1" applyBorder="1" applyAlignment="1">
      <alignment horizontal="center"/>
    </xf>
    <xf numFmtId="0" fontId="3" fillId="7" borderId="12" xfId="0" applyFont="1" applyFill="1" applyBorder="1" applyAlignment="1">
      <alignment horizontal="center"/>
    </xf>
    <xf numFmtId="0" fontId="0" fillId="3" borderId="10" xfId="0" applyFont="1" applyFill="1" applyBorder="1" applyAlignment="1">
      <alignment horizontal="center"/>
    </xf>
    <xf numFmtId="0" fontId="0" fillId="3" borderId="11" xfId="0" applyFont="1" applyFill="1" applyBorder="1" applyAlignment="1">
      <alignment horizontal="center"/>
    </xf>
    <xf numFmtId="0" fontId="0" fillId="3" borderId="4" xfId="0" applyFont="1" applyFill="1" applyBorder="1" applyAlignment="1">
      <alignment horizontal="center"/>
    </xf>
    <xf numFmtId="0" fontId="0" fillId="0" borderId="9" xfId="0" applyFont="1" applyFill="1" applyBorder="1" applyAlignment="1">
      <alignment horizontal="center"/>
    </xf>
    <xf numFmtId="0" fontId="0" fillId="0" borderId="5" xfId="0" applyFont="1" applyBorder="1" applyAlignment="1">
      <alignment horizontal="center"/>
    </xf>
    <xf numFmtId="0" fontId="0" fillId="0" borderId="0" xfId="0" applyFont="1" applyBorder="1" applyAlignment="1">
      <alignment horizontal="center"/>
    </xf>
    <xf numFmtId="0" fontId="0" fillId="0" borderId="6" xfId="0" applyFont="1" applyBorder="1" applyAlignment="1">
      <alignment horizontal="center"/>
    </xf>
    <xf numFmtId="9" fontId="0" fillId="0" borderId="0" xfId="2"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7" fillId="3" borderId="3" xfId="0" applyFont="1" applyFill="1" applyBorder="1" applyAlignment="1">
      <alignment horizontal="center" vertical="center"/>
    </xf>
    <xf numFmtId="1" fontId="20" fillId="0" borderId="0" xfId="2" applyNumberFormat="1" applyFont="1" applyBorder="1" applyAlignment="1">
      <alignment horizontal="center"/>
    </xf>
    <xf numFmtId="44" fontId="0" fillId="0" borderId="11" xfId="0" applyNumberFormat="1" applyFont="1" applyBorder="1"/>
    <xf numFmtId="1" fontId="0" fillId="0" borderId="8" xfId="0" applyNumberFormat="1" applyFont="1" applyFill="1" applyBorder="1" applyAlignment="1">
      <alignment horizontal="center"/>
    </xf>
    <xf numFmtId="0" fontId="5" fillId="2" borderId="0" xfId="0" applyFont="1" applyFill="1" applyBorder="1" applyAlignment="1">
      <alignment horizontal="center" vertical="center"/>
    </xf>
    <xf numFmtId="0" fontId="7" fillId="3" borderId="2"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4" xfId="0" applyFont="1" applyFill="1" applyBorder="1" applyAlignment="1">
      <alignment horizontal="center" vertical="center"/>
    </xf>
    <xf numFmtId="42" fontId="0" fillId="0" borderId="22" xfId="2" applyNumberFormat="1" applyFont="1" applyFill="1" applyBorder="1" applyAlignment="1">
      <alignment horizontal="center"/>
    </xf>
    <xf numFmtId="1" fontId="0" fillId="0" borderId="7" xfId="0" applyNumberFormat="1" applyFont="1" applyFill="1" applyBorder="1" applyAlignment="1">
      <alignment horizontal="center"/>
    </xf>
    <xf numFmtId="1" fontId="0" fillId="0" borderId="9" xfId="0" applyNumberFormat="1" applyFont="1" applyFill="1" applyBorder="1" applyAlignment="1">
      <alignment horizontal="center"/>
    </xf>
    <xf numFmtId="42" fontId="0" fillId="0" borderId="10" xfId="1" applyNumberFormat="1" applyFont="1" applyFill="1" applyBorder="1"/>
    <xf numFmtId="42" fontId="0" fillId="0" borderId="11" xfId="1" applyNumberFormat="1" applyFont="1" applyFill="1" applyBorder="1"/>
    <xf numFmtId="42" fontId="0" fillId="0" borderId="12" xfId="1" applyNumberFormat="1" applyFont="1" applyFill="1" applyBorder="1"/>
    <xf numFmtId="42" fontId="0" fillId="0" borderId="10" xfId="0" applyNumberFormat="1" applyFont="1" applyFill="1" applyBorder="1"/>
    <xf numFmtId="42" fontId="0" fillId="0" borderId="11" xfId="0" applyNumberFormat="1" applyFont="1" applyFill="1" applyBorder="1"/>
    <xf numFmtId="42" fontId="0" fillId="0" borderId="12" xfId="0" applyNumberFormat="1" applyFont="1" applyFill="1" applyBorder="1"/>
    <xf numFmtId="0" fontId="0" fillId="0" borderId="7" xfId="0" applyFont="1" applyFill="1" applyBorder="1"/>
    <xf numFmtId="42" fontId="0" fillId="0" borderId="12" xfId="1" applyNumberFormat="1" applyFont="1" applyFill="1" applyBorder="1" applyAlignment="1">
      <alignment horizontal="center"/>
    </xf>
    <xf numFmtId="42" fontId="0" fillId="0" borderId="10" xfId="1" applyNumberFormat="1" applyFont="1" applyFill="1" applyBorder="1" applyAlignment="1">
      <alignment horizontal="center"/>
    </xf>
    <xf numFmtId="0" fontId="3" fillId="7" borderId="11" xfId="0" applyFont="1" applyFill="1" applyBorder="1" applyAlignment="1">
      <alignment horizontal="left"/>
    </xf>
    <xf numFmtId="0" fontId="0" fillId="3" borderId="10" xfId="0" applyFont="1" applyFill="1" applyBorder="1" applyAlignment="1">
      <alignment horizontal="left"/>
    </xf>
    <xf numFmtId="0" fontId="3" fillId="7" borderId="10" xfId="0" applyFont="1" applyFill="1" applyBorder="1" applyAlignment="1">
      <alignment horizontal="left"/>
    </xf>
    <xf numFmtId="0" fontId="0" fillId="0" borderId="10" xfId="0" applyFont="1" applyBorder="1" applyAlignment="1">
      <alignment horizontal="center" vertical="top" wrapText="1"/>
    </xf>
    <xf numFmtId="0" fontId="0" fillId="0" borderId="0" xfId="0" applyFont="1" applyAlignment="1">
      <alignment horizontal="center" vertical="top" wrapText="1"/>
    </xf>
    <xf numFmtId="0" fontId="3" fillId="2" borderId="10" xfId="0" applyFont="1" applyFill="1" applyBorder="1" applyAlignment="1">
      <alignment horizontal="left"/>
    </xf>
    <xf numFmtId="0" fontId="0" fillId="0" borderId="5" xfId="0" applyFont="1" applyBorder="1" applyAlignment="1">
      <alignment horizontal="center" vertical="top" wrapText="1"/>
    </xf>
    <xf numFmtId="42" fontId="4" fillId="0" borderId="8" xfId="1" applyNumberFormat="1" applyFont="1" applyFill="1" applyBorder="1" applyAlignment="1">
      <alignment horizontal="center"/>
    </xf>
    <xf numFmtId="0" fontId="4" fillId="3" borderId="10" xfId="0" applyFont="1" applyFill="1" applyBorder="1" applyAlignment="1">
      <alignment horizontal="left"/>
    </xf>
    <xf numFmtId="44" fontId="4" fillId="0" borderId="11" xfId="2" applyNumberFormat="1" applyFont="1" applyFill="1" applyBorder="1" applyAlignment="1">
      <alignment horizontal="center"/>
    </xf>
    <xf numFmtId="1" fontId="0" fillId="0" borderId="10" xfId="1" applyNumberFormat="1" applyFont="1" applyFill="1" applyBorder="1" applyAlignment="1">
      <alignment horizontal="center"/>
    </xf>
    <xf numFmtId="0" fontId="0" fillId="0" borderId="6" xfId="0" applyFont="1" applyBorder="1" applyAlignment="1">
      <alignment horizontal="center" vertical="top" wrapText="1"/>
    </xf>
    <xf numFmtId="0" fontId="3" fillId="7" borderId="10" xfId="0" applyFont="1" applyFill="1" applyBorder="1" applyAlignment="1"/>
    <xf numFmtId="0" fontId="0" fillId="0" borderId="9" xfId="0" applyFont="1" applyBorder="1" applyAlignment="1">
      <alignment horizontal="center" vertical="top" wrapText="1"/>
    </xf>
    <xf numFmtId="0" fontId="0" fillId="3" borderId="10" xfId="0" applyFont="1" applyFill="1" applyBorder="1" applyAlignment="1"/>
    <xf numFmtId="1" fontId="0" fillId="0" borderId="11" xfId="0" applyNumberFormat="1" applyFont="1" applyFill="1" applyBorder="1" applyAlignment="1">
      <alignment horizontal="center"/>
    </xf>
    <xf numFmtId="1" fontId="0" fillId="0" borderId="12" xfId="0" applyNumberFormat="1" applyFont="1" applyFill="1" applyBorder="1" applyAlignment="1">
      <alignment horizontal="center"/>
    </xf>
    <xf numFmtId="1" fontId="0" fillId="0" borderId="10" xfId="0" applyNumberFormat="1" applyFont="1" applyFill="1" applyBorder="1" applyAlignment="1">
      <alignment horizontal="center"/>
    </xf>
    <xf numFmtId="0" fontId="3" fillId="2" borderId="11" xfId="0" applyFont="1" applyFill="1" applyBorder="1" applyAlignment="1">
      <alignment horizontal="left"/>
    </xf>
    <xf numFmtId="9" fontId="0" fillId="0" borderId="5" xfId="2" applyNumberFormat="1" applyFont="1" applyBorder="1" applyAlignment="1">
      <alignment horizontal="center"/>
    </xf>
    <xf numFmtId="0" fontId="3" fillId="0" borderId="0" xfId="0" applyFont="1" applyFill="1" applyBorder="1" applyAlignment="1">
      <alignment horizontal="center"/>
    </xf>
    <xf numFmtId="0" fontId="0" fillId="0" borderId="6" xfId="0" applyFont="1" applyFill="1" applyBorder="1"/>
    <xf numFmtId="9" fontId="0" fillId="0" borderId="5" xfId="2" applyNumberFormat="1" applyFont="1" applyFill="1" applyBorder="1"/>
    <xf numFmtId="42" fontId="0" fillId="0" borderId="0" xfId="1" applyNumberFormat="1" applyFont="1" applyBorder="1" applyAlignment="1"/>
    <xf numFmtId="42" fontId="0" fillId="0" borderId="2" xfId="1" applyNumberFormat="1" applyFont="1" applyFill="1" applyBorder="1" applyAlignment="1"/>
    <xf numFmtId="42" fontId="0" fillId="0" borderId="21" xfId="1" applyNumberFormat="1" applyFont="1" applyBorder="1" applyAlignment="1"/>
    <xf numFmtId="44" fontId="0" fillId="0" borderId="0" xfId="0" applyNumberFormat="1" applyFont="1" applyBorder="1"/>
    <xf numFmtId="9" fontId="3" fillId="2" borderId="10" xfId="2" applyFont="1" applyFill="1" applyBorder="1" applyAlignment="1">
      <alignment horizontal="left"/>
    </xf>
    <xf numFmtId="9" fontId="3" fillId="2" borderId="3" xfId="2" applyFont="1" applyFill="1" applyBorder="1" applyAlignment="1">
      <alignment horizontal="center"/>
    </xf>
    <xf numFmtId="167" fontId="0" fillId="0" borderId="10" xfId="1" applyNumberFormat="1" applyFont="1" applyBorder="1"/>
    <xf numFmtId="0" fontId="0" fillId="0" borderId="11" xfId="0" applyFont="1" applyFill="1" applyBorder="1"/>
    <xf numFmtId="0" fontId="0" fillId="0" borderId="13" xfId="0" applyFont="1" applyBorder="1" applyAlignment="1">
      <alignment horizontal="right" indent="1"/>
    </xf>
    <xf numFmtId="0" fontId="0" fillId="0" borderId="1" xfId="0" applyFont="1" applyBorder="1" applyAlignment="1">
      <alignment horizontal="right" indent="1"/>
    </xf>
    <xf numFmtId="0" fontId="0" fillId="11" borderId="2" xfId="0" applyFont="1" applyFill="1" applyBorder="1" applyAlignment="1">
      <alignment horizontal="left"/>
    </xf>
    <xf numFmtId="0" fontId="0" fillId="11" borderId="10" xfId="0" applyFont="1" applyFill="1" applyBorder="1" applyAlignment="1">
      <alignment horizontal="left"/>
    </xf>
    <xf numFmtId="0" fontId="3" fillId="2" borderId="12" xfId="0" applyFont="1" applyFill="1" applyBorder="1" applyAlignment="1">
      <alignment horizontal="left"/>
    </xf>
    <xf numFmtId="0" fontId="4" fillId="3" borderId="2" xfId="0" applyFont="1" applyFill="1" applyBorder="1" applyAlignment="1">
      <alignment horizontal="left"/>
    </xf>
    <xf numFmtId="0" fontId="4" fillId="3" borderId="3" xfId="0" applyFont="1" applyFill="1" applyBorder="1" applyAlignment="1">
      <alignment horizontal="left"/>
    </xf>
    <xf numFmtId="0" fontId="4" fillId="3" borderId="12" xfId="0" applyFont="1" applyFill="1" applyBorder="1" applyAlignment="1">
      <alignment horizontal="left"/>
    </xf>
    <xf numFmtId="0" fontId="3" fillId="7" borderId="12" xfId="0" applyFont="1" applyFill="1" applyBorder="1" applyAlignment="1">
      <alignment horizontal="left"/>
    </xf>
    <xf numFmtId="9" fontId="3" fillId="2" borderId="11" xfId="2" applyFont="1" applyFill="1" applyBorder="1" applyAlignment="1">
      <alignment horizontal="left"/>
    </xf>
    <xf numFmtId="9" fontId="3" fillId="2" borderId="3" xfId="2" applyFont="1" applyFill="1" applyBorder="1" applyAlignment="1">
      <alignment horizontal="left"/>
    </xf>
    <xf numFmtId="0" fontId="3" fillId="2" borderId="3" xfId="0" applyFont="1" applyFill="1" applyBorder="1" applyAlignment="1">
      <alignment horizontal="left"/>
    </xf>
    <xf numFmtId="0" fontId="3" fillId="2" borderId="4" xfId="0" applyFont="1" applyFill="1" applyBorder="1" applyAlignment="1">
      <alignment horizontal="left"/>
    </xf>
    <xf numFmtId="0" fontId="2" fillId="8" borderId="2" xfId="0" applyFont="1" applyFill="1" applyBorder="1" applyAlignment="1">
      <alignment horizontal="left"/>
    </xf>
    <xf numFmtId="0" fontId="2" fillId="8" borderId="13" xfId="0" applyFont="1" applyFill="1" applyBorder="1" applyAlignment="1">
      <alignment horizontal="left"/>
    </xf>
    <xf numFmtId="0" fontId="2" fillId="8" borderId="14" xfId="0" applyFont="1" applyFill="1" applyBorder="1" applyAlignment="1">
      <alignment horizontal="left"/>
    </xf>
    <xf numFmtId="0" fontId="2" fillId="0" borderId="0" xfId="0" applyFont="1" applyFill="1" applyBorder="1" applyAlignment="1">
      <alignment horizontal="left"/>
    </xf>
    <xf numFmtId="0" fontId="2" fillId="10" borderId="11" xfId="0" applyFont="1" applyFill="1" applyBorder="1" applyAlignment="1">
      <alignment horizontal="left"/>
    </xf>
    <xf numFmtId="0" fontId="2" fillId="10" borderId="12" xfId="0" applyFont="1" applyFill="1" applyBorder="1" applyAlignment="1">
      <alignment horizontal="left"/>
    </xf>
    <xf numFmtId="0" fontId="5" fillId="2" borderId="2" xfId="0" applyFont="1" applyFill="1" applyBorder="1" applyAlignment="1">
      <alignment horizontal="left" vertical="center"/>
    </xf>
    <xf numFmtId="0" fontId="0" fillId="8" borderId="10" xfId="0" applyFont="1" applyFill="1" applyBorder="1" applyAlignment="1">
      <alignment horizontal="right"/>
    </xf>
    <xf numFmtId="0" fontId="0" fillId="8" borderId="34" xfId="0" applyFont="1" applyFill="1" applyBorder="1" applyAlignment="1">
      <alignment horizontal="center"/>
    </xf>
    <xf numFmtId="41" fontId="0" fillId="0" borderId="2" xfId="1" applyNumberFormat="1" applyFont="1" applyFill="1" applyBorder="1" applyAlignment="1">
      <alignment horizontal="center"/>
    </xf>
    <xf numFmtId="41" fontId="0" fillId="0" borderId="3" xfId="1" applyNumberFormat="1" applyFont="1" applyFill="1" applyBorder="1" applyAlignment="1">
      <alignment horizontal="center"/>
    </xf>
    <xf numFmtId="41" fontId="0" fillId="0" borderId="0" xfId="1" applyNumberFormat="1" applyFont="1" applyFill="1" applyBorder="1"/>
    <xf numFmtId="41" fontId="0" fillId="0" borderId="6" xfId="1" applyNumberFormat="1" applyFont="1" applyFill="1" applyBorder="1"/>
    <xf numFmtId="41" fontId="0" fillId="0" borderId="2" xfId="1" applyNumberFormat="1" applyFont="1" applyFill="1" applyBorder="1"/>
    <xf numFmtId="41" fontId="0" fillId="0" borderId="5" xfId="1" applyNumberFormat="1" applyFont="1" applyFill="1" applyBorder="1"/>
    <xf numFmtId="41" fontId="0" fillId="0" borderId="0" xfId="1" applyNumberFormat="1" applyFont="1" applyFill="1" applyBorder="1" applyAlignment="1">
      <alignment horizontal="center"/>
    </xf>
    <xf numFmtId="41" fontId="0" fillId="0" borderId="5" xfId="1" applyNumberFormat="1" applyFont="1" applyFill="1" applyBorder="1" applyAlignment="1">
      <alignment horizontal="center"/>
    </xf>
    <xf numFmtId="41" fontId="0" fillId="0" borderId="6" xfId="1" applyNumberFormat="1" applyFont="1" applyFill="1" applyBorder="1" applyAlignment="1">
      <alignment horizontal="center"/>
    </xf>
    <xf numFmtId="41" fontId="0" fillId="0" borderId="7" xfId="1" applyNumberFormat="1" applyFont="1" applyFill="1" applyBorder="1" applyAlignment="1">
      <alignment horizontal="center"/>
    </xf>
    <xf numFmtId="41" fontId="0" fillId="0" borderId="8" xfId="1" applyNumberFormat="1" applyFont="1" applyFill="1" applyBorder="1" applyAlignment="1">
      <alignment horizontal="center"/>
    </xf>
    <xf numFmtId="41" fontId="0" fillId="0" borderId="9" xfId="1" applyNumberFormat="1" applyFont="1" applyFill="1" applyBorder="1" applyAlignment="1">
      <alignment horizontal="center"/>
    </xf>
    <xf numFmtId="41" fontId="0" fillId="0" borderId="8" xfId="1" applyNumberFormat="1" applyFont="1" applyFill="1" applyBorder="1"/>
    <xf numFmtId="41" fontId="0" fillId="0" borderId="9" xfId="1" applyNumberFormat="1" applyFont="1" applyFill="1" applyBorder="1"/>
    <xf numFmtId="41" fontId="0" fillId="0" borderId="7" xfId="1" applyNumberFormat="1" applyFont="1" applyFill="1" applyBorder="1"/>
    <xf numFmtId="41" fontId="0" fillId="0" borderId="3" xfId="1" applyNumberFormat="1" applyFont="1" applyFill="1" applyBorder="1"/>
    <xf numFmtId="41" fontId="0" fillId="0" borderId="4" xfId="1" applyNumberFormat="1" applyFont="1" applyFill="1" applyBorder="1"/>
    <xf numFmtId="41" fontId="0" fillId="0" borderId="4" xfId="1" applyNumberFormat="1" applyFont="1" applyFill="1" applyBorder="1" applyAlignment="1">
      <alignment horizontal="center"/>
    </xf>
    <xf numFmtId="42" fontId="20" fillId="0" borderId="17" xfId="2" applyNumberFormat="1" applyFont="1" applyBorder="1" applyAlignment="1">
      <alignment horizontal="center"/>
    </xf>
    <xf numFmtId="0" fontId="25" fillId="7" borderId="10" xfId="0" applyFont="1" applyFill="1" applyBorder="1" applyAlignment="1">
      <alignment horizontal="center"/>
    </xf>
    <xf numFmtId="0" fontId="25" fillId="7" borderId="5" xfId="0" applyFont="1" applyFill="1" applyBorder="1" applyAlignment="1">
      <alignment horizontal="center"/>
    </xf>
    <xf numFmtId="42" fontId="20" fillId="0" borderId="2" xfId="2" applyNumberFormat="1" applyFont="1" applyBorder="1" applyAlignment="1">
      <alignment horizontal="center"/>
    </xf>
    <xf numFmtId="42" fontId="20" fillId="0" borderId="29" xfId="2" applyNumberFormat="1" applyFont="1" applyBorder="1" applyAlignment="1">
      <alignment horizontal="center"/>
    </xf>
    <xf numFmtId="0" fontId="20" fillId="14" borderId="5" xfId="0" applyFont="1" applyFill="1" applyBorder="1"/>
    <xf numFmtId="42" fontId="20" fillId="0" borderId="5" xfId="0" applyNumberFormat="1" applyFont="1" applyBorder="1"/>
    <xf numFmtId="42" fontId="20" fillId="15" borderId="5" xfId="2" applyNumberFormat="1" applyFont="1" applyFill="1" applyBorder="1" applyAlignment="1">
      <alignment horizontal="center" vertical="center"/>
    </xf>
    <xf numFmtId="42" fontId="20" fillId="0" borderId="5" xfId="2" applyNumberFormat="1" applyFont="1" applyBorder="1" applyAlignment="1">
      <alignment horizontal="center" vertical="center"/>
    </xf>
    <xf numFmtId="42" fontId="20" fillId="0" borderId="31" xfId="2" applyNumberFormat="1" applyFont="1" applyBorder="1" applyAlignment="1">
      <alignment horizontal="center"/>
    </xf>
    <xf numFmtId="1" fontId="20" fillId="0" borderId="5" xfId="2" applyNumberFormat="1" applyFont="1" applyBorder="1" applyAlignment="1">
      <alignment horizontal="center"/>
    </xf>
    <xf numFmtId="0" fontId="24" fillId="2" borderId="2" xfId="0" applyFont="1" applyFill="1" applyBorder="1" applyAlignment="1">
      <alignment horizontal="left" vertical="center"/>
    </xf>
    <xf numFmtId="42" fontId="20" fillId="0" borderId="6" xfId="2" applyNumberFormat="1" applyFont="1" applyBorder="1" applyAlignment="1">
      <alignment horizontal="left" vertical="center"/>
    </xf>
    <xf numFmtId="0" fontId="0" fillId="0" borderId="5" xfId="0" applyFont="1" applyBorder="1" applyAlignment="1">
      <alignment horizontal="center"/>
    </xf>
    <xf numFmtId="0" fontId="0" fillId="0" borderId="0" xfId="0" applyFont="1" applyBorder="1" applyAlignment="1">
      <alignment horizontal="center"/>
    </xf>
    <xf numFmtId="42" fontId="0" fillId="0" borderId="4" xfId="1" applyNumberFormat="1" applyFont="1" applyFill="1" applyBorder="1" applyAlignment="1">
      <alignment horizontal="center"/>
    </xf>
    <xf numFmtId="43" fontId="0" fillId="0" borderId="0" xfId="1" applyNumberFormat="1" applyFont="1" applyFill="1" applyBorder="1"/>
    <xf numFmtId="2" fontId="0" fillId="0" borderId="1" xfId="0" applyNumberFormat="1" applyFont="1" applyBorder="1" applyAlignment="1"/>
    <xf numFmtId="42" fontId="0" fillId="0" borderId="24" xfId="1" applyNumberFormat="1" applyFont="1" applyFill="1" applyBorder="1"/>
    <xf numFmtId="0" fontId="0" fillId="0" borderId="12" xfId="0" applyFont="1" applyFill="1" applyBorder="1" applyAlignment="1">
      <alignment horizontal="center"/>
    </xf>
    <xf numFmtId="42" fontId="0" fillId="0" borderId="6" xfId="1" applyNumberFormat="1" applyFont="1" applyFill="1" applyBorder="1"/>
    <xf numFmtId="42" fontId="0" fillId="0" borderId="22" xfId="1" applyNumberFormat="1" applyFont="1" applyFill="1" applyBorder="1"/>
    <xf numFmtId="1" fontId="0" fillId="16" borderId="0" xfId="0" applyNumberFormat="1" applyFont="1" applyFill="1" applyBorder="1" applyAlignment="1">
      <alignment horizontal="center"/>
    </xf>
    <xf numFmtId="42" fontId="0" fillId="0" borderId="3" xfId="1" applyNumberFormat="1" applyFont="1" applyBorder="1"/>
    <xf numFmtId="43" fontId="0" fillId="0" borderId="2" xfId="1" applyNumberFormat="1" applyFont="1" applyFill="1" applyBorder="1"/>
    <xf numFmtId="0" fontId="0" fillId="0" borderId="5" xfId="0" applyFont="1" applyBorder="1" applyAlignment="1">
      <alignment horizontal="center"/>
    </xf>
    <xf numFmtId="9" fontId="0" fillId="0" borderId="5" xfId="2" applyNumberFormat="1" applyFont="1" applyFill="1" applyBorder="1" applyAlignment="1">
      <alignment horizontal="center"/>
    </xf>
    <xf numFmtId="0" fontId="11" fillId="2" borderId="7" xfId="4" applyFont="1" applyFill="1" applyBorder="1" applyAlignment="1">
      <alignment horizontal="center"/>
    </xf>
    <xf numFmtId="0" fontId="11" fillId="2" borderId="8" xfId="4" applyFont="1" applyFill="1" applyBorder="1" applyAlignment="1">
      <alignment horizontal="center"/>
    </xf>
    <xf numFmtId="0" fontId="0" fillId="10" borderId="13" xfId="0" applyFont="1" applyFill="1" applyBorder="1" applyAlignment="1">
      <alignment horizontal="center" wrapText="1"/>
    </xf>
    <xf numFmtId="0" fontId="0" fillId="10" borderId="15" xfId="0" applyFont="1" applyFill="1" applyBorder="1" applyAlignment="1">
      <alignment horizontal="center" wrapText="1"/>
    </xf>
    <xf numFmtId="14" fontId="5" fillId="2" borderId="4" xfId="0" applyNumberFormat="1" applyFont="1" applyFill="1" applyBorder="1" applyAlignment="1">
      <alignment horizontal="center" vertical="center"/>
    </xf>
    <xf numFmtId="0" fontId="5" fillId="2" borderId="6" xfId="0" applyFont="1" applyFill="1" applyBorder="1" applyAlignment="1">
      <alignment horizontal="center" vertical="center"/>
    </xf>
    <xf numFmtId="0" fontId="5" fillId="2" borderId="9" xfId="0" applyFont="1" applyFill="1" applyBorder="1" applyAlignment="1">
      <alignment horizontal="center" vertical="center"/>
    </xf>
    <xf numFmtId="1" fontId="3" fillId="8" borderId="10" xfId="1" applyNumberFormat="1" applyFont="1" applyFill="1" applyBorder="1" applyAlignment="1">
      <alignment horizontal="center" vertical="center"/>
    </xf>
    <xf numFmtId="1" fontId="3" fillId="8" borderId="12" xfId="1" applyNumberFormat="1" applyFont="1" applyFill="1" applyBorder="1" applyAlignment="1">
      <alignment horizontal="center" vertical="center"/>
    </xf>
    <xf numFmtId="0" fontId="12" fillId="13" borderId="7" xfId="0" applyFont="1" applyFill="1" applyBorder="1" applyAlignment="1">
      <alignment horizontal="center"/>
    </xf>
    <xf numFmtId="0" fontId="12" fillId="13" borderId="8" xfId="0" applyFont="1" applyFill="1" applyBorder="1" applyAlignment="1">
      <alignment horizontal="center"/>
    </xf>
    <xf numFmtId="1" fontId="3" fillId="8" borderId="2" xfId="1" applyNumberFormat="1" applyFont="1" applyFill="1" applyBorder="1" applyAlignment="1">
      <alignment horizontal="center"/>
    </xf>
    <xf numFmtId="1" fontId="3" fillId="8" borderId="4" xfId="1" applyNumberFormat="1" applyFont="1" applyFill="1" applyBorder="1" applyAlignment="1">
      <alignment horizontal="center"/>
    </xf>
    <xf numFmtId="0" fontId="0" fillId="0" borderId="0" xfId="0" applyFont="1" applyAlignment="1">
      <alignment horizontal="left" wrapText="1"/>
    </xf>
    <xf numFmtId="9" fontId="0" fillId="0" borderId="5" xfId="2" applyFont="1" applyBorder="1" applyAlignment="1">
      <alignment horizontal="center"/>
    </xf>
    <xf numFmtId="9" fontId="0" fillId="0" borderId="0" xfId="2" applyFont="1" applyBorder="1" applyAlignment="1">
      <alignment horizontal="center"/>
    </xf>
    <xf numFmtId="9" fontId="0" fillId="0" borderId="6" xfId="2" applyFont="1" applyBorder="1" applyAlignment="1">
      <alignment horizontal="center"/>
    </xf>
    <xf numFmtId="0" fontId="0" fillId="0" borderId="5" xfId="0" applyFont="1" applyBorder="1" applyAlignment="1">
      <alignment horizontal="center"/>
    </xf>
    <xf numFmtId="0" fontId="0" fillId="0" borderId="0"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0" fontId="0" fillId="0" borderId="9" xfId="0" applyFont="1" applyBorder="1" applyAlignment="1">
      <alignment horizontal="center"/>
    </xf>
    <xf numFmtId="9" fontId="0" fillId="0" borderId="7" xfId="2" applyFont="1" applyBorder="1" applyAlignment="1">
      <alignment horizontal="center"/>
    </xf>
    <xf numFmtId="9" fontId="0" fillId="0" borderId="8" xfId="2" applyFont="1" applyBorder="1" applyAlignment="1">
      <alignment horizontal="center"/>
    </xf>
    <xf numFmtId="9" fontId="0" fillId="0" borderId="9" xfId="2" applyFont="1" applyBorder="1" applyAlignment="1">
      <alignment horizontal="center"/>
    </xf>
    <xf numFmtId="0" fontId="0" fillId="8" borderId="10" xfId="0" applyFont="1" applyFill="1" applyBorder="1" applyAlignment="1">
      <alignment horizontal="center"/>
    </xf>
    <xf numFmtId="0" fontId="0" fillId="8" borderId="11" xfId="0" applyFont="1" applyFill="1" applyBorder="1" applyAlignment="1">
      <alignment horizontal="center"/>
    </xf>
    <xf numFmtId="0" fontId="0" fillId="8" borderId="12" xfId="0" applyFont="1" applyFill="1" applyBorder="1" applyAlignment="1">
      <alignment horizontal="center"/>
    </xf>
    <xf numFmtId="0" fontId="0" fillId="0" borderId="7" xfId="0" applyFont="1" applyFill="1" applyBorder="1" applyAlignment="1">
      <alignment horizontal="center"/>
    </xf>
    <xf numFmtId="0" fontId="0" fillId="0" borderId="8" xfId="0" applyFont="1" applyFill="1" applyBorder="1" applyAlignment="1">
      <alignment horizontal="center"/>
    </xf>
    <xf numFmtId="0" fontId="0" fillId="0" borderId="9" xfId="0" applyFont="1" applyFill="1" applyBorder="1" applyAlignment="1">
      <alignment horizontal="center"/>
    </xf>
    <xf numFmtId="0" fontId="16" fillId="0" borderId="0" xfId="0" applyFont="1" applyFill="1" applyAlignment="1">
      <alignment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0" fillId="3" borderId="10" xfId="0" applyFont="1" applyFill="1" applyBorder="1" applyAlignment="1">
      <alignment horizontal="center"/>
    </xf>
    <xf numFmtId="0" fontId="0" fillId="3" borderId="11" xfId="0" applyFont="1" applyFill="1" applyBorder="1" applyAlignment="1">
      <alignment horizontal="center"/>
    </xf>
    <xf numFmtId="0" fontId="0" fillId="3" borderId="4" xfId="0" applyFont="1" applyFill="1" applyBorder="1" applyAlignment="1">
      <alignment horizontal="center"/>
    </xf>
    <xf numFmtId="0" fontId="3" fillId="7" borderId="10" xfId="0" applyFont="1" applyFill="1" applyBorder="1" applyAlignment="1">
      <alignment horizontal="center"/>
    </xf>
    <xf numFmtId="0" fontId="3" fillId="7" borderId="11" xfId="0" applyFont="1" applyFill="1" applyBorder="1" applyAlignment="1">
      <alignment horizontal="center"/>
    </xf>
    <xf numFmtId="0" fontId="3" fillId="7" borderId="12" xfId="0" applyFont="1" applyFill="1" applyBorder="1" applyAlignment="1">
      <alignment horizontal="center"/>
    </xf>
    <xf numFmtId="0" fontId="28" fillId="0" borderId="0" xfId="0" applyFont="1" applyAlignment="1">
      <alignment vertical="top" wrapText="1"/>
    </xf>
    <xf numFmtId="0" fontId="20" fillId="0" borderId="5" xfId="0" applyFont="1" applyBorder="1"/>
    <xf numFmtId="10" fontId="20" fillId="0" borderId="0" xfId="0" applyNumberFormat="1" applyFont="1"/>
    <xf numFmtId="43" fontId="23" fillId="0" borderId="0" xfId="1" applyFont="1" applyFill="1" applyAlignment="1">
      <alignment horizontal="left" wrapText="1"/>
    </xf>
    <xf numFmtId="1" fontId="0" fillId="0" borderId="15" xfId="0" applyNumberFormat="1" applyFont="1" applyFill="1" applyBorder="1" applyAlignment="1">
      <alignment horizontal="center"/>
    </xf>
  </cellXfs>
  <cellStyles count="8">
    <cellStyle name="Accent1" xfId="3" builtinId="29"/>
    <cellStyle name="Accent3" xfId="6" builtinId="37"/>
    <cellStyle name="Comma" xfId="1" builtinId="3"/>
    <cellStyle name="Heading 1" xfId="4" builtinId="16"/>
    <cellStyle name="Heading 2" xfId="5" builtinId="17"/>
    <cellStyle name="Hyperlink" xfId="7" builtinId="8" customBuiltin="1"/>
    <cellStyle name="Normal" xfId="0" builtinId="0"/>
    <cellStyle name="Percent" xfId="2" builtinId="5"/>
  </cellStyles>
  <dxfs count="9">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Projected</a:t>
            </a:r>
            <a:r>
              <a:rPr lang="en-US" baseline="0"/>
              <a:t> </a:t>
            </a:r>
            <a:r>
              <a:rPr lang="en-US"/>
              <a:t>Cumulative Distribution of Contribution  / Actual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AdjBaseCC!$EQ$2</c:f>
              <c:strCache>
                <c:ptCount val="1"/>
                <c:pt idx="0">
                  <c:v>Cumulative Frequency by LEA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AdjBaseCC!$EO$3:$EO$12</c:f>
              <c:strCache>
                <c:ptCount val="10"/>
                <c:pt idx="0">
                  <c:v>&lt; 60%</c:v>
                </c:pt>
                <c:pt idx="1">
                  <c:v>61-65%</c:v>
                </c:pt>
                <c:pt idx="2">
                  <c:v>66-70%</c:v>
                </c:pt>
                <c:pt idx="3">
                  <c:v>71-75%</c:v>
                </c:pt>
                <c:pt idx="4">
                  <c:v>76-80%</c:v>
                </c:pt>
                <c:pt idx="5">
                  <c:v>81-85%</c:v>
                </c:pt>
                <c:pt idx="6">
                  <c:v>86-90%</c:v>
                </c:pt>
                <c:pt idx="7">
                  <c:v>91-95%</c:v>
                </c:pt>
                <c:pt idx="8">
                  <c:v>96-100%</c:v>
                </c:pt>
                <c:pt idx="9">
                  <c:v>&gt; 100%</c:v>
                </c:pt>
              </c:strCache>
            </c:strRef>
          </c:cat>
          <c:val>
            <c:numRef>
              <c:f>AdjBaseCC!$ES$3:$ES$12</c:f>
              <c:numCache>
                <c:formatCode>0%</c:formatCode>
                <c:ptCount val="10"/>
                <c:pt idx="0">
                  <c:v>8.4337349397590355E-2</c:v>
                </c:pt>
                <c:pt idx="1">
                  <c:v>0.16867469879518071</c:v>
                </c:pt>
                <c:pt idx="2">
                  <c:v>0.18072289156626506</c:v>
                </c:pt>
                <c:pt idx="3">
                  <c:v>0.18674698795180722</c:v>
                </c:pt>
                <c:pt idx="4">
                  <c:v>0.19879518072289157</c:v>
                </c:pt>
                <c:pt idx="5">
                  <c:v>0.54216867469879515</c:v>
                </c:pt>
                <c:pt idx="6">
                  <c:v>0.82530120481927716</c:v>
                </c:pt>
                <c:pt idx="7">
                  <c:v>0.92771084337349397</c:v>
                </c:pt>
                <c:pt idx="8">
                  <c:v>0.99397590361445787</c:v>
                </c:pt>
                <c:pt idx="9">
                  <c:v>1</c:v>
                </c:pt>
              </c:numCache>
            </c:numRef>
          </c:val>
          <c:extLst xmlns:c16r2="http://schemas.microsoft.com/office/drawing/2015/06/chart">
            <c:ext xmlns:c16="http://schemas.microsoft.com/office/drawing/2014/chart" uri="{C3380CC4-5D6E-409C-BE32-E72D297353CC}">
              <c16:uniqueId val="{00000000-F8CC-40F4-8031-27CE5AFE98C8}"/>
            </c:ext>
          </c:extLst>
        </c:ser>
        <c:ser>
          <c:idx val="1"/>
          <c:order val="1"/>
          <c:tx>
            <c:strRef>
              <c:f>AdjBaseCC!$EU$2</c:f>
              <c:strCache>
                <c:ptCount val="1"/>
                <c:pt idx="0">
                  <c:v>Cumulative Frequency by Enrollment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AdjBaseCC!$EO$3:$EO$12</c:f>
              <c:strCache>
                <c:ptCount val="10"/>
                <c:pt idx="0">
                  <c:v>&lt; 60%</c:v>
                </c:pt>
                <c:pt idx="1">
                  <c:v>61-65%</c:v>
                </c:pt>
                <c:pt idx="2">
                  <c:v>66-70%</c:v>
                </c:pt>
                <c:pt idx="3">
                  <c:v>71-75%</c:v>
                </c:pt>
                <c:pt idx="4">
                  <c:v>76-80%</c:v>
                </c:pt>
                <c:pt idx="5">
                  <c:v>81-85%</c:v>
                </c:pt>
                <c:pt idx="6">
                  <c:v>86-90%</c:v>
                </c:pt>
                <c:pt idx="7">
                  <c:v>91-95%</c:v>
                </c:pt>
                <c:pt idx="8">
                  <c:v>96-100%</c:v>
                </c:pt>
                <c:pt idx="9">
                  <c:v>&gt; 100%</c:v>
                </c:pt>
              </c:strCache>
            </c:strRef>
          </c:cat>
          <c:val>
            <c:numRef>
              <c:f>AdjBaseCC!$EW$3:$EW$12</c:f>
              <c:numCache>
                <c:formatCode>0%</c:formatCode>
                <c:ptCount val="10"/>
                <c:pt idx="0">
                  <c:v>0.30415521785453931</c:v>
                </c:pt>
                <c:pt idx="1">
                  <c:v>0.43419503168283519</c:v>
                </c:pt>
                <c:pt idx="2">
                  <c:v>0.46387315650759831</c:v>
                </c:pt>
                <c:pt idx="3">
                  <c:v>0.48415858240340948</c:v>
                </c:pt>
                <c:pt idx="4">
                  <c:v>0.4914764761958168</c:v>
                </c:pt>
                <c:pt idx="5">
                  <c:v>0.74458868390063371</c:v>
                </c:pt>
                <c:pt idx="6">
                  <c:v>0.89140918521841528</c:v>
                </c:pt>
                <c:pt idx="7">
                  <c:v>0.97229854763640444</c:v>
                </c:pt>
                <c:pt idx="8">
                  <c:v>0.999719620927494</c:v>
                </c:pt>
                <c:pt idx="9">
                  <c:v>1</c:v>
                </c:pt>
              </c:numCache>
            </c:numRef>
          </c:val>
          <c:extLst xmlns:c16r2="http://schemas.microsoft.com/office/drawing/2015/06/chart">
            <c:ext xmlns:c16="http://schemas.microsoft.com/office/drawing/2014/chart" uri="{C3380CC4-5D6E-409C-BE32-E72D297353CC}">
              <c16:uniqueId val="{00000001-F8CC-40F4-8031-27CE5AFE98C8}"/>
            </c:ext>
          </c:extLst>
        </c:ser>
        <c:dLbls>
          <c:dLblPos val="outEnd"/>
          <c:showLegendKey val="0"/>
          <c:showVal val="1"/>
          <c:showCatName val="0"/>
          <c:showSerName val="0"/>
          <c:showPercent val="0"/>
          <c:showBubbleSize val="0"/>
        </c:dLbls>
        <c:gapWidth val="150"/>
        <c:axId val="678796624"/>
        <c:axId val="628475792"/>
      </c:barChart>
      <c:catAx>
        <c:axId val="67879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475792"/>
        <c:crosses val="autoZero"/>
        <c:auto val="1"/>
        <c:lblAlgn val="ctr"/>
        <c:lblOffset val="100"/>
        <c:noMultiLvlLbl val="0"/>
      </c:catAx>
      <c:valAx>
        <c:axId val="628475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879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Projected</a:t>
            </a:r>
            <a:r>
              <a:rPr lang="en-US" baseline="0"/>
              <a:t> </a:t>
            </a:r>
            <a:r>
              <a:rPr lang="en-US"/>
              <a:t>Cumulative Distribution of Contribution  / Actual Cost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AdjBaseCC!$EQ$2</c:f>
              <c:strCache>
                <c:ptCount val="1"/>
                <c:pt idx="0">
                  <c:v>Cumulative Frequency by LEA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AdjBaseCC!$EO$3:$EO$12</c:f>
              <c:strCache>
                <c:ptCount val="10"/>
                <c:pt idx="0">
                  <c:v>&lt; 60%</c:v>
                </c:pt>
                <c:pt idx="1">
                  <c:v>61-65%</c:v>
                </c:pt>
                <c:pt idx="2">
                  <c:v>66-70%</c:v>
                </c:pt>
                <c:pt idx="3">
                  <c:v>71-75%</c:v>
                </c:pt>
                <c:pt idx="4">
                  <c:v>76-80%</c:v>
                </c:pt>
                <c:pt idx="5">
                  <c:v>81-85%</c:v>
                </c:pt>
                <c:pt idx="6">
                  <c:v>86-90%</c:v>
                </c:pt>
                <c:pt idx="7">
                  <c:v>91-95%</c:v>
                </c:pt>
                <c:pt idx="8">
                  <c:v>96-100%</c:v>
                </c:pt>
                <c:pt idx="9">
                  <c:v>&gt; 100%</c:v>
                </c:pt>
              </c:strCache>
            </c:strRef>
          </c:cat>
          <c:val>
            <c:numRef>
              <c:f>AdjBaseCC!$ES$3:$ES$12</c:f>
              <c:numCache>
                <c:formatCode>0%</c:formatCode>
                <c:ptCount val="10"/>
                <c:pt idx="0">
                  <c:v>8.4337349397590355E-2</c:v>
                </c:pt>
                <c:pt idx="1">
                  <c:v>0.16867469879518071</c:v>
                </c:pt>
                <c:pt idx="2">
                  <c:v>0.18072289156626506</c:v>
                </c:pt>
                <c:pt idx="3">
                  <c:v>0.18674698795180722</c:v>
                </c:pt>
                <c:pt idx="4">
                  <c:v>0.19879518072289157</c:v>
                </c:pt>
                <c:pt idx="5">
                  <c:v>0.54216867469879515</c:v>
                </c:pt>
                <c:pt idx="6">
                  <c:v>0.82530120481927716</c:v>
                </c:pt>
                <c:pt idx="7">
                  <c:v>0.92771084337349397</c:v>
                </c:pt>
                <c:pt idx="8">
                  <c:v>0.99397590361445787</c:v>
                </c:pt>
                <c:pt idx="9">
                  <c:v>1</c:v>
                </c:pt>
              </c:numCache>
            </c:numRef>
          </c:val>
          <c:extLst xmlns:c16r2="http://schemas.microsoft.com/office/drawing/2015/06/chart">
            <c:ext xmlns:c16="http://schemas.microsoft.com/office/drawing/2014/chart" uri="{C3380CC4-5D6E-409C-BE32-E72D297353CC}">
              <c16:uniqueId val="{00000000-F8CC-40F4-8031-27CE5AFE98C8}"/>
            </c:ext>
          </c:extLst>
        </c:ser>
        <c:ser>
          <c:idx val="1"/>
          <c:order val="1"/>
          <c:tx>
            <c:strRef>
              <c:f>AdjBaseCC!$EU$2</c:f>
              <c:strCache>
                <c:ptCount val="1"/>
                <c:pt idx="0">
                  <c:v>Cumulative Frequency by Enrollment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AdjBaseCC!$EO$3:$EO$12</c:f>
              <c:strCache>
                <c:ptCount val="10"/>
                <c:pt idx="0">
                  <c:v>&lt; 60%</c:v>
                </c:pt>
                <c:pt idx="1">
                  <c:v>61-65%</c:v>
                </c:pt>
                <c:pt idx="2">
                  <c:v>66-70%</c:v>
                </c:pt>
                <c:pt idx="3">
                  <c:v>71-75%</c:v>
                </c:pt>
                <c:pt idx="4">
                  <c:v>76-80%</c:v>
                </c:pt>
                <c:pt idx="5">
                  <c:v>81-85%</c:v>
                </c:pt>
                <c:pt idx="6">
                  <c:v>86-90%</c:v>
                </c:pt>
                <c:pt idx="7">
                  <c:v>91-95%</c:v>
                </c:pt>
                <c:pt idx="8">
                  <c:v>96-100%</c:v>
                </c:pt>
                <c:pt idx="9">
                  <c:v>&gt; 100%</c:v>
                </c:pt>
              </c:strCache>
            </c:strRef>
          </c:cat>
          <c:val>
            <c:numRef>
              <c:f>AdjBaseCC!$EW$3:$EW$12</c:f>
              <c:numCache>
                <c:formatCode>0%</c:formatCode>
                <c:ptCount val="10"/>
                <c:pt idx="0">
                  <c:v>0.30415521785453931</c:v>
                </c:pt>
                <c:pt idx="1">
                  <c:v>0.43419503168283519</c:v>
                </c:pt>
                <c:pt idx="2">
                  <c:v>0.46387315650759831</c:v>
                </c:pt>
                <c:pt idx="3">
                  <c:v>0.48415858240340948</c:v>
                </c:pt>
                <c:pt idx="4">
                  <c:v>0.4914764761958168</c:v>
                </c:pt>
                <c:pt idx="5">
                  <c:v>0.74458868390063371</c:v>
                </c:pt>
                <c:pt idx="6">
                  <c:v>0.89140918521841528</c:v>
                </c:pt>
                <c:pt idx="7">
                  <c:v>0.97229854763640444</c:v>
                </c:pt>
                <c:pt idx="8">
                  <c:v>0.999719620927494</c:v>
                </c:pt>
                <c:pt idx="9">
                  <c:v>1</c:v>
                </c:pt>
              </c:numCache>
            </c:numRef>
          </c:val>
          <c:extLst xmlns:c16r2="http://schemas.microsoft.com/office/drawing/2015/06/chart">
            <c:ext xmlns:c16="http://schemas.microsoft.com/office/drawing/2014/chart" uri="{C3380CC4-5D6E-409C-BE32-E72D297353CC}">
              <c16:uniqueId val="{00000001-F8CC-40F4-8031-27CE5AFE98C8}"/>
            </c:ext>
          </c:extLst>
        </c:ser>
        <c:dLbls>
          <c:dLblPos val="outEnd"/>
          <c:showLegendKey val="0"/>
          <c:showVal val="1"/>
          <c:showCatName val="0"/>
          <c:showSerName val="0"/>
          <c:showPercent val="0"/>
          <c:showBubbleSize val="0"/>
        </c:dLbls>
        <c:gapWidth val="150"/>
        <c:axId val="1091024896"/>
        <c:axId val="1091023264"/>
      </c:barChart>
      <c:catAx>
        <c:axId val="10910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023264"/>
        <c:crosses val="autoZero"/>
        <c:auto val="1"/>
        <c:lblAlgn val="ctr"/>
        <c:lblOffset val="100"/>
        <c:noMultiLvlLbl val="0"/>
      </c:catAx>
      <c:valAx>
        <c:axId val="1091023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02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5" dropStyle="combo" dx="33" fmlaLink="IniBaseCC!$B$4" fmlaRange="IniBaseCC!$B$7:$B$184" noThreeD="1" sel="131" val="97"/>
</file>

<file path=xl/ctrlProps/ctrlProp2.xml><?xml version="1.0" encoding="utf-8"?>
<formControlPr xmlns="http://schemas.microsoft.com/office/spreadsheetml/2009/9/main" objectType="Drop" dropLines="5" dropStyle="combo" dx="33" fmlaLink="EquitySolution!$CA$11" fmlaRange="EquitySolution!$CA$12:$CA$15" noThreeD="1" sel="3" val="0"/>
</file>

<file path=xl/ctrlProps/ctrlProp3.xml><?xml version="1.0" encoding="utf-8"?>
<formControlPr xmlns="http://schemas.microsoft.com/office/spreadsheetml/2009/9/main" objectType="Drop" dropLines="56" dropStyle="combo" dx="33" fmlaLink="IniBaseCC!$B$4" fmlaRange="IniBaseCC!$B$7:$B$184" noThreeD="1" sel="131" val="6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6</xdr:row>
          <xdr:rowOff>190500</xdr:rowOff>
        </xdr:from>
        <xdr:to>
          <xdr:col>4</xdr:col>
          <xdr:colOff>2743200</xdr:colOff>
          <xdr:row>8</xdr:row>
          <xdr:rowOff>9525</xdr:rowOff>
        </xdr:to>
        <xdr:sp macro="" textlink="">
          <xdr:nvSpPr>
            <xdr:cNvPr id="4097" name="Drop Down 1" hidden="1">
              <a:extLst>
                <a:ext uri="{63B3BB69-23CF-44E3-9099-C40C66FF867C}">
                  <a14:compatExt spid="_x0000_s4097"/>
                </a:ext>
                <a:ext uri="{FF2B5EF4-FFF2-40B4-BE49-F238E27FC236}">
                  <a16:creationId xmlns=""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0</xdr:colOff>
      <xdr:row>106</xdr:row>
      <xdr:rowOff>0</xdr:rowOff>
    </xdr:from>
    <xdr:to>
      <xdr:col>19</xdr:col>
      <xdr:colOff>30935</xdr:colOff>
      <xdr:row>131</xdr:row>
      <xdr:rowOff>111012</xdr:rowOff>
    </xdr:to>
    <xdr:graphicFrame macro="">
      <xdr:nvGraphicFramePr>
        <xdr:cNvPr id="9" name="Chart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150</xdr:col>
      <xdr:colOff>1821996</xdr:colOff>
      <xdr:row>25</xdr:row>
      <xdr:rowOff>121103</xdr:rowOff>
    </xdr:from>
    <xdr:ext cx="65" cy="172227"/>
    <xdr:sp macro="" textlink="">
      <xdr:nvSpPr>
        <xdr:cNvPr id="2" name="TextBox 1">
          <a:extLst>
            <a:ext uri="{FF2B5EF4-FFF2-40B4-BE49-F238E27FC236}">
              <a16:creationId xmlns="" xmlns:a16="http://schemas.microsoft.com/office/drawing/2014/main" id="{00000000-0008-0000-0500-000002000000}"/>
            </a:ext>
          </a:extLst>
        </xdr:cNvPr>
        <xdr:cNvSpPr txBox="1"/>
      </xdr:nvSpPr>
      <xdr:spPr>
        <a:xfrm>
          <a:off x="47621371" y="399913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18</xdr:col>
          <xdr:colOff>9525</xdr:colOff>
          <xdr:row>0</xdr:row>
          <xdr:rowOff>0</xdr:rowOff>
        </xdr:from>
        <xdr:to>
          <xdr:col>22</xdr:col>
          <xdr:colOff>9525</xdr:colOff>
          <xdr:row>0</xdr:row>
          <xdr:rowOff>190500</xdr:rowOff>
        </xdr:to>
        <xdr:sp macro="" textlink="">
          <xdr:nvSpPr>
            <xdr:cNvPr id="7171" name="Drop Down 3" hidden="1">
              <a:extLst>
                <a:ext uri="{63B3BB69-23CF-44E3-9099-C40C66FF867C}">
                  <a14:compatExt spid="_x0000_s7171"/>
                </a:ext>
                <a:ext uri="{FF2B5EF4-FFF2-40B4-BE49-F238E27FC236}">
                  <a16:creationId xmlns="" xmlns:a16="http://schemas.microsoft.com/office/drawing/2014/main" id="{00000000-0008-0000-05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190500</xdr:rowOff>
        </xdr:from>
        <xdr:to>
          <xdr:col>2</xdr:col>
          <xdr:colOff>2743200</xdr:colOff>
          <xdr:row>8</xdr:row>
          <xdr:rowOff>9525</xdr:rowOff>
        </xdr:to>
        <xdr:sp macro="" textlink="">
          <xdr:nvSpPr>
            <xdr:cNvPr id="8193" name="Drop Down 1" hidden="1">
              <a:extLst>
                <a:ext uri="{63B3BB69-23CF-44E3-9099-C40C66FF867C}">
                  <a14:compatExt spid="_x0000_s8193"/>
                </a:ext>
                <a:ext uri="{FF2B5EF4-FFF2-40B4-BE49-F238E27FC236}">
                  <a16:creationId xmlns="" xmlns:a16="http://schemas.microsoft.com/office/drawing/2014/main" id="{00000000-0008-0000-07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0</xdr:colOff>
      <xdr:row>95</xdr:row>
      <xdr:rowOff>0</xdr:rowOff>
    </xdr:from>
    <xdr:to>
      <xdr:col>16</xdr:col>
      <xdr:colOff>30935</xdr:colOff>
      <xdr:row>120</xdr:row>
      <xdr:rowOff>111012</xdr:rowOff>
    </xdr:to>
    <xdr:graphicFrame macro="">
      <xdr:nvGraphicFramePr>
        <xdr:cNvPr id="3" name="Chart 2">
          <a:extLst>
            <a:ext uri="{FF2B5EF4-FFF2-40B4-BE49-F238E27FC236}">
              <a16:creationId xmlns=""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168275</xdr:colOff>
      <xdr:row>11</xdr:row>
      <xdr:rowOff>16934</xdr:rowOff>
    </xdr:from>
    <xdr:to>
      <xdr:col>8</xdr:col>
      <xdr:colOff>840317</xdr:colOff>
      <xdr:row>25</xdr:row>
      <xdr:rowOff>133349</xdr:rowOff>
    </xdr:to>
    <xdr:pic>
      <xdr:nvPicPr>
        <xdr:cNvPr id="3" name="Picture 2">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11331575" y="6417734"/>
          <a:ext cx="672042" cy="2307165"/>
        </a:xfrm>
        <a:prstGeom prst="rect">
          <a:avLst/>
        </a:prstGeom>
      </xdr:spPr>
    </xdr:pic>
    <xdr:clientData/>
  </xdr:twoCellAnchor>
  <xdr:twoCellAnchor editAs="oneCell">
    <xdr:from>
      <xdr:col>9</xdr:col>
      <xdr:colOff>209550</xdr:colOff>
      <xdr:row>11</xdr:row>
      <xdr:rowOff>9525</xdr:rowOff>
    </xdr:from>
    <xdr:to>
      <xdr:col>9</xdr:col>
      <xdr:colOff>881592</xdr:colOff>
      <xdr:row>25</xdr:row>
      <xdr:rowOff>130273</xdr:rowOff>
    </xdr:to>
    <xdr:pic>
      <xdr:nvPicPr>
        <xdr:cNvPr id="8" name="Picture 7">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1"/>
        <a:stretch>
          <a:fillRect/>
        </a:stretch>
      </xdr:blipFill>
      <xdr:spPr>
        <a:xfrm>
          <a:off x="12849225" y="6410325"/>
          <a:ext cx="672042" cy="231149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sheetPr>
  <dimension ref="A1:S25"/>
  <sheetViews>
    <sheetView showGridLines="0" zoomScale="80" zoomScaleNormal="80" zoomScalePageLayoutView="80" workbookViewId="0">
      <selection activeCell="C5" sqref="C5"/>
    </sheetView>
  </sheetViews>
  <sheetFormatPr defaultColWidth="8.85546875" defaultRowHeight="15" x14ac:dyDescent="0.25"/>
  <cols>
    <col min="1" max="1" width="15.42578125" style="107" customWidth="1"/>
    <col min="2" max="2" width="75.85546875" style="107" bestFit="1" customWidth="1"/>
    <col min="3" max="3" width="20.42578125" style="107" customWidth="1"/>
    <col min="4" max="6" width="8.85546875" style="107"/>
    <col min="7" max="7" width="20.7109375" style="107" customWidth="1"/>
    <col min="8" max="18" width="8.85546875" style="107"/>
    <col min="19" max="19" width="23.140625" style="107" customWidth="1"/>
    <col min="20" max="16384" width="8.85546875" style="107"/>
  </cols>
  <sheetData>
    <row r="1" spans="1:19" ht="32.25" x14ac:dyDescent="0.5">
      <c r="B1" s="82" t="s">
        <v>345</v>
      </c>
    </row>
    <row r="2" spans="1:19" ht="15.75" thickBot="1" x14ac:dyDescent="0.3"/>
    <row r="3" spans="1:19" x14ac:dyDescent="0.25">
      <c r="B3" s="93" t="s">
        <v>351</v>
      </c>
      <c r="C3" s="127" t="s">
        <v>353</v>
      </c>
      <c r="D3" s="127"/>
      <c r="E3" s="127"/>
      <c r="F3" s="128"/>
      <c r="G3" s="129"/>
      <c r="H3" s="118"/>
    </row>
    <row r="4" spans="1:19" x14ac:dyDescent="0.25">
      <c r="B4" s="92" t="s">
        <v>352</v>
      </c>
      <c r="C4" s="218">
        <v>43350</v>
      </c>
      <c r="D4" s="124"/>
      <c r="E4" s="124"/>
      <c r="F4" s="124"/>
      <c r="G4" s="126"/>
    </row>
    <row r="5" spans="1:19" x14ac:dyDescent="0.25">
      <c r="B5" s="92" t="s">
        <v>354</v>
      </c>
      <c r="C5" s="116" t="s">
        <v>500</v>
      </c>
      <c r="D5" s="124"/>
      <c r="E5" s="124"/>
      <c r="F5" s="124"/>
      <c r="G5" s="126"/>
    </row>
    <row r="6" spans="1:19" ht="15.75" thickBot="1" x14ac:dyDescent="0.3">
      <c r="B6" s="92" t="s">
        <v>355</v>
      </c>
      <c r="C6" s="481" t="s">
        <v>499</v>
      </c>
      <c r="D6" s="164"/>
      <c r="E6" s="164"/>
      <c r="F6" s="164"/>
      <c r="G6" s="219"/>
    </row>
    <row r="7" spans="1:19" ht="15.75" thickBot="1" x14ac:dyDescent="0.3"/>
    <row r="8" spans="1:19" x14ac:dyDescent="0.25">
      <c r="B8" s="304" t="s">
        <v>356</v>
      </c>
      <c r="C8" s="93" t="s">
        <v>366</v>
      </c>
      <c r="D8" s="305"/>
      <c r="E8" s="305"/>
      <c r="F8" s="305"/>
      <c r="G8" s="305"/>
      <c r="H8" s="305"/>
      <c r="I8" s="305"/>
      <c r="J8" s="305"/>
      <c r="K8" s="305"/>
      <c r="L8" s="305"/>
      <c r="M8" s="305"/>
      <c r="N8" s="305"/>
      <c r="O8" s="305"/>
      <c r="P8" s="305"/>
      <c r="Q8" s="305"/>
      <c r="R8" s="305"/>
      <c r="S8" s="307"/>
    </row>
    <row r="9" spans="1:19" x14ac:dyDescent="0.25">
      <c r="B9" s="306" t="s">
        <v>357</v>
      </c>
      <c r="C9" s="130" t="s">
        <v>364</v>
      </c>
      <c r="D9" s="124"/>
      <c r="E9" s="124"/>
      <c r="F9" s="124"/>
      <c r="G9" s="124"/>
      <c r="H9" s="124"/>
      <c r="I9" s="124"/>
      <c r="J9" s="124"/>
      <c r="K9" s="124"/>
      <c r="L9" s="124"/>
      <c r="M9" s="124"/>
      <c r="N9" s="124"/>
      <c r="O9" s="124"/>
      <c r="P9" s="124"/>
      <c r="Q9" s="124"/>
      <c r="R9" s="124"/>
      <c r="S9" s="126"/>
    </row>
    <row r="10" spans="1:19" x14ac:dyDescent="0.25">
      <c r="B10" s="306" t="s">
        <v>358</v>
      </c>
      <c r="C10" s="130" t="s">
        <v>365</v>
      </c>
      <c r="D10" s="124"/>
      <c r="E10" s="124"/>
      <c r="F10" s="124"/>
      <c r="G10" s="124"/>
      <c r="H10" s="124"/>
      <c r="I10" s="124"/>
      <c r="J10" s="124"/>
      <c r="K10" s="124"/>
      <c r="L10" s="124"/>
      <c r="M10" s="124"/>
      <c r="N10" s="124"/>
      <c r="O10" s="124"/>
      <c r="P10" s="124"/>
      <c r="Q10" s="124"/>
      <c r="R10" s="124"/>
      <c r="S10" s="126"/>
    </row>
    <row r="11" spans="1:19" x14ac:dyDescent="0.25">
      <c r="B11" s="306" t="s">
        <v>359</v>
      </c>
      <c r="C11" s="130" t="s">
        <v>403</v>
      </c>
      <c r="D11" s="124"/>
      <c r="E11" s="124"/>
      <c r="F11" s="124"/>
      <c r="G11" s="124"/>
      <c r="H11" s="124"/>
      <c r="I11" s="124"/>
      <c r="J11" s="124"/>
      <c r="K11" s="124"/>
      <c r="L11" s="124"/>
      <c r="M11" s="124"/>
      <c r="N11" s="124"/>
      <c r="O11" s="124"/>
      <c r="P11" s="124"/>
      <c r="Q11" s="124"/>
      <c r="R11" s="124"/>
      <c r="S11" s="126"/>
    </row>
    <row r="12" spans="1:19" x14ac:dyDescent="0.25">
      <c r="B12" s="306" t="s">
        <v>360</v>
      </c>
      <c r="C12" s="130" t="s">
        <v>404</v>
      </c>
      <c r="D12" s="124"/>
      <c r="E12" s="124"/>
      <c r="F12" s="124"/>
      <c r="G12" s="124"/>
      <c r="H12" s="124"/>
      <c r="I12" s="124"/>
      <c r="J12" s="124"/>
      <c r="K12" s="124"/>
      <c r="L12" s="124"/>
      <c r="M12" s="124"/>
      <c r="N12" s="124"/>
      <c r="O12" s="124"/>
      <c r="P12" s="124"/>
      <c r="Q12" s="124"/>
      <c r="R12" s="124"/>
      <c r="S12" s="126"/>
    </row>
    <row r="13" spans="1:19" x14ac:dyDescent="0.25">
      <c r="B13" s="306" t="s">
        <v>361</v>
      </c>
      <c r="C13" s="130" t="s">
        <v>368</v>
      </c>
      <c r="D13" s="124"/>
      <c r="E13" s="124"/>
      <c r="F13" s="124"/>
      <c r="G13" s="124"/>
      <c r="H13" s="124"/>
      <c r="I13" s="124"/>
      <c r="J13" s="124"/>
      <c r="K13" s="124"/>
      <c r="L13" s="124"/>
      <c r="M13" s="124"/>
      <c r="N13" s="124"/>
      <c r="O13" s="124"/>
      <c r="P13" s="124"/>
      <c r="Q13" s="124"/>
      <c r="R13" s="124"/>
      <c r="S13" s="126"/>
    </row>
    <row r="14" spans="1:19" x14ac:dyDescent="0.25">
      <c r="B14" s="306" t="s">
        <v>362</v>
      </c>
      <c r="C14" s="130" t="s">
        <v>369</v>
      </c>
      <c r="D14" s="124"/>
      <c r="E14" s="124"/>
      <c r="F14" s="124"/>
      <c r="G14" s="124"/>
      <c r="H14" s="124"/>
      <c r="I14" s="124"/>
      <c r="J14" s="124"/>
      <c r="K14" s="124"/>
      <c r="L14" s="124"/>
      <c r="M14" s="124"/>
      <c r="N14" s="124"/>
      <c r="O14" s="124"/>
      <c r="P14" s="124"/>
      <c r="Q14" s="124"/>
      <c r="R14" s="124"/>
      <c r="S14" s="126"/>
    </row>
    <row r="15" spans="1:19" x14ac:dyDescent="0.25">
      <c r="A15" s="126"/>
      <c r="B15" s="471" t="s">
        <v>363</v>
      </c>
      <c r="C15" s="124" t="s">
        <v>367</v>
      </c>
      <c r="D15" s="124"/>
      <c r="E15" s="124"/>
      <c r="F15" s="124"/>
      <c r="G15" s="124"/>
      <c r="H15" s="124"/>
      <c r="I15" s="124"/>
      <c r="J15" s="124"/>
      <c r="K15" s="124"/>
      <c r="L15" s="124"/>
      <c r="M15" s="124"/>
      <c r="N15" s="124"/>
      <c r="O15" s="124"/>
      <c r="P15" s="124"/>
      <c r="Q15" s="124"/>
      <c r="R15" s="124"/>
      <c r="S15" s="126"/>
    </row>
    <row r="16" spans="1:19" ht="15.75" thickBot="1" x14ac:dyDescent="0.3">
      <c r="B16" s="472" t="s">
        <v>451</v>
      </c>
      <c r="C16" s="161" t="s">
        <v>452</v>
      </c>
      <c r="D16" s="164"/>
      <c r="E16" s="164"/>
      <c r="F16" s="164"/>
      <c r="G16" s="164"/>
      <c r="H16" s="164"/>
      <c r="I16" s="164"/>
      <c r="J16" s="164"/>
      <c r="K16" s="164"/>
      <c r="L16" s="164"/>
      <c r="M16" s="164"/>
      <c r="N16" s="164"/>
      <c r="O16" s="164"/>
      <c r="P16" s="164"/>
      <c r="Q16" s="164"/>
      <c r="R16" s="164"/>
      <c r="S16" s="219"/>
    </row>
    <row r="17" spans="2:19" x14ac:dyDescent="0.25">
      <c r="B17" s="470"/>
      <c r="C17" s="124"/>
      <c r="D17" s="124"/>
      <c r="E17" s="124"/>
      <c r="F17" s="124"/>
      <c r="G17" s="124"/>
      <c r="H17" s="124"/>
      <c r="I17" s="124"/>
      <c r="J17" s="124"/>
      <c r="K17" s="124"/>
      <c r="L17" s="124"/>
      <c r="M17" s="124"/>
      <c r="N17" s="124"/>
      <c r="O17" s="124"/>
      <c r="P17" s="124"/>
      <c r="Q17" s="124"/>
      <c r="R17" s="124"/>
      <c r="S17" s="124"/>
    </row>
    <row r="18" spans="2:19" ht="15.75" thickBot="1" x14ac:dyDescent="0.3"/>
    <row r="19" spans="2:19" ht="15.75" thickBot="1" x14ac:dyDescent="0.3">
      <c r="B19" s="94" t="s">
        <v>371</v>
      </c>
    </row>
    <row r="20" spans="2:19" ht="15.75" thickBot="1" x14ac:dyDescent="0.3">
      <c r="B20" s="95" t="s">
        <v>182</v>
      </c>
    </row>
    <row r="21" spans="2:19" ht="15.75" thickBot="1" x14ac:dyDescent="0.3">
      <c r="B21" s="41" t="s">
        <v>183</v>
      </c>
    </row>
    <row r="22" spans="2:19" ht="15.75" thickBot="1" x14ac:dyDescent="0.3">
      <c r="B22" s="40" t="s">
        <v>234</v>
      </c>
    </row>
    <row r="23" spans="2:19" ht="15.75" thickBot="1" x14ac:dyDescent="0.3">
      <c r="B23" s="96" t="s">
        <v>459</v>
      </c>
    </row>
    <row r="24" spans="2:19" ht="15.75" thickBot="1" x14ac:dyDescent="0.3">
      <c r="B24" s="220" t="s">
        <v>458</v>
      </c>
    </row>
    <row r="25" spans="2:19" ht="15.75" thickBot="1" x14ac:dyDescent="0.3">
      <c r="B25" s="221" t="s">
        <v>370</v>
      </c>
    </row>
  </sheetData>
  <hyperlinks>
    <hyperlink ref="B9" location="Cover!A1" display="Cover"/>
    <hyperlink ref="B10" location="Glossary!A1" display="Glossary"/>
    <hyperlink ref="B11" location="UserInterfaceState!A1" display="UserInterfaceState"/>
    <hyperlink ref="B12" location="UserInterfaceLEA!A1" display="UserInterfaceLEA"/>
    <hyperlink ref="B13" location="IniBaseCC!A1" display="IniBaseCC"/>
    <hyperlink ref="B14" location="AdjBaseCC!A1" display="AdjBaseCC"/>
    <hyperlink ref="B15" location="EquitySolution!A1" display="EquitySolution"/>
    <hyperlink ref="B16" location="'UserInterfaceLEA rev3'!A1" display="UserinterfaceLEA rev3"/>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sheetPr>
  <dimension ref="B1:E46"/>
  <sheetViews>
    <sheetView showGridLines="0" zoomScale="92" zoomScaleNormal="92" zoomScalePageLayoutView="92" workbookViewId="0">
      <selection activeCell="C19" sqref="C19"/>
    </sheetView>
  </sheetViews>
  <sheetFormatPr defaultColWidth="8.85546875" defaultRowHeight="15" x14ac:dyDescent="0.25"/>
  <cols>
    <col min="1" max="1" width="15.42578125" style="107" customWidth="1"/>
    <col min="2" max="2" width="49.140625" style="107" bestFit="1" customWidth="1"/>
    <col min="3" max="3" width="139.42578125" style="107" customWidth="1"/>
    <col min="4" max="4" width="131.85546875" style="108" customWidth="1"/>
    <col min="5" max="5" width="23.42578125" style="107" bestFit="1" customWidth="1"/>
    <col min="6" max="16384" width="8.85546875" style="107"/>
  </cols>
  <sheetData>
    <row r="1" spans="2:5" ht="32.25" x14ac:dyDescent="0.5">
      <c r="B1" s="82" t="s">
        <v>344</v>
      </c>
    </row>
    <row r="2" spans="2:5" ht="18" customHeight="1" x14ac:dyDescent="0.5">
      <c r="B2" s="82"/>
    </row>
    <row r="3" spans="2:5" ht="20.25" thickBot="1" x14ac:dyDescent="0.35">
      <c r="B3" s="643" t="s">
        <v>264</v>
      </c>
      <c r="C3" s="644"/>
      <c r="D3" s="644"/>
      <c r="E3" s="644"/>
    </row>
    <row r="4" spans="2:5" ht="18" customHeight="1" thickBot="1" x14ac:dyDescent="0.35">
      <c r="B4" s="77" t="s">
        <v>271</v>
      </c>
      <c r="C4" s="77" t="s">
        <v>270</v>
      </c>
      <c r="D4" s="77" t="s">
        <v>267</v>
      </c>
      <c r="E4" s="77" t="s">
        <v>372</v>
      </c>
    </row>
    <row r="5" spans="2:5" x14ac:dyDescent="0.25">
      <c r="B5" s="308" t="s">
        <v>410</v>
      </c>
      <c r="C5" s="476" t="s">
        <v>488</v>
      </c>
      <c r="D5" s="109" t="s">
        <v>277</v>
      </c>
      <c r="E5" s="111" t="s">
        <v>375</v>
      </c>
    </row>
    <row r="6" spans="2:5" ht="30" x14ac:dyDescent="0.25">
      <c r="B6" s="308" t="s">
        <v>239</v>
      </c>
      <c r="C6" s="476" t="s">
        <v>476</v>
      </c>
      <c r="D6" s="109" t="s">
        <v>489</v>
      </c>
      <c r="E6" s="112" t="s">
        <v>374</v>
      </c>
    </row>
    <row r="7" spans="2:5" ht="30" x14ac:dyDescent="0.25">
      <c r="B7" s="308" t="s">
        <v>272</v>
      </c>
      <c r="C7" s="476" t="s">
        <v>453</v>
      </c>
      <c r="D7" s="109" t="s">
        <v>277</v>
      </c>
      <c r="E7" s="112" t="s">
        <v>373</v>
      </c>
    </row>
    <row r="8" spans="2:5" x14ac:dyDescent="0.25">
      <c r="B8" s="308" t="s">
        <v>179</v>
      </c>
      <c r="C8" s="476" t="s">
        <v>376</v>
      </c>
      <c r="D8" s="109" t="s">
        <v>277</v>
      </c>
      <c r="E8" s="112" t="s">
        <v>377</v>
      </c>
    </row>
    <row r="9" spans="2:5" x14ac:dyDescent="0.25">
      <c r="B9" s="308" t="s">
        <v>281</v>
      </c>
      <c r="C9" s="476" t="s">
        <v>470</v>
      </c>
      <c r="D9" s="109" t="s">
        <v>283</v>
      </c>
      <c r="E9" s="112"/>
    </row>
    <row r="10" spans="2:5" x14ac:dyDescent="0.25">
      <c r="B10" s="308" t="s">
        <v>282</v>
      </c>
      <c r="C10" s="476" t="s">
        <v>471</v>
      </c>
      <c r="D10" s="109" t="s">
        <v>284</v>
      </c>
      <c r="E10" s="112"/>
    </row>
    <row r="11" spans="2:5" x14ac:dyDescent="0.25">
      <c r="B11" s="308" t="s">
        <v>274</v>
      </c>
      <c r="C11" s="476" t="s">
        <v>472</v>
      </c>
      <c r="D11" s="109" t="s">
        <v>279</v>
      </c>
      <c r="E11" s="112"/>
    </row>
    <row r="12" spans="2:5" x14ac:dyDescent="0.25">
      <c r="B12" s="308" t="s">
        <v>275</v>
      </c>
      <c r="C12" s="476" t="s">
        <v>473</v>
      </c>
      <c r="D12" s="109" t="s">
        <v>280</v>
      </c>
      <c r="E12" s="112"/>
    </row>
    <row r="13" spans="2:5" x14ac:dyDescent="0.25">
      <c r="B13" s="308" t="s">
        <v>265</v>
      </c>
      <c r="C13" s="476" t="s">
        <v>484</v>
      </c>
      <c r="D13" s="109" t="s">
        <v>269</v>
      </c>
      <c r="E13" s="112"/>
    </row>
    <row r="14" spans="2:5" x14ac:dyDescent="0.25">
      <c r="B14" s="308" t="s">
        <v>268</v>
      </c>
      <c r="C14" s="476" t="s">
        <v>482</v>
      </c>
      <c r="D14" s="113">
        <v>2000</v>
      </c>
      <c r="E14" s="112"/>
    </row>
    <row r="15" spans="2:5" x14ac:dyDescent="0.25">
      <c r="B15" s="308" t="s">
        <v>266</v>
      </c>
      <c r="C15" s="476" t="s">
        <v>474</v>
      </c>
      <c r="D15" s="109" t="s">
        <v>278</v>
      </c>
      <c r="E15" s="112"/>
    </row>
    <row r="16" spans="2:5" ht="30" x14ac:dyDescent="0.25">
      <c r="B16" s="308" t="s">
        <v>481</v>
      </c>
      <c r="C16" s="476" t="s">
        <v>493</v>
      </c>
      <c r="D16" s="113">
        <v>4000</v>
      </c>
      <c r="E16" s="112"/>
    </row>
    <row r="17" spans="2:5" x14ac:dyDescent="0.25">
      <c r="B17" s="308" t="s">
        <v>237</v>
      </c>
      <c r="C17" s="476" t="s">
        <v>475</v>
      </c>
      <c r="D17" s="109" t="s">
        <v>480</v>
      </c>
      <c r="E17" s="112"/>
    </row>
    <row r="18" spans="2:5" ht="30" x14ac:dyDescent="0.25">
      <c r="B18" s="308" t="s">
        <v>347</v>
      </c>
      <c r="C18" s="476" t="s">
        <v>497</v>
      </c>
      <c r="D18" s="109" t="s">
        <v>348</v>
      </c>
      <c r="E18" s="112"/>
    </row>
    <row r="19" spans="2:5" x14ac:dyDescent="0.25">
      <c r="B19" s="308" t="s">
        <v>346</v>
      </c>
      <c r="C19" s="476" t="s">
        <v>460</v>
      </c>
      <c r="D19" s="109" t="s">
        <v>348</v>
      </c>
      <c r="E19" s="112"/>
    </row>
    <row r="20" spans="2:5" ht="30" x14ac:dyDescent="0.25">
      <c r="B20" s="308" t="s">
        <v>454</v>
      </c>
      <c r="C20" s="476" t="s">
        <v>461</v>
      </c>
      <c r="D20" s="109" t="s">
        <v>483</v>
      </c>
      <c r="E20" s="112"/>
    </row>
    <row r="21" spans="2:5" ht="60" x14ac:dyDescent="0.25">
      <c r="B21" s="308" t="s">
        <v>424</v>
      </c>
      <c r="C21" s="477" t="s">
        <v>492</v>
      </c>
      <c r="D21" s="475" t="s">
        <v>486</v>
      </c>
      <c r="E21" s="112"/>
    </row>
    <row r="22" spans="2:5" x14ac:dyDescent="0.25">
      <c r="B22" s="308" t="s">
        <v>456</v>
      </c>
      <c r="C22" s="477" t="s">
        <v>455</v>
      </c>
      <c r="D22" s="473">
        <v>7.4999999999999997E-2</v>
      </c>
      <c r="E22" s="112"/>
    </row>
    <row r="23" spans="2:5" ht="30" x14ac:dyDescent="0.25">
      <c r="B23" s="308" t="s">
        <v>276</v>
      </c>
      <c r="C23" s="476" t="s">
        <v>462</v>
      </c>
      <c r="D23" s="480" t="s">
        <v>485</v>
      </c>
      <c r="E23" s="112"/>
    </row>
    <row r="24" spans="2:5" ht="30" x14ac:dyDescent="0.25">
      <c r="B24" s="308" t="s">
        <v>203</v>
      </c>
      <c r="C24" s="476" t="s">
        <v>494</v>
      </c>
      <c r="D24" s="109">
        <v>1</v>
      </c>
      <c r="E24" s="112"/>
    </row>
    <row r="25" spans="2:5" x14ac:dyDescent="0.25">
      <c r="B25" s="308" t="s">
        <v>400</v>
      </c>
      <c r="C25" s="476" t="s">
        <v>463</v>
      </c>
      <c r="D25" s="109" t="s">
        <v>477</v>
      </c>
      <c r="E25" s="112"/>
    </row>
    <row r="26" spans="2:5" x14ac:dyDescent="0.25">
      <c r="B26" s="308" t="s">
        <v>236</v>
      </c>
      <c r="C26" s="476" t="s">
        <v>495</v>
      </c>
      <c r="D26" s="109" t="s">
        <v>478</v>
      </c>
      <c r="E26" s="112"/>
    </row>
    <row r="27" spans="2:5" x14ac:dyDescent="0.25">
      <c r="B27" s="311" t="s">
        <v>212</v>
      </c>
      <c r="C27" s="476" t="s">
        <v>464</v>
      </c>
      <c r="D27" s="113">
        <v>50000000</v>
      </c>
      <c r="E27" s="112"/>
    </row>
    <row r="28" spans="2:5" x14ac:dyDescent="0.25">
      <c r="B28" s="308" t="s">
        <v>213</v>
      </c>
      <c r="C28" s="476" t="s">
        <v>465</v>
      </c>
      <c r="D28" s="109" t="s">
        <v>490</v>
      </c>
      <c r="E28" s="112"/>
    </row>
    <row r="29" spans="2:5" x14ac:dyDescent="0.25">
      <c r="B29" s="311" t="s">
        <v>285</v>
      </c>
      <c r="C29" s="476" t="s">
        <v>466</v>
      </c>
      <c r="D29" s="109" t="s">
        <v>491</v>
      </c>
      <c r="E29" s="112"/>
    </row>
    <row r="30" spans="2:5" x14ac:dyDescent="0.25">
      <c r="B30" s="311" t="s">
        <v>214</v>
      </c>
      <c r="C30" s="476" t="s">
        <v>467</v>
      </c>
      <c r="D30" s="109" t="s">
        <v>479</v>
      </c>
      <c r="E30" s="112"/>
    </row>
    <row r="31" spans="2:5" x14ac:dyDescent="0.25">
      <c r="B31" s="311" t="s">
        <v>223</v>
      </c>
      <c r="C31" s="476" t="s">
        <v>468</v>
      </c>
      <c r="D31" s="109" t="s">
        <v>287</v>
      </c>
      <c r="E31" s="112"/>
    </row>
    <row r="32" spans="2:5" ht="15.75" thickBot="1" x14ac:dyDescent="0.3">
      <c r="B32" s="312" t="s">
        <v>227</v>
      </c>
      <c r="C32" s="478" t="s">
        <v>469</v>
      </c>
      <c r="D32" s="114" t="s">
        <v>286</v>
      </c>
      <c r="E32" s="115"/>
    </row>
    <row r="33" spans="2:4" x14ac:dyDescent="0.25">
      <c r="B33" s="116"/>
      <c r="C33" s="117"/>
    </row>
    <row r="34" spans="2:4" x14ac:dyDescent="0.25">
      <c r="C34" s="118"/>
      <c r="D34" s="107"/>
    </row>
    <row r="35" spans="2:4" x14ac:dyDescent="0.25">
      <c r="C35" s="119"/>
      <c r="D35" s="107"/>
    </row>
    <row r="36" spans="2:4" x14ac:dyDescent="0.25">
      <c r="C36" s="119"/>
      <c r="D36" s="107"/>
    </row>
    <row r="37" spans="2:4" x14ac:dyDescent="0.25">
      <c r="D37" s="107"/>
    </row>
    <row r="38" spans="2:4" x14ac:dyDescent="0.25">
      <c r="D38" s="107"/>
    </row>
    <row r="40" spans="2:4" s="120" customFormat="1" x14ac:dyDescent="0.25">
      <c r="B40" s="104"/>
      <c r="D40" s="121"/>
    </row>
    <row r="41" spans="2:4" s="120" customFormat="1" x14ac:dyDescent="0.25">
      <c r="B41" s="105"/>
      <c r="C41" s="105"/>
      <c r="D41" s="121"/>
    </row>
    <row r="42" spans="2:4" s="120" customFormat="1" x14ac:dyDescent="0.25">
      <c r="B42" s="121"/>
      <c r="D42" s="121"/>
    </row>
    <row r="43" spans="2:4" s="120" customFormat="1" x14ac:dyDescent="0.25">
      <c r="B43" s="121"/>
      <c r="D43" s="121"/>
    </row>
    <row r="44" spans="2:4" s="120" customFormat="1" x14ac:dyDescent="0.25">
      <c r="B44" s="121"/>
      <c r="D44" s="121"/>
    </row>
    <row r="45" spans="2:4" s="120" customFormat="1" x14ac:dyDescent="0.25">
      <c r="B45" s="121"/>
      <c r="D45" s="121"/>
    </row>
    <row r="46" spans="2:4" s="120" customFormat="1" x14ac:dyDescent="0.25">
      <c r="B46" s="121"/>
      <c r="D46" s="121"/>
    </row>
  </sheetData>
  <mergeCells count="1">
    <mergeCell ref="B3:E3"/>
  </mergeCells>
  <hyperlinks>
    <hyperlink ref="B6" location="IniBaseCC!AJ4" display="Basic Cost "/>
    <hyperlink ref="B7" location="IniBaseCC!AU4" display="Excess Cost "/>
    <hyperlink ref="B8" location="IniBaseCC!CB4" display="Number of SE Students"/>
    <hyperlink ref="B9" location="IniBaseCC!DM4" display="Average Actual Basic Cost"/>
    <hyperlink ref="B10" location="IniBaseCC!DB4" display="Average Actual Excess Cost"/>
    <hyperlink ref="B11" location="AdjBaseCC!AA2" display="Excess Benchmark"/>
    <hyperlink ref="B15" location="IniBaseCC!CO4" display="Margin-Adjusted Community Contribution "/>
    <hyperlink ref="B12" location="IniBaseCC!DM4" display="Basic Benchmark"/>
    <hyperlink ref="B13" location="IniBaseCC!DM4" display="Initial Base Community Contribution"/>
    <hyperlink ref="B14" location="IniBaseCC!CO2" display="Contribution Margin "/>
    <hyperlink ref="B17" location="AdjBaseCC!AO2" display="Experience Adjustment"/>
    <hyperlink ref="B18" location="AdjBaseCC!N1" display="Equity Adjustment Factor"/>
    <hyperlink ref="B19" location="EquitySolution!A1" display="Equity Adjustment"/>
    <hyperlink ref="B20" location="AdjBaseCC!BU2" display="Final Community Contribution "/>
    <hyperlink ref="B23" location="AdjBaseCC!BK2" display="State Refund "/>
    <hyperlink ref="B25" location="UserInterfaceState!E20" display="7 % of State Fund"/>
    <hyperlink ref="B26" location="UserInterfaceState!E21" display="Actual State Fund"/>
    <hyperlink ref="B27" location="UserInterfaceState!E22" display="Initial Reserve"/>
    <hyperlink ref="B28" location="UserInterfaceState!E23" display="Reserve depletion "/>
    <hyperlink ref="B29" location="UserInterfaceState!E24" display="Ending Reserve Before Reserve Cap"/>
    <hyperlink ref="B30" location="UserInterfaceState!E25" display="Required Reserve Balance"/>
    <hyperlink ref="B31" location="UserInterfaceState!E26" display="Cumulative Reserve"/>
    <hyperlink ref="B32" location="UserInterfaceState!E28" display="Total State Outlay"/>
    <hyperlink ref="B21" location="AdjBaseCC!CQ2" display="Adjusted Billed Community Contribution Per Student"/>
    <hyperlink ref="B22" location="AdjBaseCC!CW1" display="Community Contribution Adjustment Factor"/>
    <hyperlink ref="B24" location="AdjBaseCC!BL1" display="Refund Factor"/>
    <hyperlink ref="B16" location="AdjBaseCC!BN1" display="Individual LEA Experience Cap"/>
    <hyperlink ref="B5" location="IniBaseCC!Y4" display="Total SE Cost less IDEA"/>
  </hyperlink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B1:Y42"/>
  <sheetViews>
    <sheetView showGridLines="0" zoomScale="80" zoomScaleNormal="80" zoomScalePageLayoutView="80" workbookViewId="0">
      <selection activeCell="L27" sqref="L27"/>
    </sheetView>
  </sheetViews>
  <sheetFormatPr defaultColWidth="8.85546875" defaultRowHeight="15" x14ac:dyDescent="0.25"/>
  <cols>
    <col min="1" max="1" width="15.42578125" style="107" customWidth="1"/>
    <col min="2" max="2" width="37" style="107" bestFit="1" customWidth="1"/>
    <col min="3" max="3" width="38.85546875" style="107" bestFit="1" customWidth="1"/>
    <col min="4" max="4" width="2.42578125" style="107" customWidth="1"/>
    <col min="5" max="5" width="43.42578125" style="107" customWidth="1"/>
    <col min="6" max="11" width="17.42578125" style="107" bestFit="1" customWidth="1"/>
    <col min="12" max="12" width="17.42578125" style="107" customWidth="1"/>
    <col min="13" max="13" width="17.42578125" style="107" bestFit="1" customWidth="1"/>
    <col min="14" max="14" width="18.140625" style="107" bestFit="1" customWidth="1"/>
    <col min="15" max="15" width="17.42578125" style="107" bestFit="1" customWidth="1"/>
    <col min="16" max="16" width="18.140625" style="107" bestFit="1" customWidth="1"/>
    <col min="17" max="17" width="15" style="107" bestFit="1" customWidth="1"/>
    <col min="18" max="18" width="30.42578125" style="107" customWidth="1"/>
    <col min="19" max="26" width="14.42578125" style="107" bestFit="1" customWidth="1"/>
    <col min="27" max="16384" width="8.85546875" style="107"/>
  </cols>
  <sheetData>
    <row r="1" spans="2:25" ht="32.25" x14ac:dyDescent="0.5">
      <c r="B1" s="82" t="s">
        <v>344</v>
      </c>
    </row>
    <row r="2" spans="2:25" ht="75" customHeight="1" thickBot="1" x14ac:dyDescent="0.3">
      <c r="E2" s="482" t="s">
        <v>405</v>
      </c>
      <c r="F2" s="483"/>
      <c r="G2" s="483"/>
      <c r="H2" s="483"/>
      <c r="I2" s="483"/>
      <c r="J2" s="483"/>
      <c r="K2" s="483"/>
      <c r="L2" s="483"/>
      <c r="M2" s="483"/>
      <c r="N2" s="483"/>
      <c r="O2" s="483"/>
      <c r="P2" s="483"/>
      <c r="R2" s="424" t="s">
        <v>393</v>
      </c>
      <c r="S2" s="321"/>
    </row>
    <row r="3" spans="2:25" ht="15" customHeight="1" thickBot="1" x14ac:dyDescent="0.3">
      <c r="E3" s="595" t="s">
        <v>240</v>
      </c>
      <c r="F3" s="485"/>
      <c r="G3" s="485"/>
      <c r="H3" s="485"/>
      <c r="I3" s="485"/>
      <c r="J3" s="485"/>
      <c r="K3" s="485"/>
      <c r="L3" s="485"/>
      <c r="M3" s="485"/>
      <c r="N3" s="485"/>
      <c r="O3" s="485"/>
      <c r="P3" s="647">
        <f>Cover!$C$4</f>
        <v>43350</v>
      </c>
      <c r="R3" s="321"/>
      <c r="S3" s="321"/>
    </row>
    <row r="4" spans="2:25" ht="15" customHeight="1" thickBot="1" x14ac:dyDescent="0.3">
      <c r="E4" s="486"/>
      <c r="F4" s="529"/>
      <c r="G4" s="529"/>
      <c r="H4" s="529"/>
      <c r="I4" s="529"/>
      <c r="J4" s="529"/>
      <c r="K4" s="529"/>
      <c r="L4" s="529"/>
      <c r="M4" s="529"/>
      <c r="N4" s="529"/>
      <c r="O4" s="529"/>
      <c r="P4" s="648"/>
      <c r="R4" s="645" t="s">
        <v>391</v>
      </c>
    </row>
    <row r="5" spans="2:25" ht="15" customHeight="1" thickBot="1" x14ac:dyDescent="0.3">
      <c r="E5" s="87"/>
      <c r="F5" s="530" t="s">
        <v>238</v>
      </c>
      <c r="G5" s="525"/>
      <c r="H5" s="525"/>
      <c r="I5" s="525"/>
      <c r="J5" s="525"/>
      <c r="K5" s="525"/>
      <c r="L5" s="488"/>
      <c r="M5" s="531" t="s">
        <v>349</v>
      </c>
      <c r="N5" s="531"/>
      <c r="O5" s="531"/>
      <c r="P5" s="532"/>
      <c r="R5" s="646"/>
    </row>
    <row r="6" spans="2:25" ht="15.75" customHeight="1" thickBot="1" x14ac:dyDescent="0.3">
      <c r="B6" s="209" t="s">
        <v>315</v>
      </c>
      <c r="C6" s="209" t="s">
        <v>311</v>
      </c>
      <c r="E6" s="210" t="s">
        <v>195</v>
      </c>
      <c r="F6" s="515">
        <v>2011</v>
      </c>
      <c r="G6" s="516">
        <v>2012</v>
      </c>
      <c r="H6" s="516">
        <v>2013</v>
      </c>
      <c r="I6" s="516">
        <v>2014</v>
      </c>
      <c r="J6" s="516">
        <v>2015</v>
      </c>
      <c r="K6" s="516">
        <v>2016</v>
      </c>
      <c r="L6" s="516">
        <v>2017</v>
      </c>
      <c r="M6" s="512">
        <v>2018</v>
      </c>
      <c r="N6" s="513">
        <v>2019</v>
      </c>
      <c r="O6" s="513">
        <v>2020</v>
      </c>
      <c r="P6" s="514">
        <v>2021</v>
      </c>
      <c r="R6" s="211">
        <v>2010</v>
      </c>
    </row>
    <row r="7" spans="2:25" x14ac:dyDescent="0.25">
      <c r="B7" s="109" t="s">
        <v>288</v>
      </c>
      <c r="C7" s="109" t="s">
        <v>263</v>
      </c>
      <c r="E7" s="212" t="s">
        <v>178</v>
      </c>
      <c r="F7" s="225">
        <f>IniBaseCC!AB6</f>
        <v>1606388878</v>
      </c>
      <c r="G7" s="226">
        <f>IniBaseCC!AC6</f>
        <v>1618836369</v>
      </c>
      <c r="H7" s="226">
        <f>IniBaseCC!AD6</f>
        <v>1658844314</v>
      </c>
      <c r="I7" s="226">
        <f>IniBaseCC!AE6</f>
        <v>1734518364</v>
      </c>
      <c r="J7" s="226">
        <f>IniBaseCC!AF6</f>
        <v>1818527981</v>
      </c>
      <c r="K7" s="226">
        <f>IniBaseCC!AG6</f>
        <v>1893584851.47</v>
      </c>
      <c r="L7" s="226">
        <f>IniBaseCC!AH6</f>
        <v>1969770455</v>
      </c>
      <c r="M7" s="225">
        <f>IniBaseCC!AI6</f>
        <v>2030106829.7541664</v>
      </c>
      <c r="N7" s="226">
        <f>IniBaseCC!AJ6</f>
        <v>2090443204.5083344</v>
      </c>
      <c r="O7" s="226">
        <f>IniBaseCC!AK6</f>
        <v>2150779579.2624998</v>
      </c>
      <c r="P7" s="227">
        <f>IniBaseCC!AL6</f>
        <v>2211115954.0166669</v>
      </c>
      <c r="R7" s="333">
        <f>IniBaseCC!AA6</f>
        <v>1547266637</v>
      </c>
    </row>
    <row r="8" spans="2:25" x14ac:dyDescent="0.25">
      <c r="B8" s="109" t="s">
        <v>289</v>
      </c>
      <c r="C8" s="109" t="s">
        <v>263</v>
      </c>
      <c r="E8" s="213" t="s">
        <v>196</v>
      </c>
      <c r="F8" s="225">
        <f>IniBaseCC!AZ6</f>
        <v>174763312.5</v>
      </c>
      <c r="G8" s="226">
        <f>IniBaseCC!BA6</f>
        <v>174785922.5</v>
      </c>
      <c r="H8" s="226">
        <f>IniBaseCC!BB6</f>
        <v>174757163.75</v>
      </c>
      <c r="I8" s="226">
        <f>IniBaseCC!BC6</f>
        <v>174757163.75</v>
      </c>
      <c r="J8" s="226">
        <f>IniBaseCC!BD6</f>
        <v>174788075</v>
      </c>
      <c r="K8" s="226">
        <f>IniBaseCC!BE6</f>
        <v>174804448.75</v>
      </c>
      <c r="L8" s="226">
        <f>IniBaseCC!BF6</f>
        <v>175699997.5</v>
      </c>
      <c r="M8" s="225">
        <f>IniBaseCC!BG6</f>
        <v>175779464.73214296</v>
      </c>
      <c r="N8" s="226">
        <f>IniBaseCC!BH6</f>
        <v>175858931.96428579</v>
      </c>
      <c r="O8" s="226">
        <f>IniBaseCC!BI6</f>
        <v>175938399.1964286</v>
      </c>
      <c r="P8" s="227">
        <f>IniBaseCC!BJ6</f>
        <v>176017866.42857143</v>
      </c>
      <c r="Q8" s="174"/>
      <c r="R8" s="331">
        <f>IniBaseCC!AY6</f>
        <v>174776696.25</v>
      </c>
      <c r="T8" s="174"/>
      <c r="U8" s="174"/>
      <c r="V8" s="174"/>
      <c r="W8" s="174"/>
      <c r="X8" s="174"/>
      <c r="Y8" s="174">
        <f>Q8-Q9</f>
        <v>0</v>
      </c>
    </row>
    <row r="9" spans="2:25" x14ac:dyDescent="0.25">
      <c r="B9" s="109" t="s">
        <v>290</v>
      </c>
      <c r="C9" s="109" t="s">
        <v>263</v>
      </c>
      <c r="E9" s="213" t="s">
        <v>259</v>
      </c>
      <c r="F9" s="225">
        <f>IniBaseCC!AN6</f>
        <v>1431625565.5</v>
      </c>
      <c r="G9" s="226">
        <f>IniBaseCC!AO6</f>
        <v>1444050446.5</v>
      </c>
      <c r="H9" s="226">
        <f>IniBaseCC!AP6</f>
        <v>1484087150.25</v>
      </c>
      <c r="I9" s="226">
        <f>IniBaseCC!AQ6</f>
        <v>1559761200.25</v>
      </c>
      <c r="J9" s="226">
        <f>IniBaseCC!AR6</f>
        <v>1643739906</v>
      </c>
      <c r="K9" s="226">
        <f>IniBaseCC!AS6</f>
        <v>1718780402.72</v>
      </c>
      <c r="L9" s="226">
        <f>IniBaseCC!AT6</f>
        <v>1794070457.5</v>
      </c>
      <c r="M9" s="225">
        <f>IniBaseCC!AU6</f>
        <v>1854247346.3745496</v>
      </c>
      <c r="N9" s="226">
        <f>IniBaseCC!AV6</f>
        <v>1914424556.409827</v>
      </c>
      <c r="O9" s="226">
        <f>IniBaseCC!AW6</f>
        <v>1974602476.7425079</v>
      </c>
      <c r="P9" s="227">
        <f>IniBaseCC!AX6</f>
        <v>2034782147.6698277</v>
      </c>
      <c r="R9" s="331">
        <f>IniBaseCC!AM6</f>
        <v>1372489940.75</v>
      </c>
    </row>
    <row r="10" spans="2:25" x14ac:dyDescent="0.25">
      <c r="B10" s="109" t="s">
        <v>291</v>
      </c>
      <c r="C10" s="109" t="s">
        <v>263</v>
      </c>
      <c r="E10" s="213" t="s">
        <v>197</v>
      </c>
      <c r="F10" s="66">
        <f>IniBaseCC!CK6</f>
        <v>62156</v>
      </c>
      <c r="G10" s="59">
        <f>IniBaseCC!CL6</f>
        <v>62388</v>
      </c>
      <c r="H10" s="59">
        <f>IniBaseCC!CM6</f>
        <v>63880</v>
      </c>
      <c r="I10" s="59">
        <f>IniBaseCC!CN6</f>
        <v>64860</v>
      </c>
      <c r="J10" s="59">
        <f>IniBaseCC!CO6</f>
        <v>67148</v>
      </c>
      <c r="K10" s="59">
        <f>IniBaseCC!CP6</f>
        <v>68940</v>
      </c>
      <c r="L10" s="59">
        <f>IniBaseCC!CQ6</f>
        <v>71332</v>
      </c>
      <c r="M10" s="66">
        <f>IniBaseCC!CR6</f>
        <v>72649.392857142797</v>
      </c>
      <c r="N10" s="59">
        <f>IniBaseCC!CS6</f>
        <v>73966.78571428571</v>
      </c>
      <c r="O10" s="59">
        <f>IniBaseCC!CT6</f>
        <v>75284.178571428522</v>
      </c>
      <c r="P10" s="67">
        <f>IniBaseCC!CU6</f>
        <v>76601.571428571464</v>
      </c>
      <c r="R10" s="62">
        <f>IniBaseCC!CJ6</f>
        <v>62549</v>
      </c>
    </row>
    <row r="11" spans="2:25" x14ac:dyDescent="0.25">
      <c r="B11" s="109" t="s">
        <v>292</v>
      </c>
      <c r="C11" s="109" t="s">
        <v>263</v>
      </c>
      <c r="E11" s="213" t="s">
        <v>241</v>
      </c>
      <c r="F11" s="225">
        <f>(AdjBaseCC!AF7+AdjBaseCC!AF9)*UserInterfaceState!F10</f>
        <v>1537545046.1137989</v>
      </c>
      <c r="G11" s="226">
        <f>(AdjBaseCC!AG7+AdjBaseCC!AG9)*UserInterfaceState!G10</f>
        <v>1612384795.0425382</v>
      </c>
      <c r="H11" s="226">
        <f>(AdjBaseCC!AH7+AdjBaseCC!AH9)*UserInterfaceState!H10</f>
        <v>1657550606.7147529</v>
      </c>
      <c r="I11" s="226">
        <f>(AdjBaseCC!AI7+AdjBaseCC!AI9)*UserInterfaceState!I10</f>
        <v>1684293084.0018787</v>
      </c>
      <c r="J11" s="226">
        <f>(AdjBaseCC!AJ7+AdjBaseCC!AJ9)*UserInterfaceState!J10</f>
        <v>1795705197.438668</v>
      </c>
      <c r="K11" s="226">
        <f>(AdjBaseCC!AK7+AdjBaseCC!AK9)*UserInterfaceState!K10</f>
        <v>1867059614.7337227</v>
      </c>
      <c r="L11" s="226">
        <f>(AdjBaseCC!AL7+AdjBaseCC!AL9)*UserInterfaceState!L10</f>
        <v>1959286257.9787939</v>
      </c>
      <c r="M11" s="225">
        <f>(AdjBaseCC!AM7+AdjBaseCC!AM9)*UserInterfaceState!M10</f>
        <v>2006149100.3152571</v>
      </c>
      <c r="N11" s="226">
        <f>(AdjBaseCC!AN7+AdjBaseCC!AN9)*UserInterfaceState!N10</f>
        <v>2066919914.2353292</v>
      </c>
      <c r="O11" s="226">
        <f>(AdjBaseCC!AO7+AdjBaseCC!AO9)*UserInterfaceState!O10</f>
        <v>2127675252.9107044</v>
      </c>
      <c r="P11" s="227">
        <f>(AdjBaseCC!AP7+AdjBaseCC!AP9)*UserInterfaceState!P10</f>
        <v>2188415928.7422385</v>
      </c>
      <c r="R11" s="331" t="s">
        <v>263</v>
      </c>
    </row>
    <row r="12" spans="2:25" x14ac:dyDescent="0.25">
      <c r="B12" s="109" t="s">
        <v>293</v>
      </c>
      <c r="C12" s="109" t="s">
        <v>316</v>
      </c>
      <c r="E12" s="213" t="s">
        <v>235</v>
      </c>
      <c r="F12" s="225">
        <f>(F7-F8)/F10</f>
        <v>23032.781477250788</v>
      </c>
      <c r="G12" s="226">
        <f t="shared" ref="G12:P12" si="0">(G7-G8)/G10</f>
        <v>23146.285287234725</v>
      </c>
      <c r="H12" s="226">
        <f t="shared" si="0"/>
        <v>23232.422514871636</v>
      </c>
      <c r="I12" s="226">
        <f t="shared" si="0"/>
        <v>24048.122113012643</v>
      </c>
      <c r="J12" s="226">
        <f t="shared" si="0"/>
        <v>24479.357627926373</v>
      </c>
      <c r="K12" s="226">
        <f t="shared" si="0"/>
        <v>24931.540509428491</v>
      </c>
      <c r="L12" s="226">
        <f t="shared" ref="L12" si="1">(L7-L8)/L10</f>
        <v>25150.99054421578</v>
      </c>
      <c r="M12" s="225">
        <f t="shared" si="0"/>
        <v>25524.333956490984</v>
      </c>
      <c r="N12" s="226">
        <f t="shared" si="0"/>
        <v>25884.378428171603</v>
      </c>
      <c r="O12" s="226">
        <f t="shared" si="0"/>
        <v>26231.822111100952</v>
      </c>
      <c r="P12" s="227">
        <f t="shared" si="0"/>
        <v>26567.315129895997</v>
      </c>
      <c r="R12" s="331">
        <f>(R7-R8)/R10</f>
        <v>21942.636025356122</v>
      </c>
    </row>
    <row r="13" spans="2:25" ht="15.75" thickBot="1" x14ac:dyDescent="0.3">
      <c r="B13" s="109" t="s">
        <v>294</v>
      </c>
      <c r="C13" s="109" t="s">
        <v>263</v>
      </c>
      <c r="E13" s="214" t="s">
        <v>266</v>
      </c>
      <c r="F13" s="228">
        <f>IniBaseCC!CX6</f>
        <v>23942.636025356122</v>
      </c>
      <c r="G13" s="229">
        <f>IniBaseCC!CY6</f>
        <v>25032.781477250788</v>
      </c>
      <c r="H13" s="229">
        <f>IniBaseCC!CZ6</f>
        <v>25146.285287234725</v>
      </c>
      <c r="I13" s="229">
        <f>IniBaseCC!DA6</f>
        <v>25232.422514871636</v>
      </c>
      <c r="J13" s="229">
        <f>IniBaseCC!DB6</f>
        <v>26048.122113012643</v>
      </c>
      <c r="K13" s="229">
        <f>IniBaseCC!DC6</f>
        <v>26479.357627926373</v>
      </c>
      <c r="L13" s="229">
        <f>IniBaseCC!DD6</f>
        <v>26931.540509428491</v>
      </c>
      <c r="M13" s="228">
        <f>IniBaseCC!DE6</f>
        <v>27150.99054421578</v>
      </c>
      <c r="N13" s="229">
        <f>IniBaseCC!DF6</f>
        <v>27524.333956490984</v>
      </c>
      <c r="O13" s="229">
        <f>IniBaseCC!DG6</f>
        <v>27884.378428171603</v>
      </c>
      <c r="P13" s="230">
        <f>IniBaseCC!DH6</f>
        <v>28231.822111100952</v>
      </c>
      <c r="R13" s="332">
        <f>IniBaseCC!CW6</f>
        <v>23942.636025356122</v>
      </c>
    </row>
    <row r="14" spans="2:25" x14ac:dyDescent="0.25">
      <c r="B14" s="109" t="s">
        <v>295</v>
      </c>
      <c r="C14" s="109" t="s">
        <v>263</v>
      </c>
      <c r="E14" s="140" t="s">
        <v>256</v>
      </c>
      <c r="F14" s="222">
        <f>AdjBaseCC!DB4</f>
        <v>17921.613180603428</v>
      </c>
      <c r="G14" s="223">
        <f>AdjBaseCC!DC4</f>
        <v>19045.559261375169</v>
      </c>
      <c r="H14" s="223">
        <f>AdjBaseCC!DD4</f>
        <v>17786.558835170774</v>
      </c>
      <c r="I14" s="223">
        <f>AdjBaseCC!DE4</f>
        <v>18466.617714825694</v>
      </c>
      <c r="J14" s="223">
        <f>AdjBaseCC!DF4</f>
        <v>19100.844496620408</v>
      </c>
      <c r="K14" s="226">
        <f>AdjBaseCC!DG4</f>
        <v>19678.280081478009</v>
      </c>
      <c r="L14" s="226">
        <f>AdjBaseCC!DH4</f>
        <v>20174.157945661882</v>
      </c>
      <c r="M14" s="222">
        <f>AdjBaseCC!DI4</f>
        <v>20987.829444935382</v>
      </c>
      <c r="N14" s="223">
        <f>AdjBaseCC!DJ4</f>
        <v>21239.966038429484</v>
      </c>
      <c r="O14" s="223">
        <f>AdjBaseCC!DK4</f>
        <v>21461.928792423201</v>
      </c>
      <c r="P14" s="224">
        <f>AdjBaseCC!DL4</f>
        <v>21658.127431738689</v>
      </c>
      <c r="R14" s="333">
        <f>AdjBaseCC!DA4</f>
        <v>19444.704344602396</v>
      </c>
    </row>
    <row r="15" spans="2:25" x14ac:dyDescent="0.25">
      <c r="B15" s="109" t="s">
        <v>296</v>
      </c>
      <c r="C15" s="109" t="s">
        <v>263</v>
      </c>
      <c r="E15" s="8" t="s">
        <v>255</v>
      </c>
      <c r="F15" s="225">
        <f>AdjBaseCC!DN4</f>
        <v>1113935788.8535867</v>
      </c>
      <c r="G15" s="226">
        <f>AdjBaseCC!DO4</f>
        <v>1188214351.198674</v>
      </c>
      <c r="H15" s="226">
        <f>AdjBaseCC!DP4</f>
        <v>1136205378.3907089</v>
      </c>
      <c r="I15" s="226">
        <f>AdjBaseCC!DQ4</f>
        <v>1197744824.9835944</v>
      </c>
      <c r="J15" s="226">
        <f>AdjBaseCC!DR4</f>
        <v>1282583506.2590671</v>
      </c>
      <c r="K15" s="226">
        <f>AdjBaseCC!DS4</f>
        <v>1356620628.8170938</v>
      </c>
      <c r="L15" s="226">
        <f>AdjBaseCC!DT4</f>
        <v>1439063034.5799534</v>
      </c>
      <c r="M15" s="225">
        <f>AdjBaseCC!DU4</f>
        <v>1524753066.5638199</v>
      </c>
      <c r="N15" s="226">
        <f>AdjBaseCC!DV4</f>
        <v>1571052016.5432196</v>
      </c>
      <c r="O15" s="226">
        <f>AdjBaseCC!DW4</f>
        <v>1615743679.6960716</v>
      </c>
      <c r="P15" s="227">
        <f>AdjBaseCC!DX4</f>
        <v>1659046595.4714341</v>
      </c>
      <c r="R15" s="331">
        <f>AdjBaseCC!DM4</f>
        <v>1216246812.0505352</v>
      </c>
    </row>
    <row r="16" spans="2:25" x14ac:dyDescent="0.25">
      <c r="B16" s="109" t="s">
        <v>288</v>
      </c>
      <c r="C16" s="109" t="s">
        <v>263</v>
      </c>
      <c r="E16" s="9" t="s">
        <v>178</v>
      </c>
      <c r="F16" s="225">
        <f>F7</f>
        <v>1606388878</v>
      </c>
      <c r="G16" s="226">
        <f t="shared" ref="G16:K16" si="2">G7</f>
        <v>1618836369</v>
      </c>
      <c r="H16" s="226">
        <f t="shared" si="2"/>
        <v>1658844314</v>
      </c>
      <c r="I16" s="226">
        <f t="shared" si="2"/>
        <v>1734518364</v>
      </c>
      <c r="J16" s="226">
        <f t="shared" si="2"/>
        <v>1818527981</v>
      </c>
      <c r="K16" s="226">
        <f t="shared" si="2"/>
        <v>1893584851.47</v>
      </c>
      <c r="L16" s="226">
        <f t="shared" ref="L16" si="3">L7</f>
        <v>1969770455</v>
      </c>
      <c r="M16" s="225">
        <f>M7</f>
        <v>2030106829.7541664</v>
      </c>
      <c r="N16" s="226">
        <f>N7</f>
        <v>2090443204.5083344</v>
      </c>
      <c r="O16" s="226">
        <f>O7</f>
        <v>2150779579.2624998</v>
      </c>
      <c r="P16" s="227">
        <f>P7</f>
        <v>2211115954.0166669</v>
      </c>
      <c r="R16" s="331">
        <f>R7</f>
        <v>1547266637</v>
      </c>
    </row>
    <row r="17" spans="2:18" x14ac:dyDescent="0.25">
      <c r="B17" s="109" t="s">
        <v>297</v>
      </c>
      <c r="C17" s="109" t="s">
        <v>308</v>
      </c>
      <c r="E17" s="215" t="s">
        <v>206</v>
      </c>
      <c r="F17" s="231">
        <f>F16-F15</f>
        <v>492453089.14641333</v>
      </c>
      <c r="G17" s="232">
        <f>G16-G15</f>
        <v>430622017.80132604</v>
      </c>
      <c r="H17" s="232">
        <f t="shared" ref="H17:P17" si="4">H16-H15</f>
        <v>522638935.60929108</v>
      </c>
      <c r="I17" s="232">
        <f t="shared" si="4"/>
        <v>536773539.01640558</v>
      </c>
      <c r="J17" s="232">
        <f t="shared" si="4"/>
        <v>535944474.74093294</v>
      </c>
      <c r="K17" s="232">
        <f t="shared" si="4"/>
        <v>536964222.65290618</v>
      </c>
      <c r="L17" s="232">
        <f t="shared" ref="L17" si="5">L16-L15</f>
        <v>530707420.42004657</v>
      </c>
      <c r="M17" s="231">
        <f t="shared" si="4"/>
        <v>505353763.19034648</v>
      </c>
      <c r="N17" s="232">
        <f t="shared" si="4"/>
        <v>519391187.96511483</v>
      </c>
      <c r="O17" s="232">
        <f t="shared" si="4"/>
        <v>535035899.56642818</v>
      </c>
      <c r="P17" s="233">
        <f t="shared" si="4"/>
        <v>552069358.54523277</v>
      </c>
      <c r="R17" s="334">
        <f>R16-R15</f>
        <v>331019824.9494648</v>
      </c>
    </row>
    <row r="18" spans="2:18" ht="15.75" thickBot="1" x14ac:dyDescent="0.3">
      <c r="B18" s="109" t="s">
        <v>289</v>
      </c>
      <c r="C18" s="109" t="s">
        <v>263</v>
      </c>
      <c r="E18" s="13" t="s">
        <v>207</v>
      </c>
      <c r="F18" s="326">
        <f>IniBaseCC!BX6</f>
        <v>549716405.81999981</v>
      </c>
      <c r="G18" s="327">
        <f>IniBaseCC!BY6</f>
        <v>549734493.81999993</v>
      </c>
      <c r="H18" s="327">
        <f>IniBaseCC!BZ6</f>
        <v>560637484.97999978</v>
      </c>
      <c r="I18" s="327">
        <f>IniBaseCC!CA6</f>
        <v>571778096.65999997</v>
      </c>
      <c r="J18" s="327">
        <f>IniBaseCC!CB6</f>
        <v>582455740.0200001</v>
      </c>
      <c r="K18" s="327">
        <f>IniBaseCC!CC6</f>
        <v>586707257.37999988</v>
      </c>
      <c r="L18" s="327">
        <f>IniBaseCC!CD6</f>
        <v>577985443.38000023</v>
      </c>
      <c r="M18" s="326">
        <f>IniBaseCC!CE6</f>
        <v>575443438.44001365</v>
      </c>
      <c r="N18" s="327">
        <f>IniBaseCC!CF6</f>
        <v>581374335.69325519</v>
      </c>
      <c r="O18" s="327">
        <f>IniBaseCC!CG6</f>
        <v>587383004.87907565</v>
      </c>
      <c r="P18" s="328">
        <f>IniBaseCC!CH6</f>
        <v>593470476.20508599</v>
      </c>
      <c r="R18" s="335">
        <f>IniBaseCC!BW6</f>
        <v>549727112.81999981</v>
      </c>
    </row>
    <row r="19" spans="2:18" x14ac:dyDescent="0.25">
      <c r="B19" s="109" t="s">
        <v>298</v>
      </c>
      <c r="C19" s="109" t="s">
        <v>263</v>
      </c>
      <c r="E19" s="140" t="s">
        <v>209</v>
      </c>
      <c r="F19" s="225">
        <f>F18</f>
        <v>549716405.81999981</v>
      </c>
      <c r="G19" s="226">
        <f t="shared" ref="G19:P19" si="6">G18</f>
        <v>549734493.81999993</v>
      </c>
      <c r="H19" s="226">
        <f t="shared" si="6"/>
        <v>560637484.97999978</v>
      </c>
      <c r="I19" s="226">
        <f t="shared" si="6"/>
        <v>571778096.65999997</v>
      </c>
      <c r="J19" s="226">
        <f t="shared" si="6"/>
        <v>582455740.0200001</v>
      </c>
      <c r="K19" s="223">
        <f>K18</f>
        <v>586707257.37999988</v>
      </c>
      <c r="L19" s="223">
        <f>L18</f>
        <v>577985443.38000023</v>
      </c>
      <c r="M19" s="225">
        <f t="shared" si="6"/>
        <v>575443438.44001365</v>
      </c>
      <c r="N19" s="226">
        <f t="shared" si="6"/>
        <v>581374335.69325519</v>
      </c>
      <c r="O19" s="226">
        <f t="shared" si="6"/>
        <v>587383004.87907565</v>
      </c>
      <c r="P19" s="227">
        <f t="shared" si="6"/>
        <v>593470476.20508599</v>
      </c>
      <c r="R19" s="333">
        <v>500000000</v>
      </c>
    </row>
    <row r="20" spans="2:18" x14ac:dyDescent="0.25">
      <c r="B20" s="109" t="s">
        <v>299</v>
      </c>
      <c r="C20" s="109" t="s">
        <v>402</v>
      </c>
      <c r="E20" s="130" t="s">
        <v>400</v>
      </c>
      <c r="F20" s="225">
        <f>F19*$F$30</f>
        <v>38480148.40739999</v>
      </c>
      <c r="G20" s="226">
        <f t="shared" ref="G20:R20" si="7">G19*$F$30</f>
        <v>38481414.567400001</v>
      </c>
      <c r="H20" s="226">
        <f t="shared" si="7"/>
        <v>39244623.948599987</v>
      </c>
      <c r="I20" s="226">
        <f t="shared" si="7"/>
        <v>40024466.766199999</v>
      </c>
      <c r="J20" s="226">
        <f t="shared" si="7"/>
        <v>40771901.801400013</v>
      </c>
      <c r="K20" s="226">
        <f t="shared" si="7"/>
        <v>41069508.016599998</v>
      </c>
      <c r="L20" s="226">
        <f t="shared" ref="L20" si="8">L19*$F$30</f>
        <v>40458981.036600024</v>
      </c>
      <c r="M20" s="225">
        <f t="shared" si="7"/>
        <v>40281040.690800957</v>
      </c>
      <c r="N20" s="226">
        <f t="shared" si="7"/>
        <v>40696203.49852787</v>
      </c>
      <c r="O20" s="226">
        <f t="shared" si="7"/>
        <v>41116810.3415353</v>
      </c>
      <c r="P20" s="227">
        <f t="shared" si="7"/>
        <v>41542933.334356025</v>
      </c>
      <c r="Q20" s="227"/>
      <c r="R20" s="227">
        <f t="shared" si="7"/>
        <v>35000000</v>
      </c>
    </row>
    <row r="21" spans="2:18" x14ac:dyDescent="0.25">
      <c r="B21" s="109" t="s">
        <v>300</v>
      </c>
      <c r="C21" s="109" t="s">
        <v>309</v>
      </c>
      <c r="E21" s="130" t="s">
        <v>236</v>
      </c>
      <c r="F21" s="225">
        <f>F19-F20</f>
        <v>511236257.4125998</v>
      </c>
      <c r="G21" s="226">
        <f t="shared" ref="G21:P21" si="9">G19-G20</f>
        <v>511253079.25259995</v>
      </c>
      <c r="H21" s="226">
        <f t="shared" si="9"/>
        <v>521392861.03139979</v>
      </c>
      <c r="I21" s="226">
        <f t="shared" si="9"/>
        <v>531753629.89379996</v>
      </c>
      <c r="J21" s="226">
        <f t="shared" si="9"/>
        <v>541683838.21860003</v>
      </c>
      <c r="K21" s="226">
        <f t="shared" si="9"/>
        <v>545637749.36339986</v>
      </c>
      <c r="L21" s="226">
        <f t="shared" ref="L21" si="10">L19-L20</f>
        <v>537526462.34340024</v>
      </c>
      <c r="M21" s="225">
        <f t="shared" si="9"/>
        <v>535162397.74921268</v>
      </c>
      <c r="N21" s="226">
        <f t="shared" si="9"/>
        <v>540678132.1947273</v>
      </c>
      <c r="O21" s="226">
        <f t="shared" si="9"/>
        <v>546266194.53754032</v>
      </c>
      <c r="P21" s="227">
        <f t="shared" si="9"/>
        <v>551927542.87072992</v>
      </c>
      <c r="R21" s="331">
        <f>R19-R20</f>
        <v>465000000</v>
      </c>
    </row>
    <row r="22" spans="2:18" x14ac:dyDescent="0.25">
      <c r="B22" s="109" t="s">
        <v>301</v>
      </c>
      <c r="C22" s="109" t="s">
        <v>263</v>
      </c>
      <c r="E22" s="9" t="s">
        <v>212</v>
      </c>
      <c r="F22" s="234"/>
      <c r="G22" s="235"/>
      <c r="H22" s="235"/>
      <c r="I22" s="235"/>
      <c r="J22" s="235"/>
      <c r="K22" s="235"/>
      <c r="L22" s="235"/>
      <c r="M22" s="234"/>
      <c r="N22" s="235"/>
      <c r="O22" s="235"/>
      <c r="P22" s="236"/>
      <c r="R22" s="331"/>
    </row>
    <row r="23" spans="2:18" x14ac:dyDescent="0.25">
      <c r="B23" s="109" t="s">
        <v>302</v>
      </c>
      <c r="C23" s="109" t="s">
        <v>310</v>
      </c>
      <c r="E23" s="130" t="s">
        <v>213</v>
      </c>
      <c r="F23" s="225">
        <f>MAX(0,-(F21-F17))</f>
        <v>0</v>
      </c>
      <c r="G23" s="226">
        <f>MAX(0,-(G21-G17))</f>
        <v>0</v>
      </c>
      <c r="H23" s="226">
        <f t="shared" ref="H23:P23" si="11">MAX(0,-(H21-H17))</f>
        <v>1246074.5778912902</v>
      </c>
      <c r="I23" s="226">
        <f t="shared" si="11"/>
        <v>5019909.1226056218</v>
      </c>
      <c r="J23" s="226">
        <f>MAX(0,-(J21-J17))</f>
        <v>0</v>
      </c>
      <c r="K23" s="226">
        <f t="shared" si="11"/>
        <v>0</v>
      </c>
      <c r="L23" s="226">
        <f t="shared" ref="L23" si="12">MAX(0,-(L21-L17))</f>
        <v>0</v>
      </c>
      <c r="M23" s="225">
        <f t="shared" si="11"/>
        <v>0</v>
      </c>
      <c r="N23" s="226">
        <f t="shared" si="11"/>
        <v>0</v>
      </c>
      <c r="O23" s="226">
        <f t="shared" si="11"/>
        <v>0</v>
      </c>
      <c r="P23" s="227">
        <f t="shared" si="11"/>
        <v>141815.67450284958</v>
      </c>
      <c r="R23" s="331"/>
    </row>
    <row r="24" spans="2:18" x14ac:dyDescent="0.25">
      <c r="B24" s="109" t="s">
        <v>303</v>
      </c>
      <c r="C24" s="109" t="s">
        <v>312</v>
      </c>
      <c r="E24" s="14" t="s">
        <v>222</v>
      </c>
      <c r="F24" s="237">
        <f>F20+R26-F23</f>
        <v>73480148.407399982</v>
      </c>
      <c r="G24" s="238">
        <f t="shared" ref="G24:P24" si="13">G20+F26-G23</f>
        <v>77163080.492400005</v>
      </c>
      <c r="H24" s="238">
        <f t="shared" si="13"/>
        <v>78158271.320708692</v>
      </c>
      <c r="I24" s="238">
        <f t="shared" si="13"/>
        <v>75475466.868594378</v>
      </c>
      <c r="J24" s="238">
        <f t="shared" si="13"/>
        <v>82243009.651400015</v>
      </c>
      <c r="K24" s="238">
        <f>K20+K22-K23</f>
        <v>41069508.016599998</v>
      </c>
      <c r="L24" s="238">
        <f>L20+L22-L23</f>
        <v>40458981.036600024</v>
      </c>
      <c r="M24" s="237">
        <f>M20+K26-M23</f>
        <v>81350548.707400948</v>
      </c>
      <c r="N24" s="238">
        <f t="shared" si="13"/>
        <v>89940464.87352787</v>
      </c>
      <c r="O24" s="238">
        <f t="shared" si="13"/>
        <v>91869481.085389465</v>
      </c>
      <c r="P24" s="239">
        <f t="shared" si="13"/>
        <v>93662197.772561535</v>
      </c>
      <c r="R24" s="336">
        <f>R20+R22-R23</f>
        <v>35000000</v>
      </c>
    </row>
    <row r="25" spans="2:18" x14ac:dyDescent="0.25">
      <c r="B25" s="109" t="s">
        <v>304</v>
      </c>
      <c r="C25" s="109" t="s">
        <v>487</v>
      </c>
      <c r="E25" s="9" t="s">
        <v>214</v>
      </c>
      <c r="F25" s="225">
        <f>$F$29*R7</f>
        <v>38681665.925000004</v>
      </c>
      <c r="G25" s="226">
        <f>$F$29*F7</f>
        <v>40159721.950000003</v>
      </c>
      <c r="H25" s="226">
        <f>$F$29*G7</f>
        <v>40470909.225000001</v>
      </c>
      <c r="I25" s="226">
        <f>$F$29*H7</f>
        <v>41471107.850000001</v>
      </c>
      <c r="J25" s="226">
        <f>$F$29*I7</f>
        <v>43362959.100000001</v>
      </c>
      <c r="K25" s="226">
        <f>$M$29*J7</f>
        <v>45463199.525000006</v>
      </c>
      <c r="L25" s="227">
        <f t="shared" ref="L25:P25" si="14">$M$29*K7</f>
        <v>47339621.286750004</v>
      </c>
      <c r="M25" s="226">
        <f t="shared" si="14"/>
        <v>49244261.375</v>
      </c>
      <c r="N25" s="226">
        <f t="shared" si="14"/>
        <v>50752670.743854165</v>
      </c>
      <c r="O25" s="226">
        <f t="shared" si="14"/>
        <v>52261080.11270836</v>
      </c>
      <c r="P25" s="226">
        <f t="shared" si="14"/>
        <v>53769489.481562495</v>
      </c>
      <c r="R25" s="331">
        <v>50000000</v>
      </c>
    </row>
    <row r="26" spans="2:18" x14ac:dyDescent="0.25">
      <c r="B26" s="109" t="s">
        <v>305</v>
      </c>
      <c r="C26" s="109" t="s">
        <v>313</v>
      </c>
      <c r="E26" s="16" t="s">
        <v>223</v>
      </c>
      <c r="F26" s="240">
        <f>MIN(F24,F25)</f>
        <v>38681665.925000004</v>
      </c>
      <c r="G26" s="241">
        <f t="shared" ref="G26:P26" si="15">MIN(G24,G25)</f>
        <v>40159721.950000003</v>
      </c>
      <c r="H26" s="241">
        <f t="shared" si="15"/>
        <v>40470909.225000001</v>
      </c>
      <c r="I26" s="241">
        <f t="shared" si="15"/>
        <v>41471107.850000001</v>
      </c>
      <c r="J26" s="241">
        <f t="shared" si="15"/>
        <v>43362959.100000001</v>
      </c>
      <c r="K26" s="241">
        <f>MIN(K24,K25)</f>
        <v>41069508.016599998</v>
      </c>
      <c r="L26" s="241">
        <f>MIN(L24,L25)</f>
        <v>40458981.036600024</v>
      </c>
      <c r="M26" s="240">
        <f t="shared" si="15"/>
        <v>49244261.375</v>
      </c>
      <c r="N26" s="241">
        <f t="shared" si="15"/>
        <v>50752670.743854165</v>
      </c>
      <c r="O26" s="241">
        <f t="shared" si="15"/>
        <v>52261080.11270836</v>
      </c>
      <c r="P26" s="242">
        <f t="shared" si="15"/>
        <v>53769489.481562495</v>
      </c>
      <c r="R26" s="337">
        <f>MIN(R24,R25)</f>
        <v>35000000</v>
      </c>
    </row>
    <row r="27" spans="2:18" x14ac:dyDescent="0.25">
      <c r="B27" s="109" t="s">
        <v>306</v>
      </c>
      <c r="C27" s="109" t="s">
        <v>496</v>
      </c>
      <c r="E27" s="16" t="s">
        <v>204</v>
      </c>
      <c r="F27" s="240">
        <f>IF(F23&gt;0,0,MAX(F21-F17,0))+MAX(F24-F25,0)</f>
        <v>53581650.748586453</v>
      </c>
      <c r="G27" s="241">
        <f t="shared" ref="G27:P27" si="16">IF(G23&gt;0,0,MAX(G21-G17,0))+MAX(G24-G25,0)</f>
        <v>117634419.99367392</v>
      </c>
      <c r="H27" s="241">
        <f t="shared" si="16"/>
        <v>37687362.095708691</v>
      </c>
      <c r="I27" s="241">
        <f t="shared" si="16"/>
        <v>34004359.018594377</v>
      </c>
      <c r="J27" s="241">
        <f t="shared" si="16"/>
        <v>44619414.029067107</v>
      </c>
      <c r="K27" s="241">
        <f t="shared" si="16"/>
        <v>8673526.7104936838</v>
      </c>
      <c r="L27" s="241">
        <f t="shared" ref="L27" si="17">IF(L23&gt;0,0,MAX(L21-L17,0))+MAX(L24-L25,0)</f>
        <v>6819041.923353672</v>
      </c>
      <c r="M27" s="240">
        <f t="shared" si="16"/>
        <v>61914921.891267151</v>
      </c>
      <c r="N27" s="241">
        <f t="shared" si="16"/>
        <v>60474738.359286174</v>
      </c>
      <c r="O27" s="241">
        <f t="shared" si="16"/>
        <v>50838695.943793237</v>
      </c>
      <c r="P27" s="242">
        <f t="shared" si="16"/>
        <v>39892708.29099904</v>
      </c>
      <c r="R27" s="330">
        <f>(IF(R23&gt;0,0,MAX(R21-R17,0))+MAX(R24-R25,0))</f>
        <v>133980175.0505352</v>
      </c>
    </row>
    <row r="28" spans="2:18" ht="15.75" thickBot="1" x14ac:dyDescent="0.3">
      <c r="B28" s="114" t="s">
        <v>307</v>
      </c>
      <c r="C28" s="114" t="s">
        <v>314</v>
      </c>
      <c r="E28" s="15" t="s">
        <v>227</v>
      </c>
      <c r="F28" s="243">
        <f>SUM(F17+F27)</f>
        <v>546034739.89499974</v>
      </c>
      <c r="G28" s="244">
        <f t="shared" ref="G28:P28" si="18">SUM(G17+G27)</f>
        <v>548256437.79499996</v>
      </c>
      <c r="H28" s="244">
        <f t="shared" si="18"/>
        <v>560326297.7049998</v>
      </c>
      <c r="I28" s="244">
        <f t="shared" si="18"/>
        <v>570777898.03499997</v>
      </c>
      <c r="J28" s="244">
        <f t="shared" si="18"/>
        <v>580563888.7700001</v>
      </c>
      <c r="K28" s="244">
        <f>SUM(K17+K27)</f>
        <v>545637749.36339986</v>
      </c>
      <c r="L28" s="244">
        <f>SUM(L17+L27)</f>
        <v>537526462.34340024</v>
      </c>
      <c r="M28" s="243">
        <f t="shared" si="18"/>
        <v>567268685.08161366</v>
      </c>
      <c r="N28" s="244">
        <f t="shared" si="18"/>
        <v>579865926.32440102</v>
      </c>
      <c r="O28" s="244">
        <f t="shared" si="18"/>
        <v>585874595.51022148</v>
      </c>
      <c r="P28" s="245">
        <f t="shared" si="18"/>
        <v>591962066.83623183</v>
      </c>
      <c r="R28" s="338">
        <f>SUM(R17+R27)</f>
        <v>465000000</v>
      </c>
    </row>
    <row r="29" spans="2:18" ht="15.75" thickBot="1" x14ac:dyDescent="0.3">
      <c r="B29" s="108"/>
      <c r="C29" s="108"/>
      <c r="E29" s="216" t="s">
        <v>257</v>
      </c>
      <c r="F29" s="47">
        <v>2.5000000000000001E-2</v>
      </c>
      <c r="G29" s="108"/>
      <c r="H29" s="108"/>
      <c r="J29" s="597"/>
      <c r="K29" s="484"/>
      <c r="L29" s="596" t="s">
        <v>257</v>
      </c>
      <c r="M29" s="46">
        <v>2.5000000000000001E-2</v>
      </c>
    </row>
    <row r="30" spans="2:18" ht="15.75" thickBot="1" x14ac:dyDescent="0.3">
      <c r="E30" s="216" t="s">
        <v>401</v>
      </c>
      <c r="F30" s="47">
        <v>7.0000000000000007E-2</v>
      </c>
    </row>
    <row r="31" spans="2:18" ht="15" customHeight="1" x14ac:dyDescent="0.25">
      <c r="F31" s="198"/>
      <c r="G31" s="198"/>
      <c r="H31" s="198"/>
      <c r="I31" s="198"/>
      <c r="J31" s="198"/>
      <c r="K31" s="198"/>
      <c r="L31" s="198"/>
      <c r="M31" s="198"/>
      <c r="N31" s="198"/>
      <c r="O31" s="198"/>
      <c r="P31" s="198"/>
      <c r="Q31" s="198"/>
      <c r="R31" s="198"/>
    </row>
    <row r="32" spans="2:18" s="120" customFormat="1" x14ac:dyDescent="0.25"/>
    <row r="33" spans="5:14" x14ac:dyDescent="0.25">
      <c r="F33" s="198"/>
    </row>
    <row r="35" spans="5:14" x14ac:dyDescent="0.25">
      <c r="E35" s="217"/>
    </row>
    <row r="36" spans="5:14" x14ac:dyDescent="0.25">
      <c r="J36" s="314"/>
      <c r="K36" s="314"/>
      <c r="L36" s="505"/>
      <c r="M36" s="314"/>
      <c r="N36" s="314"/>
    </row>
    <row r="37" spans="5:14" x14ac:dyDescent="0.25">
      <c r="J37" s="314"/>
      <c r="K37" s="314"/>
      <c r="L37" s="505"/>
      <c r="M37" s="314"/>
      <c r="N37" s="314"/>
    </row>
    <row r="38" spans="5:14" x14ac:dyDescent="0.25">
      <c r="J38" s="314"/>
      <c r="K38" s="314"/>
      <c r="L38" s="505"/>
      <c r="M38" s="314"/>
      <c r="N38" s="314"/>
    </row>
    <row r="39" spans="5:14" x14ac:dyDescent="0.25">
      <c r="J39" s="314"/>
      <c r="K39" s="314"/>
      <c r="L39" s="505"/>
      <c r="M39" s="314"/>
      <c r="N39" s="314"/>
    </row>
    <row r="40" spans="5:14" x14ac:dyDescent="0.25">
      <c r="J40" s="314"/>
      <c r="K40" s="314"/>
      <c r="L40" s="505"/>
      <c r="M40" s="314"/>
      <c r="N40" s="314"/>
    </row>
    <row r="41" spans="5:14" x14ac:dyDescent="0.25">
      <c r="J41" s="314"/>
      <c r="K41" s="314"/>
      <c r="L41" s="505"/>
      <c r="M41" s="314"/>
      <c r="N41" s="314"/>
    </row>
    <row r="42" spans="5:14" x14ac:dyDescent="0.25">
      <c r="L42" s="198"/>
    </row>
  </sheetData>
  <mergeCells count="2">
    <mergeCell ref="R4:R5"/>
    <mergeCell ref="P3:P4"/>
  </mergeCells>
  <pageMargins left="0.7" right="0.7" top="0.75" bottom="0.75" header="0.3" footer="0.3"/>
  <pageSetup orientation="portrait"/>
  <ignoredErrors>
    <ignoredError sqref="K24"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B1:AD37"/>
  <sheetViews>
    <sheetView showGridLines="0" topLeftCell="B4" zoomScale="85" zoomScaleNormal="85" zoomScalePageLayoutView="115" workbookViewId="0">
      <selection activeCell="M28" sqref="M28"/>
    </sheetView>
  </sheetViews>
  <sheetFormatPr defaultColWidth="28.42578125" defaultRowHeight="15" x14ac:dyDescent="0.25"/>
  <cols>
    <col min="1" max="2" width="15.42578125" style="107" customWidth="1"/>
    <col min="3" max="3" width="20.42578125" style="124" customWidth="1"/>
    <col min="4" max="4" width="2.42578125" style="107" customWidth="1"/>
    <col min="5" max="5" width="58.28515625" style="107" bestFit="1" customWidth="1"/>
    <col min="6" max="15" width="13.42578125" style="107" customWidth="1"/>
    <col min="16" max="16" width="16.28515625" style="107" bestFit="1" customWidth="1"/>
    <col min="17" max="17" width="14.42578125" style="107" bestFit="1" customWidth="1"/>
    <col min="18" max="29" width="16.85546875" style="107" customWidth="1"/>
    <col min="30" max="16384" width="28.42578125" style="107"/>
  </cols>
  <sheetData>
    <row r="1" spans="2:30" ht="32.25" x14ac:dyDescent="0.5">
      <c r="E1" s="82" t="s">
        <v>344</v>
      </c>
    </row>
    <row r="2" spans="2:30" ht="21.75" customHeight="1" x14ac:dyDescent="0.25">
      <c r="E2" s="313" t="s">
        <v>394</v>
      </c>
    </row>
    <row r="3" spans="2:30" ht="103.5" customHeight="1" x14ac:dyDescent="0.25">
      <c r="E3" s="489" t="s">
        <v>395</v>
      </c>
      <c r="F3" s="489"/>
      <c r="G3" s="489"/>
      <c r="H3" s="489"/>
      <c r="I3" s="489"/>
      <c r="J3" s="489"/>
      <c r="K3" s="489"/>
      <c r="L3" s="489"/>
      <c r="M3" s="483"/>
      <c r="N3" s="483"/>
      <c r="O3" s="483"/>
      <c r="P3" s="483"/>
    </row>
    <row r="4" spans="2:30" ht="15.75" thickBot="1" x14ac:dyDescent="0.3">
      <c r="V4" s="122"/>
      <c r="W4" s="122"/>
      <c r="X4" s="122"/>
      <c r="Y4" s="122"/>
      <c r="Z4" s="122"/>
      <c r="AA4" s="122"/>
      <c r="AB4" s="122"/>
      <c r="AC4" s="122"/>
      <c r="AD4" s="122"/>
    </row>
    <row r="5" spans="2:30" ht="23.25" customHeight="1" x14ac:dyDescent="0.25">
      <c r="E5" s="595" t="s">
        <v>240</v>
      </c>
      <c r="F5" s="485"/>
      <c r="G5" s="485"/>
      <c r="H5" s="485"/>
      <c r="I5" s="485"/>
      <c r="J5" s="485"/>
      <c r="K5" s="485"/>
      <c r="L5" s="485"/>
      <c r="M5" s="485"/>
      <c r="N5" s="485"/>
      <c r="O5" s="485"/>
      <c r="P5" s="647">
        <f>Cover!$C$4</f>
        <v>43350</v>
      </c>
    </row>
    <row r="6" spans="2:30" ht="14.25" customHeight="1" thickBot="1" x14ac:dyDescent="0.3">
      <c r="E6" s="486"/>
      <c r="F6" s="487"/>
      <c r="G6" s="487"/>
      <c r="H6" s="487"/>
      <c r="I6" s="487"/>
      <c r="J6" s="487"/>
      <c r="K6" s="487"/>
      <c r="L6" s="529"/>
      <c r="M6" s="487"/>
      <c r="N6" s="487"/>
      <c r="O6" s="487"/>
      <c r="P6" s="649"/>
    </row>
    <row r="7" spans="2:30" ht="15.75" customHeight="1" thickBot="1" x14ac:dyDescent="0.3">
      <c r="E7" s="203"/>
      <c r="F7" s="492" t="s">
        <v>238</v>
      </c>
      <c r="G7" s="493"/>
      <c r="H7" s="493"/>
      <c r="I7" s="493"/>
      <c r="J7" s="493"/>
      <c r="K7" s="357"/>
      <c r="L7" s="517"/>
      <c r="M7" s="513" t="s">
        <v>349</v>
      </c>
      <c r="N7" s="490"/>
      <c r="O7" s="490"/>
      <c r="P7" s="491"/>
    </row>
    <row r="8" spans="2:30" ht="15.75" customHeight="1" thickBot="1" x14ac:dyDescent="0.3">
      <c r="B8" s="209" t="s">
        <v>315</v>
      </c>
      <c r="C8" s="209" t="s">
        <v>311</v>
      </c>
      <c r="E8" s="112"/>
      <c r="F8" s="85">
        <v>2011</v>
      </c>
      <c r="G8" s="86">
        <v>2012</v>
      </c>
      <c r="H8" s="86">
        <v>2013</v>
      </c>
      <c r="I8" s="86">
        <v>2014</v>
      </c>
      <c r="J8" s="339">
        <v>2015</v>
      </c>
      <c r="K8" s="516">
        <v>2016</v>
      </c>
      <c r="L8" s="498">
        <v>2017</v>
      </c>
      <c r="M8" s="83">
        <v>2018</v>
      </c>
      <c r="N8" s="83">
        <v>2019</v>
      </c>
      <c r="O8" s="83">
        <v>2020</v>
      </c>
      <c r="P8" s="84">
        <v>2021</v>
      </c>
      <c r="T8" s="1"/>
    </row>
    <row r="9" spans="2:30" x14ac:dyDescent="0.25">
      <c r="B9" s="109" t="s">
        <v>288</v>
      </c>
      <c r="C9" s="109" t="s">
        <v>263</v>
      </c>
      <c r="E9" s="204" t="s">
        <v>252</v>
      </c>
      <c r="F9" s="246">
        <f>INDEX(AdjBaseCC!DN5:DN182,IniBaseCC!$B$4)</f>
        <v>4242009.3665477363</v>
      </c>
      <c r="G9" s="247">
        <f>INDEX(AdjBaseCC!DO5:DO182,IniBaseCC!$B$4)</f>
        <v>4973460.9620919805</v>
      </c>
      <c r="H9" s="247">
        <f>INDEX(AdjBaseCC!DP5:DP182,IniBaseCC!$B$4)</f>
        <v>4982614.5109878108</v>
      </c>
      <c r="I9" s="247">
        <f>INDEX(AdjBaseCC!DQ5:DQ182,IniBaseCC!$B$4)</f>
        <v>5689326.8551838649</v>
      </c>
      <c r="J9" s="247">
        <f>INDEX(AdjBaseCC!DR5:DR182,IniBaseCC!$B$4)</f>
        <v>5619427.525869891</v>
      </c>
      <c r="K9" s="247">
        <f>INDEX(AdjBaseCC!DS5:DS182,IniBaseCC!$B$4)</f>
        <v>5999256.8559369529</v>
      </c>
      <c r="L9" s="248">
        <f>INDEX(AdjBaseCC!DT5:DT182,IniBaseCC!$B$4)</f>
        <v>6431609.6733601382</v>
      </c>
      <c r="M9" s="247">
        <f>INDEX(AdjBaseCC!DU5:DU182,IniBaseCC!$B$4)</f>
        <v>6837071.7017495418</v>
      </c>
      <c r="N9" s="247">
        <f>INDEX(AdjBaseCC!DV5:DV182,IniBaseCC!$B$4)</f>
        <v>6989397.8800283419</v>
      </c>
      <c r="O9" s="247">
        <f>INDEX(AdjBaseCC!DW5:DW182,IniBaseCC!$B$4)</f>
        <v>7245073.1500891205</v>
      </c>
      <c r="P9" s="248">
        <f>INDEX(AdjBaseCC!DX5:DX182,IniBaseCC!$B$4)</f>
        <v>7432339.409936863</v>
      </c>
      <c r="W9" s="174"/>
    </row>
    <row r="10" spans="2:30" x14ac:dyDescent="0.25">
      <c r="B10" s="109" t="s">
        <v>289</v>
      </c>
      <c r="C10" s="109" t="s">
        <v>263</v>
      </c>
      <c r="E10" s="74" t="s">
        <v>249</v>
      </c>
      <c r="F10" s="249">
        <f>INDEX(AdjBaseCC!DB5:DB182,IniBaseCC!$B$4)</f>
        <v>16570.349088077095</v>
      </c>
      <c r="G10" s="250">
        <f>INDEX(AdjBaseCC!DC5:DC182,IniBaseCC!$B$4)</f>
        <v>20896.894798705802</v>
      </c>
      <c r="H10" s="250">
        <f>INDEX(AdjBaseCC!DD5:DD182,IniBaseCC!$B$4)</f>
        <v>20172.528384566034</v>
      </c>
      <c r="I10" s="250">
        <f>INDEX(AdjBaseCC!DE5:DE182,IniBaseCC!$B$4)</f>
        <v>23033.711964307146</v>
      </c>
      <c r="J10" s="250">
        <f>INDEX(AdjBaseCC!DF5:DF182,IniBaseCC!$B$4)</f>
        <v>23030.440679794636</v>
      </c>
      <c r="K10" s="250">
        <f>INDEX(AdjBaseCC!DG5:DG182,IniBaseCC!$B$4)</f>
        <v>25858.865758348937</v>
      </c>
      <c r="L10" s="251">
        <f>INDEX(AdjBaseCC!DH5:DH182,IniBaseCC!$B$4)</f>
        <v>24088.425742921867</v>
      </c>
      <c r="M10" s="250">
        <f>INDEX(AdjBaseCC!DI5:DI182,IniBaseCC!$B$4)</f>
        <v>23576.10931637773</v>
      </c>
      <c r="N10" s="250">
        <f>INDEX(AdjBaseCC!DJ5:DJ182,IniBaseCC!$B$4)</f>
        <v>23664.328081744465</v>
      </c>
      <c r="O10" s="250">
        <f>INDEX(AdjBaseCC!DK5:DK182,IniBaseCC!$B$4)</f>
        <v>24093.086019970688</v>
      </c>
      <c r="P10" s="251">
        <f>INDEX(AdjBaseCC!DL5:DL182,IniBaseCC!$B$4)</f>
        <v>24283.328841228667</v>
      </c>
      <c r="W10" s="174"/>
    </row>
    <row r="11" spans="2:30" x14ac:dyDescent="0.25">
      <c r="B11" s="109" t="s">
        <v>290</v>
      </c>
      <c r="C11" s="109" t="s">
        <v>383</v>
      </c>
      <c r="E11" s="205" t="s">
        <v>254</v>
      </c>
      <c r="F11" s="75">
        <f>F9/F17</f>
        <v>0.71361894961103245</v>
      </c>
      <c r="G11" s="58">
        <f>G9/G17</f>
        <v>0.81185749950040709</v>
      </c>
      <c r="H11" s="58">
        <f t="shared" ref="H11:P11" si="0">H9/H17</f>
        <v>0.74794861301882698</v>
      </c>
      <c r="I11" s="58">
        <f t="shared" si="0"/>
        <v>0.86593521569191234</v>
      </c>
      <c r="J11" s="58">
        <f>J9/J17</f>
        <v>0.81615031561800144</v>
      </c>
      <c r="K11" s="58">
        <f>K9/K17</f>
        <v>0.81351227612412547</v>
      </c>
      <c r="L11" s="76">
        <f>L9/L17</f>
        <v>0.82280548838428502</v>
      </c>
      <c r="M11" s="58">
        <f t="shared" si="0"/>
        <v>0.84876833895236958</v>
      </c>
      <c r="N11" s="58">
        <f t="shared" si="0"/>
        <v>0.84271659679916044</v>
      </c>
      <c r="O11" s="58">
        <f t="shared" si="0"/>
        <v>0.84911573299796694</v>
      </c>
      <c r="P11" s="76">
        <f t="shared" si="0"/>
        <v>0.84736734408377457</v>
      </c>
    </row>
    <row r="12" spans="2:30" x14ac:dyDescent="0.25">
      <c r="B12" s="109" t="s">
        <v>291</v>
      </c>
      <c r="C12" s="109" t="s">
        <v>384</v>
      </c>
      <c r="E12" s="112" t="s">
        <v>339</v>
      </c>
      <c r="F12" s="234">
        <f>G9</f>
        <v>4973460.9620919805</v>
      </c>
      <c r="G12" s="235">
        <f t="shared" ref="G12:O12" si="1">H9</f>
        <v>4982614.5109878108</v>
      </c>
      <c r="H12" s="235">
        <f t="shared" si="1"/>
        <v>5689326.8551838649</v>
      </c>
      <c r="I12" s="235">
        <f t="shared" si="1"/>
        <v>5619427.525869891</v>
      </c>
      <c r="J12" s="235">
        <f t="shared" si="1"/>
        <v>5999256.8559369529</v>
      </c>
      <c r="K12" s="235">
        <f>M9</f>
        <v>6837071.7017495418</v>
      </c>
      <c r="L12" s="236">
        <f>N9</f>
        <v>6989397.8800283419</v>
      </c>
      <c r="M12" s="235">
        <f t="shared" si="1"/>
        <v>6989397.8800283419</v>
      </c>
      <c r="N12" s="235">
        <f t="shared" si="1"/>
        <v>7245073.1500891205</v>
      </c>
      <c r="O12" s="235">
        <f t="shared" si="1"/>
        <v>7432339.409936863</v>
      </c>
      <c r="P12" s="227" t="s">
        <v>263</v>
      </c>
    </row>
    <row r="13" spans="2:30" ht="30" x14ac:dyDescent="0.25">
      <c r="B13" s="109" t="s">
        <v>292</v>
      </c>
      <c r="C13" s="109" t="s">
        <v>385</v>
      </c>
      <c r="E13" s="329" t="s">
        <v>406</v>
      </c>
      <c r="F13" s="234">
        <f>G10</f>
        <v>20896.894798705802</v>
      </c>
      <c r="G13" s="235">
        <f t="shared" ref="G13:O13" si="2">H10</f>
        <v>20172.528384566034</v>
      </c>
      <c r="H13" s="235">
        <f t="shared" si="2"/>
        <v>23033.711964307146</v>
      </c>
      <c r="I13" s="235">
        <f t="shared" si="2"/>
        <v>23030.440679794636</v>
      </c>
      <c r="J13" s="235">
        <f t="shared" si="2"/>
        <v>25858.865758348937</v>
      </c>
      <c r="K13" s="235">
        <f>M10</f>
        <v>23576.10931637773</v>
      </c>
      <c r="L13" s="236">
        <f>N10</f>
        <v>23664.328081744465</v>
      </c>
      <c r="M13" s="235">
        <f t="shared" si="2"/>
        <v>23664.328081744465</v>
      </c>
      <c r="N13" s="235">
        <f t="shared" si="2"/>
        <v>24093.086019970688</v>
      </c>
      <c r="O13" s="235">
        <f t="shared" si="2"/>
        <v>24283.328841228667</v>
      </c>
      <c r="P13" s="227" t="s">
        <v>263</v>
      </c>
    </row>
    <row r="14" spans="2:30" x14ac:dyDescent="0.25">
      <c r="B14" s="109" t="s">
        <v>293</v>
      </c>
      <c r="C14" s="109" t="s">
        <v>386</v>
      </c>
      <c r="E14" s="112" t="s">
        <v>407</v>
      </c>
      <c r="F14" s="89">
        <f>F12/F17</f>
        <v>0.83666858816673351</v>
      </c>
      <c r="G14" s="90">
        <f>G12/G17</f>
        <v>0.81335170592421657</v>
      </c>
      <c r="H14" s="90">
        <f t="shared" ref="H14:O14" si="3">H12/H17</f>
        <v>0.85403438715990732</v>
      </c>
      <c r="I14" s="90">
        <f t="shared" si="3"/>
        <v>0.85529629612428981</v>
      </c>
      <c r="J14" s="343">
        <f t="shared" si="3"/>
        <v>0.87131569077198012</v>
      </c>
      <c r="K14" s="522">
        <f t="shared" si="3"/>
        <v>0.92712179119482763</v>
      </c>
      <c r="L14" s="76">
        <f t="shared" ref="L14" si="4">L12/L17</f>
        <v>0.89416417168616691</v>
      </c>
      <c r="M14" s="90">
        <f t="shared" si="3"/>
        <v>0.86767842838196796</v>
      </c>
      <c r="N14" s="90">
        <f t="shared" si="3"/>
        <v>0.87354354314985982</v>
      </c>
      <c r="O14" s="90">
        <f t="shared" si="3"/>
        <v>0.87106316185097277</v>
      </c>
      <c r="P14" s="91" t="s">
        <v>263</v>
      </c>
    </row>
    <row r="15" spans="2:30" x14ac:dyDescent="0.25">
      <c r="B15" s="109" t="s">
        <v>294</v>
      </c>
      <c r="C15" s="109" t="s">
        <v>387</v>
      </c>
      <c r="E15" s="206" t="s">
        <v>334</v>
      </c>
      <c r="F15" s="252">
        <f>F17-F16</f>
        <v>5305142</v>
      </c>
      <c r="G15" s="253">
        <f t="shared" ref="G15:P15" si="5">G17-G16</f>
        <v>5329692</v>
      </c>
      <c r="H15" s="253">
        <f t="shared" si="5"/>
        <v>5820409.5</v>
      </c>
      <c r="I15" s="253">
        <f t="shared" si="5"/>
        <v>5520686.75</v>
      </c>
      <c r="J15" s="253">
        <f t="shared" si="5"/>
        <v>6021976.25</v>
      </c>
      <c r="K15" s="253">
        <f t="shared" si="5"/>
        <v>6366238</v>
      </c>
      <c r="L15" s="257">
        <f t="shared" ref="L15" si="6">L17-L16</f>
        <v>6960203</v>
      </c>
      <c r="M15" s="253">
        <f t="shared" si="5"/>
        <v>7198418.6040911023</v>
      </c>
      <c r="N15" s="253">
        <f t="shared" si="5"/>
        <v>7436634.2081822036</v>
      </c>
      <c r="O15" s="253">
        <f t="shared" si="5"/>
        <v>7674849.8122733068</v>
      </c>
      <c r="P15" s="254">
        <f t="shared" si="5"/>
        <v>7913065.4163644053</v>
      </c>
    </row>
    <row r="16" spans="2:30" x14ac:dyDescent="0.25">
      <c r="B16" s="109" t="s">
        <v>295</v>
      </c>
      <c r="C16" s="109" t="s">
        <v>263</v>
      </c>
      <c r="E16" s="207" t="s">
        <v>335</v>
      </c>
      <c r="F16" s="255">
        <f>INDEX(IniBaseCC!AZ7:AZ184,IniBaseCC!$B$4)</f>
        <v>639220</v>
      </c>
      <c r="G16" s="256">
        <f>INDEX(IniBaseCC!BA7:BA184,IniBaseCC!$B$4)</f>
        <v>796335</v>
      </c>
      <c r="H16" s="256">
        <f>INDEX(IniBaseCC!BB7:BB184,IniBaseCC!$B$4)</f>
        <v>841297.5</v>
      </c>
      <c r="I16" s="256">
        <f>INDEX(IniBaseCC!BC7:BC184,IniBaseCC!$B$4)</f>
        <v>1049466.25</v>
      </c>
      <c r="J16" s="256">
        <f>INDEX(IniBaseCC!BD7:BD184,IniBaseCC!$B$4)</f>
        <v>863308.75</v>
      </c>
      <c r="K16" s="256">
        <f>INDEX(IniBaseCC!BE7:BE184,IniBaseCC!$B$4)</f>
        <v>1008275</v>
      </c>
      <c r="L16" s="257">
        <f>INDEX(IniBaseCC!BF7:BF184,IniBaseCC!$B$4)</f>
        <v>856480</v>
      </c>
      <c r="M16" s="256">
        <f>INDEX(IniBaseCC!BG7:BG184,IniBaseCC!$B$4)</f>
        <v>856867.37675557286</v>
      </c>
      <c r="N16" s="256">
        <f>INDEX(IniBaseCC!BH7:BH184,IniBaseCC!$B$4)</f>
        <v>857254.75351114583</v>
      </c>
      <c r="O16" s="256">
        <f>INDEX(IniBaseCC!BI7:BI184,IniBaseCC!$B$4)</f>
        <v>857642.1302667188</v>
      </c>
      <c r="P16" s="257">
        <f>INDEX(IniBaseCC!BJ7:BJ184,IniBaseCC!$B$4)</f>
        <v>858029.50702229165</v>
      </c>
    </row>
    <row r="17" spans="2:16" x14ac:dyDescent="0.25">
      <c r="B17" s="109" t="s">
        <v>296</v>
      </c>
      <c r="C17" s="109" t="s">
        <v>263</v>
      </c>
      <c r="E17" s="208" t="s">
        <v>409</v>
      </c>
      <c r="F17" s="258">
        <f>INDEX(IniBaseCC!AB7:AB184,IniBaseCC!$B$4)</f>
        <v>5944362</v>
      </c>
      <c r="G17" s="259">
        <f>INDEX(IniBaseCC!AC7:AC184,IniBaseCC!$B$4)</f>
        <v>6126027</v>
      </c>
      <c r="H17" s="259">
        <f>INDEX(IniBaseCC!AD7:AD184,IniBaseCC!$B$4)</f>
        <v>6661707</v>
      </c>
      <c r="I17" s="259">
        <f>INDEX(IniBaseCC!AE7:AE184,IniBaseCC!$B$4)</f>
        <v>6570153</v>
      </c>
      <c r="J17" s="259">
        <f>INDEX(IniBaseCC!AF7:AF184,IniBaseCC!$B$4)</f>
        <v>6885285</v>
      </c>
      <c r="K17" s="259">
        <f>INDEX(IniBaseCC!AG7:AG184,IniBaseCC!$B$4)</f>
        <v>7374513</v>
      </c>
      <c r="L17" s="260">
        <f>INDEX(IniBaseCC!AH7:AH184,IniBaseCC!$B$4)</f>
        <v>7816683</v>
      </c>
      <c r="M17" s="259">
        <f>INDEX(IniBaseCC!AI7:AI184,IniBaseCC!$B$4)</f>
        <v>8055285.9808466751</v>
      </c>
      <c r="N17" s="259">
        <f>INDEX(IniBaseCC!AJ7:AJ184,IniBaseCC!$B$4)</f>
        <v>8293888.9616933493</v>
      </c>
      <c r="O17" s="259">
        <f>INDEX(IniBaseCC!AK7:AK184,IniBaseCC!$B$4)</f>
        <v>8532491.9425400253</v>
      </c>
      <c r="P17" s="260">
        <f>INDEX(IniBaseCC!AL7:AL184,IniBaseCC!$B$4)</f>
        <v>8771094.9233866967</v>
      </c>
    </row>
    <row r="18" spans="2:16" ht="14.25" customHeight="1" x14ac:dyDescent="0.25">
      <c r="B18" s="109" t="s">
        <v>288</v>
      </c>
      <c r="C18" s="109" t="s">
        <v>388</v>
      </c>
      <c r="E18" s="112" t="s">
        <v>318</v>
      </c>
      <c r="F18" s="225">
        <f t="shared" ref="F18:P18" si="7">MAX(F17-F9,0)</f>
        <v>1702352.6334522637</v>
      </c>
      <c r="G18" s="226">
        <f t="shared" si="7"/>
        <v>1152566.0379080195</v>
      </c>
      <c r="H18" s="226">
        <f t="shared" si="7"/>
        <v>1679092.4890121892</v>
      </c>
      <c r="I18" s="226">
        <f>MAX(I17-I9,0)</f>
        <v>880826.14481613506</v>
      </c>
      <c r="J18" s="226">
        <f t="shared" si="7"/>
        <v>1265857.474130109</v>
      </c>
      <c r="K18" s="226">
        <f t="shared" si="7"/>
        <v>1375256.1440630471</v>
      </c>
      <c r="L18" s="227">
        <f t="shared" ref="L18" si="8">MAX(L17-L9,0)</f>
        <v>1385073.3266398618</v>
      </c>
      <c r="M18" s="226">
        <f t="shared" si="7"/>
        <v>1218214.2790971333</v>
      </c>
      <c r="N18" s="226">
        <f t="shared" si="7"/>
        <v>1304491.0816650074</v>
      </c>
      <c r="O18" s="226">
        <f t="shared" si="7"/>
        <v>1287418.7924509048</v>
      </c>
      <c r="P18" s="227">
        <f t="shared" si="7"/>
        <v>1338755.5134498337</v>
      </c>
    </row>
    <row r="19" spans="2:16" x14ac:dyDescent="0.25">
      <c r="B19" s="109" t="s">
        <v>297</v>
      </c>
      <c r="C19" s="109" t="s">
        <v>263</v>
      </c>
      <c r="E19" s="112" t="s">
        <v>237</v>
      </c>
      <c r="F19" s="225">
        <f>INDEX(AdjBaseCC!AU5:AU182,IniBaseCC!$B$4)</f>
        <v>-1881.9154527225664</v>
      </c>
      <c r="G19" s="226">
        <f>INDEX(AdjBaseCC!AV5:AV182,IniBaseCC!$B$4)</f>
        <v>-868.15908657046521</v>
      </c>
      <c r="H19" s="226">
        <f>INDEX(AdjBaseCC!AW5:AW182,IniBaseCC!$B$4)</f>
        <v>-1146.151760927241</v>
      </c>
      <c r="I19" s="226">
        <f>INDEX(AdjBaseCC!AX5:AX182,IniBaseCC!$B$4)</f>
        <v>1002.341029232442</v>
      </c>
      <c r="J19" s="226">
        <f>INDEX(AdjBaseCC!AY5:AY182,IniBaseCC!$B$4)</f>
        <v>184.35942509212737</v>
      </c>
      <c r="K19" s="226">
        <f>INDEX(AdjBaseCC!AZ5:AZ182,IniBaseCC!$B$4)</f>
        <v>2595.5676901563797</v>
      </c>
      <c r="L19" s="227">
        <f>INDEX(AdjBaseCC!BA5:BA182,IniBaseCC!$B$4)</f>
        <v>152.75568710945254</v>
      </c>
      <c r="M19" s="226">
        <f>INDEX(AdjBaseCC!BB5:BB182,IniBaseCC!$B$4)</f>
        <v>-660.04135078902482</v>
      </c>
      <c r="N19" s="226">
        <f>INDEX(AdjBaseCC!BC5:BC182,IniBaseCC!$B$4)</f>
        <v>-670.73779057429965</v>
      </c>
      <c r="O19" s="226">
        <f>INDEX(AdjBaseCC!BD5:BD182,IniBaseCC!$B$4)</f>
        <v>-681.05321033188284</v>
      </c>
      <c r="P19" s="227">
        <f>INDEX(AdjBaseCC!BE5:BE182,IniBaseCC!$B$4)</f>
        <v>-691.00761239450776</v>
      </c>
    </row>
    <row r="20" spans="2:16" x14ac:dyDescent="0.25">
      <c r="B20" s="109" t="s">
        <v>289</v>
      </c>
      <c r="C20" s="109" t="s">
        <v>263</v>
      </c>
      <c r="E20" s="205" t="s">
        <v>317</v>
      </c>
      <c r="F20" s="261">
        <f>INDEX(AdjBaseCC!BR5:BR182,IniBaseCC!$B$4)</f>
        <v>2166.3471663694854</v>
      </c>
      <c r="G20" s="262">
        <f>INDEX(AdjBaseCC!BS5:BS182,IniBaseCC!$B$4)</f>
        <v>349.64257450769168</v>
      </c>
      <c r="H20" s="262">
        <f>INDEX(AdjBaseCC!BT5:BT182,IniBaseCC!$B$4)</f>
        <v>1030.7855579375414</v>
      </c>
      <c r="I20" s="262">
        <f>INDEX(AdjBaseCC!BU5:BU182,IniBaseCC!$B$4)</f>
        <v>0</v>
      </c>
      <c r="J20" s="262">
        <f>INDEX(AdjBaseCC!BV5:BV182,IniBaseCC!$B$4)</f>
        <v>0</v>
      </c>
      <c r="K20" s="262">
        <f>INDEX(AdjBaseCC!BW5:BW182,IniBaseCC!$B$4)</f>
        <v>0</v>
      </c>
      <c r="L20" s="263">
        <f>INDEX(AdjBaseCC!BX5:BX182,IniBaseCC!$B$4)</f>
        <v>0</v>
      </c>
      <c r="M20" s="262">
        <f>INDEX(AdjBaseCC!BY5:BY182,IniBaseCC!$B$4)</f>
        <v>23.26118162671095</v>
      </c>
      <c r="N20" s="262">
        <f>INDEX(AdjBaseCC!BZ5:BZ182,IniBaseCC!$B$4)</f>
        <v>208.52195577496656</v>
      </c>
      <c r="O20" s="262">
        <f>INDEX(AdjBaseCC!CA5:CA182,IniBaseCC!$B$4)</f>
        <v>201.08498200960676</v>
      </c>
      <c r="P20" s="263">
        <f>INDEX(AdjBaseCC!CB5:CB182,IniBaseCC!$B$4)</f>
        <v>166.89980121976876</v>
      </c>
    </row>
    <row r="21" spans="2:16" x14ac:dyDescent="0.25">
      <c r="B21" s="109" t="s">
        <v>298</v>
      </c>
      <c r="C21" s="109" t="s">
        <v>263</v>
      </c>
      <c r="E21" s="60" t="s">
        <v>336</v>
      </c>
      <c r="F21" s="255">
        <f>INDEX(IniBaseCC!DX7:DX184,IniBaseCC!$B$4)</f>
        <v>22290.512605042019</v>
      </c>
      <c r="G21" s="256">
        <f>INDEX(IniBaseCC!DY7:DY184,IniBaseCC!$B$4)</f>
        <v>21577.7004048583</v>
      </c>
      <c r="H21" s="256">
        <f>INDEX(IniBaseCC!DZ7:DZ184,IniBaseCC!$B$4)</f>
        <v>23564.41093117409</v>
      </c>
      <c r="I21" s="256">
        <f>INDEX(IniBaseCC!EA7:EA184,IniBaseCC!$B$4)</f>
        <v>22625.765368852459</v>
      </c>
      <c r="J21" s="256">
        <f>INDEX(IniBaseCC!EB7:EB184,IniBaseCC!$B$4)</f>
        <v>25956.794181034482</v>
      </c>
      <c r="K21" s="256">
        <f>INDEX(IniBaseCC!EC7:EC184,IniBaseCC!$B$4)</f>
        <v>23843.588014981273</v>
      </c>
      <c r="L21" s="257">
        <f>INDEX(IniBaseCC!ED7:ED184,IniBaseCC!$B$4)</f>
        <v>24000.7</v>
      </c>
      <c r="M21" s="256">
        <f>INDEX(IniBaseCC!EE7:EE184,IniBaseCC!$B$4)</f>
        <v>24372.019226962955</v>
      </c>
      <c r="N21" s="256">
        <f>INDEX(IniBaseCC!EF7:EF184,IniBaseCC!$B$4)</f>
        <v>24730.111617242466</v>
      </c>
      <c r="O21" s="256">
        <f>INDEX(IniBaseCC!EG7:EG184,IniBaseCC!$B$4)</f>
        <v>25075.671537457143</v>
      </c>
      <c r="P21" s="257">
        <f>INDEX(IniBaseCC!EH7:EH184,IniBaseCC!$B$4)</f>
        <v>25409.345587392232</v>
      </c>
    </row>
    <row r="22" spans="2:16" x14ac:dyDescent="0.25">
      <c r="B22" s="109" t="s">
        <v>299</v>
      </c>
      <c r="C22" s="109" t="s">
        <v>263</v>
      </c>
      <c r="E22" s="207" t="s">
        <v>337</v>
      </c>
      <c r="F22" s="255">
        <f>INDEX(IniBaseCC!DL7:DL184,IniBaseCC!$B$4)</f>
        <v>2685.798319327731</v>
      </c>
      <c r="G22" s="256">
        <f>INDEX(IniBaseCC!DM7:DM184,IniBaseCC!$B$4)</f>
        <v>3224.0283400809717</v>
      </c>
      <c r="H22" s="256">
        <f>INDEX(IniBaseCC!DN7:DN184,IniBaseCC!$B$4)</f>
        <v>3406.0627530364372</v>
      </c>
      <c r="I22" s="256">
        <f>INDEX(IniBaseCC!DO7:DO184,IniBaseCC!$B$4)</f>
        <v>4301.0911885245905</v>
      </c>
      <c r="J22" s="256">
        <f>INDEX(IniBaseCC!DP7:DP184,IniBaseCC!$B$4)</f>
        <v>3721.1584051724139</v>
      </c>
      <c r="K22" s="256">
        <f>INDEX(IniBaseCC!DQ7:DQ184,IniBaseCC!$B$4)</f>
        <v>3776.310861423221</v>
      </c>
      <c r="L22" s="257">
        <f>INDEX(IniBaseCC!DR7:DR184,IniBaseCC!$B$4)</f>
        <v>2953.3793103448274</v>
      </c>
      <c r="M22" s="256">
        <f>INDEX(IniBaseCC!DS7:DS184,IniBaseCC!$B$4)</f>
        <v>2901.1355590483845</v>
      </c>
      <c r="N22" s="256">
        <f>INDEX(IniBaseCC!DT7:DT184,IniBaseCC!$B$4)</f>
        <v>2850.7527928988193</v>
      </c>
      <c r="O22" s="256">
        <f>INDEX(IniBaseCC!DU7:DU184,IniBaseCC!$B$4)</f>
        <v>2802.1333161284579</v>
      </c>
      <c r="P22" s="257">
        <f>INDEX(IniBaseCC!DV7:DV184,IniBaseCC!$B$4)</f>
        <v>2755.1861536519355</v>
      </c>
    </row>
    <row r="23" spans="2:16" x14ac:dyDescent="0.25">
      <c r="B23" s="109" t="s">
        <v>300</v>
      </c>
      <c r="C23" s="109" t="s">
        <v>389</v>
      </c>
      <c r="E23" s="9" t="s">
        <v>338</v>
      </c>
      <c r="F23" s="258">
        <f>SUM(F21:F22)</f>
        <v>24976.310924369751</v>
      </c>
      <c r="G23" s="259">
        <f t="shared" ref="G23:P23" si="9">SUM(G21:G22)</f>
        <v>24801.728744939272</v>
      </c>
      <c r="H23" s="259">
        <f t="shared" si="9"/>
        <v>26970.473684210527</v>
      </c>
      <c r="I23" s="259">
        <f t="shared" si="9"/>
        <v>26926.85655737705</v>
      </c>
      <c r="J23" s="259">
        <f t="shared" si="9"/>
        <v>29677.952586206895</v>
      </c>
      <c r="K23" s="259">
        <f t="shared" si="9"/>
        <v>27619.898876404495</v>
      </c>
      <c r="L23" s="257">
        <f t="shared" ref="L23" si="10">SUM(L21:L22)</f>
        <v>26954.079310344827</v>
      </c>
      <c r="M23" s="259">
        <f t="shared" si="9"/>
        <v>27273.154786011339</v>
      </c>
      <c r="N23" s="259">
        <f t="shared" si="9"/>
        <v>27580.864410141286</v>
      </c>
      <c r="O23" s="259">
        <f t="shared" si="9"/>
        <v>27877.8048535856</v>
      </c>
      <c r="P23" s="260">
        <f t="shared" si="9"/>
        <v>28164.531741044168</v>
      </c>
    </row>
    <row r="24" spans="2:16" x14ac:dyDescent="0.25">
      <c r="B24" s="109" t="s">
        <v>301</v>
      </c>
      <c r="C24" s="109" t="s">
        <v>263</v>
      </c>
      <c r="E24" s="185" t="s">
        <v>319</v>
      </c>
      <c r="F24" s="255">
        <f>AdjBaseCC!AG9</f>
        <v>23032.781477250788</v>
      </c>
      <c r="G24" s="256">
        <f>AdjBaseCC!AH9</f>
        <v>23146.285287234725</v>
      </c>
      <c r="H24" s="256">
        <f>AdjBaseCC!AI9</f>
        <v>23232.422514871636</v>
      </c>
      <c r="I24" s="256">
        <f>AdjBaseCC!AJ9</f>
        <v>24048.122113012643</v>
      </c>
      <c r="J24" s="256">
        <f>AdjBaseCC!AK9</f>
        <v>24479.357627926373</v>
      </c>
      <c r="K24" s="256">
        <f>AdjBaseCC!AM9</f>
        <v>25150.99054421578</v>
      </c>
      <c r="L24" s="533">
        <f>AdjBaseCC!AN9</f>
        <v>25524.333956490984</v>
      </c>
      <c r="M24" s="256">
        <f>AdjBaseCC!AN9</f>
        <v>25524.333956490984</v>
      </c>
      <c r="N24" s="256">
        <f>AdjBaseCC!AO9</f>
        <v>25884.378428171603</v>
      </c>
      <c r="O24" s="256">
        <f>AdjBaseCC!AP9</f>
        <v>26231.822111100952</v>
      </c>
      <c r="P24" s="257">
        <f>AdjBaseCC!AQ9</f>
        <v>26567.315129895997</v>
      </c>
    </row>
    <row r="25" spans="2:16" x14ac:dyDescent="0.25">
      <c r="B25" s="109" t="s">
        <v>302</v>
      </c>
      <c r="C25" s="109" t="s">
        <v>263</v>
      </c>
      <c r="E25" s="9" t="s">
        <v>320</v>
      </c>
      <c r="F25" s="255">
        <f>AdjBaseCC!AG7</f>
        <v>2811.6885336894265</v>
      </c>
      <c r="G25" s="256">
        <f>AdjBaseCC!AH7</f>
        <v>2801.5952186317882</v>
      </c>
      <c r="H25" s="256">
        <f>AdjBaseCC!AI7</f>
        <v>2735.7101401064497</v>
      </c>
      <c r="I25" s="256">
        <f>AdjBaseCC!AJ7</f>
        <v>2694.3750192722787</v>
      </c>
      <c r="J25" s="256">
        <f>AdjBaseCC!AK7</f>
        <v>2603.0272681241436</v>
      </c>
      <c r="K25" s="256">
        <f>AdjBaseCC!AM7</f>
        <v>2463.1301169180733</v>
      </c>
      <c r="L25" s="257">
        <f>AdjBaseCC!AN7</f>
        <v>2419.5586200946555</v>
      </c>
      <c r="M25" s="256">
        <f>AdjBaseCC!AN7</f>
        <v>2419.5586200946555</v>
      </c>
      <c r="N25" s="256">
        <f>AdjBaseCC!AO7</f>
        <v>2377.539192301565</v>
      </c>
      <c r="O25" s="256">
        <f>AdjBaseCC!AP7</f>
        <v>2336.9903548791572</v>
      </c>
      <c r="P25" s="257">
        <f>AdjBaseCC!AQ7</f>
        <v>2297.8362342436085</v>
      </c>
    </row>
    <row r="26" spans="2:16" x14ac:dyDescent="0.25">
      <c r="B26" s="109" t="s">
        <v>303</v>
      </c>
      <c r="C26" s="109" t="s">
        <v>390</v>
      </c>
      <c r="E26" s="320" t="s">
        <v>321</v>
      </c>
      <c r="F26" s="258">
        <f>SUM(F24:F25)</f>
        <v>25844.470010940215</v>
      </c>
      <c r="G26" s="259">
        <f t="shared" ref="G26:P26" si="11">SUM(G24:G25)</f>
        <v>25947.880505866513</v>
      </c>
      <c r="H26" s="259">
        <f t="shared" si="11"/>
        <v>25968.132654978086</v>
      </c>
      <c r="I26" s="259">
        <f t="shared" si="11"/>
        <v>26742.497132284923</v>
      </c>
      <c r="J26" s="259">
        <f t="shared" si="11"/>
        <v>27082.384896050517</v>
      </c>
      <c r="K26" s="259">
        <f t="shared" si="11"/>
        <v>27614.120661133853</v>
      </c>
      <c r="L26" s="260">
        <f t="shared" ref="L26" si="12">SUM(L24:L25)</f>
        <v>27943.89257658564</v>
      </c>
      <c r="M26" s="259">
        <f t="shared" si="11"/>
        <v>27943.89257658564</v>
      </c>
      <c r="N26" s="259">
        <f t="shared" si="11"/>
        <v>28261.91762047317</v>
      </c>
      <c r="O26" s="259">
        <f t="shared" si="11"/>
        <v>28568.812465980111</v>
      </c>
      <c r="P26" s="260">
        <f t="shared" si="11"/>
        <v>28865.151364139605</v>
      </c>
    </row>
    <row r="27" spans="2:16" x14ac:dyDescent="0.25">
      <c r="B27" s="109" t="s">
        <v>304</v>
      </c>
      <c r="C27" s="109" t="s">
        <v>263</v>
      </c>
      <c r="E27" s="110" t="s">
        <v>198</v>
      </c>
      <c r="F27" s="66">
        <f>INDEX(IniBaseCC!CK7:CK184,IniBaseCC!$B$4)</f>
        <v>238</v>
      </c>
      <c r="G27" s="59">
        <f>INDEX(IniBaseCC!CL7:CL184,IniBaseCC!$B$4)</f>
        <v>247</v>
      </c>
      <c r="H27" s="59">
        <f>INDEX(IniBaseCC!CM7:CM184,IniBaseCC!$B$4)</f>
        <v>247</v>
      </c>
      <c r="I27" s="59">
        <f>INDEX(IniBaseCC!CN7:CN184,IniBaseCC!$B$4)</f>
        <v>244</v>
      </c>
      <c r="J27" s="59">
        <f>INDEX(IniBaseCC!CO7:CO184,IniBaseCC!$B$4)</f>
        <v>232</v>
      </c>
      <c r="K27" s="59">
        <f>INDEX(IniBaseCC!CP7:CP184,IniBaseCC!$B$4)</f>
        <v>267</v>
      </c>
      <c r="L27" s="67">
        <f>INDEX(IniBaseCC!CQ7:CQ184,IniBaseCC!$B$4)</f>
        <v>290</v>
      </c>
      <c r="M27" s="59">
        <f>INDEX(IniBaseCC!CR7:CR184,IniBaseCC!$B$4)</f>
        <v>295.35585611747081</v>
      </c>
      <c r="N27" s="59">
        <f>INDEX(IniBaseCC!CS7:CS184,IniBaseCC!$B$4)</f>
        <v>300.71171223494161</v>
      </c>
      <c r="O27" s="59">
        <f>INDEX(IniBaseCC!CT7:CT184,IniBaseCC!$B$4)</f>
        <v>306.06756835241242</v>
      </c>
      <c r="P27" s="67">
        <f>INDEX(IniBaseCC!CU7:CU184,IniBaseCC!$B$4)</f>
        <v>311.42342446988323</v>
      </c>
    </row>
    <row r="28" spans="2:16" ht="15.75" thickBot="1" x14ac:dyDescent="0.3">
      <c r="B28" s="114" t="s">
        <v>305</v>
      </c>
      <c r="C28" s="114" t="s">
        <v>263</v>
      </c>
      <c r="E28" s="115" t="s">
        <v>199</v>
      </c>
      <c r="F28" s="63">
        <f>INDEX(AdjBaseCC!D5:D182,IniBaseCC!$B$4)</f>
        <v>232.85676330000001</v>
      </c>
      <c r="G28" s="64">
        <f>INDEX(AdjBaseCC!E5:E182,IniBaseCC!$B$4)</f>
        <v>243.81115980000001</v>
      </c>
      <c r="H28" s="64">
        <f>INDEX(AdjBaseCC!F5:F182,IniBaseCC!$B$4)</f>
        <v>227.70029009999999</v>
      </c>
      <c r="I28" s="64">
        <f>INDEX(AdjBaseCC!G5:G182,IniBaseCC!$B$4)</f>
        <v>221.0260883</v>
      </c>
      <c r="J28" s="64">
        <f>INDEX(AdjBaseCC!H5:H182,IniBaseCC!$B$4)</f>
        <v>218.1099906</v>
      </c>
      <c r="K28" s="64">
        <f>INDEX(AdjBaseCC!I5:I182,IniBaseCC!$B$4)</f>
        <v>221.7995177</v>
      </c>
      <c r="L28" s="65">
        <f>INDEX(AdjBaseCC!J5:J182,IniBaseCC!$B$4)</f>
        <v>224.84158030695627</v>
      </c>
      <c r="M28" s="64">
        <f>INDEX(AdjBaseCC!J5:J182,IniBaseCC!$B$4)</f>
        <v>224.84158030695627</v>
      </c>
      <c r="N28" s="64">
        <f>INDEX(AdjBaseCC!L5:L182,IniBaseCC!$B$4)</f>
        <v>216.2488692941306</v>
      </c>
      <c r="O28" s="64">
        <f>INDEX(AdjBaseCC!M5:M182,IniBaseCC!$B$4)</f>
        <v>213.81688813030451</v>
      </c>
      <c r="P28" s="65">
        <f>INDEX(AdjBaseCC!N5:N182,IniBaseCC!$B$4)</f>
        <v>211.38490696647841</v>
      </c>
    </row>
    <row r="29" spans="2:16" x14ac:dyDescent="0.25">
      <c r="B29" s="316"/>
      <c r="C29" s="316"/>
    </row>
    <row r="30" spans="2:16" s="118" customFormat="1" x14ac:dyDescent="0.25">
      <c r="B30" s="316"/>
      <c r="C30" s="316"/>
    </row>
    <row r="31" spans="2:16" s="118" customFormat="1" x14ac:dyDescent="0.25">
      <c r="C31" s="120"/>
    </row>
    <row r="32" spans="2:16" s="118" customFormat="1" x14ac:dyDescent="0.25">
      <c r="C32" s="120"/>
    </row>
    <row r="35" spans="6:6" x14ac:dyDescent="0.25">
      <c r="F35" s="118"/>
    </row>
    <row r="36" spans="6:6" x14ac:dyDescent="0.25">
      <c r="F36" s="118"/>
    </row>
    <row r="37" spans="6:6" x14ac:dyDescent="0.25">
      <c r="F37" s="118"/>
    </row>
  </sheetData>
  <mergeCells count="1">
    <mergeCell ref="P5:P6"/>
  </mergeCell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4097" r:id="rId3" name="Drop Down 1">
              <controlPr defaultSize="0" autoLine="0" autoPict="0">
                <anchor moveWithCells="1">
                  <from>
                    <xdr:col>4</xdr:col>
                    <xdr:colOff>9525</xdr:colOff>
                    <xdr:row>6</xdr:row>
                    <xdr:rowOff>190500</xdr:rowOff>
                  </from>
                  <to>
                    <xdr:col>4</xdr:col>
                    <xdr:colOff>2743200</xdr:colOff>
                    <xdr:row>8</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FG2210"/>
  <sheetViews>
    <sheetView showGridLines="0" topLeftCell="EP140" zoomScaleNormal="100" zoomScalePageLayoutView="60" workbookViewId="0">
      <selection activeCell="FG186" sqref="FG186"/>
    </sheetView>
  </sheetViews>
  <sheetFormatPr defaultColWidth="12.140625" defaultRowHeight="15" x14ac:dyDescent="0.25"/>
  <cols>
    <col min="1" max="1" width="15.42578125" style="107" customWidth="1"/>
    <col min="2" max="27" width="17.42578125" style="107" customWidth="1"/>
    <col min="28" max="30" width="17" style="107" customWidth="1"/>
    <col min="31" max="34" width="17.42578125" style="107" customWidth="1"/>
    <col min="35" max="36" width="17.85546875" style="107" customWidth="1"/>
    <col min="37" max="37" width="17" style="107" customWidth="1"/>
    <col min="38" max="40" width="17.42578125" style="107" customWidth="1"/>
    <col min="41" max="41" width="17" style="107" customWidth="1"/>
    <col min="42" max="42" width="17.42578125" style="107" customWidth="1"/>
    <col min="43" max="43" width="16.42578125" style="107" customWidth="1"/>
    <col min="44" max="44" width="17" style="107" customWidth="1"/>
    <col min="45" max="46" width="17.42578125" style="107" customWidth="1"/>
    <col min="47" max="47" width="17" style="107" customWidth="1"/>
    <col min="48" max="48" width="17.5703125" style="107" bestFit="1" customWidth="1"/>
    <col min="49" max="49" width="17.42578125" style="107" customWidth="1"/>
    <col min="50" max="50" width="17.85546875" style="107" customWidth="1"/>
    <col min="51" max="51" width="21.85546875" style="107" bestFit="1" customWidth="1"/>
    <col min="52" max="52" width="15" style="107" customWidth="1"/>
    <col min="53" max="53" width="15.42578125" style="107" customWidth="1"/>
    <col min="54" max="55" width="15" style="107" customWidth="1"/>
    <col min="56" max="59" width="15.42578125" style="107" customWidth="1"/>
    <col min="60" max="60" width="15" style="107" customWidth="1"/>
    <col min="61" max="62" width="15.42578125" style="107" customWidth="1"/>
    <col min="63" max="64" width="15" style="108" customWidth="1"/>
    <col min="65" max="65" width="15.42578125" style="108" customWidth="1"/>
    <col min="66" max="67" width="15" style="108" customWidth="1"/>
    <col min="68" max="68" width="15.42578125" style="108" customWidth="1"/>
    <col min="69" max="70" width="16.42578125" style="108" customWidth="1"/>
    <col min="71" max="71" width="15" style="108" customWidth="1"/>
    <col min="72" max="72" width="15.42578125" style="108" customWidth="1"/>
    <col min="73" max="73" width="15" style="108" customWidth="1"/>
    <col min="74" max="74" width="15.42578125" style="108" customWidth="1"/>
    <col min="75" max="77" width="16" style="108" customWidth="1"/>
    <col min="78" max="79" width="15.42578125" style="108" customWidth="1"/>
    <col min="80" max="81" width="16" style="108" customWidth="1"/>
    <col min="82" max="82" width="19.140625" style="108" customWidth="1"/>
    <col min="83" max="83" width="21.140625" style="108" bestFit="1" customWidth="1"/>
    <col min="84" max="85" width="16.28515625" style="108" bestFit="1" customWidth="1"/>
    <col min="86" max="86" width="15.42578125" style="108" customWidth="1"/>
    <col min="87" max="87" width="8.85546875" style="108" bestFit="1" customWidth="1"/>
    <col min="88" max="88" width="7.42578125" style="108" customWidth="1"/>
    <col min="89" max="89" width="7" style="108" customWidth="1"/>
    <col min="90" max="92" width="7.42578125" style="108" customWidth="1"/>
    <col min="93" max="93" width="7" style="108" customWidth="1"/>
    <col min="94" max="95" width="7.42578125" style="108" customWidth="1"/>
    <col min="96" max="96" width="7.5703125" style="108" bestFit="1" customWidth="1"/>
    <col min="97" max="98" width="7.42578125" style="108" customWidth="1"/>
    <col min="99" max="99" width="7.5703125" style="108" bestFit="1" customWidth="1"/>
    <col min="100" max="100" width="7.42578125" style="108" customWidth="1"/>
    <col min="101" max="101" width="17.28515625" style="107" customWidth="1"/>
    <col min="102" max="102" width="12.85546875" style="107" customWidth="1"/>
    <col min="103" max="103" width="10.42578125" style="107" customWidth="1"/>
    <col min="104" max="104" width="10" style="107" customWidth="1"/>
    <col min="105" max="109" width="10.42578125" style="107" customWidth="1"/>
    <col min="110" max="110" width="12.42578125" style="107" customWidth="1"/>
    <col min="111" max="112" width="10.42578125" style="107" customWidth="1"/>
    <col min="113" max="113" width="5.42578125" style="107" customWidth="1"/>
    <col min="114" max="114" width="37.42578125" style="107" bestFit="1" customWidth="1"/>
    <col min="115" max="118" width="12.42578125" style="107" bestFit="1" customWidth="1"/>
    <col min="119" max="121" width="13" style="107" bestFit="1" customWidth="1"/>
    <col min="122" max="122" width="13" style="107" customWidth="1"/>
    <col min="123" max="123" width="13" style="107" bestFit="1" customWidth="1"/>
    <col min="124" max="125" width="12.42578125" style="107" bestFit="1" customWidth="1"/>
    <col min="126" max="126" width="13" style="107" bestFit="1" customWidth="1"/>
    <col min="127" max="133" width="13.42578125" style="107" bestFit="1" customWidth="1"/>
    <col min="134" max="134" width="13.42578125" style="107" customWidth="1"/>
    <col min="135" max="145" width="13.42578125" style="107" bestFit="1" customWidth="1"/>
    <col min="146" max="146" width="13.42578125" style="107" customWidth="1"/>
    <col min="147" max="150" width="13.42578125" style="107" bestFit="1" customWidth="1"/>
    <col min="151" max="151" width="5.42578125" style="107" customWidth="1"/>
    <col min="152" max="154" width="16" style="108" customWidth="1"/>
    <col min="155" max="156" width="15.42578125" style="108" customWidth="1"/>
    <col min="157" max="158" width="16" style="108" customWidth="1"/>
    <col min="159" max="159" width="17" style="108" customWidth="1"/>
    <col min="160" max="160" width="19.140625" style="108" customWidth="1"/>
    <col min="161" max="163" width="15.42578125" style="108" customWidth="1"/>
    <col min="164" max="16384" width="12.140625" style="107"/>
  </cols>
  <sheetData>
    <row r="1" spans="1:163" ht="15.75" thickBot="1" x14ac:dyDescent="0.3"/>
    <row r="2" spans="1:163" ht="45.75" thickBot="1" x14ac:dyDescent="0.55000000000000004">
      <c r="B2" s="82" t="s">
        <v>344</v>
      </c>
      <c r="C2" s="82"/>
      <c r="D2" s="82"/>
      <c r="E2" s="226"/>
      <c r="F2" s="226"/>
      <c r="G2" s="82"/>
      <c r="H2" s="82"/>
      <c r="I2" s="82"/>
      <c r="J2" s="82"/>
      <c r="K2" s="82"/>
      <c r="L2" s="82"/>
      <c r="M2" s="82"/>
      <c r="N2" s="82"/>
      <c r="O2" s="82"/>
      <c r="P2" s="82"/>
      <c r="Q2" s="82"/>
      <c r="R2" s="82"/>
      <c r="S2" s="82"/>
      <c r="T2" s="82"/>
      <c r="U2" s="82"/>
      <c r="V2" s="82"/>
      <c r="W2" s="82"/>
      <c r="X2" s="82"/>
      <c r="Y2" s="82"/>
      <c r="Z2" s="82"/>
      <c r="AG2" s="1"/>
      <c r="AH2" s="1"/>
      <c r="AI2" s="1"/>
      <c r="AS2" s="195"/>
      <c r="AT2" s="195"/>
      <c r="AU2" s="195"/>
      <c r="AV2" s="195"/>
      <c r="AY2" s="101" t="s">
        <v>350</v>
      </c>
      <c r="AZ2" s="101">
        <v>1.25</v>
      </c>
      <c r="BB2" s="195"/>
      <c r="BC2" s="195"/>
      <c r="BD2" s="195"/>
      <c r="BE2" s="195"/>
      <c r="BF2" s="195"/>
      <c r="BG2" s="195"/>
      <c r="BH2" s="195"/>
      <c r="CQ2" s="108" t="s">
        <v>503</v>
      </c>
      <c r="CW2" s="425" t="s">
        <v>253</v>
      </c>
      <c r="CX2" s="650">
        <v>2000</v>
      </c>
      <c r="CY2" s="651"/>
    </row>
    <row r="3" spans="1:163" s="118" customFormat="1" ht="33" thickBot="1" x14ac:dyDescent="0.55000000000000004">
      <c r="A3" s="98"/>
      <c r="K3" s="483"/>
      <c r="L3" s="483"/>
      <c r="M3" s="483"/>
      <c r="N3" s="483"/>
      <c r="AG3" s="99"/>
      <c r="AH3" s="99"/>
      <c r="AI3" s="483"/>
      <c r="AJ3" s="483"/>
      <c r="AK3" s="483"/>
      <c r="AL3" s="483"/>
      <c r="AN3" s="383"/>
      <c r="AS3" s="197"/>
      <c r="AT3" s="483"/>
      <c r="AU3" s="483"/>
      <c r="AV3" s="483"/>
      <c r="AW3" s="483"/>
      <c r="AX3" s="483"/>
      <c r="AY3" s="100"/>
      <c r="AZ3" s="100"/>
      <c r="BB3" s="197"/>
      <c r="BC3" s="197"/>
      <c r="BD3" s="197"/>
      <c r="BE3" s="197"/>
      <c r="BF3" s="483"/>
      <c r="BG3" s="483"/>
      <c r="BH3" s="483"/>
      <c r="BI3" s="483"/>
      <c r="BJ3" s="483"/>
      <c r="BK3" s="196"/>
      <c r="BL3" s="196"/>
      <c r="BM3" s="196"/>
      <c r="BN3" s="196"/>
      <c r="BO3" s="196"/>
      <c r="BP3" s="196"/>
      <c r="BQ3" s="196"/>
      <c r="BR3" s="196"/>
      <c r="BS3" s="483"/>
      <c r="BT3" s="483"/>
      <c r="BU3" s="483"/>
      <c r="BV3" s="483"/>
      <c r="BW3" s="196"/>
      <c r="BX3" s="196"/>
      <c r="BY3" s="196"/>
      <c r="BZ3" s="196"/>
      <c r="CA3" s="196"/>
      <c r="CB3" s="196"/>
      <c r="CC3" s="196"/>
      <c r="CD3" s="196"/>
      <c r="CI3" s="196"/>
      <c r="CJ3" s="196"/>
      <c r="CK3" s="196"/>
      <c r="CL3" s="196"/>
      <c r="CM3" s="196"/>
      <c r="CN3" s="196"/>
      <c r="CO3" s="196"/>
      <c r="CP3" s="196"/>
      <c r="CQ3" s="196"/>
      <c r="CV3" s="196"/>
      <c r="DD3" s="196"/>
      <c r="DS3" s="483"/>
      <c r="DT3" s="483"/>
      <c r="DU3" s="483"/>
      <c r="DV3" s="483"/>
      <c r="EE3" s="483"/>
      <c r="EF3" s="483"/>
      <c r="EG3" s="483"/>
      <c r="EH3" s="483"/>
      <c r="EQ3" s="483"/>
      <c r="ER3" s="483"/>
      <c r="ES3" s="483"/>
      <c r="ET3" s="483"/>
      <c r="EV3" s="196"/>
      <c r="EW3" s="196"/>
      <c r="EX3" s="196"/>
      <c r="EY3" s="196"/>
      <c r="EZ3" s="196"/>
      <c r="FA3" s="196"/>
      <c r="FB3" s="196"/>
      <c r="FC3" s="196"/>
    </row>
    <row r="4" spans="1:163" ht="15.75" thickBot="1" x14ac:dyDescent="0.3">
      <c r="A4" s="118"/>
      <c r="B4" s="41">
        <v>131</v>
      </c>
      <c r="C4" s="546" t="s">
        <v>412</v>
      </c>
      <c r="D4" s="493"/>
      <c r="E4" s="493"/>
      <c r="F4" s="493"/>
      <c r="G4" s="493"/>
      <c r="H4" s="493"/>
      <c r="I4" s="357"/>
      <c r="J4" s="357"/>
      <c r="K4" s="545" t="s">
        <v>412</v>
      </c>
      <c r="L4" s="490"/>
      <c r="M4" s="490"/>
      <c r="N4" s="491"/>
      <c r="O4" s="546" t="s">
        <v>411</v>
      </c>
      <c r="P4" s="516"/>
      <c r="Q4" s="516"/>
      <c r="R4" s="516"/>
      <c r="S4" s="516"/>
      <c r="T4" s="516"/>
      <c r="U4" s="516"/>
      <c r="V4" s="516"/>
      <c r="W4" s="547" t="s">
        <v>411</v>
      </c>
      <c r="X4" s="490"/>
      <c r="Y4" s="490"/>
      <c r="Z4" s="491"/>
      <c r="AA4" s="550" t="s">
        <v>410</v>
      </c>
      <c r="AB4" s="495"/>
      <c r="AC4" s="495"/>
      <c r="AD4" s="495"/>
      <c r="AE4" s="495"/>
      <c r="AF4" s="495"/>
      <c r="AG4" s="495"/>
      <c r="AH4" s="499"/>
      <c r="AI4" s="547" t="s">
        <v>410</v>
      </c>
      <c r="AJ4" s="490"/>
      <c r="AK4" s="490"/>
      <c r="AL4" s="491"/>
      <c r="AM4" s="550" t="s">
        <v>258</v>
      </c>
      <c r="AN4" s="495"/>
      <c r="AO4" s="495"/>
      <c r="AP4" s="495"/>
      <c r="AQ4" s="495"/>
      <c r="AR4" s="495"/>
      <c r="AS4" s="499"/>
      <c r="AT4" s="495"/>
      <c r="AU4" s="547" t="s">
        <v>258</v>
      </c>
      <c r="AV4" s="490"/>
      <c r="AW4" s="490"/>
      <c r="AX4" s="491"/>
      <c r="AY4" s="550" t="s">
        <v>229</v>
      </c>
      <c r="AZ4" s="495"/>
      <c r="BA4" s="495"/>
      <c r="BB4" s="495"/>
      <c r="BC4" s="495"/>
      <c r="BD4" s="495"/>
      <c r="BE4" s="499"/>
      <c r="BF4" s="499"/>
      <c r="BG4" s="547" t="s">
        <v>229</v>
      </c>
      <c r="BH4" s="490"/>
      <c r="BI4" s="490"/>
      <c r="BJ4" s="491"/>
      <c r="BK4" s="553" t="s">
        <v>381</v>
      </c>
      <c r="BL4" s="494"/>
      <c r="BM4" s="494"/>
      <c r="BN4" s="494"/>
      <c r="BO4" s="494"/>
      <c r="BP4" s="494"/>
      <c r="BQ4" s="506"/>
      <c r="BR4" s="501"/>
      <c r="BS4" s="547" t="s">
        <v>381</v>
      </c>
      <c r="BT4" s="490"/>
      <c r="BU4" s="490"/>
      <c r="BV4" s="491"/>
      <c r="BW4" s="546" t="s">
        <v>392</v>
      </c>
      <c r="BX4" s="493"/>
      <c r="BY4" s="493"/>
      <c r="BZ4" s="493"/>
      <c r="CA4" s="493"/>
      <c r="CB4" s="493"/>
      <c r="CC4" s="516"/>
      <c r="CD4" s="516"/>
      <c r="CE4" s="547" t="s">
        <v>392</v>
      </c>
      <c r="CF4" s="490"/>
      <c r="CG4" s="490"/>
      <c r="CH4" s="491"/>
      <c r="CI4" s="546" t="s">
        <v>179</v>
      </c>
      <c r="CJ4" s="493"/>
      <c r="CK4" s="493"/>
      <c r="CL4" s="493"/>
      <c r="CM4" s="493"/>
      <c r="CN4" s="493"/>
      <c r="CO4" s="493"/>
      <c r="CP4" s="516"/>
      <c r="CQ4" s="498"/>
      <c r="CR4" s="512"/>
      <c r="CS4" s="490"/>
      <c r="CT4" s="490" t="s">
        <v>179</v>
      </c>
      <c r="CU4" s="490"/>
      <c r="CV4" s="491"/>
      <c r="CW4" s="550" t="s">
        <v>266</v>
      </c>
      <c r="CX4" s="495"/>
      <c r="CY4" s="495"/>
      <c r="CZ4" s="495"/>
      <c r="DA4" s="495"/>
      <c r="DB4" s="495"/>
      <c r="DC4" s="499"/>
      <c r="DD4" s="499"/>
      <c r="DE4" s="547" t="s">
        <v>273</v>
      </c>
      <c r="DF4" s="490"/>
      <c r="DG4" s="490"/>
      <c r="DH4" s="514"/>
      <c r="DJ4" s="124"/>
      <c r="DK4" s="550" t="s">
        <v>193</v>
      </c>
      <c r="DL4" s="495"/>
      <c r="DM4" s="495"/>
      <c r="DN4" s="495"/>
      <c r="DO4" s="495"/>
      <c r="DP4" s="495"/>
      <c r="DQ4" s="495"/>
      <c r="DR4" s="497"/>
      <c r="DS4" s="545" t="s">
        <v>231</v>
      </c>
      <c r="DT4" s="490"/>
      <c r="DU4" s="490"/>
      <c r="DV4" s="491"/>
      <c r="DW4" s="550" t="s">
        <v>188</v>
      </c>
      <c r="DX4" s="495"/>
      <c r="DY4" s="495"/>
      <c r="DZ4" s="495"/>
      <c r="EA4" s="495"/>
      <c r="EB4" s="495"/>
      <c r="EC4" s="495"/>
      <c r="ED4" s="495"/>
      <c r="EE4" s="27" t="s">
        <v>232</v>
      </c>
      <c r="EF4" s="27"/>
      <c r="EG4" s="27"/>
      <c r="EH4" s="344"/>
      <c r="EI4" s="550" t="s">
        <v>246</v>
      </c>
      <c r="EJ4" s="495"/>
      <c r="EK4" s="495"/>
      <c r="EL4" s="495"/>
      <c r="EM4" s="495"/>
      <c r="EN4" s="495"/>
      <c r="EO4" s="495"/>
      <c r="EP4" s="497"/>
      <c r="EQ4" s="27" t="s">
        <v>247</v>
      </c>
      <c r="ER4" s="27"/>
      <c r="ES4" s="27"/>
      <c r="ET4" s="344"/>
      <c r="EV4" s="559" t="s">
        <v>382</v>
      </c>
      <c r="EW4" s="493"/>
      <c r="EX4" s="493"/>
      <c r="EY4" s="493"/>
      <c r="EZ4" s="493"/>
      <c r="FA4" s="493"/>
      <c r="FB4" s="516"/>
      <c r="FC4" s="516"/>
      <c r="FD4" s="557" t="s">
        <v>382</v>
      </c>
      <c r="FE4" s="490"/>
      <c r="FF4" s="490"/>
      <c r="FG4" s="514"/>
    </row>
    <row r="5" spans="1:163" ht="15.75" thickBot="1" x14ac:dyDescent="0.3">
      <c r="A5" s="118"/>
      <c r="B5" s="112"/>
      <c r="C5" s="353">
        <v>2010</v>
      </c>
      <c r="D5" s="178">
        <v>2011</v>
      </c>
      <c r="E5" s="178">
        <v>2012</v>
      </c>
      <c r="F5" s="178">
        <v>2013</v>
      </c>
      <c r="G5" s="178">
        <v>2014</v>
      </c>
      <c r="H5" s="178">
        <v>2015</v>
      </c>
      <c r="I5" s="176">
        <v>2016</v>
      </c>
      <c r="J5" s="303">
        <v>2017</v>
      </c>
      <c r="K5" s="176">
        <v>2018</v>
      </c>
      <c r="L5" s="354">
        <v>2019</v>
      </c>
      <c r="M5" s="354">
        <v>2020</v>
      </c>
      <c r="N5" s="355">
        <v>2021</v>
      </c>
      <c r="O5" s="523">
        <v>2010</v>
      </c>
      <c r="P5" s="524">
        <v>2011</v>
      </c>
      <c r="Q5" s="524">
        <v>2012</v>
      </c>
      <c r="R5" s="524">
        <v>2013</v>
      </c>
      <c r="S5" s="524">
        <v>2014</v>
      </c>
      <c r="T5" s="524">
        <v>2015</v>
      </c>
      <c r="U5" s="520">
        <v>2016</v>
      </c>
      <c r="V5" s="178">
        <v>2017</v>
      </c>
      <c r="W5" s="548">
        <v>2018</v>
      </c>
      <c r="X5" s="549">
        <v>2019</v>
      </c>
      <c r="Y5" s="549">
        <v>2020</v>
      </c>
      <c r="Z5" s="549">
        <v>2021</v>
      </c>
      <c r="AA5" s="177">
        <v>2010</v>
      </c>
      <c r="AB5" s="178">
        <v>2011</v>
      </c>
      <c r="AC5" s="178">
        <v>2012</v>
      </c>
      <c r="AD5" s="178">
        <v>2013</v>
      </c>
      <c r="AE5" s="178">
        <v>2014</v>
      </c>
      <c r="AF5" s="178">
        <v>2015</v>
      </c>
      <c r="AG5" s="630">
        <v>2016</v>
      </c>
      <c r="AH5" s="176">
        <v>2017</v>
      </c>
      <c r="AI5" s="551">
        <v>2018</v>
      </c>
      <c r="AJ5" s="549">
        <v>2019</v>
      </c>
      <c r="AK5" s="549">
        <v>2020</v>
      </c>
      <c r="AL5" s="549">
        <v>2021</v>
      </c>
      <c r="AM5" s="519">
        <v>2010</v>
      </c>
      <c r="AN5" s="520">
        <v>2011</v>
      </c>
      <c r="AO5" s="520">
        <v>2012</v>
      </c>
      <c r="AP5" s="520">
        <v>2013</v>
      </c>
      <c r="AQ5" s="520">
        <v>2014</v>
      </c>
      <c r="AR5" s="520">
        <v>2015</v>
      </c>
      <c r="AS5" s="178">
        <v>2016</v>
      </c>
      <c r="AT5" s="520">
        <v>2017</v>
      </c>
      <c r="AU5" s="551">
        <v>2018</v>
      </c>
      <c r="AV5" s="549">
        <v>2019</v>
      </c>
      <c r="AW5" s="549">
        <v>2020</v>
      </c>
      <c r="AX5" s="549">
        <v>2021</v>
      </c>
      <c r="AY5" s="353">
        <v>2010</v>
      </c>
      <c r="AZ5" s="520">
        <v>2011</v>
      </c>
      <c r="BA5" s="520">
        <v>2012</v>
      </c>
      <c r="BB5" s="520">
        <v>2013</v>
      </c>
      <c r="BC5" s="520">
        <v>2014</v>
      </c>
      <c r="BD5" s="520">
        <v>2015</v>
      </c>
      <c r="BE5" s="178">
        <v>2016</v>
      </c>
      <c r="BF5" s="520">
        <v>2017</v>
      </c>
      <c r="BG5" s="551">
        <v>2018</v>
      </c>
      <c r="BH5" s="549">
        <v>2019</v>
      </c>
      <c r="BI5" s="549">
        <v>2020</v>
      </c>
      <c r="BJ5" s="549">
        <v>2021</v>
      </c>
      <c r="BK5" s="353">
        <v>2010</v>
      </c>
      <c r="BL5" s="178">
        <v>2011</v>
      </c>
      <c r="BM5" s="178">
        <v>2012</v>
      </c>
      <c r="BN5" s="178">
        <v>2013</v>
      </c>
      <c r="BO5" s="178">
        <v>2014</v>
      </c>
      <c r="BP5" s="178">
        <v>2015</v>
      </c>
      <c r="BQ5" s="178">
        <v>2016</v>
      </c>
      <c r="BR5" s="341">
        <v>2017</v>
      </c>
      <c r="BS5" s="551">
        <v>2018</v>
      </c>
      <c r="BT5" s="549">
        <v>2019</v>
      </c>
      <c r="BU5" s="549">
        <v>2020</v>
      </c>
      <c r="BV5" s="549">
        <v>2021</v>
      </c>
      <c r="BW5" s="519">
        <v>2010</v>
      </c>
      <c r="BX5" s="520">
        <v>2011</v>
      </c>
      <c r="BY5" s="520">
        <v>2012</v>
      </c>
      <c r="BZ5" s="520">
        <v>2013</v>
      </c>
      <c r="CA5" s="520">
        <v>2014</v>
      </c>
      <c r="CB5" s="176">
        <v>2015</v>
      </c>
      <c r="CC5" s="524">
        <v>2016</v>
      </c>
      <c r="CD5" s="520">
        <v>2017</v>
      </c>
      <c r="CE5" s="551">
        <v>2018</v>
      </c>
      <c r="CF5" s="549">
        <v>2019</v>
      </c>
      <c r="CG5" s="549">
        <v>2020</v>
      </c>
      <c r="CH5" s="549">
        <v>2021</v>
      </c>
      <c r="CI5" s="114" t="s">
        <v>228</v>
      </c>
      <c r="CJ5" s="523">
        <v>2010</v>
      </c>
      <c r="CK5" s="524">
        <v>2011</v>
      </c>
      <c r="CL5" s="524">
        <v>2012</v>
      </c>
      <c r="CM5" s="524">
        <v>2013</v>
      </c>
      <c r="CN5" s="524">
        <v>2014</v>
      </c>
      <c r="CO5" s="524">
        <v>2015</v>
      </c>
      <c r="CP5" s="178">
        <v>2016</v>
      </c>
      <c r="CQ5" s="521">
        <v>2017</v>
      </c>
      <c r="CR5" s="551">
        <v>2018</v>
      </c>
      <c r="CS5" s="549">
        <v>2019</v>
      </c>
      <c r="CT5" s="549">
        <v>2020</v>
      </c>
      <c r="CU5" s="549">
        <v>2021</v>
      </c>
      <c r="CV5" s="109" t="s">
        <v>228</v>
      </c>
      <c r="CW5" s="176">
        <v>2010</v>
      </c>
      <c r="CX5" s="176">
        <v>2011</v>
      </c>
      <c r="CY5" s="176">
        <v>2012</v>
      </c>
      <c r="CZ5" s="176">
        <v>2013</v>
      </c>
      <c r="DA5" s="176">
        <v>2014</v>
      </c>
      <c r="DB5" s="176">
        <v>2015</v>
      </c>
      <c r="DC5" s="178">
        <v>2016</v>
      </c>
      <c r="DD5" s="178">
        <v>2017</v>
      </c>
      <c r="DE5" s="551">
        <v>2018</v>
      </c>
      <c r="DF5" s="549">
        <v>2019</v>
      </c>
      <c r="DG5" s="549">
        <v>2020</v>
      </c>
      <c r="DH5" s="556">
        <v>2021</v>
      </c>
      <c r="DK5" s="519">
        <v>2010</v>
      </c>
      <c r="DL5" s="520">
        <v>2011</v>
      </c>
      <c r="DM5" s="520">
        <v>2012</v>
      </c>
      <c r="DN5" s="520">
        <v>2013</v>
      </c>
      <c r="DO5" s="520">
        <v>2014</v>
      </c>
      <c r="DP5" s="520">
        <v>2015</v>
      </c>
      <c r="DQ5" s="176">
        <v>2016</v>
      </c>
      <c r="DR5" s="521">
        <v>2017</v>
      </c>
      <c r="DS5" s="549">
        <v>2018</v>
      </c>
      <c r="DT5" s="549">
        <v>2019</v>
      </c>
      <c r="DU5" s="549">
        <v>2020</v>
      </c>
      <c r="DV5" s="549">
        <v>2021</v>
      </c>
      <c r="DW5" s="519">
        <v>2010</v>
      </c>
      <c r="DX5" s="520">
        <v>2011</v>
      </c>
      <c r="DY5" s="520">
        <v>2012</v>
      </c>
      <c r="DZ5" s="520">
        <v>2013</v>
      </c>
      <c r="EA5" s="520">
        <v>2014</v>
      </c>
      <c r="EB5" s="520">
        <v>2015</v>
      </c>
      <c r="EC5" s="178">
        <v>2016</v>
      </c>
      <c r="ED5" s="520">
        <v>2017</v>
      </c>
      <c r="EE5" s="551">
        <v>2018</v>
      </c>
      <c r="EF5" s="549">
        <v>2019</v>
      </c>
      <c r="EG5" s="549">
        <v>2020</v>
      </c>
      <c r="EH5" s="549">
        <v>2021</v>
      </c>
      <c r="EI5" s="523">
        <v>2010</v>
      </c>
      <c r="EJ5" s="524">
        <v>2011</v>
      </c>
      <c r="EK5" s="524">
        <v>2012</v>
      </c>
      <c r="EL5" s="524">
        <v>2013</v>
      </c>
      <c r="EM5" s="524">
        <v>2014</v>
      </c>
      <c r="EN5" s="524">
        <v>2015</v>
      </c>
      <c r="EO5" s="176">
        <v>2016</v>
      </c>
      <c r="EP5" s="521">
        <v>2017</v>
      </c>
      <c r="EQ5" s="549">
        <v>2018</v>
      </c>
      <c r="ER5" s="549">
        <v>2019</v>
      </c>
      <c r="ES5" s="549">
        <v>2020</v>
      </c>
      <c r="ET5" s="558">
        <v>2021</v>
      </c>
      <c r="EV5" s="315">
        <v>2010</v>
      </c>
      <c r="EW5" s="316">
        <v>2011</v>
      </c>
      <c r="EX5" s="316">
        <v>2012</v>
      </c>
      <c r="EY5" s="316">
        <v>2013</v>
      </c>
      <c r="EZ5" s="316">
        <v>2014</v>
      </c>
      <c r="FA5" s="176">
        <v>2015</v>
      </c>
      <c r="FB5" s="524">
        <v>2016</v>
      </c>
      <c r="FC5" s="520">
        <v>2017</v>
      </c>
      <c r="FD5" s="551">
        <v>2018</v>
      </c>
      <c r="FE5" s="549">
        <v>2019</v>
      </c>
      <c r="FF5" s="549">
        <v>2020</v>
      </c>
      <c r="FG5" s="556">
        <v>2021</v>
      </c>
    </row>
    <row r="6" spans="1:163" ht="15.75" thickBot="1" x14ac:dyDescent="0.3">
      <c r="B6" s="297" t="s">
        <v>181</v>
      </c>
      <c r="C6" s="279">
        <f t="shared" ref="C6:N6" si="0">SUM(C7:C184)</f>
        <v>1663362942</v>
      </c>
      <c r="D6" s="280">
        <f t="shared" si="0"/>
        <v>1715487085</v>
      </c>
      <c r="E6" s="280">
        <f t="shared" si="0"/>
        <v>1733299421</v>
      </c>
      <c r="F6" s="280">
        <f t="shared" si="0"/>
        <v>1775481258</v>
      </c>
      <c r="G6" s="280">
        <f t="shared" si="0"/>
        <v>1846860377</v>
      </c>
      <c r="H6" s="280">
        <f t="shared" si="0"/>
        <v>1930830366</v>
      </c>
      <c r="I6" s="264">
        <f t="shared" si="0"/>
        <v>2003646977</v>
      </c>
      <c r="J6" s="543">
        <f t="shared" si="0"/>
        <v>2086828029</v>
      </c>
      <c r="K6" s="264">
        <f t="shared" si="0"/>
        <v>2147173588.7976196</v>
      </c>
      <c r="L6" s="264">
        <f t="shared" si="0"/>
        <v>2207519148.5952373</v>
      </c>
      <c r="M6" s="264">
        <f t="shared" si="0"/>
        <v>2267864708.392859</v>
      </c>
      <c r="N6" s="543">
        <f t="shared" si="0"/>
        <v>2328210268.1904745</v>
      </c>
      <c r="O6" s="264">
        <f t="shared" ref="O6:Z6" si="1">SUM(O7:O184)</f>
        <v>116096305</v>
      </c>
      <c r="P6" s="264">
        <f t="shared" si="1"/>
        <v>109098207</v>
      </c>
      <c r="Q6" s="264">
        <f t="shared" si="1"/>
        <v>114463052</v>
      </c>
      <c r="R6" s="264">
        <f t="shared" si="1"/>
        <v>116636944</v>
      </c>
      <c r="S6" s="264">
        <f t="shared" si="1"/>
        <v>112342013</v>
      </c>
      <c r="T6" s="264">
        <f t="shared" si="1"/>
        <v>112302385</v>
      </c>
      <c r="U6" s="264">
        <f t="shared" si="1"/>
        <v>110062125.53</v>
      </c>
      <c r="V6" s="280">
        <f t="shared" si="1"/>
        <v>117057574</v>
      </c>
      <c r="W6" s="544">
        <f t="shared" si="1"/>
        <v>117066759.04345237</v>
      </c>
      <c r="X6" s="280">
        <f t="shared" si="1"/>
        <v>117075944.08690472</v>
      </c>
      <c r="Y6" s="280">
        <f t="shared" si="1"/>
        <v>117085129.13035716</v>
      </c>
      <c r="Z6" s="631">
        <f t="shared" si="1"/>
        <v>117094314.17380947</v>
      </c>
      <c r="AA6" s="544">
        <f t="shared" ref="AA6:BI6" si="2">SUM(AA7:AA184)</f>
        <v>1547266637</v>
      </c>
      <c r="AB6" s="264">
        <f t="shared" si="2"/>
        <v>1606388878</v>
      </c>
      <c r="AC6" s="264">
        <f t="shared" si="2"/>
        <v>1618836369</v>
      </c>
      <c r="AD6" s="264">
        <f t="shared" si="2"/>
        <v>1658844314</v>
      </c>
      <c r="AE6" s="264">
        <f t="shared" si="2"/>
        <v>1734518364</v>
      </c>
      <c r="AF6" s="264">
        <f t="shared" si="2"/>
        <v>1818527981</v>
      </c>
      <c r="AG6" s="264">
        <f t="shared" si="2"/>
        <v>1893584851.47</v>
      </c>
      <c r="AH6" s="264">
        <f t="shared" si="2"/>
        <v>1969770455</v>
      </c>
      <c r="AI6" s="544">
        <f t="shared" si="2"/>
        <v>2030106829.7541664</v>
      </c>
      <c r="AJ6" s="264">
        <f t="shared" si="2"/>
        <v>2090443204.5083344</v>
      </c>
      <c r="AK6" s="264">
        <f t="shared" si="2"/>
        <v>2150779579.2624998</v>
      </c>
      <c r="AL6" s="543">
        <f t="shared" si="2"/>
        <v>2211115954.0166669</v>
      </c>
      <c r="AM6" s="265">
        <f t="shared" si="2"/>
        <v>1372489940.75</v>
      </c>
      <c r="AN6" s="266">
        <f t="shared" si="2"/>
        <v>1431625565.5</v>
      </c>
      <c r="AO6" s="266">
        <f t="shared" si="2"/>
        <v>1444050446.5</v>
      </c>
      <c r="AP6" s="266">
        <f t="shared" si="2"/>
        <v>1484087150.25</v>
      </c>
      <c r="AQ6" s="266">
        <f t="shared" si="2"/>
        <v>1559761200.25</v>
      </c>
      <c r="AR6" s="266">
        <f t="shared" si="2"/>
        <v>1643739906</v>
      </c>
      <c r="AS6" s="266">
        <f t="shared" si="2"/>
        <v>1718780402.72</v>
      </c>
      <c r="AT6" s="266">
        <f t="shared" si="2"/>
        <v>1794070457.5</v>
      </c>
      <c r="AU6" s="265">
        <f t="shared" si="2"/>
        <v>1854247346.3745496</v>
      </c>
      <c r="AV6" s="266">
        <f t="shared" si="2"/>
        <v>1914424556.409827</v>
      </c>
      <c r="AW6" s="266">
        <f t="shared" si="2"/>
        <v>1974602476.7425079</v>
      </c>
      <c r="AX6" s="267">
        <f t="shared" si="2"/>
        <v>2034782147.6698277</v>
      </c>
      <c r="AY6" s="266">
        <f t="shared" si="2"/>
        <v>174776696.25</v>
      </c>
      <c r="AZ6" s="266">
        <f t="shared" si="2"/>
        <v>174763312.5</v>
      </c>
      <c r="BA6" s="266">
        <f t="shared" si="2"/>
        <v>174785922.5</v>
      </c>
      <c r="BB6" s="266">
        <f t="shared" si="2"/>
        <v>174757163.75</v>
      </c>
      <c r="BC6" s="266">
        <f t="shared" si="2"/>
        <v>174757163.75</v>
      </c>
      <c r="BD6" s="266">
        <f t="shared" si="2"/>
        <v>174788075</v>
      </c>
      <c r="BE6" s="266">
        <f t="shared" si="2"/>
        <v>174804448.75</v>
      </c>
      <c r="BF6" s="266">
        <f t="shared" si="2"/>
        <v>175699997.5</v>
      </c>
      <c r="BG6" s="265">
        <f t="shared" si="2"/>
        <v>175779464.73214296</v>
      </c>
      <c r="BH6" s="266">
        <f t="shared" si="2"/>
        <v>175858931.96428579</v>
      </c>
      <c r="BI6" s="266">
        <f t="shared" si="2"/>
        <v>175938399.1964286</v>
      </c>
      <c r="BJ6" s="267">
        <f t="shared" ref="BJ6:CH6" si="3">SUM(BJ7:BJ184)</f>
        <v>176017866.42857143</v>
      </c>
      <c r="BK6" s="265">
        <f t="shared" si="3"/>
        <v>139821357</v>
      </c>
      <c r="BL6" s="266">
        <f t="shared" si="3"/>
        <v>139810650</v>
      </c>
      <c r="BM6" s="266">
        <f t="shared" si="3"/>
        <v>139828738</v>
      </c>
      <c r="BN6" s="266">
        <f t="shared" si="3"/>
        <v>139805731</v>
      </c>
      <c r="BO6" s="266">
        <f t="shared" si="3"/>
        <v>139805731</v>
      </c>
      <c r="BP6" s="266">
        <f t="shared" si="3"/>
        <v>139830460</v>
      </c>
      <c r="BQ6" s="266">
        <f t="shared" si="3"/>
        <v>139843559</v>
      </c>
      <c r="BR6" s="552">
        <f t="shared" si="3"/>
        <v>140559998</v>
      </c>
      <c r="BS6" s="265">
        <f t="shared" si="3"/>
        <v>140623571.78571424</v>
      </c>
      <c r="BT6" s="266">
        <f t="shared" si="3"/>
        <v>140687145.57142857</v>
      </c>
      <c r="BU6" s="266">
        <f t="shared" si="3"/>
        <v>140750719.35714284</v>
      </c>
      <c r="BV6" s="267">
        <f t="shared" si="3"/>
        <v>140814293.1428571</v>
      </c>
      <c r="BW6" s="265">
        <f t="shared" si="3"/>
        <v>549727112.81999981</v>
      </c>
      <c r="BX6" s="266">
        <f t="shared" si="3"/>
        <v>549716405.81999981</v>
      </c>
      <c r="BY6" s="266">
        <f t="shared" si="3"/>
        <v>549734493.81999993</v>
      </c>
      <c r="BZ6" s="266">
        <f t="shared" si="3"/>
        <v>560637484.97999978</v>
      </c>
      <c r="CA6" s="266">
        <f t="shared" si="3"/>
        <v>571778096.65999997</v>
      </c>
      <c r="CB6" s="266">
        <f t="shared" si="3"/>
        <v>582455740.0200001</v>
      </c>
      <c r="CC6" s="266">
        <f t="shared" si="3"/>
        <v>586707257.37999988</v>
      </c>
      <c r="CD6" s="554">
        <f t="shared" si="3"/>
        <v>577985443.38000023</v>
      </c>
      <c r="CE6" s="265">
        <f t="shared" si="3"/>
        <v>575443438.44001365</v>
      </c>
      <c r="CF6" s="266">
        <f t="shared" si="3"/>
        <v>581374335.69325519</v>
      </c>
      <c r="CG6" s="266">
        <f t="shared" si="3"/>
        <v>587383004.87907565</v>
      </c>
      <c r="CH6" s="267">
        <f t="shared" si="3"/>
        <v>593470476.20508599</v>
      </c>
      <c r="CI6" s="42">
        <f>AVERAGE(CK6:CQ6)</f>
        <v>65814.857142857145</v>
      </c>
      <c r="CJ6" s="270">
        <f t="shared" ref="CJ6:CU6" si="4">SUM(CJ7:CJ184)</f>
        <v>62549</v>
      </c>
      <c r="CK6" s="271">
        <f t="shared" si="4"/>
        <v>62156</v>
      </c>
      <c r="CL6" s="271">
        <f t="shared" si="4"/>
        <v>62388</v>
      </c>
      <c r="CM6" s="271">
        <f t="shared" si="4"/>
        <v>63880</v>
      </c>
      <c r="CN6" s="271">
        <f t="shared" si="4"/>
        <v>64860</v>
      </c>
      <c r="CO6" s="271">
        <f t="shared" si="4"/>
        <v>67148</v>
      </c>
      <c r="CP6" s="272">
        <f t="shared" si="4"/>
        <v>68940</v>
      </c>
      <c r="CQ6" s="345">
        <f t="shared" si="4"/>
        <v>71332</v>
      </c>
      <c r="CR6" s="555">
        <f>SUM(CR7:CR184)</f>
        <v>72649.392857142797</v>
      </c>
      <c r="CS6" s="272">
        <f t="shared" si="4"/>
        <v>73966.78571428571</v>
      </c>
      <c r="CT6" s="272">
        <f t="shared" si="4"/>
        <v>75284.178571428522</v>
      </c>
      <c r="CU6" s="272">
        <f t="shared" si="4"/>
        <v>76601.571428571464</v>
      </c>
      <c r="CV6" s="273">
        <f>SUM(CV7:CV184)</f>
        <v>74625.48214285713</v>
      </c>
      <c r="CW6" s="266">
        <f>(AA6-AY6)/CJ6+CW$189</f>
        <v>23942.636025356122</v>
      </c>
      <c r="CX6" s="274">
        <f t="shared" ref="CX6:DE6" si="5">(AA6-AY6)/CJ6+CX$189</f>
        <v>23942.636025356122</v>
      </c>
      <c r="CY6" s="266">
        <f t="shared" si="5"/>
        <v>25032.781477250788</v>
      </c>
      <c r="CZ6" s="266">
        <f t="shared" si="5"/>
        <v>25146.285287234725</v>
      </c>
      <c r="DA6" s="266">
        <f t="shared" si="5"/>
        <v>25232.422514871636</v>
      </c>
      <c r="DB6" s="266">
        <f t="shared" si="5"/>
        <v>26048.122113012643</v>
      </c>
      <c r="DC6" s="266">
        <f t="shared" si="5"/>
        <v>26479.357627926373</v>
      </c>
      <c r="DD6" s="266">
        <f t="shared" si="5"/>
        <v>26931.540509428491</v>
      </c>
      <c r="DE6" s="265">
        <f t="shared" si="5"/>
        <v>27150.99054421578</v>
      </c>
      <c r="DF6" s="266">
        <f t="shared" ref="DF6:DH6" si="6">(AI6-BG6)/CR6+DF$189</f>
        <v>27524.333956490984</v>
      </c>
      <c r="DG6" s="266">
        <f t="shared" si="6"/>
        <v>27884.378428171603</v>
      </c>
      <c r="DH6" s="267">
        <f t="shared" si="6"/>
        <v>28231.822111100952</v>
      </c>
      <c r="DJ6" s="297" t="s">
        <v>181</v>
      </c>
      <c r="DK6" s="536">
        <f t="shared" ref="DK6:DV6" si="7">AY6/CJ6</f>
        <v>2794.2364586164449</v>
      </c>
      <c r="DL6" s="537">
        <f t="shared" si="7"/>
        <v>2811.6885336894265</v>
      </c>
      <c r="DM6" s="537">
        <f t="shared" si="7"/>
        <v>2801.5952186317882</v>
      </c>
      <c r="DN6" s="537">
        <f t="shared" si="7"/>
        <v>2735.7101401064497</v>
      </c>
      <c r="DO6" s="537">
        <f t="shared" si="7"/>
        <v>2694.3750192722787</v>
      </c>
      <c r="DP6" s="537">
        <f t="shared" si="7"/>
        <v>2603.0272681241436</v>
      </c>
      <c r="DQ6" s="537">
        <f t="shared" si="7"/>
        <v>2535.6026798665507</v>
      </c>
      <c r="DR6" s="538">
        <f t="shared" si="7"/>
        <v>2463.1301169180733</v>
      </c>
      <c r="DS6" s="537">
        <f t="shared" si="7"/>
        <v>2419.5586200946555</v>
      </c>
      <c r="DT6" s="537">
        <f t="shared" si="7"/>
        <v>2377.539192301565</v>
      </c>
      <c r="DU6" s="537">
        <f t="shared" si="7"/>
        <v>2336.9903548791572</v>
      </c>
      <c r="DV6" s="537">
        <f t="shared" si="7"/>
        <v>2297.8362342436085</v>
      </c>
      <c r="DW6" s="536">
        <f>(AA6-AY6)/CJ6</f>
        <v>21942.636025356122</v>
      </c>
      <c r="DX6" s="537">
        <f t="shared" ref="DX6:EH6" si="8">(AB6-AZ6)/CK6</f>
        <v>23032.781477250788</v>
      </c>
      <c r="DY6" s="537">
        <f t="shared" si="8"/>
        <v>23146.285287234725</v>
      </c>
      <c r="DZ6" s="537">
        <f t="shared" si="8"/>
        <v>23232.422514871636</v>
      </c>
      <c r="EA6" s="537">
        <f t="shared" si="8"/>
        <v>24048.122113012643</v>
      </c>
      <c r="EB6" s="537">
        <f t="shared" si="8"/>
        <v>24479.357627926373</v>
      </c>
      <c r="EC6" s="537">
        <f t="shared" si="8"/>
        <v>24931.540509428491</v>
      </c>
      <c r="ED6" s="537">
        <f t="shared" si="8"/>
        <v>25150.99054421578</v>
      </c>
      <c r="EE6" s="536">
        <f>(AI6-BG6)/CR6</f>
        <v>25524.333956490984</v>
      </c>
      <c r="EF6" s="537">
        <f t="shared" si="8"/>
        <v>25884.378428171603</v>
      </c>
      <c r="EG6" s="537">
        <f t="shared" si="8"/>
        <v>26231.822111100952</v>
      </c>
      <c r="EH6" s="538">
        <f t="shared" si="8"/>
        <v>26567.315129895997</v>
      </c>
      <c r="EI6" s="539">
        <f t="shared" ref="EI6:ET6" si="9">DW6+DK6</f>
        <v>24736.872483972566</v>
      </c>
      <c r="EJ6" s="540">
        <f t="shared" si="9"/>
        <v>25844.470010940215</v>
      </c>
      <c r="EK6" s="540">
        <f t="shared" si="9"/>
        <v>25947.880505866513</v>
      </c>
      <c r="EL6" s="540">
        <f t="shared" si="9"/>
        <v>25968.132654978086</v>
      </c>
      <c r="EM6" s="540">
        <f t="shared" si="9"/>
        <v>26742.497132284923</v>
      </c>
      <c r="EN6" s="540">
        <f t="shared" si="9"/>
        <v>27082.384896050517</v>
      </c>
      <c r="EO6" s="540">
        <f t="shared" si="9"/>
        <v>27467.143189295042</v>
      </c>
      <c r="EP6" s="541">
        <f t="shared" si="9"/>
        <v>27614.120661133853</v>
      </c>
      <c r="EQ6" s="540">
        <f>EE6+DS6</f>
        <v>27943.89257658564</v>
      </c>
      <c r="ER6" s="540">
        <f t="shared" si="9"/>
        <v>28261.91762047317</v>
      </c>
      <c r="ES6" s="540">
        <f t="shared" si="9"/>
        <v>28568.812465980111</v>
      </c>
      <c r="ET6" s="541">
        <f t="shared" si="9"/>
        <v>28865.151364139605</v>
      </c>
      <c r="EV6" s="265">
        <f t="shared" ref="EV6:FG6" si="10">SUM(EV7:EV184)</f>
        <v>409905755.81999981</v>
      </c>
      <c r="EW6" s="266">
        <f t="shared" si="10"/>
        <v>409905755.81999981</v>
      </c>
      <c r="EX6" s="266">
        <f t="shared" si="10"/>
        <v>409905755.81999981</v>
      </c>
      <c r="EY6" s="266">
        <f t="shared" si="10"/>
        <v>420831753.97999978</v>
      </c>
      <c r="EZ6" s="266">
        <f t="shared" si="10"/>
        <v>431972365.65999991</v>
      </c>
      <c r="FA6" s="266">
        <f t="shared" si="10"/>
        <v>442625280.01999992</v>
      </c>
      <c r="FB6" s="552">
        <f t="shared" si="10"/>
        <v>446863698.38000017</v>
      </c>
      <c r="FC6" s="266">
        <f t="shared" si="10"/>
        <v>437425445.38</v>
      </c>
      <c r="FD6" s="265">
        <f t="shared" si="10"/>
        <v>443219811.14190501</v>
      </c>
      <c r="FE6" s="266">
        <f t="shared" si="10"/>
        <v>449090932.09703708</v>
      </c>
      <c r="FF6" s="266">
        <f t="shared" si="10"/>
        <v>455039824.98474818</v>
      </c>
      <c r="FG6" s="267">
        <f t="shared" si="10"/>
        <v>461067520.01265025</v>
      </c>
    </row>
    <row r="7" spans="1:163" x14ac:dyDescent="0.25">
      <c r="A7" s="108">
        <v>1</v>
      </c>
      <c r="B7" s="130" t="s">
        <v>0</v>
      </c>
      <c r="C7" s="598">
        <v>736627</v>
      </c>
      <c r="D7" s="599">
        <v>706649</v>
      </c>
      <c r="E7" s="599">
        <v>717043</v>
      </c>
      <c r="F7" s="599">
        <v>859355</v>
      </c>
      <c r="G7" s="599">
        <v>885994</v>
      </c>
      <c r="H7" s="599">
        <v>716350</v>
      </c>
      <c r="I7" s="600">
        <v>815800</v>
      </c>
      <c r="J7" s="601">
        <v>784080</v>
      </c>
      <c r="K7" s="600">
        <f>J7*K$186</f>
        <v>806753.52453991654</v>
      </c>
      <c r="L7" s="600">
        <f t="shared" ref="L7:N7" si="11">K7*L$186</f>
        <v>829427.04907983309</v>
      </c>
      <c r="M7" s="600">
        <f t="shared" si="11"/>
        <v>852100.57361974963</v>
      </c>
      <c r="N7" s="600">
        <f t="shared" si="11"/>
        <v>874774.09815966606</v>
      </c>
      <c r="O7" s="602">
        <v>50541</v>
      </c>
      <c r="P7" s="600">
        <v>57066</v>
      </c>
      <c r="Q7" s="600">
        <v>55726</v>
      </c>
      <c r="R7" s="600">
        <v>57412</v>
      </c>
      <c r="S7" s="600">
        <v>55974</v>
      </c>
      <c r="T7" s="600">
        <v>57964</v>
      </c>
      <c r="U7" s="600">
        <v>59503</v>
      </c>
      <c r="V7" s="613">
        <v>44962</v>
      </c>
      <c r="W7" s="602">
        <f>V7*W$186</f>
        <v>44965.52798977113</v>
      </c>
      <c r="X7" s="613">
        <f t="shared" ref="X7:Z7" si="12">W7*X$186</f>
        <v>44969.055979542267</v>
      </c>
      <c r="Y7" s="613">
        <f t="shared" si="12"/>
        <v>44972.583969313404</v>
      </c>
      <c r="Z7" s="614">
        <f t="shared" si="12"/>
        <v>44976.111959084541</v>
      </c>
      <c r="AA7" s="604">
        <f>C7-O7</f>
        <v>686086</v>
      </c>
      <c r="AB7" s="604">
        <f t="shared" ref="AB7:AL7" si="13">D7-P7</f>
        <v>649583</v>
      </c>
      <c r="AC7" s="604">
        <f>E7-Q7</f>
        <v>661317</v>
      </c>
      <c r="AD7" s="604">
        <f t="shared" si="13"/>
        <v>801943</v>
      </c>
      <c r="AE7" s="604">
        <f t="shared" si="13"/>
        <v>830020</v>
      </c>
      <c r="AF7" s="604">
        <f t="shared" si="13"/>
        <v>658386</v>
      </c>
      <c r="AG7" s="604">
        <f t="shared" si="13"/>
        <v>756297</v>
      </c>
      <c r="AH7" s="604">
        <f t="shared" si="13"/>
        <v>739118</v>
      </c>
      <c r="AI7" s="605">
        <f t="shared" si="13"/>
        <v>761787.99655014544</v>
      </c>
      <c r="AJ7" s="604">
        <f t="shared" si="13"/>
        <v>784457.99310029077</v>
      </c>
      <c r="AK7" s="604">
        <f t="shared" si="13"/>
        <v>807127.98965043621</v>
      </c>
      <c r="AL7" s="606">
        <f t="shared" si="13"/>
        <v>829797.98620058154</v>
      </c>
      <c r="AM7" s="600">
        <f>AA7-AY7</f>
        <v>588029.75</v>
      </c>
      <c r="AN7" s="600">
        <f t="shared" ref="AN7:AT7" si="14">AB7-AZ7</f>
        <v>578244.25</v>
      </c>
      <c r="AO7" s="600">
        <f t="shared" si="14"/>
        <v>579268.25</v>
      </c>
      <c r="AP7" s="600">
        <f t="shared" si="14"/>
        <v>643320.5</v>
      </c>
      <c r="AQ7" s="600">
        <f t="shared" si="14"/>
        <v>664317.5</v>
      </c>
      <c r="AR7" s="600">
        <f t="shared" si="14"/>
        <v>618522.25</v>
      </c>
      <c r="AS7" s="600">
        <f t="shared" si="14"/>
        <v>735030.75</v>
      </c>
      <c r="AT7" s="600">
        <f t="shared" si="14"/>
        <v>724038</v>
      </c>
      <c r="AU7" s="603">
        <f>IF(AT7*AU$186&gt;=AI7,AI7,AT7*AU$186)</f>
        <v>748356.04761404207</v>
      </c>
      <c r="AV7" s="600">
        <f t="shared" ref="AV7:AV38" si="15">IF(AU7*AV$186&gt;=AJ7,AJ7,AU7*AV$186)</f>
        <v>772675.14465511066</v>
      </c>
      <c r="AW7" s="600">
        <f t="shared" ref="AW7:AW38" si="16">IF(AV7*AW$186&gt;=AK7,AK7,AV7*AW$186)</f>
        <v>796995.25410009339</v>
      </c>
      <c r="AX7" s="601">
        <f t="shared" ref="AX7:AX38" si="17">IF(AW7*AX$186&gt;=AL7,AL7,AW7*AX$186)</f>
        <v>821316.33638751518</v>
      </c>
      <c r="AY7" s="632">
        <f>BK7*$AZ$2</f>
        <v>98056.25</v>
      </c>
      <c r="AZ7" s="600">
        <f t="shared" ref="AZ7:AZ38" si="18">BL7*$AZ$2</f>
        <v>71338.75</v>
      </c>
      <c r="BA7" s="600">
        <f t="shared" ref="BA7:BA38" si="19">BM7*$AZ$2</f>
        <v>82048.75</v>
      </c>
      <c r="BB7" s="600">
        <f t="shared" ref="BB7:BB38" si="20">BN7*$AZ$2</f>
        <v>158622.5</v>
      </c>
      <c r="BC7" s="600">
        <f t="shared" ref="BC7:BC38" si="21">BO7*$AZ$2</f>
        <v>165702.5</v>
      </c>
      <c r="BD7" s="600">
        <f t="shared" ref="BD7:BJ7" si="22">BP7*$AZ$2</f>
        <v>39863.75</v>
      </c>
      <c r="BE7" s="600">
        <f t="shared" si="22"/>
        <v>21266.25</v>
      </c>
      <c r="BF7" s="600">
        <f t="shared" si="22"/>
        <v>15080</v>
      </c>
      <c r="BG7" s="603">
        <f t="shared" si="22"/>
        <v>15086.820522924108</v>
      </c>
      <c r="BH7" s="600">
        <f t="shared" si="22"/>
        <v>15093.641045848217</v>
      </c>
      <c r="BI7" s="600">
        <f t="shared" si="22"/>
        <v>15100.461568772325</v>
      </c>
      <c r="BJ7" s="601">
        <f t="shared" si="22"/>
        <v>15107.282091696432</v>
      </c>
      <c r="BK7" s="604">
        <v>78445</v>
      </c>
      <c r="BL7" s="604">
        <v>57071</v>
      </c>
      <c r="BM7" s="604">
        <v>65639</v>
      </c>
      <c r="BN7" s="604">
        <v>126898</v>
      </c>
      <c r="BO7" s="604">
        <v>132562</v>
      </c>
      <c r="BP7" s="604">
        <v>31891</v>
      </c>
      <c r="BQ7" s="604">
        <v>17013</v>
      </c>
      <c r="BR7" s="604">
        <v>12064</v>
      </c>
      <c r="BS7" s="605">
        <f>BR7*BS$186</f>
        <v>12069.456418339287</v>
      </c>
      <c r="BT7" s="604">
        <f t="shared" ref="BT7:BV26" si="23">BS7*BT$186</f>
        <v>12074.912836678574</v>
      </c>
      <c r="BU7" s="604">
        <f t="shared" si="23"/>
        <v>12080.36925501786</v>
      </c>
      <c r="BV7" s="606">
        <f t="shared" si="23"/>
        <v>12085.825673357145</v>
      </c>
      <c r="BW7" s="604">
        <f t="shared" ref="BW7:CH7" si="24">BK7+EV7</f>
        <v>591233.32000000007</v>
      </c>
      <c r="BX7" s="604">
        <f t="shared" si="24"/>
        <v>569859.32000000007</v>
      </c>
      <c r="BY7" s="604">
        <f t="shared" si="24"/>
        <v>578427.32000000007</v>
      </c>
      <c r="BZ7" s="604">
        <f t="shared" si="24"/>
        <v>647740.52</v>
      </c>
      <c r="CA7" s="604">
        <f t="shared" si="24"/>
        <v>654881.38</v>
      </c>
      <c r="CB7" s="604">
        <f t="shared" si="24"/>
        <v>555391.78</v>
      </c>
      <c r="CC7" s="604">
        <f t="shared" si="24"/>
        <v>540706.28</v>
      </c>
      <c r="CD7" s="604">
        <f t="shared" si="24"/>
        <v>525146.02</v>
      </c>
      <c r="CE7" s="605">
        <f>BS7+FD7</f>
        <v>531948.02865629678</v>
      </c>
      <c r="CF7" s="604">
        <f t="shared" si="24"/>
        <v>538840.06799096975</v>
      </c>
      <c r="CG7" s="604">
        <f t="shared" si="24"/>
        <v>545823.33059737599</v>
      </c>
      <c r="CH7" s="606">
        <f t="shared" si="24"/>
        <v>552899.02486658643</v>
      </c>
      <c r="CI7" s="159">
        <f>AVERAGE(CK7:CQ7)</f>
        <v>17.857142857142858</v>
      </c>
      <c r="CJ7" s="157">
        <v>27</v>
      </c>
      <c r="CK7" s="158">
        <v>22</v>
      </c>
      <c r="CL7" s="158">
        <v>20</v>
      </c>
      <c r="CM7" s="158">
        <v>22</v>
      </c>
      <c r="CN7" s="158">
        <v>19</v>
      </c>
      <c r="CO7" s="158">
        <v>15</v>
      </c>
      <c r="CP7" s="158">
        <v>17</v>
      </c>
      <c r="CQ7" s="158">
        <v>10</v>
      </c>
      <c r="CR7" s="157">
        <f>CQ7*CR$186</f>
        <v>10.18468469370589</v>
      </c>
      <c r="CS7" s="158">
        <f t="shared" ref="CS7:CU26" si="25">CR7*CS$186</f>
        <v>10.36936938741178</v>
      </c>
      <c r="CT7" s="158">
        <f t="shared" si="25"/>
        <v>10.55405408111767</v>
      </c>
      <c r="CU7" s="158">
        <f t="shared" si="25"/>
        <v>10.73873877482356</v>
      </c>
      <c r="CV7" s="310">
        <f>AVERAGE(CR7:CU7)</f>
        <v>10.461711734264725</v>
      </c>
      <c r="CW7" s="604">
        <f>CW6</f>
        <v>23942.636025356122</v>
      </c>
      <c r="CX7" s="600">
        <f>CX6</f>
        <v>23942.636025356122</v>
      </c>
      <c r="CY7" s="604">
        <f t="shared" ref="CY7:CY70" si="26">CY6</f>
        <v>25032.781477250788</v>
      </c>
      <c r="CZ7" s="604">
        <f t="shared" ref="CZ7:CZ70" si="27">CZ6</f>
        <v>25146.285287234725</v>
      </c>
      <c r="DA7" s="604">
        <f t="shared" ref="DA7:DA70" si="28">DA6</f>
        <v>25232.422514871636</v>
      </c>
      <c r="DB7" s="604">
        <f t="shared" ref="DB7:DB38" si="29">DB6</f>
        <v>26048.122113012643</v>
      </c>
      <c r="DC7" s="604">
        <f t="shared" ref="DC7:DC38" si="30">DC6</f>
        <v>26479.357627926373</v>
      </c>
      <c r="DD7" s="604">
        <f t="shared" ref="DD7" si="31">DD6</f>
        <v>26931.540509428491</v>
      </c>
      <c r="DE7" s="605">
        <f t="shared" ref="DE7:DE38" si="32">DE6</f>
        <v>27150.99054421578</v>
      </c>
      <c r="DF7" s="604">
        <f t="shared" ref="DF7:DF38" si="33">DF6</f>
        <v>27524.333956490984</v>
      </c>
      <c r="DG7" s="604">
        <f t="shared" ref="DG7:DG38" si="34">DG6</f>
        <v>27884.378428171603</v>
      </c>
      <c r="DH7" s="606">
        <f t="shared" ref="DH7:DH38" si="35">DH6</f>
        <v>28231.822111100952</v>
      </c>
      <c r="DJ7" s="9" t="s">
        <v>0</v>
      </c>
      <c r="DK7" s="603">
        <f t="shared" ref="DK7:DK38" si="36">IFERROR(AY7/CJ7,0)</f>
        <v>3631.712962962963</v>
      </c>
      <c r="DL7" s="600">
        <f t="shared" ref="DL7:DL38" si="37">IFERROR(AZ7/CK7,0)</f>
        <v>3242.6704545454545</v>
      </c>
      <c r="DM7" s="600">
        <f t="shared" ref="DM7:DM38" si="38">IFERROR(BA7/CL7,0)</f>
        <v>4102.4375</v>
      </c>
      <c r="DN7" s="600">
        <f t="shared" ref="DN7:DN38" si="39">IFERROR(BB7/CM7,0)</f>
        <v>7210.113636363636</v>
      </c>
      <c r="DO7" s="600">
        <f t="shared" ref="DO7:DO38" si="40">IFERROR(BC7/CN7,0)</f>
        <v>8721.1842105263149</v>
      </c>
      <c r="DP7" s="600">
        <f t="shared" ref="DP7:DP38" si="41">IFERROR(BD7/CO7,0)</f>
        <v>2657.5833333333335</v>
      </c>
      <c r="DQ7" s="600">
        <f t="shared" ref="DQ7:DQ38" si="42">IFERROR(BE7/CP7,0)</f>
        <v>1250.9558823529412</v>
      </c>
      <c r="DR7" s="601">
        <f t="shared" ref="DR7:DR38" si="43">IFERROR(BF7/CQ7,0)</f>
        <v>1508</v>
      </c>
      <c r="DS7" s="613">
        <f t="shared" ref="DS7:DS38" si="44">IFERROR(BG7/CR7,0)</f>
        <v>1481.324260558378</v>
      </c>
      <c r="DT7" s="613">
        <f t="shared" ref="DT7:DT38" si="45">IFERROR(BH7/CS7,0)</f>
        <v>1455.5987429835043</v>
      </c>
      <c r="DU7" s="613">
        <f t="shared" ref="DU7:DU38" si="46">IFERROR(BI7/CT7,0)</f>
        <v>1430.7735636667492</v>
      </c>
      <c r="DV7" s="613">
        <f t="shared" ref="DV7:DV38" si="47">IFERROR(BJ7/CU7,0)</f>
        <v>1406.8022705901651</v>
      </c>
      <c r="DW7" s="603">
        <f t="shared" ref="DW7:DW38" si="48">IFERROR((AA7-AY7)/CJ7,0)</f>
        <v>21778.879629629631</v>
      </c>
      <c r="DX7" s="600">
        <f t="shared" ref="DX7:DX38" si="49">IFERROR((AB7-AZ7)/CK7,0)</f>
        <v>26283.829545454544</v>
      </c>
      <c r="DY7" s="600">
        <f t="shared" ref="DY7:DY38" si="50">IFERROR((AC7-BA7)/CL7,0)</f>
        <v>28963.412499999999</v>
      </c>
      <c r="DZ7" s="600">
        <f t="shared" ref="DZ7:DZ38" si="51">IFERROR((AD7-BB7)/CM7,0)</f>
        <v>29241.840909090908</v>
      </c>
      <c r="EA7" s="600">
        <f t="shared" ref="EA7:EA38" si="52">IFERROR((AE7-BC7)/CN7,0)</f>
        <v>34964.07894736842</v>
      </c>
      <c r="EB7" s="600">
        <f t="shared" ref="EB7:EB38" si="53">IFERROR((AF7-BD7)/CO7,0)</f>
        <v>41234.816666666666</v>
      </c>
      <c r="EC7" s="600">
        <f t="shared" ref="EC7:EC38" si="54">IFERROR((AG7-BE7)/CP7,0)</f>
        <v>43237.102941176468</v>
      </c>
      <c r="ED7" s="600">
        <f t="shared" ref="ED7:ED38" si="55">IFERROR((AH7-BF7)/CQ7,0)</f>
        <v>72403.8</v>
      </c>
      <c r="EE7" s="602">
        <f t="shared" ref="EE7:EE38" si="56">IFERROR((AI7-BG7)/CR7,0)</f>
        <v>73316.08179177907</v>
      </c>
      <c r="EF7" s="613">
        <f t="shared" ref="EF7:EF38" si="57">IFERROR((AJ7-BH7)/CS7,0)</f>
        <v>74195.867010817106</v>
      </c>
      <c r="EG7" s="613">
        <f t="shared" ref="EG7:EG38" si="58">IFERROR((AK7-BI7)/CT7,0)</f>
        <v>75044.861623239718</v>
      </c>
      <c r="EH7" s="614">
        <f t="shared" ref="EH7:EH38" si="59">IFERROR((AL7-BJ7)/CU7,0)</f>
        <v>75864.654238436924</v>
      </c>
      <c r="EI7" s="603">
        <f t="shared" ref="EI7:ET7" si="60">DK7+DW7</f>
        <v>25410.592592592595</v>
      </c>
      <c r="EJ7" s="600">
        <f t="shared" si="60"/>
        <v>29526.5</v>
      </c>
      <c r="EK7" s="600">
        <f t="shared" si="60"/>
        <v>33065.85</v>
      </c>
      <c r="EL7" s="600">
        <f t="shared" si="60"/>
        <v>36451.954545454544</v>
      </c>
      <c r="EM7" s="600">
        <f t="shared" si="60"/>
        <v>43685.263157894733</v>
      </c>
      <c r="EN7" s="600">
        <f t="shared" si="60"/>
        <v>43892.4</v>
      </c>
      <c r="EO7" s="600">
        <f t="shared" si="60"/>
        <v>44488.058823529413</v>
      </c>
      <c r="EP7" s="601">
        <f t="shared" si="60"/>
        <v>73911.8</v>
      </c>
      <c r="EQ7" s="600">
        <f t="shared" si="60"/>
        <v>74797.40605233745</v>
      </c>
      <c r="ER7" s="600">
        <f t="shared" si="60"/>
        <v>75651.465753800614</v>
      </c>
      <c r="ES7" s="600">
        <f t="shared" si="60"/>
        <v>76475.635186906467</v>
      </c>
      <c r="ET7" s="601">
        <f t="shared" si="60"/>
        <v>77271.456509027092</v>
      </c>
      <c r="EV7" s="605">
        <v>512788.32</v>
      </c>
      <c r="EW7" s="599">
        <v>512788.32</v>
      </c>
      <c r="EX7" s="604">
        <v>512788.32</v>
      </c>
      <c r="EY7" s="604">
        <v>520842.52</v>
      </c>
      <c r="EZ7" s="604">
        <v>522319.38</v>
      </c>
      <c r="FA7" s="604">
        <v>523500.78</v>
      </c>
      <c r="FB7" s="599">
        <v>523693.28</v>
      </c>
      <c r="FC7" s="604">
        <v>513082.02</v>
      </c>
      <c r="FD7" s="605">
        <f>FC7*$FD$186</f>
        <v>519878.57223795744</v>
      </c>
      <c r="FE7" s="599">
        <f t="shared" ref="FE7:FG7" si="61">FD7*$FD$186</f>
        <v>526765.15515429119</v>
      </c>
      <c r="FF7" s="599">
        <f t="shared" si="61"/>
        <v>533742.96134235815</v>
      </c>
      <c r="FG7" s="615">
        <f t="shared" si="61"/>
        <v>540813.19919322932</v>
      </c>
    </row>
    <row r="8" spans="1:163" x14ac:dyDescent="0.25">
      <c r="A8" s="108">
        <v>2</v>
      </c>
      <c r="B8" s="130" t="s">
        <v>1</v>
      </c>
      <c r="C8" s="605">
        <v>6533925</v>
      </c>
      <c r="D8" s="604">
        <v>7385805</v>
      </c>
      <c r="E8" s="604">
        <v>7693356</v>
      </c>
      <c r="F8" s="604">
        <v>7635834</v>
      </c>
      <c r="G8" s="604">
        <v>8581645</v>
      </c>
      <c r="H8" s="604">
        <v>9503055</v>
      </c>
      <c r="I8" s="600">
        <v>10758531</v>
      </c>
      <c r="J8" s="601">
        <v>11709942</v>
      </c>
      <c r="K8" s="600">
        <f t="shared" ref="K8:N8" si="62">J8*K$186</f>
        <v>12048562.622000307</v>
      </c>
      <c r="L8" s="600">
        <f t="shared" si="62"/>
        <v>12387183.244000614</v>
      </c>
      <c r="M8" s="600">
        <f t="shared" si="62"/>
        <v>12725803.866000919</v>
      </c>
      <c r="N8" s="600">
        <f t="shared" si="62"/>
        <v>13064424.488001222</v>
      </c>
      <c r="O8" s="603">
        <v>607474</v>
      </c>
      <c r="P8" s="600">
        <v>661728</v>
      </c>
      <c r="Q8" s="600">
        <v>697999</v>
      </c>
      <c r="R8" s="600">
        <v>654927</v>
      </c>
      <c r="S8" s="600">
        <v>636296</v>
      </c>
      <c r="T8" s="600">
        <v>602213</v>
      </c>
      <c r="U8" s="600">
        <v>475000</v>
      </c>
      <c r="V8" s="600">
        <v>644245</v>
      </c>
      <c r="W8" s="603">
        <f t="shared" ref="W8:W71" si="63">V8*W$186</f>
        <v>644295.55134936399</v>
      </c>
      <c r="X8" s="600">
        <f t="shared" ref="X8:Z26" si="64">W8*X$186</f>
        <v>644346.10269872809</v>
      </c>
      <c r="Y8" s="600">
        <f t="shared" si="64"/>
        <v>644396.6540480922</v>
      </c>
      <c r="Z8" s="601">
        <f t="shared" si="64"/>
        <v>644447.20539745619</v>
      </c>
      <c r="AA8" s="604">
        <f t="shared" ref="AA8:AA71" si="65">C8-O8</f>
        <v>5926451</v>
      </c>
      <c r="AB8" s="604">
        <f t="shared" ref="AB8:AB71" si="66">D8-P8</f>
        <v>6724077</v>
      </c>
      <c r="AC8" s="604">
        <f t="shared" ref="AC8:AC71" si="67">E8-Q8</f>
        <v>6995357</v>
      </c>
      <c r="AD8" s="604">
        <f t="shared" ref="AD8:AD71" si="68">F8-R8</f>
        <v>6980907</v>
      </c>
      <c r="AE8" s="604">
        <f t="shared" ref="AE8:AE71" si="69">G8-S8</f>
        <v>7945349</v>
      </c>
      <c r="AF8" s="604">
        <f t="shared" ref="AF8:AF71" si="70">H8-T8</f>
        <v>8900842</v>
      </c>
      <c r="AG8" s="604">
        <f t="shared" ref="AG8:AG71" si="71">I8-U8</f>
        <v>10283531</v>
      </c>
      <c r="AH8" s="604">
        <f t="shared" ref="AH8:AH71" si="72">J8-V8</f>
        <v>11065697</v>
      </c>
      <c r="AI8" s="605">
        <f t="shared" ref="AI8:AI71" si="73">K8-W8</f>
        <v>11404267.070650943</v>
      </c>
      <c r="AJ8" s="604">
        <f t="shared" ref="AJ8:AJ71" si="74">L8-X8</f>
        <v>11742837.141301885</v>
      </c>
      <c r="AK8" s="604">
        <f t="shared" ref="AK8:AK71" si="75">M8-Y8</f>
        <v>12081407.211952826</v>
      </c>
      <c r="AL8" s="606">
        <f t="shared" ref="AL8:AL71" si="76">N8-Z8</f>
        <v>12419977.282603765</v>
      </c>
      <c r="AM8" s="600">
        <f t="shared" ref="AM8:AM71" si="77">AA8-AY8</f>
        <v>4927094.75</v>
      </c>
      <c r="AN8" s="600">
        <f t="shared" ref="AN8:AN71" si="78">AB8-AZ8</f>
        <v>5618995.75</v>
      </c>
      <c r="AO8" s="600">
        <f t="shared" ref="AO8:AO71" si="79">AC8-BA8</f>
        <v>5976260.75</v>
      </c>
      <c r="AP8" s="600">
        <f t="shared" ref="AP8:AP71" si="80">AD8-BB8</f>
        <v>5952024.5</v>
      </c>
      <c r="AQ8" s="600">
        <f t="shared" ref="AQ8:AQ71" si="81">AE8-BC8</f>
        <v>6883162.75</v>
      </c>
      <c r="AR8" s="600">
        <f t="shared" ref="AR8:AR71" si="82">AF8-BD8</f>
        <v>7462693.25</v>
      </c>
      <c r="AS8" s="600">
        <f t="shared" ref="AS8:AS71" si="83">AG8-BE8</f>
        <v>8453489.75</v>
      </c>
      <c r="AT8" s="600">
        <f t="shared" ref="AT8:AT71" si="84">AH8-BF8</f>
        <v>9359199.5</v>
      </c>
      <c r="AU8" s="603">
        <f t="shared" ref="AU8:AU71" si="85">IF(AT8*AU$186&gt;=AI8,AI8,AT8*AU$186)</f>
        <v>9673544.1325611621</v>
      </c>
      <c r="AV8" s="600">
        <f t="shared" si="15"/>
        <v>9987902.3304281533</v>
      </c>
      <c r="AW8" s="600">
        <f t="shared" si="16"/>
        <v>10302273.615025684</v>
      </c>
      <c r="AX8" s="601">
        <f t="shared" si="17"/>
        <v>10616657.474966595</v>
      </c>
      <c r="AY8" s="600">
        <f t="shared" ref="AY8:AY38" si="86">BK8*$AZ$2</f>
        <v>999356.25</v>
      </c>
      <c r="AZ8" s="600">
        <f t="shared" si="18"/>
        <v>1105081.25</v>
      </c>
      <c r="BA8" s="600">
        <f t="shared" si="19"/>
        <v>1019096.25</v>
      </c>
      <c r="BB8" s="600">
        <f t="shared" si="20"/>
        <v>1028882.5</v>
      </c>
      <c r="BC8" s="600">
        <f t="shared" si="21"/>
        <v>1062186.25</v>
      </c>
      <c r="BD8" s="600">
        <f t="shared" ref="BD8:BD38" si="87">BP8*$AZ$2</f>
        <v>1438148.75</v>
      </c>
      <c r="BE8" s="600">
        <f t="shared" ref="BE8:BE71" si="88">BQ8*$AZ$2</f>
        <v>1830041.25</v>
      </c>
      <c r="BF8" s="600">
        <f t="shared" ref="BF8:BF71" si="89">BR8*$AZ$2</f>
        <v>1706497.5</v>
      </c>
      <c r="BG8" s="603">
        <f t="shared" ref="BG8:BG71" si="90">BS8*$AZ$2</f>
        <v>1707269.3305914246</v>
      </c>
      <c r="BH8" s="600">
        <f t="shared" ref="BH8:BH71" si="91">BT8*$AZ$2</f>
        <v>1708041.1611828492</v>
      </c>
      <c r="BI8" s="600">
        <f t="shared" ref="BI8:BI71" si="92">BU8*$AZ$2</f>
        <v>1708812.991774274</v>
      </c>
      <c r="BJ8" s="601">
        <f t="shared" ref="BJ8:BJ71" si="93">BV8*$AZ$2</f>
        <v>1709584.8223656984</v>
      </c>
      <c r="BK8" s="604">
        <v>799485</v>
      </c>
      <c r="BL8" s="604">
        <v>884065</v>
      </c>
      <c r="BM8" s="604">
        <v>815277</v>
      </c>
      <c r="BN8" s="604">
        <v>823106</v>
      </c>
      <c r="BO8" s="604">
        <v>849749</v>
      </c>
      <c r="BP8" s="604">
        <v>1150519</v>
      </c>
      <c r="BQ8" s="604">
        <v>1464033</v>
      </c>
      <c r="BR8" s="604">
        <v>1365198</v>
      </c>
      <c r="BS8" s="605">
        <f t="shared" ref="BS8:BS71" si="94">BR8*BS$186</f>
        <v>1365815.4644731397</v>
      </c>
      <c r="BT8" s="604">
        <f t="shared" si="23"/>
        <v>1366432.9289462795</v>
      </c>
      <c r="BU8" s="604">
        <f t="shared" si="23"/>
        <v>1367050.3934194192</v>
      </c>
      <c r="BV8" s="606">
        <f t="shared" si="23"/>
        <v>1367667.8578925587</v>
      </c>
      <c r="BW8" s="604">
        <f t="shared" ref="BW8:BW39" si="95">BK8+EV8</f>
        <v>4106451.96</v>
      </c>
      <c r="BX8" s="604">
        <f t="shared" ref="BX8:BX39" si="96">BL8+EW8</f>
        <v>4191031.96</v>
      </c>
      <c r="BY8" s="604">
        <f t="shared" ref="BY8:BY39" si="97">BM8+EX8</f>
        <v>4122243.96</v>
      </c>
      <c r="BZ8" s="604">
        <f t="shared" ref="BZ8:BZ39" si="98">BN8+EY8</f>
        <v>4248810.26</v>
      </c>
      <c r="CA8" s="604">
        <f t="shared" ref="CA8:CA39" si="99">BO8+EZ8</f>
        <v>4393259.96</v>
      </c>
      <c r="CB8" s="604">
        <f t="shared" ref="CB8:CB39" si="100">BP8+FA8</f>
        <v>4791220.24</v>
      </c>
      <c r="CC8" s="604">
        <f t="shared" ref="CC8:CC39" si="101">BQ8+FB8</f>
        <v>5124971.82</v>
      </c>
      <c r="CD8" s="604">
        <f t="shared" ref="CD8:CD71" si="102">BR8+FC8</f>
        <v>4990686.68</v>
      </c>
      <c r="CE8" s="605">
        <f t="shared" ref="CE8:CE39" si="103">BS8+FD8</f>
        <v>5039329.2598372353</v>
      </c>
      <c r="CF8" s="604">
        <f t="shared" ref="CF8:CF39" si="104">BT8+FE8</f>
        <v>5088608.0054190941</v>
      </c>
      <c r="CG8" s="604">
        <f t="shared" ref="CG8:CG39" si="105">BU8+FF8</f>
        <v>5138531.3437290732</v>
      </c>
      <c r="CH8" s="606">
        <f t="shared" ref="CH8:CH39" si="106">BV8+FG8</f>
        <v>5189107.813378891</v>
      </c>
      <c r="CI8" s="159">
        <f t="shared" ref="CI8:CI71" si="107">AVERAGE(CK8:CQ8)</f>
        <v>365.42857142857144</v>
      </c>
      <c r="CJ8" s="157">
        <v>288</v>
      </c>
      <c r="CK8" s="158">
        <v>308</v>
      </c>
      <c r="CL8" s="158">
        <v>298</v>
      </c>
      <c r="CM8" s="158">
        <v>312</v>
      </c>
      <c r="CN8" s="158">
        <v>338</v>
      </c>
      <c r="CO8" s="158">
        <v>415</v>
      </c>
      <c r="CP8" s="158">
        <v>428</v>
      </c>
      <c r="CQ8" s="158">
        <v>459</v>
      </c>
      <c r="CR8" s="157">
        <f t="shared" ref="CR8:CR71" si="108">CQ8*CR$186</f>
        <v>467.47702744110035</v>
      </c>
      <c r="CS8" s="158">
        <f t="shared" si="25"/>
        <v>475.95405488220069</v>
      </c>
      <c r="CT8" s="158">
        <f t="shared" si="25"/>
        <v>484.43108232330104</v>
      </c>
      <c r="CU8" s="158">
        <f t="shared" si="25"/>
        <v>492.90810976440139</v>
      </c>
      <c r="CV8" s="310">
        <f t="shared" ref="CV8:CV71" si="109">AVERAGE(CR8:CU8)</f>
        <v>480.1925686027509</v>
      </c>
      <c r="CW8" s="604">
        <f t="shared" ref="CW8:CW71" si="110">CW7</f>
        <v>23942.636025356122</v>
      </c>
      <c r="CX8" s="600">
        <f t="shared" ref="CX8:CX70" si="111">CX7</f>
        <v>23942.636025356122</v>
      </c>
      <c r="CY8" s="604">
        <f t="shared" si="26"/>
        <v>25032.781477250788</v>
      </c>
      <c r="CZ8" s="604">
        <f t="shared" si="27"/>
        <v>25146.285287234725</v>
      </c>
      <c r="DA8" s="604">
        <f t="shared" si="28"/>
        <v>25232.422514871636</v>
      </c>
      <c r="DB8" s="604">
        <f t="shared" si="29"/>
        <v>26048.122113012643</v>
      </c>
      <c r="DC8" s="604">
        <f t="shared" si="30"/>
        <v>26479.357627926373</v>
      </c>
      <c r="DD8" s="604">
        <f t="shared" ref="DD8" si="112">DD7</f>
        <v>26931.540509428491</v>
      </c>
      <c r="DE8" s="605">
        <f t="shared" si="32"/>
        <v>27150.99054421578</v>
      </c>
      <c r="DF8" s="604">
        <f t="shared" si="33"/>
        <v>27524.333956490984</v>
      </c>
      <c r="DG8" s="604">
        <f t="shared" si="34"/>
        <v>27884.378428171603</v>
      </c>
      <c r="DH8" s="606">
        <f t="shared" si="35"/>
        <v>28231.822111100952</v>
      </c>
      <c r="DJ8" s="9" t="s">
        <v>1</v>
      </c>
      <c r="DK8" s="603">
        <f t="shared" si="36"/>
        <v>3469.9869791666665</v>
      </c>
      <c r="DL8" s="600">
        <f t="shared" si="37"/>
        <v>3587.9261363636365</v>
      </c>
      <c r="DM8" s="600">
        <f t="shared" si="38"/>
        <v>3419.7860738255035</v>
      </c>
      <c r="DN8" s="600">
        <f t="shared" si="39"/>
        <v>3297.7003205128203</v>
      </c>
      <c r="DO8" s="600">
        <f t="shared" si="40"/>
        <v>3142.562869822485</v>
      </c>
      <c r="DP8" s="600">
        <f t="shared" si="41"/>
        <v>3465.4186746987953</v>
      </c>
      <c r="DQ8" s="600">
        <f t="shared" si="42"/>
        <v>4275.7973130841119</v>
      </c>
      <c r="DR8" s="601">
        <f t="shared" si="43"/>
        <v>3717.8594771241828</v>
      </c>
      <c r="DS8" s="600">
        <f t="shared" si="44"/>
        <v>3652.0924673812588</v>
      </c>
      <c r="DT8" s="600">
        <f t="shared" si="45"/>
        <v>3588.6681574875788</v>
      </c>
      <c r="DU8" s="600">
        <f t="shared" si="46"/>
        <v>3527.4635631944057</v>
      </c>
      <c r="DV8" s="600">
        <f t="shared" si="47"/>
        <v>3468.3641605792209</v>
      </c>
      <c r="DW8" s="603">
        <f t="shared" si="48"/>
        <v>17107.967881944445</v>
      </c>
      <c r="DX8" s="600">
        <f t="shared" si="49"/>
        <v>18243.492694805194</v>
      </c>
      <c r="DY8" s="600">
        <f t="shared" si="50"/>
        <v>20054.566275167785</v>
      </c>
      <c r="DZ8" s="600">
        <f t="shared" si="51"/>
        <v>19077.001602564102</v>
      </c>
      <c r="EA8" s="600">
        <f t="shared" si="52"/>
        <v>20364.386834319528</v>
      </c>
      <c r="EB8" s="600">
        <f t="shared" si="53"/>
        <v>17982.393373493975</v>
      </c>
      <c r="EC8" s="600">
        <f t="shared" si="54"/>
        <v>19751.144275700935</v>
      </c>
      <c r="ED8" s="600">
        <f t="shared" si="55"/>
        <v>20390.412854030503</v>
      </c>
      <c r="EE8" s="603">
        <f t="shared" si="56"/>
        <v>20743.26046167325</v>
      </c>
      <c r="EF8" s="600">
        <f t="shared" si="57"/>
        <v>21083.539213890432</v>
      </c>
      <c r="EG8" s="600">
        <f t="shared" si="58"/>
        <v>21411.908935389201</v>
      </c>
      <c r="EH8" s="601">
        <f t="shared" si="59"/>
        <v>21728.984060248844</v>
      </c>
      <c r="EI8" s="603">
        <f t="shared" ref="EI8:EI39" si="113">DK8+DW8</f>
        <v>20577.954861111113</v>
      </c>
      <c r="EJ8" s="600">
        <f t="shared" ref="EJ8:EJ39" si="114">DL8+DX8</f>
        <v>21831.41883116883</v>
      </c>
      <c r="EK8" s="600">
        <f t="shared" ref="EK8:EK39" si="115">DM8+DY8</f>
        <v>23474.352348993289</v>
      </c>
      <c r="EL8" s="600">
        <f t="shared" ref="EL8:EL39" si="116">DN8+DZ8</f>
        <v>22374.701923076922</v>
      </c>
      <c r="EM8" s="600">
        <f t="shared" ref="EM8:EM39" si="117">DO8+EA8</f>
        <v>23506.949704142015</v>
      </c>
      <c r="EN8" s="600">
        <f t="shared" ref="EN8:EN39" si="118">DP8+EB8</f>
        <v>21447.812048192769</v>
      </c>
      <c r="EO8" s="600">
        <f t="shared" ref="EO8:EO71" si="119">DQ8+EC8</f>
        <v>24026.941588785048</v>
      </c>
      <c r="EP8" s="601">
        <f t="shared" ref="EP8:EP71" si="120">DR8+ED8</f>
        <v>24108.272331154687</v>
      </c>
      <c r="EQ8" s="600">
        <f t="shared" ref="EQ8:EQ71" si="121">DS8+EE8</f>
        <v>24395.352929054508</v>
      </c>
      <c r="ER8" s="600">
        <f t="shared" ref="ER8:ER71" si="122">DT8+EF8</f>
        <v>24672.207371378012</v>
      </c>
      <c r="ES8" s="600">
        <f t="shared" ref="ES8:ES71" si="123">DU8+EG8</f>
        <v>24939.372498583609</v>
      </c>
      <c r="ET8" s="601">
        <f t="shared" ref="ET8:ET71" si="124">DV8+EH8</f>
        <v>25197.348220828066</v>
      </c>
      <c r="EV8" s="605">
        <v>3306966.96</v>
      </c>
      <c r="EW8" s="604">
        <v>3306966.96</v>
      </c>
      <c r="EX8" s="604">
        <v>3306966.96</v>
      </c>
      <c r="EY8" s="604">
        <v>3425704.2600000002</v>
      </c>
      <c r="EZ8" s="604">
        <v>3543510.96</v>
      </c>
      <c r="FA8" s="604">
        <v>3640701.24</v>
      </c>
      <c r="FB8" s="604">
        <v>3660938.82</v>
      </c>
      <c r="FC8" s="604">
        <v>3625488.68</v>
      </c>
      <c r="FD8" s="605">
        <f t="shared" ref="FD8:FD71" si="125">FC8*$FD$186</f>
        <v>3673513.7953640958</v>
      </c>
      <c r="FE8" s="604">
        <f t="shared" ref="FE8:FG27" si="126">FD8*$FD$186</f>
        <v>3722175.0764728147</v>
      </c>
      <c r="FF8" s="604">
        <f t="shared" si="126"/>
        <v>3771480.9503096538</v>
      </c>
      <c r="FG8" s="606">
        <f t="shared" si="126"/>
        <v>3821439.9554863325</v>
      </c>
    </row>
    <row r="9" spans="1:163" x14ac:dyDescent="0.25">
      <c r="A9" s="108">
        <v>3</v>
      </c>
      <c r="B9" s="130" t="s">
        <v>2</v>
      </c>
      <c r="C9" s="605">
        <v>2100152</v>
      </c>
      <c r="D9" s="604">
        <v>1946297</v>
      </c>
      <c r="E9" s="604">
        <v>1916132</v>
      </c>
      <c r="F9" s="604">
        <v>1606949</v>
      </c>
      <c r="G9" s="604">
        <v>1576902</v>
      </c>
      <c r="H9" s="604">
        <v>1687016</v>
      </c>
      <c r="I9" s="600">
        <v>1779601</v>
      </c>
      <c r="J9" s="601">
        <v>1870749</v>
      </c>
      <c r="K9" s="600">
        <f t="shared" ref="K9:N9" si="127">J9*K$186</f>
        <v>1924846.1244764875</v>
      </c>
      <c r="L9" s="600">
        <f t="shared" si="127"/>
        <v>1978943.248952975</v>
      </c>
      <c r="M9" s="600">
        <f t="shared" si="127"/>
        <v>2033040.3734294625</v>
      </c>
      <c r="N9" s="600">
        <f t="shared" si="127"/>
        <v>2087137.4979059498</v>
      </c>
      <c r="O9" s="603">
        <v>110698</v>
      </c>
      <c r="P9" s="600">
        <v>107211</v>
      </c>
      <c r="Q9" s="600">
        <v>109711</v>
      </c>
      <c r="R9" s="600">
        <v>111193</v>
      </c>
      <c r="S9" s="600">
        <v>102456</v>
      </c>
      <c r="T9" s="600">
        <v>105619</v>
      </c>
      <c r="U9" s="600">
        <v>105753</v>
      </c>
      <c r="V9" s="600">
        <v>110858</v>
      </c>
      <c r="W9" s="603">
        <f t="shared" si="63"/>
        <v>110866.69858747494</v>
      </c>
      <c r="X9" s="600">
        <f t="shared" si="64"/>
        <v>110875.39717494989</v>
      </c>
      <c r="Y9" s="600">
        <f t="shared" si="64"/>
        <v>110884.09576242484</v>
      </c>
      <c r="Z9" s="601">
        <f t="shared" si="64"/>
        <v>110892.79434989979</v>
      </c>
      <c r="AA9" s="604">
        <f t="shared" si="65"/>
        <v>1989454</v>
      </c>
      <c r="AB9" s="604">
        <f t="shared" si="66"/>
        <v>1839086</v>
      </c>
      <c r="AC9" s="604">
        <f t="shared" si="67"/>
        <v>1806421</v>
      </c>
      <c r="AD9" s="604">
        <f t="shared" si="68"/>
        <v>1495756</v>
      </c>
      <c r="AE9" s="604">
        <f t="shared" si="69"/>
        <v>1474446</v>
      </c>
      <c r="AF9" s="604">
        <f t="shared" si="70"/>
        <v>1581397</v>
      </c>
      <c r="AG9" s="604">
        <f t="shared" si="71"/>
        <v>1673848</v>
      </c>
      <c r="AH9" s="604">
        <f t="shared" si="72"/>
        <v>1759891</v>
      </c>
      <c r="AI9" s="605">
        <f t="shared" si="73"/>
        <v>1813979.4258890126</v>
      </c>
      <c r="AJ9" s="604">
        <f t="shared" si="74"/>
        <v>1868067.851778025</v>
      </c>
      <c r="AK9" s="604">
        <f t="shared" si="75"/>
        <v>1922156.2776670377</v>
      </c>
      <c r="AL9" s="606">
        <f t="shared" si="76"/>
        <v>1976244.7035560501</v>
      </c>
      <c r="AM9" s="600">
        <f t="shared" ref="AM9:AM40" si="128">AA9-AY9</f>
        <v>1516107.75</v>
      </c>
      <c r="AN9" s="600">
        <f t="shared" ref="AN9:AN40" si="129">AB9-AZ9</f>
        <v>1511174.75</v>
      </c>
      <c r="AO9" s="600">
        <f t="shared" ref="AO9:AO40" si="130">AC9-BA9</f>
        <v>1490472.25</v>
      </c>
      <c r="AP9" s="600">
        <f t="shared" ref="AP9:AP40" si="131">AD9-BB9</f>
        <v>1360882.25</v>
      </c>
      <c r="AQ9" s="600">
        <f t="shared" ref="AQ9:AQ40" si="132">AE9-BC9</f>
        <v>1367394.75</v>
      </c>
      <c r="AR9" s="600">
        <f t="shared" ref="AR9:AR40" si="133">AF9-BD9</f>
        <v>1481600.75</v>
      </c>
      <c r="AS9" s="600">
        <f t="shared" ref="AS9:AS40" si="134">AG9-BE9</f>
        <v>1569530.5</v>
      </c>
      <c r="AT9" s="600">
        <f t="shared" si="84"/>
        <v>1759891</v>
      </c>
      <c r="AU9" s="603">
        <f t="shared" si="85"/>
        <v>1813979.4258890126</v>
      </c>
      <c r="AV9" s="600">
        <f t="shared" si="15"/>
        <v>1868067.851778025</v>
      </c>
      <c r="AW9" s="600">
        <f t="shared" si="16"/>
        <v>1922156.2776670377</v>
      </c>
      <c r="AX9" s="601">
        <f t="shared" si="17"/>
        <v>1976244.7035560501</v>
      </c>
      <c r="AY9" s="600">
        <f t="shared" si="86"/>
        <v>473346.25</v>
      </c>
      <c r="AZ9" s="600">
        <f t="shared" si="18"/>
        <v>327911.25</v>
      </c>
      <c r="BA9" s="600">
        <f t="shared" si="19"/>
        <v>315948.75</v>
      </c>
      <c r="BB9" s="600">
        <f t="shared" si="20"/>
        <v>134873.75</v>
      </c>
      <c r="BC9" s="600">
        <f t="shared" si="21"/>
        <v>107051.25</v>
      </c>
      <c r="BD9" s="600">
        <f t="shared" si="87"/>
        <v>99796.25</v>
      </c>
      <c r="BE9" s="600">
        <f t="shared" si="88"/>
        <v>104317.5</v>
      </c>
      <c r="BF9" s="600">
        <f t="shared" si="89"/>
        <v>0</v>
      </c>
      <c r="BG9" s="603">
        <f t="shared" si="90"/>
        <v>0</v>
      </c>
      <c r="BH9" s="600">
        <f t="shared" si="91"/>
        <v>0</v>
      </c>
      <c r="BI9" s="600">
        <f t="shared" si="92"/>
        <v>0</v>
      </c>
      <c r="BJ9" s="601">
        <f t="shared" si="93"/>
        <v>0</v>
      </c>
      <c r="BK9" s="604">
        <v>378677</v>
      </c>
      <c r="BL9" s="604">
        <v>262329</v>
      </c>
      <c r="BM9" s="604">
        <v>252759</v>
      </c>
      <c r="BN9" s="604">
        <v>107899</v>
      </c>
      <c r="BO9" s="604">
        <v>85641</v>
      </c>
      <c r="BP9" s="604">
        <v>79837</v>
      </c>
      <c r="BQ9" s="604">
        <v>83454</v>
      </c>
      <c r="BR9" s="604">
        <v>0</v>
      </c>
      <c r="BS9" s="605">
        <f t="shared" si="94"/>
        <v>0</v>
      </c>
      <c r="BT9" s="604">
        <f t="shared" si="23"/>
        <v>0</v>
      </c>
      <c r="BU9" s="604">
        <f t="shared" si="23"/>
        <v>0</v>
      </c>
      <c r="BV9" s="606">
        <f t="shared" si="23"/>
        <v>0</v>
      </c>
      <c r="BW9" s="604">
        <f t="shared" si="95"/>
        <v>1235812.1800000002</v>
      </c>
      <c r="BX9" s="604">
        <f t="shared" si="96"/>
        <v>1119464.1800000002</v>
      </c>
      <c r="BY9" s="604">
        <f t="shared" si="97"/>
        <v>1109894.1800000002</v>
      </c>
      <c r="BZ9" s="604">
        <f t="shared" si="98"/>
        <v>972894.12</v>
      </c>
      <c r="CA9" s="604">
        <f t="shared" si="99"/>
        <v>950825.98</v>
      </c>
      <c r="CB9" s="604">
        <f t="shared" si="100"/>
        <v>945174</v>
      </c>
      <c r="CC9" s="604">
        <f t="shared" si="101"/>
        <v>946094.68</v>
      </c>
      <c r="CD9" s="604">
        <f t="shared" si="102"/>
        <v>848597.42</v>
      </c>
      <c r="CE9" s="605">
        <f t="shared" si="103"/>
        <v>859838.38434723229</v>
      </c>
      <c r="CF9" s="604">
        <f t="shared" si="104"/>
        <v>871228.25237538281</v>
      </c>
      <c r="CG9" s="604">
        <f t="shared" si="105"/>
        <v>882768.99654032872</v>
      </c>
      <c r="CH9" s="606">
        <f t="shared" si="106"/>
        <v>894462.6154261271</v>
      </c>
      <c r="CI9" s="159">
        <f t="shared" si="107"/>
        <v>48.428571428571431</v>
      </c>
      <c r="CJ9" s="157">
        <v>59</v>
      </c>
      <c r="CK9" s="158">
        <v>53</v>
      </c>
      <c r="CL9" s="158">
        <v>47</v>
      </c>
      <c r="CM9" s="158">
        <v>50</v>
      </c>
      <c r="CN9" s="158">
        <v>47</v>
      </c>
      <c r="CO9" s="158">
        <v>47</v>
      </c>
      <c r="CP9" s="158">
        <v>45</v>
      </c>
      <c r="CQ9" s="158">
        <v>50</v>
      </c>
      <c r="CR9" s="157">
        <f t="shared" si="108"/>
        <v>50.92342346852945</v>
      </c>
      <c r="CS9" s="158">
        <f t="shared" si="25"/>
        <v>51.846846937058899</v>
      </c>
      <c r="CT9" s="158">
        <f t="shared" si="25"/>
        <v>52.770270405588349</v>
      </c>
      <c r="CU9" s="158">
        <f t="shared" si="25"/>
        <v>53.693693874117798</v>
      </c>
      <c r="CV9" s="310">
        <f t="shared" si="109"/>
        <v>52.308558671323624</v>
      </c>
      <c r="CW9" s="604">
        <f t="shared" si="110"/>
        <v>23942.636025356122</v>
      </c>
      <c r="CX9" s="600">
        <f t="shared" si="111"/>
        <v>23942.636025356122</v>
      </c>
      <c r="CY9" s="604">
        <f t="shared" si="26"/>
        <v>25032.781477250788</v>
      </c>
      <c r="CZ9" s="604">
        <f t="shared" si="27"/>
        <v>25146.285287234725</v>
      </c>
      <c r="DA9" s="604">
        <f t="shared" si="28"/>
        <v>25232.422514871636</v>
      </c>
      <c r="DB9" s="604">
        <f t="shared" si="29"/>
        <v>26048.122113012643</v>
      </c>
      <c r="DC9" s="604">
        <f t="shared" si="30"/>
        <v>26479.357627926373</v>
      </c>
      <c r="DD9" s="604">
        <f t="shared" ref="DD9" si="135">DD8</f>
        <v>26931.540509428491</v>
      </c>
      <c r="DE9" s="605">
        <f t="shared" si="32"/>
        <v>27150.99054421578</v>
      </c>
      <c r="DF9" s="604">
        <f t="shared" si="33"/>
        <v>27524.333956490984</v>
      </c>
      <c r="DG9" s="604">
        <f t="shared" si="34"/>
        <v>27884.378428171603</v>
      </c>
      <c r="DH9" s="606">
        <f t="shared" si="35"/>
        <v>28231.822111100952</v>
      </c>
      <c r="DJ9" s="9" t="s">
        <v>2</v>
      </c>
      <c r="DK9" s="603">
        <f t="shared" si="36"/>
        <v>8022.8177966101694</v>
      </c>
      <c r="DL9" s="600">
        <f t="shared" si="37"/>
        <v>6187.0047169811323</v>
      </c>
      <c r="DM9" s="600">
        <f t="shared" si="38"/>
        <v>6722.3138297872338</v>
      </c>
      <c r="DN9" s="600">
        <f t="shared" si="39"/>
        <v>2697.4749999999999</v>
      </c>
      <c r="DO9" s="600">
        <f t="shared" si="40"/>
        <v>2277.6861702127658</v>
      </c>
      <c r="DP9" s="600">
        <f t="shared" si="41"/>
        <v>2123.3244680851062</v>
      </c>
      <c r="DQ9" s="600">
        <f t="shared" si="42"/>
        <v>2318.1666666666665</v>
      </c>
      <c r="DR9" s="601">
        <f t="shared" si="43"/>
        <v>0</v>
      </c>
      <c r="DS9" s="600">
        <f t="shared" si="44"/>
        <v>0</v>
      </c>
      <c r="DT9" s="600">
        <f t="shared" si="45"/>
        <v>0</v>
      </c>
      <c r="DU9" s="600">
        <f t="shared" si="46"/>
        <v>0</v>
      </c>
      <c r="DV9" s="600">
        <f t="shared" si="47"/>
        <v>0</v>
      </c>
      <c r="DW9" s="603">
        <f t="shared" si="48"/>
        <v>25696.741525423728</v>
      </c>
      <c r="DX9" s="600">
        <f t="shared" si="49"/>
        <v>28512.731132075471</v>
      </c>
      <c r="DY9" s="600">
        <f t="shared" si="50"/>
        <v>31712.175531914894</v>
      </c>
      <c r="DZ9" s="600">
        <f t="shared" si="51"/>
        <v>27217.645</v>
      </c>
      <c r="EA9" s="600">
        <f t="shared" si="52"/>
        <v>29093.505319148935</v>
      </c>
      <c r="EB9" s="600">
        <f t="shared" si="53"/>
        <v>31523.420212765959</v>
      </c>
      <c r="EC9" s="600">
        <f t="shared" si="54"/>
        <v>34878.455555555556</v>
      </c>
      <c r="ED9" s="600">
        <f t="shared" si="55"/>
        <v>35197.82</v>
      </c>
      <c r="EE9" s="603">
        <f t="shared" si="56"/>
        <v>35621.710056670629</v>
      </c>
      <c r="EF9" s="600">
        <f t="shared" si="57"/>
        <v>36030.500640585233</v>
      </c>
      <c r="EG9" s="600">
        <f t="shared" si="58"/>
        <v>36424.984425766408</v>
      </c>
      <c r="EH9" s="601">
        <f t="shared" si="59"/>
        <v>36805.899556645476</v>
      </c>
      <c r="EI9" s="603">
        <f t="shared" si="113"/>
        <v>33719.5593220339</v>
      </c>
      <c r="EJ9" s="600">
        <f t="shared" si="114"/>
        <v>34699.735849056604</v>
      </c>
      <c r="EK9" s="600">
        <f t="shared" si="115"/>
        <v>38434.48936170213</v>
      </c>
      <c r="EL9" s="600">
        <f t="shared" si="116"/>
        <v>29915.119999999999</v>
      </c>
      <c r="EM9" s="600">
        <f t="shared" si="117"/>
        <v>31371.191489361699</v>
      </c>
      <c r="EN9" s="600">
        <f t="shared" si="118"/>
        <v>33646.744680851065</v>
      </c>
      <c r="EO9" s="600">
        <f t="shared" si="119"/>
        <v>37196.62222222222</v>
      </c>
      <c r="EP9" s="601">
        <f t="shared" si="120"/>
        <v>35197.82</v>
      </c>
      <c r="EQ9" s="600">
        <f t="shared" si="121"/>
        <v>35621.710056670629</v>
      </c>
      <c r="ER9" s="600">
        <f t="shared" si="122"/>
        <v>36030.500640585233</v>
      </c>
      <c r="ES9" s="600">
        <f t="shared" si="123"/>
        <v>36424.984425766408</v>
      </c>
      <c r="ET9" s="601">
        <f t="shared" si="124"/>
        <v>36805.899556645476</v>
      </c>
      <c r="EV9" s="605">
        <v>857135.18</v>
      </c>
      <c r="EW9" s="604">
        <v>857135.18</v>
      </c>
      <c r="EX9" s="604">
        <v>857135.18</v>
      </c>
      <c r="EY9" s="604">
        <v>864995.12</v>
      </c>
      <c r="EZ9" s="604">
        <v>865184.98</v>
      </c>
      <c r="FA9" s="604">
        <v>865337</v>
      </c>
      <c r="FB9" s="604">
        <v>862640.68</v>
      </c>
      <c r="FC9" s="604">
        <v>848597.42</v>
      </c>
      <c r="FD9" s="605">
        <f t="shared" si="125"/>
        <v>859838.38434723229</v>
      </c>
      <c r="FE9" s="604">
        <f t="shared" si="126"/>
        <v>871228.25237538281</v>
      </c>
      <c r="FF9" s="604">
        <f t="shared" si="126"/>
        <v>882768.99654032872</v>
      </c>
      <c r="FG9" s="606">
        <f t="shared" si="126"/>
        <v>894462.6154261271</v>
      </c>
    </row>
    <row r="10" spans="1:163" x14ac:dyDescent="0.25">
      <c r="A10" s="108">
        <v>4</v>
      </c>
      <c r="B10" s="130" t="s">
        <v>3</v>
      </c>
      <c r="C10" s="605">
        <v>9973590</v>
      </c>
      <c r="D10" s="604">
        <v>10127621</v>
      </c>
      <c r="E10" s="604">
        <v>9984054</v>
      </c>
      <c r="F10" s="604">
        <v>9984156</v>
      </c>
      <c r="G10" s="604">
        <v>9052664</v>
      </c>
      <c r="H10" s="604">
        <v>10484831</v>
      </c>
      <c r="I10" s="600">
        <v>11187764</v>
      </c>
      <c r="J10" s="601">
        <v>11012817</v>
      </c>
      <c r="K10" s="600">
        <f t="shared" ref="K10:N10" si="136">J10*K$186</f>
        <v>11331278.606600232</v>
      </c>
      <c r="L10" s="600">
        <f t="shared" si="136"/>
        <v>11649740.213200465</v>
      </c>
      <c r="M10" s="600">
        <f t="shared" si="136"/>
        <v>11968201.819800697</v>
      </c>
      <c r="N10" s="600">
        <f t="shared" si="136"/>
        <v>12286663.426400928</v>
      </c>
      <c r="O10" s="603">
        <v>763418</v>
      </c>
      <c r="P10" s="600">
        <v>531795</v>
      </c>
      <c r="Q10" s="600">
        <v>613842</v>
      </c>
      <c r="R10" s="600">
        <v>456417</v>
      </c>
      <c r="S10" s="600">
        <v>471844</v>
      </c>
      <c r="T10" s="600">
        <v>474420</v>
      </c>
      <c r="U10" s="600">
        <v>618149</v>
      </c>
      <c r="V10" s="600">
        <v>705862</v>
      </c>
      <c r="W10" s="603">
        <f t="shared" si="63"/>
        <v>705917.38619091304</v>
      </c>
      <c r="X10" s="600">
        <f t="shared" si="64"/>
        <v>705972.77238182619</v>
      </c>
      <c r="Y10" s="600">
        <f t="shared" si="64"/>
        <v>706028.15857273934</v>
      </c>
      <c r="Z10" s="601">
        <f t="shared" si="64"/>
        <v>706083.54476365237</v>
      </c>
      <c r="AA10" s="604">
        <f t="shared" si="65"/>
        <v>9210172</v>
      </c>
      <c r="AB10" s="604">
        <f t="shared" si="66"/>
        <v>9595826</v>
      </c>
      <c r="AC10" s="604">
        <f t="shared" si="67"/>
        <v>9370212</v>
      </c>
      <c r="AD10" s="604">
        <f t="shared" si="68"/>
        <v>9527739</v>
      </c>
      <c r="AE10" s="604">
        <f t="shared" si="69"/>
        <v>8580820</v>
      </c>
      <c r="AF10" s="604">
        <f t="shared" si="70"/>
        <v>10010411</v>
      </c>
      <c r="AG10" s="604">
        <f t="shared" si="71"/>
        <v>10569615</v>
      </c>
      <c r="AH10" s="604">
        <f t="shared" si="72"/>
        <v>10306955</v>
      </c>
      <c r="AI10" s="605">
        <f t="shared" si="73"/>
        <v>10625361.220409319</v>
      </c>
      <c r="AJ10" s="604">
        <f t="shared" si="74"/>
        <v>10943767.440818639</v>
      </c>
      <c r="AK10" s="604">
        <f t="shared" si="75"/>
        <v>11262173.661227958</v>
      </c>
      <c r="AL10" s="606">
        <f t="shared" si="76"/>
        <v>11580579.881637275</v>
      </c>
      <c r="AM10" s="600">
        <f t="shared" si="128"/>
        <v>8243174.5</v>
      </c>
      <c r="AN10" s="600">
        <f t="shared" si="129"/>
        <v>8558199.75</v>
      </c>
      <c r="AO10" s="600">
        <f t="shared" si="130"/>
        <v>8274322</v>
      </c>
      <c r="AP10" s="600">
        <f t="shared" si="131"/>
        <v>8339291.5</v>
      </c>
      <c r="AQ10" s="600">
        <f t="shared" si="132"/>
        <v>7103793.75</v>
      </c>
      <c r="AR10" s="600">
        <f t="shared" si="133"/>
        <v>8513932.25</v>
      </c>
      <c r="AS10" s="600">
        <f t="shared" si="134"/>
        <v>9070356.25</v>
      </c>
      <c r="AT10" s="600">
        <f t="shared" si="84"/>
        <v>8661783.75</v>
      </c>
      <c r="AU10" s="603">
        <f t="shared" si="85"/>
        <v>8952704.4884902947</v>
      </c>
      <c r="AV10" s="600">
        <f t="shared" si="15"/>
        <v>9243637.7814459149</v>
      </c>
      <c r="AW10" s="600">
        <f t="shared" si="16"/>
        <v>9534583.185953375</v>
      </c>
      <c r="AX10" s="601">
        <f t="shared" si="17"/>
        <v>9825540.2287323494</v>
      </c>
      <c r="AY10" s="600">
        <f t="shared" si="86"/>
        <v>966997.5</v>
      </c>
      <c r="AZ10" s="600">
        <f t="shared" si="18"/>
        <v>1037626.25</v>
      </c>
      <c r="BA10" s="600">
        <f t="shared" si="19"/>
        <v>1095890</v>
      </c>
      <c r="BB10" s="600">
        <f t="shared" si="20"/>
        <v>1188447.5</v>
      </c>
      <c r="BC10" s="600">
        <f t="shared" si="21"/>
        <v>1477026.25</v>
      </c>
      <c r="BD10" s="600">
        <f t="shared" si="87"/>
        <v>1496478.75</v>
      </c>
      <c r="BE10" s="600">
        <f t="shared" si="88"/>
        <v>1499258.75</v>
      </c>
      <c r="BF10" s="600">
        <f t="shared" si="89"/>
        <v>1645171.25</v>
      </c>
      <c r="BG10" s="603">
        <f t="shared" si="90"/>
        <v>1645915.3433836014</v>
      </c>
      <c r="BH10" s="600">
        <f t="shared" si="91"/>
        <v>1646659.4367672026</v>
      </c>
      <c r="BI10" s="600">
        <f t="shared" si="92"/>
        <v>1647403.5301508037</v>
      </c>
      <c r="BJ10" s="601">
        <f t="shared" si="93"/>
        <v>1648147.6235344051</v>
      </c>
      <c r="BK10" s="604">
        <v>773598</v>
      </c>
      <c r="BL10" s="604">
        <v>830101</v>
      </c>
      <c r="BM10" s="604">
        <v>876712</v>
      </c>
      <c r="BN10" s="604">
        <v>950758</v>
      </c>
      <c r="BO10" s="604">
        <v>1181621</v>
      </c>
      <c r="BP10" s="604">
        <v>1197183</v>
      </c>
      <c r="BQ10" s="604">
        <v>1199407</v>
      </c>
      <c r="BR10" s="604">
        <v>1316137</v>
      </c>
      <c r="BS10" s="605">
        <f t="shared" si="94"/>
        <v>1316732.274706881</v>
      </c>
      <c r="BT10" s="604">
        <f t="shared" si="23"/>
        <v>1317327.5494137621</v>
      </c>
      <c r="BU10" s="604">
        <f t="shared" si="23"/>
        <v>1317922.8241206431</v>
      </c>
      <c r="BV10" s="606">
        <f t="shared" si="23"/>
        <v>1318518.0988275241</v>
      </c>
      <c r="BW10" s="604">
        <f t="shared" si="95"/>
        <v>1044789.36</v>
      </c>
      <c r="BX10" s="604">
        <f t="shared" si="96"/>
        <v>1101292.3599999999</v>
      </c>
      <c r="BY10" s="604">
        <f t="shared" si="97"/>
        <v>1147903.3599999999</v>
      </c>
      <c r="BZ10" s="604">
        <f t="shared" si="98"/>
        <v>1221949.3599999999</v>
      </c>
      <c r="CA10" s="604">
        <f t="shared" si="99"/>
        <v>1452886.5</v>
      </c>
      <c r="CB10" s="604">
        <f t="shared" si="100"/>
        <v>1468534.3</v>
      </c>
      <c r="CC10" s="604">
        <f t="shared" si="101"/>
        <v>1466598.76</v>
      </c>
      <c r="CD10" s="604">
        <f t="shared" si="102"/>
        <v>1482014.58</v>
      </c>
      <c r="CE10" s="605">
        <f t="shared" si="103"/>
        <v>1484807.1557106776</v>
      </c>
      <c r="CF10" s="604">
        <f t="shared" si="104"/>
        <v>1487628.8380173235</v>
      </c>
      <c r="CG10" s="604">
        <f t="shared" si="105"/>
        <v>1490480.0124811004</v>
      </c>
      <c r="CH10" s="606">
        <f t="shared" si="106"/>
        <v>1493361.0697705145</v>
      </c>
      <c r="CI10" s="159">
        <f t="shared" si="107"/>
        <v>338.42857142857144</v>
      </c>
      <c r="CJ10" s="157">
        <v>377</v>
      </c>
      <c r="CK10" s="158">
        <v>366</v>
      </c>
      <c r="CL10" s="158">
        <v>370</v>
      </c>
      <c r="CM10" s="158">
        <v>356</v>
      </c>
      <c r="CN10" s="158">
        <v>348</v>
      </c>
      <c r="CO10" s="158">
        <v>313</v>
      </c>
      <c r="CP10" s="158">
        <v>295</v>
      </c>
      <c r="CQ10" s="158">
        <v>321</v>
      </c>
      <c r="CR10" s="157">
        <f t="shared" si="108"/>
        <v>326.92837866795907</v>
      </c>
      <c r="CS10" s="158">
        <f t="shared" si="25"/>
        <v>332.85675733591813</v>
      </c>
      <c r="CT10" s="158">
        <f t="shared" si="25"/>
        <v>338.7851360038772</v>
      </c>
      <c r="CU10" s="158">
        <f t="shared" si="25"/>
        <v>344.71351467183626</v>
      </c>
      <c r="CV10" s="310">
        <f t="shared" si="109"/>
        <v>335.82094666989764</v>
      </c>
      <c r="CW10" s="604">
        <f t="shared" si="110"/>
        <v>23942.636025356122</v>
      </c>
      <c r="CX10" s="600">
        <f t="shared" si="111"/>
        <v>23942.636025356122</v>
      </c>
      <c r="CY10" s="604">
        <f t="shared" si="26"/>
        <v>25032.781477250788</v>
      </c>
      <c r="CZ10" s="604">
        <f t="shared" si="27"/>
        <v>25146.285287234725</v>
      </c>
      <c r="DA10" s="604">
        <f t="shared" si="28"/>
        <v>25232.422514871636</v>
      </c>
      <c r="DB10" s="604">
        <f t="shared" si="29"/>
        <v>26048.122113012643</v>
      </c>
      <c r="DC10" s="604">
        <f t="shared" si="30"/>
        <v>26479.357627926373</v>
      </c>
      <c r="DD10" s="604">
        <f t="shared" ref="DD10" si="137">DD9</f>
        <v>26931.540509428491</v>
      </c>
      <c r="DE10" s="605">
        <f t="shared" si="32"/>
        <v>27150.99054421578</v>
      </c>
      <c r="DF10" s="604">
        <f t="shared" si="33"/>
        <v>27524.333956490984</v>
      </c>
      <c r="DG10" s="604">
        <f t="shared" si="34"/>
        <v>27884.378428171603</v>
      </c>
      <c r="DH10" s="606">
        <f t="shared" si="35"/>
        <v>28231.822111100952</v>
      </c>
      <c r="DJ10" s="9" t="s">
        <v>3</v>
      </c>
      <c r="DK10" s="603">
        <f t="shared" si="36"/>
        <v>2564.9801061007956</v>
      </c>
      <c r="DL10" s="600">
        <f t="shared" si="37"/>
        <v>2835.0443989071036</v>
      </c>
      <c r="DM10" s="600">
        <f t="shared" si="38"/>
        <v>2961.864864864865</v>
      </c>
      <c r="DN10" s="600">
        <f t="shared" si="39"/>
        <v>3338.3356741573034</v>
      </c>
      <c r="DO10" s="600">
        <f t="shared" si="40"/>
        <v>4244.3283045977014</v>
      </c>
      <c r="DP10" s="600">
        <f t="shared" si="41"/>
        <v>4781.0822683706074</v>
      </c>
      <c r="DQ10" s="600">
        <f t="shared" si="42"/>
        <v>5082.2330508474579</v>
      </c>
      <c r="DR10" s="601">
        <f t="shared" si="43"/>
        <v>5125.1440809968844</v>
      </c>
      <c r="DS10" s="600">
        <f t="shared" si="44"/>
        <v>5034.4829350383679</v>
      </c>
      <c r="DT10" s="600">
        <f t="shared" si="45"/>
        <v>4947.0512479498748</v>
      </c>
      <c r="DU10" s="600">
        <f t="shared" si="46"/>
        <v>4862.6794834704615</v>
      </c>
      <c r="DV10" s="600">
        <f t="shared" si="47"/>
        <v>4781.2097680690722</v>
      </c>
      <c r="DW10" s="603">
        <f t="shared" si="48"/>
        <v>21865.184350132626</v>
      </c>
      <c r="DX10" s="600">
        <f t="shared" si="49"/>
        <v>23383.059426229509</v>
      </c>
      <c r="DY10" s="600">
        <f t="shared" si="50"/>
        <v>22363.032432432432</v>
      </c>
      <c r="DZ10" s="600">
        <f t="shared" si="51"/>
        <v>23424.976123595505</v>
      </c>
      <c r="EA10" s="600">
        <f t="shared" si="52"/>
        <v>20413.200431034482</v>
      </c>
      <c r="EB10" s="600">
        <f t="shared" si="53"/>
        <v>27201.061501597444</v>
      </c>
      <c r="EC10" s="600">
        <f t="shared" si="54"/>
        <v>30746.97033898305</v>
      </c>
      <c r="ED10" s="600">
        <f t="shared" si="55"/>
        <v>26983.75</v>
      </c>
      <c r="EE10" s="603">
        <f t="shared" si="56"/>
        <v>27466.094909263247</v>
      </c>
      <c r="EF10" s="600">
        <f t="shared" si="57"/>
        <v>27931.25811373816</v>
      </c>
      <c r="EG10" s="600">
        <f t="shared" si="58"/>
        <v>28380.14159796881</v>
      </c>
      <c r="EH10" s="601">
        <f t="shared" si="59"/>
        <v>28813.585297224112</v>
      </c>
      <c r="EI10" s="603">
        <f t="shared" si="113"/>
        <v>24430.164456233422</v>
      </c>
      <c r="EJ10" s="600">
        <f t="shared" si="114"/>
        <v>26218.103825136612</v>
      </c>
      <c r="EK10" s="600">
        <f t="shared" si="115"/>
        <v>25324.897297297299</v>
      </c>
      <c r="EL10" s="600">
        <f t="shared" si="116"/>
        <v>26763.311797752809</v>
      </c>
      <c r="EM10" s="600">
        <f t="shared" si="117"/>
        <v>24657.528735632182</v>
      </c>
      <c r="EN10" s="600">
        <f t="shared" si="118"/>
        <v>31982.14376996805</v>
      </c>
      <c r="EO10" s="600">
        <f t="shared" si="119"/>
        <v>35829.203389830509</v>
      </c>
      <c r="EP10" s="601">
        <f t="shared" si="120"/>
        <v>32108.894080996884</v>
      </c>
      <c r="EQ10" s="600">
        <f t="shared" si="121"/>
        <v>32500.577844301617</v>
      </c>
      <c r="ER10" s="600">
        <f t="shared" si="122"/>
        <v>32878.309361688036</v>
      </c>
      <c r="ES10" s="600">
        <f t="shared" si="123"/>
        <v>33242.821081439273</v>
      </c>
      <c r="ET10" s="601">
        <f t="shared" si="124"/>
        <v>33594.795065293183</v>
      </c>
      <c r="EV10" s="605">
        <v>271191.36</v>
      </c>
      <c r="EW10" s="604">
        <v>271191.36</v>
      </c>
      <c r="EX10" s="604">
        <v>271191.36</v>
      </c>
      <c r="EY10" s="604">
        <v>271191.36</v>
      </c>
      <c r="EZ10" s="604">
        <v>271265.5</v>
      </c>
      <c r="FA10" s="604">
        <v>271351.3</v>
      </c>
      <c r="FB10" s="604">
        <v>267191.76</v>
      </c>
      <c r="FC10" s="604">
        <v>165877.57999999999</v>
      </c>
      <c r="FD10" s="605">
        <f t="shared" si="125"/>
        <v>168074.88100379653</v>
      </c>
      <c r="FE10" s="604">
        <f t="shared" si="126"/>
        <v>170301.28860356152</v>
      </c>
      <c r="FF10" s="604">
        <f t="shared" si="126"/>
        <v>172557.18836045725</v>
      </c>
      <c r="FG10" s="606">
        <f t="shared" si="126"/>
        <v>174842.97094299036</v>
      </c>
    </row>
    <row r="11" spans="1:163" s="118" customFormat="1" x14ac:dyDescent="0.25">
      <c r="A11" s="108">
        <v>5</v>
      </c>
      <c r="B11" s="9" t="s">
        <v>4</v>
      </c>
      <c r="C11" s="605">
        <v>807569</v>
      </c>
      <c r="D11" s="604">
        <v>788397</v>
      </c>
      <c r="E11" s="604">
        <v>765697</v>
      </c>
      <c r="F11" s="604">
        <v>769665</v>
      </c>
      <c r="G11" s="604">
        <v>850888</v>
      </c>
      <c r="H11" s="604">
        <v>897265</v>
      </c>
      <c r="I11" s="600">
        <v>962514</v>
      </c>
      <c r="J11" s="601">
        <v>975388</v>
      </c>
      <c r="K11" s="600">
        <f t="shared" ref="K11:N11" si="138">J11*K$186</f>
        <v>1003593.6470691003</v>
      </c>
      <c r="L11" s="600">
        <f t="shared" si="138"/>
        <v>1031799.2941382006</v>
      </c>
      <c r="M11" s="600">
        <f t="shared" si="138"/>
        <v>1060004.9412073009</v>
      </c>
      <c r="N11" s="600">
        <f t="shared" si="138"/>
        <v>1088210.5882764009</v>
      </c>
      <c r="O11" s="603">
        <v>0</v>
      </c>
      <c r="P11" s="600">
        <v>0</v>
      </c>
      <c r="Q11" s="600">
        <v>0</v>
      </c>
      <c r="R11" s="600">
        <v>0</v>
      </c>
      <c r="S11" s="600">
        <v>0</v>
      </c>
      <c r="T11" s="600">
        <v>0</v>
      </c>
      <c r="U11" s="600">
        <v>0</v>
      </c>
      <c r="V11" s="600">
        <v>0</v>
      </c>
      <c r="W11" s="603">
        <f t="shared" si="63"/>
        <v>0</v>
      </c>
      <c r="X11" s="600">
        <f t="shared" si="64"/>
        <v>0</v>
      </c>
      <c r="Y11" s="600">
        <f t="shared" si="64"/>
        <v>0</v>
      </c>
      <c r="Z11" s="601">
        <f t="shared" si="64"/>
        <v>0</v>
      </c>
      <c r="AA11" s="604">
        <f t="shared" si="65"/>
        <v>807569</v>
      </c>
      <c r="AB11" s="604">
        <f t="shared" si="66"/>
        <v>788397</v>
      </c>
      <c r="AC11" s="604">
        <f t="shared" si="67"/>
        <v>765697</v>
      </c>
      <c r="AD11" s="604">
        <f t="shared" si="68"/>
        <v>769665</v>
      </c>
      <c r="AE11" s="604">
        <f t="shared" si="69"/>
        <v>850888</v>
      </c>
      <c r="AF11" s="604">
        <f t="shared" si="70"/>
        <v>897265</v>
      </c>
      <c r="AG11" s="604">
        <f t="shared" si="71"/>
        <v>962514</v>
      </c>
      <c r="AH11" s="604">
        <f t="shared" si="72"/>
        <v>975388</v>
      </c>
      <c r="AI11" s="605">
        <f t="shared" si="73"/>
        <v>1003593.6470691003</v>
      </c>
      <c r="AJ11" s="604">
        <f t="shared" si="74"/>
        <v>1031799.2941382006</v>
      </c>
      <c r="AK11" s="604">
        <f t="shared" si="75"/>
        <v>1060004.9412073009</v>
      </c>
      <c r="AL11" s="606">
        <f t="shared" si="76"/>
        <v>1088210.5882764009</v>
      </c>
      <c r="AM11" s="600">
        <f t="shared" si="128"/>
        <v>743989</v>
      </c>
      <c r="AN11" s="600">
        <f t="shared" si="129"/>
        <v>750329.5</v>
      </c>
      <c r="AO11" s="600">
        <f t="shared" si="130"/>
        <v>722148.25</v>
      </c>
      <c r="AP11" s="600">
        <f t="shared" si="131"/>
        <v>734222.5</v>
      </c>
      <c r="AQ11" s="600">
        <f t="shared" si="132"/>
        <v>834016.75</v>
      </c>
      <c r="AR11" s="600">
        <f t="shared" si="133"/>
        <v>881240</v>
      </c>
      <c r="AS11" s="600">
        <f t="shared" si="134"/>
        <v>934909</v>
      </c>
      <c r="AT11" s="600">
        <f t="shared" si="84"/>
        <v>975388</v>
      </c>
      <c r="AU11" s="603">
        <f t="shared" si="85"/>
        <v>1003593.6470691003</v>
      </c>
      <c r="AV11" s="600">
        <f t="shared" si="15"/>
        <v>1031799.2941382006</v>
      </c>
      <c r="AW11" s="600">
        <f t="shared" si="16"/>
        <v>1060004.9412073009</v>
      </c>
      <c r="AX11" s="601">
        <f t="shared" si="17"/>
        <v>1088210.5882764009</v>
      </c>
      <c r="AY11" s="600">
        <f t="shared" si="86"/>
        <v>63580</v>
      </c>
      <c r="AZ11" s="600">
        <f t="shared" si="18"/>
        <v>38067.5</v>
      </c>
      <c r="BA11" s="600">
        <f t="shared" si="19"/>
        <v>43548.75</v>
      </c>
      <c r="BB11" s="600">
        <f t="shared" si="20"/>
        <v>35442.5</v>
      </c>
      <c r="BC11" s="600">
        <f t="shared" si="21"/>
        <v>16871.25</v>
      </c>
      <c r="BD11" s="600">
        <f t="shared" si="87"/>
        <v>16025</v>
      </c>
      <c r="BE11" s="600">
        <f t="shared" si="88"/>
        <v>27605</v>
      </c>
      <c r="BF11" s="600">
        <f t="shared" si="89"/>
        <v>0</v>
      </c>
      <c r="BG11" s="603">
        <f t="shared" si="90"/>
        <v>0</v>
      </c>
      <c r="BH11" s="600">
        <f t="shared" si="91"/>
        <v>0</v>
      </c>
      <c r="BI11" s="600">
        <f t="shared" si="92"/>
        <v>0</v>
      </c>
      <c r="BJ11" s="601">
        <f t="shared" si="93"/>
        <v>0</v>
      </c>
      <c r="BK11" s="604">
        <v>50864</v>
      </c>
      <c r="BL11" s="604">
        <v>30454</v>
      </c>
      <c r="BM11" s="604">
        <v>34839</v>
      </c>
      <c r="BN11" s="604">
        <v>28354</v>
      </c>
      <c r="BO11" s="604">
        <v>13497</v>
      </c>
      <c r="BP11" s="604">
        <v>12820</v>
      </c>
      <c r="BQ11" s="604">
        <v>22084</v>
      </c>
      <c r="BR11" s="604">
        <v>0</v>
      </c>
      <c r="BS11" s="605">
        <f t="shared" si="94"/>
        <v>0</v>
      </c>
      <c r="BT11" s="604">
        <f t="shared" si="23"/>
        <v>0</v>
      </c>
      <c r="BU11" s="604">
        <f t="shared" si="23"/>
        <v>0</v>
      </c>
      <c r="BV11" s="606">
        <f t="shared" si="23"/>
        <v>0</v>
      </c>
      <c r="BW11" s="604">
        <f t="shared" si="95"/>
        <v>406355.84</v>
      </c>
      <c r="BX11" s="604">
        <f t="shared" si="96"/>
        <v>385945.84</v>
      </c>
      <c r="BY11" s="604">
        <f t="shared" si="97"/>
        <v>390330.84</v>
      </c>
      <c r="BZ11" s="604">
        <f t="shared" si="98"/>
        <v>392313.2</v>
      </c>
      <c r="CA11" s="604">
        <f t="shared" si="99"/>
        <v>379179.68</v>
      </c>
      <c r="CB11" s="604">
        <f t="shared" si="100"/>
        <v>379881.2</v>
      </c>
      <c r="CC11" s="604">
        <f t="shared" si="101"/>
        <v>391020.92</v>
      </c>
      <c r="CD11" s="604">
        <f t="shared" si="102"/>
        <v>358732.88</v>
      </c>
      <c r="CE11" s="605">
        <f t="shared" si="103"/>
        <v>363484.84296762245</v>
      </c>
      <c r="CF11" s="604">
        <f t="shared" si="104"/>
        <v>368299.75291698141</v>
      </c>
      <c r="CG11" s="604">
        <f t="shared" si="105"/>
        <v>373178.44367665192</v>
      </c>
      <c r="CH11" s="606">
        <f t="shared" si="106"/>
        <v>378121.76012053748</v>
      </c>
      <c r="CI11" s="159">
        <f t="shared" si="107"/>
        <v>39.857142857142854</v>
      </c>
      <c r="CJ11" s="157">
        <v>37</v>
      </c>
      <c r="CK11" s="158">
        <v>35</v>
      </c>
      <c r="CL11" s="158">
        <v>29</v>
      </c>
      <c r="CM11" s="158">
        <v>37</v>
      </c>
      <c r="CN11" s="158">
        <v>36</v>
      </c>
      <c r="CO11" s="158">
        <v>37</v>
      </c>
      <c r="CP11" s="158">
        <v>51</v>
      </c>
      <c r="CQ11" s="158">
        <v>54</v>
      </c>
      <c r="CR11" s="157">
        <f t="shared" si="108"/>
        <v>54.997297346011806</v>
      </c>
      <c r="CS11" s="158">
        <f t="shared" si="25"/>
        <v>55.994594692023611</v>
      </c>
      <c r="CT11" s="158">
        <f t="shared" si="25"/>
        <v>56.991892038035417</v>
      </c>
      <c r="CU11" s="158">
        <f t="shared" si="25"/>
        <v>57.989189384047222</v>
      </c>
      <c r="CV11" s="310">
        <f t="shared" si="109"/>
        <v>56.493243365029514</v>
      </c>
      <c r="CW11" s="604">
        <f t="shared" si="110"/>
        <v>23942.636025356122</v>
      </c>
      <c r="CX11" s="600">
        <f t="shared" si="111"/>
        <v>23942.636025356122</v>
      </c>
      <c r="CY11" s="604">
        <f t="shared" si="26"/>
        <v>25032.781477250788</v>
      </c>
      <c r="CZ11" s="604">
        <f t="shared" si="27"/>
        <v>25146.285287234725</v>
      </c>
      <c r="DA11" s="604">
        <f t="shared" si="28"/>
        <v>25232.422514871636</v>
      </c>
      <c r="DB11" s="604">
        <f t="shared" si="29"/>
        <v>26048.122113012643</v>
      </c>
      <c r="DC11" s="604">
        <f t="shared" si="30"/>
        <v>26479.357627926373</v>
      </c>
      <c r="DD11" s="604">
        <f t="shared" ref="DD11" si="139">DD10</f>
        <v>26931.540509428491</v>
      </c>
      <c r="DE11" s="605">
        <f t="shared" si="32"/>
        <v>27150.99054421578</v>
      </c>
      <c r="DF11" s="604">
        <f t="shared" si="33"/>
        <v>27524.333956490984</v>
      </c>
      <c r="DG11" s="604">
        <f t="shared" si="34"/>
        <v>27884.378428171603</v>
      </c>
      <c r="DH11" s="606">
        <f t="shared" si="35"/>
        <v>28231.822111100952</v>
      </c>
      <c r="DJ11" s="9" t="s">
        <v>4</v>
      </c>
      <c r="DK11" s="603">
        <f t="shared" si="36"/>
        <v>1718.3783783783783</v>
      </c>
      <c r="DL11" s="600">
        <f t="shared" si="37"/>
        <v>1087.6428571428571</v>
      </c>
      <c r="DM11" s="600">
        <f t="shared" si="38"/>
        <v>1501.6810344827586</v>
      </c>
      <c r="DN11" s="600">
        <f t="shared" si="39"/>
        <v>957.90540540540542</v>
      </c>
      <c r="DO11" s="600">
        <f t="shared" si="40"/>
        <v>468.64583333333331</v>
      </c>
      <c r="DP11" s="600">
        <f t="shared" si="41"/>
        <v>433.10810810810813</v>
      </c>
      <c r="DQ11" s="600">
        <f t="shared" si="42"/>
        <v>541.27450980392155</v>
      </c>
      <c r="DR11" s="601">
        <f t="shared" si="43"/>
        <v>0</v>
      </c>
      <c r="DS11" s="600">
        <f t="shared" si="44"/>
        <v>0</v>
      </c>
      <c r="DT11" s="600">
        <f t="shared" si="45"/>
        <v>0</v>
      </c>
      <c r="DU11" s="600">
        <f t="shared" si="46"/>
        <v>0</v>
      </c>
      <c r="DV11" s="600">
        <f t="shared" si="47"/>
        <v>0</v>
      </c>
      <c r="DW11" s="603">
        <f t="shared" si="48"/>
        <v>20107.81081081081</v>
      </c>
      <c r="DX11" s="600">
        <f t="shared" si="49"/>
        <v>21437.985714285714</v>
      </c>
      <c r="DY11" s="600">
        <f t="shared" si="50"/>
        <v>24901.663793103449</v>
      </c>
      <c r="DZ11" s="600">
        <f t="shared" si="51"/>
        <v>19843.85135135135</v>
      </c>
      <c r="EA11" s="600">
        <f t="shared" si="52"/>
        <v>23167.131944444445</v>
      </c>
      <c r="EB11" s="600">
        <f t="shared" si="53"/>
        <v>23817.297297297297</v>
      </c>
      <c r="EC11" s="600">
        <f t="shared" si="54"/>
        <v>18331.549019607843</v>
      </c>
      <c r="ED11" s="600">
        <f t="shared" si="55"/>
        <v>18062.740740740741</v>
      </c>
      <c r="EE11" s="603">
        <f t="shared" si="56"/>
        <v>18248.053913541575</v>
      </c>
      <c r="EF11" s="600">
        <f t="shared" si="57"/>
        <v>18426.76600863368</v>
      </c>
      <c r="EG11" s="600">
        <f t="shared" si="58"/>
        <v>18599.223561482599</v>
      </c>
      <c r="EH11" s="601">
        <f t="shared" si="59"/>
        <v>18765.749268703639</v>
      </c>
      <c r="EI11" s="603">
        <f t="shared" si="113"/>
        <v>21826.189189189186</v>
      </c>
      <c r="EJ11" s="600">
        <f t="shared" si="114"/>
        <v>22525.628571428573</v>
      </c>
      <c r="EK11" s="600">
        <f t="shared" si="115"/>
        <v>26403.344827586207</v>
      </c>
      <c r="EL11" s="600">
        <f t="shared" si="116"/>
        <v>20801.756756756757</v>
      </c>
      <c r="EM11" s="600">
        <f t="shared" si="117"/>
        <v>23635.777777777777</v>
      </c>
      <c r="EN11" s="600">
        <f t="shared" si="118"/>
        <v>24250.405405405403</v>
      </c>
      <c r="EO11" s="600">
        <f t="shared" si="119"/>
        <v>18872.823529411766</v>
      </c>
      <c r="EP11" s="601">
        <f t="shared" si="120"/>
        <v>18062.740740740741</v>
      </c>
      <c r="EQ11" s="600">
        <f t="shared" si="121"/>
        <v>18248.053913541575</v>
      </c>
      <c r="ER11" s="600">
        <f t="shared" si="122"/>
        <v>18426.76600863368</v>
      </c>
      <c r="ES11" s="600">
        <f t="shared" si="123"/>
        <v>18599.223561482599</v>
      </c>
      <c r="ET11" s="601">
        <f t="shared" si="124"/>
        <v>18765.749268703639</v>
      </c>
      <c r="EV11" s="605">
        <v>355491.84000000003</v>
      </c>
      <c r="EW11" s="604">
        <v>355491.84000000003</v>
      </c>
      <c r="EX11" s="604">
        <v>355491.84000000003</v>
      </c>
      <c r="EY11" s="604">
        <v>363959.2</v>
      </c>
      <c r="EZ11" s="604">
        <v>365682.68</v>
      </c>
      <c r="FA11" s="604">
        <v>367061.2</v>
      </c>
      <c r="FB11" s="604">
        <v>368936.92</v>
      </c>
      <c r="FC11" s="604">
        <v>358732.88</v>
      </c>
      <c r="FD11" s="605">
        <f t="shared" si="125"/>
        <v>363484.84296762245</v>
      </c>
      <c r="FE11" s="604">
        <f t="shared" si="126"/>
        <v>368299.75291698141</v>
      </c>
      <c r="FF11" s="604">
        <f t="shared" si="126"/>
        <v>373178.44367665192</v>
      </c>
      <c r="FG11" s="606">
        <f t="shared" si="126"/>
        <v>378121.76012053748</v>
      </c>
    </row>
    <row r="12" spans="1:163" x14ac:dyDescent="0.25">
      <c r="A12" s="108">
        <v>7</v>
      </c>
      <c r="B12" s="130" t="s">
        <v>5</v>
      </c>
      <c r="C12" s="605">
        <v>8335383</v>
      </c>
      <c r="D12" s="604">
        <v>8366370</v>
      </c>
      <c r="E12" s="604">
        <v>8487777</v>
      </c>
      <c r="F12" s="604">
        <v>8590368</v>
      </c>
      <c r="G12" s="604">
        <v>8820473</v>
      </c>
      <c r="H12" s="604">
        <v>9156072</v>
      </c>
      <c r="I12" s="600">
        <v>8929421</v>
      </c>
      <c r="J12" s="601">
        <v>10677989</v>
      </c>
      <c r="K12" s="600">
        <f t="shared" ref="K12:N12" si="140">J12*K$186</f>
        <v>10986768.264397075</v>
      </c>
      <c r="L12" s="600">
        <f t="shared" si="140"/>
        <v>11295547.528794151</v>
      </c>
      <c r="M12" s="600">
        <f t="shared" si="140"/>
        <v>11604326.793191226</v>
      </c>
      <c r="N12" s="600">
        <f t="shared" si="140"/>
        <v>11913106.0575883</v>
      </c>
      <c r="O12" s="603">
        <v>616135</v>
      </c>
      <c r="P12" s="600">
        <v>582587</v>
      </c>
      <c r="Q12" s="600">
        <v>555000</v>
      </c>
      <c r="R12" s="600">
        <v>550137</v>
      </c>
      <c r="S12" s="600">
        <v>507859</v>
      </c>
      <c r="T12" s="600">
        <v>606185</v>
      </c>
      <c r="U12" s="600">
        <v>503026</v>
      </c>
      <c r="V12" s="600">
        <v>618221</v>
      </c>
      <c r="W12" s="603">
        <f t="shared" si="63"/>
        <v>618269.50934932393</v>
      </c>
      <c r="X12" s="600">
        <f t="shared" si="64"/>
        <v>618318.01869864785</v>
      </c>
      <c r="Y12" s="600">
        <f t="shared" si="64"/>
        <v>618366.52804797178</v>
      </c>
      <c r="Z12" s="601">
        <f t="shared" si="64"/>
        <v>618415.0373972957</v>
      </c>
      <c r="AA12" s="604">
        <f t="shared" si="65"/>
        <v>7719248</v>
      </c>
      <c r="AB12" s="604">
        <f t="shared" si="66"/>
        <v>7783783</v>
      </c>
      <c r="AC12" s="604">
        <f t="shared" si="67"/>
        <v>7932777</v>
      </c>
      <c r="AD12" s="604">
        <f t="shared" si="68"/>
        <v>8040231</v>
      </c>
      <c r="AE12" s="604">
        <f t="shared" si="69"/>
        <v>8312614</v>
      </c>
      <c r="AF12" s="604">
        <f t="shared" si="70"/>
        <v>8549887</v>
      </c>
      <c r="AG12" s="604">
        <f t="shared" si="71"/>
        <v>8426395</v>
      </c>
      <c r="AH12" s="604">
        <f t="shared" si="72"/>
        <v>10059768</v>
      </c>
      <c r="AI12" s="605">
        <f t="shared" si="73"/>
        <v>10368498.755047752</v>
      </c>
      <c r="AJ12" s="604">
        <f t="shared" si="74"/>
        <v>10677229.510095503</v>
      </c>
      <c r="AK12" s="604">
        <f t="shared" si="75"/>
        <v>10985960.265143255</v>
      </c>
      <c r="AL12" s="606">
        <f t="shared" si="76"/>
        <v>11294691.020191004</v>
      </c>
      <c r="AM12" s="600">
        <f t="shared" si="128"/>
        <v>6891791.75</v>
      </c>
      <c r="AN12" s="600">
        <f t="shared" si="129"/>
        <v>6863249.25</v>
      </c>
      <c r="AO12" s="600">
        <f t="shared" si="130"/>
        <v>6956048.25</v>
      </c>
      <c r="AP12" s="600">
        <f t="shared" si="131"/>
        <v>7326557.25</v>
      </c>
      <c r="AQ12" s="600">
        <f t="shared" si="132"/>
        <v>7697447.75</v>
      </c>
      <c r="AR12" s="600">
        <f t="shared" si="133"/>
        <v>7856793.25</v>
      </c>
      <c r="AS12" s="600">
        <f t="shared" si="134"/>
        <v>7582448.75</v>
      </c>
      <c r="AT12" s="600">
        <f t="shared" si="84"/>
        <v>9302441.75</v>
      </c>
      <c r="AU12" s="603">
        <f t="shared" si="85"/>
        <v>9614880.0769985169</v>
      </c>
      <c r="AV12" s="600">
        <f t="shared" si="15"/>
        <v>9927331.8870376833</v>
      </c>
      <c r="AW12" s="600">
        <f t="shared" si="16"/>
        <v>10239796.704444472</v>
      </c>
      <c r="AX12" s="601">
        <f t="shared" si="17"/>
        <v>10552274.020932967</v>
      </c>
      <c r="AY12" s="600">
        <f t="shared" si="86"/>
        <v>827456.25</v>
      </c>
      <c r="AZ12" s="600">
        <f t="shared" si="18"/>
        <v>920533.75</v>
      </c>
      <c r="BA12" s="600">
        <f t="shared" si="19"/>
        <v>976728.75</v>
      </c>
      <c r="BB12" s="600">
        <f t="shared" si="20"/>
        <v>713673.75</v>
      </c>
      <c r="BC12" s="600">
        <f t="shared" si="21"/>
        <v>615166.25</v>
      </c>
      <c r="BD12" s="600">
        <f t="shared" si="87"/>
        <v>693093.75</v>
      </c>
      <c r="BE12" s="600">
        <f t="shared" si="88"/>
        <v>843946.25</v>
      </c>
      <c r="BF12" s="600">
        <f t="shared" si="89"/>
        <v>757326.25</v>
      </c>
      <c r="BG12" s="603">
        <f t="shared" si="90"/>
        <v>757668.78057355131</v>
      </c>
      <c r="BH12" s="600">
        <f t="shared" si="91"/>
        <v>758011.31114710262</v>
      </c>
      <c r="BI12" s="600">
        <f t="shared" si="92"/>
        <v>758353.84172065405</v>
      </c>
      <c r="BJ12" s="601">
        <f t="shared" si="93"/>
        <v>758696.37229420524</v>
      </c>
      <c r="BK12" s="604">
        <v>661965</v>
      </c>
      <c r="BL12" s="604">
        <v>736427</v>
      </c>
      <c r="BM12" s="604">
        <v>781383</v>
      </c>
      <c r="BN12" s="604">
        <v>570939</v>
      </c>
      <c r="BO12" s="604">
        <v>492133</v>
      </c>
      <c r="BP12" s="604">
        <v>554475</v>
      </c>
      <c r="BQ12" s="604">
        <v>675157</v>
      </c>
      <c r="BR12" s="604">
        <v>605861</v>
      </c>
      <c r="BS12" s="605">
        <f t="shared" si="94"/>
        <v>606135.02445884107</v>
      </c>
      <c r="BT12" s="604">
        <f t="shared" si="23"/>
        <v>606409.04891768214</v>
      </c>
      <c r="BU12" s="604">
        <f t="shared" si="23"/>
        <v>606683.07337652321</v>
      </c>
      <c r="BV12" s="606">
        <f t="shared" si="23"/>
        <v>606957.09783536417</v>
      </c>
      <c r="BW12" s="604">
        <f t="shared" si="95"/>
        <v>2019235.2</v>
      </c>
      <c r="BX12" s="604">
        <f t="shared" si="96"/>
        <v>2093697.2</v>
      </c>
      <c r="BY12" s="604">
        <f t="shared" si="97"/>
        <v>2138653.2000000002</v>
      </c>
      <c r="BZ12" s="604">
        <f t="shared" si="98"/>
        <v>1952568.04</v>
      </c>
      <c r="CA12" s="604">
        <f t="shared" si="99"/>
        <v>1877597.3</v>
      </c>
      <c r="CB12" s="604">
        <f t="shared" si="100"/>
        <v>1943034.7</v>
      </c>
      <c r="CC12" s="604">
        <f t="shared" si="101"/>
        <v>2059030.7</v>
      </c>
      <c r="CD12" s="604">
        <f t="shared" si="102"/>
        <v>1977271.92</v>
      </c>
      <c r="CE12" s="605">
        <f t="shared" si="103"/>
        <v>1995712.3693074165</v>
      </c>
      <c r="CF12" s="604">
        <f t="shared" si="104"/>
        <v>2014393.4605602673</v>
      </c>
      <c r="CG12" s="604">
        <f t="shared" si="105"/>
        <v>2033318.381427364</v>
      </c>
      <c r="CH12" s="606">
        <f t="shared" si="106"/>
        <v>2052490.3618030427</v>
      </c>
      <c r="CI12" s="159">
        <f t="shared" si="107"/>
        <v>318</v>
      </c>
      <c r="CJ12" s="157">
        <v>333</v>
      </c>
      <c r="CK12" s="158">
        <v>308</v>
      </c>
      <c r="CL12" s="158">
        <v>294</v>
      </c>
      <c r="CM12" s="158">
        <v>299</v>
      </c>
      <c r="CN12" s="158">
        <v>305</v>
      </c>
      <c r="CO12" s="158">
        <v>316</v>
      </c>
      <c r="CP12" s="158">
        <v>342</v>
      </c>
      <c r="CQ12" s="158">
        <v>362</v>
      </c>
      <c r="CR12" s="157">
        <f t="shared" si="108"/>
        <v>368.68558591215321</v>
      </c>
      <c r="CS12" s="158">
        <f t="shared" si="25"/>
        <v>375.37117182430643</v>
      </c>
      <c r="CT12" s="158">
        <f t="shared" si="25"/>
        <v>382.05675773645964</v>
      </c>
      <c r="CU12" s="158">
        <f t="shared" si="25"/>
        <v>388.74234364861286</v>
      </c>
      <c r="CV12" s="310">
        <f t="shared" si="109"/>
        <v>378.71396478038304</v>
      </c>
      <c r="CW12" s="604">
        <f t="shared" si="110"/>
        <v>23942.636025356122</v>
      </c>
      <c r="CX12" s="600">
        <f t="shared" si="111"/>
        <v>23942.636025356122</v>
      </c>
      <c r="CY12" s="604">
        <f t="shared" si="26"/>
        <v>25032.781477250788</v>
      </c>
      <c r="CZ12" s="604">
        <f t="shared" si="27"/>
        <v>25146.285287234725</v>
      </c>
      <c r="DA12" s="604">
        <f t="shared" si="28"/>
        <v>25232.422514871636</v>
      </c>
      <c r="DB12" s="604">
        <f t="shared" si="29"/>
        <v>26048.122113012643</v>
      </c>
      <c r="DC12" s="604">
        <f t="shared" si="30"/>
        <v>26479.357627926373</v>
      </c>
      <c r="DD12" s="604">
        <f t="shared" ref="DD12" si="141">DD11</f>
        <v>26931.540509428491</v>
      </c>
      <c r="DE12" s="605">
        <f t="shared" si="32"/>
        <v>27150.99054421578</v>
      </c>
      <c r="DF12" s="604">
        <f t="shared" si="33"/>
        <v>27524.333956490984</v>
      </c>
      <c r="DG12" s="604">
        <f t="shared" si="34"/>
        <v>27884.378428171603</v>
      </c>
      <c r="DH12" s="606">
        <f t="shared" si="35"/>
        <v>28231.822111100952</v>
      </c>
      <c r="DJ12" s="9" t="s">
        <v>5</v>
      </c>
      <c r="DK12" s="603">
        <f t="shared" si="36"/>
        <v>2484.8536036036035</v>
      </c>
      <c r="DL12" s="600">
        <f t="shared" si="37"/>
        <v>2988.7459415584417</v>
      </c>
      <c r="DM12" s="600">
        <f t="shared" si="38"/>
        <v>3322.2066326530612</v>
      </c>
      <c r="DN12" s="600">
        <f t="shared" si="39"/>
        <v>2386.8687290969901</v>
      </c>
      <c r="DO12" s="600">
        <f t="shared" si="40"/>
        <v>2016.938524590164</v>
      </c>
      <c r="DP12" s="600">
        <f t="shared" si="41"/>
        <v>2193.3346518987341</v>
      </c>
      <c r="DQ12" s="600">
        <f t="shared" si="42"/>
        <v>2467.6790935672516</v>
      </c>
      <c r="DR12" s="601">
        <f t="shared" si="43"/>
        <v>2092.0614640883978</v>
      </c>
      <c r="DS12" s="600">
        <f t="shared" si="44"/>
        <v>2055.0539796640742</v>
      </c>
      <c r="DT12" s="600">
        <f t="shared" si="45"/>
        <v>2019.3647462674412</v>
      </c>
      <c r="DU12" s="600">
        <f t="shared" si="46"/>
        <v>1984.9245599360966</v>
      </c>
      <c r="DV12" s="600">
        <f t="shared" si="47"/>
        <v>1951.668977383119</v>
      </c>
      <c r="DW12" s="603">
        <f t="shared" si="48"/>
        <v>20696.07132132132</v>
      </c>
      <c r="DX12" s="600">
        <f t="shared" si="49"/>
        <v>22283.276785714286</v>
      </c>
      <c r="DY12" s="600">
        <f t="shared" si="50"/>
        <v>23660.02806122449</v>
      </c>
      <c r="DZ12" s="600">
        <f t="shared" si="51"/>
        <v>24503.535953177259</v>
      </c>
      <c r="EA12" s="600">
        <f t="shared" si="52"/>
        <v>25237.533606557376</v>
      </c>
      <c r="EB12" s="600">
        <f t="shared" si="53"/>
        <v>24863.269778481012</v>
      </c>
      <c r="EC12" s="600">
        <f t="shared" si="54"/>
        <v>22170.902777777777</v>
      </c>
      <c r="ED12" s="600">
        <f t="shared" si="55"/>
        <v>25697.352900552487</v>
      </c>
      <c r="EE12" s="603">
        <f t="shared" si="56"/>
        <v>26067.82131364413</v>
      </c>
      <c r="EF12" s="600">
        <f t="shared" si="57"/>
        <v>26425.093197063943</v>
      </c>
      <c r="EG12" s="600">
        <f t="shared" si="58"/>
        <v>26769.861326409358</v>
      </c>
      <c r="EH12" s="601">
        <f t="shared" si="59"/>
        <v>27102.770819893922</v>
      </c>
      <c r="EI12" s="603">
        <f t="shared" si="113"/>
        <v>23180.924924924922</v>
      </c>
      <c r="EJ12" s="600">
        <f t="shared" si="114"/>
        <v>25272.022727272728</v>
      </c>
      <c r="EK12" s="600">
        <f t="shared" si="115"/>
        <v>26982.234693877552</v>
      </c>
      <c r="EL12" s="600">
        <f t="shared" si="116"/>
        <v>26890.404682274249</v>
      </c>
      <c r="EM12" s="600">
        <f t="shared" si="117"/>
        <v>27254.47213114754</v>
      </c>
      <c r="EN12" s="600">
        <f t="shared" si="118"/>
        <v>27056.604430379746</v>
      </c>
      <c r="EO12" s="600">
        <f t="shared" si="119"/>
        <v>24638.581871345028</v>
      </c>
      <c r="EP12" s="601">
        <f t="shared" si="120"/>
        <v>27789.414364640885</v>
      </c>
      <c r="EQ12" s="600">
        <f t="shared" si="121"/>
        <v>28122.875293308203</v>
      </c>
      <c r="ER12" s="600">
        <f t="shared" si="122"/>
        <v>28444.457943331385</v>
      </c>
      <c r="ES12" s="600">
        <f t="shared" si="123"/>
        <v>28754.785886345453</v>
      </c>
      <c r="ET12" s="601">
        <f t="shared" si="124"/>
        <v>29054.439797277042</v>
      </c>
      <c r="EV12" s="605">
        <v>1357270.2</v>
      </c>
      <c r="EW12" s="604">
        <v>1357270.2</v>
      </c>
      <c r="EX12" s="604">
        <v>1357270.2</v>
      </c>
      <c r="EY12" s="604">
        <v>1381629.04</v>
      </c>
      <c r="EZ12" s="604">
        <v>1385464.3</v>
      </c>
      <c r="FA12" s="604">
        <v>1388559.7</v>
      </c>
      <c r="FB12" s="604">
        <v>1383873.7</v>
      </c>
      <c r="FC12" s="604">
        <v>1371410.92</v>
      </c>
      <c r="FD12" s="605">
        <f t="shared" si="125"/>
        <v>1389577.3448485753</v>
      </c>
      <c r="FE12" s="604">
        <f t="shared" si="126"/>
        <v>1407984.4116425852</v>
      </c>
      <c r="FF12" s="604">
        <f t="shared" si="126"/>
        <v>1426635.3080508409</v>
      </c>
      <c r="FG12" s="606">
        <f t="shared" si="126"/>
        <v>1445533.2639676784</v>
      </c>
    </row>
    <row r="13" spans="1:163" x14ac:dyDescent="0.25">
      <c r="A13" s="108">
        <v>8</v>
      </c>
      <c r="B13" s="130" t="s">
        <v>6</v>
      </c>
      <c r="C13" s="605">
        <v>1632247</v>
      </c>
      <c r="D13" s="604">
        <v>1686250</v>
      </c>
      <c r="E13" s="604">
        <v>1686146</v>
      </c>
      <c r="F13" s="604">
        <v>1543553</v>
      </c>
      <c r="G13" s="604">
        <v>1423071</v>
      </c>
      <c r="H13" s="604">
        <v>1514112</v>
      </c>
      <c r="I13" s="600">
        <v>1710507</v>
      </c>
      <c r="J13" s="601">
        <v>1835223</v>
      </c>
      <c r="K13" s="600">
        <f t="shared" ref="K13:N13" si="142">J13*K$186</f>
        <v>1888292.8063038457</v>
      </c>
      <c r="L13" s="600">
        <f t="shared" si="142"/>
        <v>1941362.6126076914</v>
      </c>
      <c r="M13" s="600">
        <f t="shared" si="142"/>
        <v>1994432.4189115372</v>
      </c>
      <c r="N13" s="600">
        <f t="shared" si="142"/>
        <v>2047502.2252153824</v>
      </c>
      <c r="O13" s="603">
        <v>89876</v>
      </c>
      <c r="P13" s="600">
        <v>87134</v>
      </c>
      <c r="Q13" s="600">
        <v>85276</v>
      </c>
      <c r="R13" s="600">
        <v>86226</v>
      </c>
      <c r="S13" s="600">
        <v>48151</v>
      </c>
      <c r="T13" s="600">
        <v>110416</v>
      </c>
      <c r="U13" s="600">
        <v>38464</v>
      </c>
      <c r="V13" s="600">
        <v>52158</v>
      </c>
      <c r="W13" s="603">
        <f t="shared" si="63"/>
        <v>52162.092631343861</v>
      </c>
      <c r="X13" s="600">
        <f t="shared" si="64"/>
        <v>52166.18526268773</v>
      </c>
      <c r="Y13" s="600">
        <f t="shared" si="64"/>
        <v>52170.277894031598</v>
      </c>
      <c r="Z13" s="601">
        <f t="shared" si="64"/>
        <v>52174.370525375467</v>
      </c>
      <c r="AA13" s="604">
        <f t="shared" si="65"/>
        <v>1542371</v>
      </c>
      <c r="AB13" s="604">
        <f t="shared" si="66"/>
        <v>1599116</v>
      </c>
      <c r="AC13" s="604">
        <f t="shared" si="67"/>
        <v>1600870</v>
      </c>
      <c r="AD13" s="604">
        <f t="shared" si="68"/>
        <v>1457327</v>
      </c>
      <c r="AE13" s="604">
        <f t="shared" si="69"/>
        <v>1374920</v>
      </c>
      <c r="AF13" s="604">
        <f t="shared" si="70"/>
        <v>1403696</v>
      </c>
      <c r="AG13" s="604">
        <f t="shared" si="71"/>
        <v>1672043</v>
      </c>
      <c r="AH13" s="604">
        <f t="shared" si="72"/>
        <v>1783065</v>
      </c>
      <c r="AI13" s="605">
        <f t="shared" si="73"/>
        <v>1836130.713672502</v>
      </c>
      <c r="AJ13" s="604">
        <f t="shared" si="74"/>
        <v>1889196.4273450037</v>
      </c>
      <c r="AK13" s="604">
        <f t="shared" si="75"/>
        <v>1942262.1410175057</v>
      </c>
      <c r="AL13" s="606">
        <f t="shared" si="76"/>
        <v>1995327.8546900069</v>
      </c>
      <c r="AM13" s="600">
        <f t="shared" si="128"/>
        <v>1389591</v>
      </c>
      <c r="AN13" s="600">
        <f t="shared" si="129"/>
        <v>1291208.5</v>
      </c>
      <c r="AO13" s="600">
        <f t="shared" si="130"/>
        <v>1392597.5</v>
      </c>
      <c r="AP13" s="600">
        <f t="shared" si="131"/>
        <v>1410699.5</v>
      </c>
      <c r="AQ13" s="600">
        <f t="shared" si="132"/>
        <v>1370402.5</v>
      </c>
      <c r="AR13" s="600">
        <f t="shared" si="133"/>
        <v>1403696</v>
      </c>
      <c r="AS13" s="600">
        <f t="shared" si="134"/>
        <v>1616726.75</v>
      </c>
      <c r="AT13" s="600">
        <f t="shared" si="84"/>
        <v>1721807.5</v>
      </c>
      <c r="AU13" s="603">
        <f t="shared" si="85"/>
        <v>1779637.3331955157</v>
      </c>
      <c r="AV13" s="600">
        <f t="shared" si="15"/>
        <v>1837469.661993921</v>
      </c>
      <c r="AW13" s="600">
        <f t="shared" si="16"/>
        <v>1895304.3983519464</v>
      </c>
      <c r="AX13" s="601">
        <f t="shared" si="17"/>
        <v>1953141.4481899382</v>
      </c>
      <c r="AY13" s="600">
        <f t="shared" si="86"/>
        <v>152780</v>
      </c>
      <c r="AZ13" s="600">
        <f t="shared" si="18"/>
        <v>307907.5</v>
      </c>
      <c r="BA13" s="600">
        <f t="shared" si="19"/>
        <v>208272.5</v>
      </c>
      <c r="BB13" s="600">
        <f t="shared" si="20"/>
        <v>46627.5</v>
      </c>
      <c r="BC13" s="600">
        <f t="shared" si="21"/>
        <v>4517.5</v>
      </c>
      <c r="BD13" s="600">
        <f t="shared" si="87"/>
        <v>0</v>
      </c>
      <c r="BE13" s="600">
        <f t="shared" si="88"/>
        <v>55316.25</v>
      </c>
      <c r="BF13" s="600">
        <f t="shared" si="89"/>
        <v>61257.5</v>
      </c>
      <c r="BG13" s="603">
        <f t="shared" si="90"/>
        <v>61285.206112932588</v>
      </c>
      <c r="BH13" s="600">
        <f t="shared" si="91"/>
        <v>61312.912225865184</v>
      </c>
      <c r="BI13" s="600">
        <f t="shared" si="92"/>
        <v>61340.618338797787</v>
      </c>
      <c r="BJ13" s="601">
        <f t="shared" si="93"/>
        <v>61368.324451730376</v>
      </c>
      <c r="BK13" s="604">
        <v>122224</v>
      </c>
      <c r="BL13" s="604">
        <v>246326</v>
      </c>
      <c r="BM13" s="604">
        <v>166618</v>
      </c>
      <c r="BN13" s="604">
        <v>37302</v>
      </c>
      <c r="BO13" s="604">
        <v>3614</v>
      </c>
      <c r="BP13" s="604">
        <v>0</v>
      </c>
      <c r="BQ13" s="604">
        <v>44253</v>
      </c>
      <c r="BR13" s="604">
        <v>49006</v>
      </c>
      <c r="BS13" s="605">
        <f t="shared" si="94"/>
        <v>49028.164890346074</v>
      </c>
      <c r="BT13" s="604">
        <f t="shared" si="23"/>
        <v>49050.329780692147</v>
      </c>
      <c r="BU13" s="604">
        <f t="shared" si="23"/>
        <v>49072.494671038228</v>
      </c>
      <c r="BV13" s="606">
        <f t="shared" si="23"/>
        <v>49094.659561384302</v>
      </c>
      <c r="BW13" s="604">
        <f t="shared" si="95"/>
        <v>569009.9</v>
      </c>
      <c r="BX13" s="604">
        <f t="shared" si="96"/>
        <v>693111.9</v>
      </c>
      <c r="BY13" s="604">
        <f t="shared" si="97"/>
        <v>613403.9</v>
      </c>
      <c r="BZ13" s="604">
        <f t="shared" si="98"/>
        <v>486621.42</v>
      </c>
      <c r="CA13" s="604">
        <f t="shared" si="99"/>
        <v>454072.58</v>
      </c>
      <c r="CB13" s="604">
        <f t="shared" si="100"/>
        <v>451743.16</v>
      </c>
      <c r="CC13" s="604">
        <f t="shared" si="101"/>
        <v>498052.5</v>
      </c>
      <c r="CD13" s="604">
        <f t="shared" si="102"/>
        <v>490654.46</v>
      </c>
      <c r="CE13" s="605">
        <f t="shared" si="103"/>
        <v>496526.93090809241</v>
      </c>
      <c r="CF13" s="604">
        <f t="shared" si="104"/>
        <v>502476.89802323887</v>
      </c>
      <c r="CG13" s="604">
        <f t="shared" si="105"/>
        <v>508505.38790064695</v>
      </c>
      <c r="CH13" s="606">
        <f t="shared" si="106"/>
        <v>514613.44069381006</v>
      </c>
      <c r="CI13" s="159">
        <f t="shared" si="107"/>
        <v>56.142857142857146</v>
      </c>
      <c r="CJ13" s="157">
        <v>69</v>
      </c>
      <c r="CK13" s="158">
        <v>63</v>
      </c>
      <c r="CL13" s="158">
        <v>63</v>
      </c>
      <c r="CM13" s="158">
        <v>54</v>
      </c>
      <c r="CN13" s="158">
        <v>52</v>
      </c>
      <c r="CO13" s="158">
        <v>55</v>
      </c>
      <c r="CP13" s="158">
        <v>51</v>
      </c>
      <c r="CQ13" s="158">
        <v>55</v>
      </c>
      <c r="CR13" s="157">
        <f t="shared" si="108"/>
        <v>56.015765815382395</v>
      </c>
      <c r="CS13" s="158">
        <f t="shared" si="25"/>
        <v>57.031531630764789</v>
      </c>
      <c r="CT13" s="158">
        <f t="shared" si="25"/>
        <v>58.047297446147184</v>
      </c>
      <c r="CU13" s="158">
        <f t="shared" si="25"/>
        <v>59.063063261529578</v>
      </c>
      <c r="CV13" s="310">
        <f t="shared" si="109"/>
        <v>57.539414538455986</v>
      </c>
      <c r="CW13" s="604">
        <f t="shared" si="110"/>
        <v>23942.636025356122</v>
      </c>
      <c r="CX13" s="600">
        <f t="shared" si="111"/>
        <v>23942.636025356122</v>
      </c>
      <c r="CY13" s="604">
        <f t="shared" si="26"/>
        <v>25032.781477250788</v>
      </c>
      <c r="CZ13" s="604">
        <f t="shared" si="27"/>
        <v>25146.285287234725</v>
      </c>
      <c r="DA13" s="604">
        <f t="shared" si="28"/>
        <v>25232.422514871636</v>
      </c>
      <c r="DB13" s="604">
        <f t="shared" si="29"/>
        <v>26048.122113012643</v>
      </c>
      <c r="DC13" s="604">
        <f t="shared" si="30"/>
        <v>26479.357627926373</v>
      </c>
      <c r="DD13" s="604">
        <f t="shared" ref="DD13" si="143">DD12</f>
        <v>26931.540509428491</v>
      </c>
      <c r="DE13" s="605">
        <f t="shared" si="32"/>
        <v>27150.99054421578</v>
      </c>
      <c r="DF13" s="604">
        <f t="shared" si="33"/>
        <v>27524.333956490984</v>
      </c>
      <c r="DG13" s="604">
        <f t="shared" si="34"/>
        <v>27884.378428171603</v>
      </c>
      <c r="DH13" s="606">
        <f t="shared" si="35"/>
        <v>28231.822111100952</v>
      </c>
      <c r="DJ13" s="9" t="s">
        <v>6</v>
      </c>
      <c r="DK13" s="603">
        <f t="shared" si="36"/>
        <v>2214.2028985507245</v>
      </c>
      <c r="DL13" s="600">
        <f t="shared" si="37"/>
        <v>4887.4206349206352</v>
      </c>
      <c r="DM13" s="600">
        <f t="shared" si="38"/>
        <v>3305.9126984126983</v>
      </c>
      <c r="DN13" s="600">
        <f t="shared" si="39"/>
        <v>863.47222222222217</v>
      </c>
      <c r="DO13" s="600">
        <f t="shared" si="40"/>
        <v>86.875</v>
      </c>
      <c r="DP13" s="600">
        <f t="shared" si="41"/>
        <v>0</v>
      </c>
      <c r="DQ13" s="600">
        <f t="shared" si="42"/>
        <v>1084.6323529411766</v>
      </c>
      <c r="DR13" s="601">
        <f t="shared" si="43"/>
        <v>1113.7727272727273</v>
      </c>
      <c r="DS13" s="600">
        <f t="shared" si="44"/>
        <v>1094.070664229019</v>
      </c>
      <c r="DT13" s="600">
        <f t="shared" si="45"/>
        <v>1075.0704123259222</v>
      </c>
      <c r="DU13" s="600">
        <f t="shared" si="46"/>
        <v>1056.7351287233648</v>
      </c>
      <c r="DV13" s="600">
        <f t="shared" si="47"/>
        <v>1039.0305050720644</v>
      </c>
      <c r="DW13" s="603">
        <f t="shared" si="48"/>
        <v>20139</v>
      </c>
      <c r="DX13" s="600">
        <f t="shared" si="49"/>
        <v>20495.373015873014</v>
      </c>
      <c r="DY13" s="600">
        <f t="shared" si="50"/>
        <v>22104.722222222223</v>
      </c>
      <c r="DZ13" s="600">
        <f t="shared" si="51"/>
        <v>26124.064814814814</v>
      </c>
      <c r="EA13" s="600">
        <f t="shared" si="52"/>
        <v>26353.89423076923</v>
      </c>
      <c r="EB13" s="600">
        <f t="shared" si="53"/>
        <v>25521.745454545453</v>
      </c>
      <c r="EC13" s="600">
        <f t="shared" si="54"/>
        <v>31700.524509803923</v>
      </c>
      <c r="ED13" s="600">
        <f t="shared" si="55"/>
        <v>31305.590909090908</v>
      </c>
      <c r="EE13" s="603">
        <f t="shared" si="56"/>
        <v>31684.749493725249</v>
      </c>
      <c r="EF13" s="600">
        <f t="shared" si="57"/>
        <v>32050.40199434368</v>
      </c>
      <c r="EG13" s="600">
        <f t="shared" si="58"/>
        <v>32403.257437156564</v>
      </c>
      <c r="EH13" s="601">
        <f t="shared" si="59"/>
        <v>32743.976073079011</v>
      </c>
      <c r="EI13" s="603">
        <f t="shared" si="113"/>
        <v>22353.202898550724</v>
      </c>
      <c r="EJ13" s="600">
        <f t="shared" si="114"/>
        <v>25382.79365079365</v>
      </c>
      <c r="EK13" s="600">
        <f t="shared" si="115"/>
        <v>25410.634920634922</v>
      </c>
      <c r="EL13" s="600">
        <f t="shared" si="116"/>
        <v>26987.537037037036</v>
      </c>
      <c r="EM13" s="600">
        <f t="shared" si="117"/>
        <v>26440.76923076923</v>
      </c>
      <c r="EN13" s="600">
        <f t="shared" si="118"/>
        <v>25521.745454545453</v>
      </c>
      <c r="EO13" s="600">
        <f t="shared" si="119"/>
        <v>32785.156862745098</v>
      </c>
      <c r="EP13" s="601">
        <f t="shared" si="120"/>
        <v>32419.363636363636</v>
      </c>
      <c r="EQ13" s="600">
        <f t="shared" si="121"/>
        <v>32778.820157954266</v>
      </c>
      <c r="ER13" s="600">
        <f t="shared" si="122"/>
        <v>33125.4724066696</v>
      </c>
      <c r="ES13" s="600">
        <f t="shared" si="123"/>
        <v>33459.992565879926</v>
      </c>
      <c r="ET13" s="601">
        <f t="shared" si="124"/>
        <v>33783.006578151078</v>
      </c>
      <c r="EV13" s="605">
        <v>446785.9</v>
      </c>
      <c r="EW13" s="604">
        <v>446785.9</v>
      </c>
      <c r="EX13" s="604">
        <v>446785.9</v>
      </c>
      <c r="EY13" s="604">
        <v>449319.42</v>
      </c>
      <c r="EZ13" s="604">
        <v>450458.58</v>
      </c>
      <c r="FA13" s="604">
        <v>451743.16</v>
      </c>
      <c r="FB13" s="604">
        <v>453799.5</v>
      </c>
      <c r="FC13" s="604">
        <v>441648.46</v>
      </c>
      <c r="FD13" s="605">
        <f t="shared" si="125"/>
        <v>447498.76601774635</v>
      </c>
      <c r="FE13" s="604">
        <f t="shared" si="126"/>
        <v>453426.56824254675</v>
      </c>
      <c r="FF13" s="604">
        <f t="shared" si="126"/>
        <v>459432.89322960872</v>
      </c>
      <c r="FG13" s="606">
        <f t="shared" si="126"/>
        <v>465518.78113242576</v>
      </c>
    </row>
    <row r="14" spans="1:163" x14ac:dyDescent="0.25">
      <c r="A14" s="108">
        <v>9</v>
      </c>
      <c r="B14" s="130" t="s">
        <v>7</v>
      </c>
      <c r="C14" s="605">
        <v>9449867</v>
      </c>
      <c r="D14" s="604">
        <v>9614639</v>
      </c>
      <c r="E14" s="604">
        <v>9553193</v>
      </c>
      <c r="F14" s="604">
        <v>9786611</v>
      </c>
      <c r="G14" s="604">
        <v>10025968</v>
      </c>
      <c r="H14" s="604">
        <v>10364257</v>
      </c>
      <c r="I14" s="600">
        <v>10479076</v>
      </c>
      <c r="J14" s="601">
        <v>11001465</v>
      </c>
      <c r="K14" s="600">
        <f t="shared" ref="K14:N14" si="144">J14*K$186</f>
        <v>11319598.336716322</v>
      </c>
      <c r="L14" s="600">
        <f t="shared" si="144"/>
        <v>11637731.673432644</v>
      </c>
      <c r="M14" s="600">
        <f t="shared" si="144"/>
        <v>11955865.010148965</v>
      </c>
      <c r="N14" s="600">
        <f t="shared" si="144"/>
        <v>12273998.346865283</v>
      </c>
      <c r="O14" s="603">
        <v>835533</v>
      </c>
      <c r="P14" s="600">
        <v>516845</v>
      </c>
      <c r="Q14" s="600">
        <v>618326</v>
      </c>
      <c r="R14" s="600">
        <v>541643</v>
      </c>
      <c r="S14" s="600">
        <v>564944</v>
      </c>
      <c r="T14" s="600">
        <v>553911</v>
      </c>
      <c r="U14" s="600">
        <v>547071</v>
      </c>
      <c r="V14" s="600">
        <v>499686</v>
      </c>
      <c r="W14" s="603">
        <f t="shared" si="63"/>
        <v>499725.20837811439</v>
      </c>
      <c r="X14" s="600">
        <f t="shared" si="64"/>
        <v>499764.41675622883</v>
      </c>
      <c r="Y14" s="600">
        <f t="shared" si="64"/>
        <v>499803.62513434328</v>
      </c>
      <c r="Z14" s="601">
        <f t="shared" si="64"/>
        <v>499842.83351245767</v>
      </c>
      <c r="AA14" s="604">
        <f t="shared" si="65"/>
        <v>8614334</v>
      </c>
      <c r="AB14" s="604">
        <f t="shared" si="66"/>
        <v>9097794</v>
      </c>
      <c r="AC14" s="604">
        <f t="shared" si="67"/>
        <v>8934867</v>
      </c>
      <c r="AD14" s="604">
        <f t="shared" si="68"/>
        <v>9244968</v>
      </c>
      <c r="AE14" s="604">
        <f t="shared" si="69"/>
        <v>9461024</v>
      </c>
      <c r="AF14" s="604">
        <f t="shared" si="70"/>
        <v>9810346</v>
      </c>
      <c r="AG14" s="604">
        <f t="shared" si="71"/>
        <v>9932005</v>
      </c>
      <c r="AH14" s="604">
        <f t="shared" si="72"/>
        <v>10501779</v>
      </c>
      <c r="AI14" s="605">
        <f t="shared" si="73"/>
        <v>10819873.128338208</v>
      </c>
      <c r="AJ14" s="604">
        <f t="shared" si="74"/>
        <v>11137967.256676415</v>
      </c>
      <c r="AK14" s="604">
        <f t="shared" si="75"/>
        <v>11456061.385014622</v>
      </c>
      <c r="AL14" s="606">
        <f t="shared" si="76"/>
        <v>11774155.513352826</v>
      </c>
      <c r="AM14" s="600">
        <f t="shared" si="128"/>
        <v>7290859</v>
      </c>
      <c r="AN14" s="600">
        <f t="shared" si="129"/>
        <v>7887870.25</v>
      </c>
      <c r="AO14" s="600">
        <f t="shared" si="130"/>
        <v>7870143.25</v>
      </c>
      <c r="AP14" s="600">
        <f t="shared" si="131"/>
        <v>8377336.75</v>
      </c>
      <c r="AQ14" s="600">
        <f t="shared" si="132"/>
        <v>8579627.75</v>
      </c>
      <c r="AR14" s="600">
        <f t="shared" si="133"/>
        <v>8976162.25</v>
      </c>
      <c r="AS14" s="600">
        <f t="shared" si="134"/>
        <v>9095132.5</v>
      </c>
      <c r="AT14" s="600">
        <f t="shared" si="84"/>
        <v>9520324</v>
      </c>
      <c r="AU14" s="603">
        <f t="shared" si="85"/>
        <v>9840080.2729209065</v>
      </c>
      <c r="AV14" s="600">
        <f t="shared" si="15"/>
        <v>10159850.344682906</v>
      </c>
      <c r="AW14" s="600">
        <f t="shared" si="16"/>
        <v>10479633.728471734</v>
      </c>
      <c r="AX14" s="601">
        <f t="shared" si="17"/>
        <v>10799429.904096378</v>
      </c>
      <c r="AY14" s="600">
        <f t="shared" si="86"/>
        <v>1323475</v>
      </c>
      <c r="AZ14" s="600">
        <f t="shared" si="18"/>
        <v>1209923.75</v>
      </c>
      <c r="BA14" s="600">
        <f t="shared" si="19"/>
        <v>1064723.75</v>
      </c>
      <c r="BB14" s="600">
        <f t="shared" si="20"/>
        <v>867631.25</v>
      </c>
      <c r="BC14" s="600">
        <f t="shared" si="21"/>
        <v>881396.25</v>
      </c>
      <c r="BD14" s="600">
        <f t="shared" si="87"/>
        <v>834183.75</v>
      </c>
      <c r="BE14" s="600">
        <f t="shared" si="88"/>
        <v>836872.5</v>
      </c>
      <c r="BF14" s="600">
        <f t="shared" si="89"/>
        <v>981455</v>
      </c>
      <c r="BG14" s="603">
        <f t="shared" si="90"/>
        <v>981898.9016131619</v>
      </c>
      <c r="BH14" s="600">
        <f t="shared" si="91"/>
        <v>982342.8032263238</v>
      </c>
      <c r="BI14" s="600">
        <f t="shared" si="92"/>
        <v>982786.70483948558</v>
      </c>
      <c r="BJ14" s="601">
        <f t="shared" si="93"/>
        <v>983230.60645264736</v>
      </c>
      <c r="BK14" s="604">
        <v>1058780</v>
      </c>
      <c r="BL14" s="604">
        <v>967939</v>
      </c>
      <c r="BM14" s="604">
        <v>851779</v>
      </c>
      <c r="BN14" s="604">
        <v>694105</v>
      </c>
      <c r="BO14" s="604">
        <v>705117</v>
      </c>
      <c r="BP14" s="604">
        <v>667347</v>
      </c>
      <c r="BQ14" s="604">
        <v>669498</v>
      </c>
      <c r="BR14" s="604">
        <v>785164</v>
      </c>
      <c r="BS14" s="605">
        <f t="shared" si="94"/>
        <v>785519.1212905295</v>
      </c>
      <c r="BT14" s="604">
        <f t="shared" si="23"/>
        <v>785874.24258105899</v>
      </c>
      <c r="BU14" s="604">
        <f t="shared" si="23"/>
        <v>786229.36387158849</v>
      </c>
      <c r="BV14" s="606">
        <f t="shared" si="23"/>
        <v>786584.48516211787</v>
      </c>
      <c r="BW14" s="604">
        <f t="shared" si="95"/>
        <v>2853504.1399999997</v>
      </c>
      <c r="BX14" s="604">
        <f t="shared" si="96"/>
        <v>2762663.1399999997</v>
      </c>
      <c r="BY14" s="604">
        <f t="shared" si="97"/>
        <v>2646503.1399999997</v>
      </c>
      <c r="BZ14" s="604">
        <f t="shared" si="98"/>
        <v>2504432.2000000002</v>
      </c>
      <c r="CA14" s="604">
        <f t="shared" si="99"/>
        <v>2517171.6399999997</v>
      </c>
      <c r="CB14" s="604">
        <f t="shared" si="100"/>
        <v>2484918.3600000003</v>
      </c>
      <c r="CC14" s="604">
        <f t="shared" si="101"/>
        <v>2487641.1399999997</v>
      </c>
      <c r="CD14" s="604">
        <f t="shared" si="102"/>
        <v>2573335.44</v>
      </c>
      <c r="CE14" s="605">
        <f t="shared" si="103"/>
        <v>2597377.6135134539</v>
      </c>
      <c r="CF14" s="604">
        <f t="shared" si="104"/>
        <v>2621733.5580840111</v>
      </c>
      <c r="CG14" s="604">
        <f t="shared" si="105"/>
        <v>2646407.4300868665</v>
      </c>
      <c r="CH14" s="606">
        <f t="shared" si="106"/>
        <v>2671403.4409547285</v>
      </c>
      <c r="CI14" s="159">
        <f t="shared" si="107"/>
        <v>323.42857142857144</v>
      </c>
      <c r="CJ14" s="157">
        <v>334</v>
      </c>
      <c r="CK14" s="158">
        <v>314</v>
      </c>
      <c r="CL14" s="158">
        <v>314</v>
      </c>
      <c r="CM14" s="158">
        <v>319</v>
      </c>
      <c r="CN14" s="158">
        <v>316</v>
      </c>
      <c r="CO14" s="158">
        <v>322</v>
      </c>
      <c r="CP14" s="158">
        <v>324</v>
      </c>
      <c r="CQ14" s="158">
        <v>355</v>
      </c>
      <c r="CR14" s="157">
        <f t="shared" si="108"/>
        <v>361.55630662655909</v>
      </c>
      <c r="CS14" s="158">
        <f t="shared" si="25"/>
        <v>368.11261325311818</v>
      </c>
      <c r="CT14" s="158">
        <f t="shared" si="25"/>
        <v>374.66891987967728</v>
      </c>
      <c r="CU14" s="158">
        <f t="shared" si="25"/>
        <v>381.22522650623637</v>
      </c>
      <c r="CV14" s="310">
        <f t="shared" si="109"/>
        <v>371.39076656639776</v>
      </c>
      <c r="CW14" s="604">
        <f t="shared" si="110"/>
        <v>23942.636025356122</v>
      </c>
      <c r="CX14" s="600">
        <f t="shared" si="111"/>
        <v>23942.636025356122</v>
      </c>
      <c r="CY14" s="604">
        <f t="shared" si="26"/>
        <v>25032.781477250788</v>
      </c>
      <c r="CZ14" s="604">
        <f t="shared" si="27"/>
        <v>25146.285287234725</v>
      </c>
      <c r="DA14" s="604">
        <f t="shared" si="28"/>
        <v>25232.422514871636</v>
      </c>
      <c r="DB14" s="604">
        <f t="shared" si="29"/>
        <v>26048.122113012643</v>
      </c>
      <c r="DC14" s="604">
        <f t="shared" si="30"/>
        <v>26479.357627926373</v>
      </c>
      <c r="DD14" s="604">
        <f t="shared" ref="DD14" si="145">DD13</f>
        <v>26931.540509428491</v>
      </c>
      <c r="DE14" s="605">
        <f t="shared" si="32"/>
        <v>27150.99054421578</v>
      </c>
      <c r="DF14" s="604">
        <f t="shared" si="33"/>
        <v>27524.333956490984</v>
      </c>
      <c r="DG14" s="604">
        <f t="shared" si="34"/>
        <v>27884.378428171603</v>
      </c>
      <c r="DH14" s="606">
        <f t="shared" si="35"/>
        <v>28231.822111100952</v>
      </c>
      <c r="DJ14" s="9" t="s">
        <v>7</v>
      </c>
      <c r="DK14" s="603">
        <f t="shared" si="36"/>
        <v>3962.5</v>
      </c>
      <c r="DL14" s="600">
        <f t="shared" si="37"/>
        <v>3853.2603503184714</v>
      </c>
      <c r="DM14" s="600">
        <f t="shared" si="38"/>
        <v>3390.8399681528663</v>
      </c>
      <c r="DN14" s="600">
        <f t="shared" si="39"/>
        <v>2719.8471786833857</v>
      </c>
      <c r="DO14" s="600">
        <f t="shared" si="40"/>
        <v>2789.2286392405063</v>
      </c>
      <c r="DP14" s="600">
        <f t="shared" si="41"/>
        <v>2590.6327639751553</v>
      </c>
      <c r="DQ14" s="600">
        <f t="shared" si="42"/>
        <v>2582.9398148148148</v>
      </c>
      <c r="DR14" s="601">
        <f t="shared" si="43"/>
        <v>2764.6619718309857</v>
      </c>
      <c r="DS14" s="600">
        <f t="shared" si="44"/>
        <v>2715.7565325705591</v>
      </c>
      <c r="DT14" s="600">
        <f t="shared" si="45"/>
        <v>2668.593163774191</v>
      </c>
      <c r="DU14" s="600">
        <f t="shared" si="46"/>
        <v>2623.0804123146959</v>
      </c>
      <c r="DV14" s="600">
        <f t="shared" si="47"/>
        <v>2579.1331163037894</v>
      </c>
      <c r="DW14" s="603">
        <f t="shared" si="48"/>
        <v>21828.919161676647</v>
      </c>
      <c r="DX14" s="600">
        <f t="shared" si="49"/>
        <v>25120.605891719744</v>
      </c>
      <c r="DY14" s="600">
        <f t="shared" si="50"/>
        <v>25064.150477707008</v>
      </c>
      <c r="DZ14" s="600">
        <f t="shared" si="51"/>
        <v>26261.243730407525</v>
      </c>
      <c r="EA14" s="600">
        <f t="shared" si="52"/>
        <v>27150.7207278481</v>
      </c>
      <c r="EB14" s="600">
        <f t="shared" si="53"/>
        <v>27876.280279503106</v>
      </c>
      <c r="EC14" s="600">
        <f t="shared" si="54"/>
        <v>28071.396604938273</v>
      </c>
      <c r="ED14" s="600">
        <f t="shared" si="55"/>
        <v>26817.814084507041</v>
      </c>
      <c r="EE14" s="603">
        <f t="shared" si="56"/>
        <v>27210.075018512678</v>
      </c>
      <c r="EF14" s="600">
        <f t="shared" si="57"/>
        <v>27588.363147086664</v>
      </c>
      <c r="EG14" s="600">
        <f t="shared" si="58"/>
        <v>27953.411997820815</v>
      </c>
      <c r="EH14" s="601">
        <f t="shared" si="59"/>
        <v>28305.904637513941</v>
      </c>
      <c r="EI14" s="603">
        <f t="shared" si="113"/>
        <v>25791.419161676647</v>
      </c>
      <c r="EJ14" s="600">
        <f t="shared" si="114"/>
        <v>28973.866242038217</v>
      </c>
      <c r="EK14" s="600">
        <f t="shared" si="115"/>
        <v>28454.990445859876</v>
      </c>
      <c r="EL14" s="600">
        <f t="shared" si="116"/>
        <v>28981.090909090912</v>
      </c>
      <c r="EM14" s="600">
        <f t="shared" si="117"/>
        <v>29939.949367088608</v>
      </c>
      <c r="EN14" s="600">
        <f t="shared" si="118"/>
        <v>30466.91304347826</v>
      </c>
      <c r="EO14" s="600">
        <f t="shared" si="119"/>
        <v>30654.336419753086</v>
      </c>
      <c r="EP14" s="601">
        <f t="shared" si="120"/>
        <v>29582.476056338026</v>
      </c>
      <c r="EQ14" s="600">
        <f t="shared" si="121"/>
        <v>29925.831551083236</v>
      </c>
      <c r="ER14" s="600">
        <f t="shared" si="122"/>
        <v>30256.956310860856</v>
      </c>
      <c r="ES14" s="600">
        <f t="shared" si="123"/>
        <v>30576.49241013551</v>
      </c>
      <c r="ET14" s="601">
        <f t="shared" si="124"/>
        <v>30885.037753817731</v>
      </c>
      <c r="EV14" s="605">
        <v>1794724.14</v>
      </c>
      <c r="EW14" s="604">
        <v>1794724.14</v>
      </c>
      <c r="EX14" s="604">
        <v>1794724.14</v>
      </c>
      <c r="EY14" s="604">
        <v>1810327.2</v>
      </c>
      <c r="EZ14" s="604">
        <v>1812054.64</v>
      </c>
      <c r="FA14" s="604">
        <v>1817571.36</v>
      </c>
      <c r="FB14" s="604">
        <v>1818143.14</v>
      </c>
      <c r="FC14" s="604">
        <v>1788171.44</v>
      </c>
      <c r="FD14" s="605">
        <f t="shared" si="125"/>
        <v>1811858.4922229243</v>
      </c>
      <c r="FE14" s="604">
        <f t="shared" si="126"/>
        <v>1835859.3155029523</v>
      </c>
      <c r="FF14" s="604">
        <f t="shared" si="126"/>
        <v>1860178.0662152781</v>
      </c>
      <c r="FG14" s="606">
        <f t="shared" si="126"/>
        <v>1884818.9557926108</v>
      </c>
    </row>
    <row r="15" spans="1:163" x14ac:dyDescent="0.25">
      <c r="A15" s="108" t="s">
        <v>502</v>
      </c>
      <c r="B15" s="130" t="s">
        <v>8</v>
      </c>
      <c r="C15" s="605">
        <v>0</v>
      </c>
      <c r="D15" s="604">
        <v>0</v>
      </c>
      <c r="E15" s="604">
        <v>0</v>
      </c>
      <c r="F15" s="604">
        <v>0</v>
      </c>
      <c r="G15" s="604">
        <v>0</v>
      </c>
      <c r="H15" s="604">
        <v>0</v>
      </c>
      <c r="I15" s="600">
        <v>0</v>
      </c>
      <c r="J15" s="601">
        <v>0</v>
      </c>
      <c r="K15" s="600">
        <f t="shared" ref="K15:N15" si="146">J15*K$186</f>
        <v>0</v>
      </c>
      <c r="L15" s="600">
        <f t="shared" si="146"/>
        <v>0</v>
      </c>
      <c r="M15" s="600">
        <f t="shared" si="146"/>
        <v>0</v>
      </c>
      <c r="N15" s="600">
        <f t="shared" si="146"/>
        <v>0</v>
      </c>
      <c r="O15" s="603">
        <v>0</v>
      </c>
      <c r="P15" s="600">
        <v>0</v>
      </c>
      <c r="Q15" s="600">
        <v>0</v>
      </c>
      <c r="R15" s="600">
        <v>0</v>
      </c>
      <c r="S15" s="600">
        <v>0</v>
      </c>
      <c r="T15" s="600">
        <v>0</v>
      </c>
      <c r="U15" s="600">
        <v>0</v>
      </c>
      <c r="V15" s="600">
        <v>0</v>
      </c>
      <c r="W15" s="603">
        <f t="shared" si="63"/>
        <v>0</v>
      </c>
      <c r="X15" s="600">
        <f t="shared" si="64"/>
        <v>0</v>
      </c>
      <c r="Y15" s="600">
        <f t="shared" si="64"/>
        <v>0</v>
      </c>
      <c r="Z15" s="601">
        <f t="shared" si="64"/>
        <v>0</v>
      </c>
      <c r="AA15" s="604">
        <f t="shared" si="65"/>
        <v>0</v>
      </c>
      <c r="AB15" s="604">
        <f t="shared" si="66"/>
        <v>0</v>
      </c>
      <c r="AC15" s="604">
        <f t="shared" si="67"/>
        <v>0</v>
      </c>
      <c r="AD15" s="604">
        <f t="shared" si="68"/>
        <v>0</v>
      </c>
      <c r="AE15" s="604">
        <f t="shared" si="69"/>
        <v>0</v>
      </c>
      <c r="AF15" s="604">
        <f t="shared" si="70"/>
        <v>0</v>
      </c>
      <c r="AG15" s="604">
        <f t="shared" si="71"/>
        <v>0</v>
      </c>
      <c r="AH15" s="604">
        <f t="shared" si="72"/>
        <v>0</v>
      </c>
      <c r="AI15" s="605">
        <f t="shared" si="73"/>
        <v>0</v>
      </c>
      <c r="AJ15" s="604">
        <f t="shared" si="74"/>
        <v>0</v>
      </c>
      <c r="AK15" s="604">
        <f t="shared" si="75"/>
        <v>0</v>
      </c>
      <c r="AL15" s="606">
        <f t="shared" si="76"/>
        <v>0</v>
      </c>
      <c r="AM15" s="600">
        <f t="shared" si="128"/>
        <v>0</v>
      </c>
      <c r="AN15" s="600">
        <f t="shared" si="129"/>
        <v>0</v>
      </c>
      <c r="AO15" s="600">
        <f t="shared" si="130"/>
        <v>0</v>
      </c>
      <c r="AP15" s="600">
        <f t="shared" si="131"/>
        <v>0</v>
      </c>
      <c r="AQ15" s="600">
        <f t="shared" si="132"/>
        <v>0</v>
      </c>
      <c r="AR15" s="600">
        <f t="shared" si="133"/>
        <v>0</v>
      </c>
      <c r="AS15" s="600">
        <f t="shared" si="134"/>
        <v>0</v>
      </c>
      <c r="AT15" s="600">
        <f t="shared" si="84"/>
        <v>0</v>
      </c>
      <c r="AU15" s="603">
        <f t="shared" si="85"/>
        <v>0</v>
      </c>
      <c r="AV15" s="600">
        <f t="shared" si="15"/>
        <v>0</v>
      </c>
      <c r="AW15" s="600">
        <f t="shared" si="16"/>
        <v>0</v>
      </c>
      <c r="AX15" s="601">
        <f t="shared" si="17"/>
        <v>0</v>
      </c>
      <c r="AY15" s="600">
        <f t="shared" si="86"/>
        <v>0</v>
      </c>
      <c r="AZ15" s="600">
        <f t="shared" si="18"/>
        <v>0</v>
      </c>
      <c r="BA15" s="600">
        <f t="shared" si="19"/>
        <v>0</v>
      </c>
      <c r="BB15" s="600">
        <f t="shared" si="20"/>
        <v>0</v>
      </c>
      <c r="BC15" s="600">
        <f t="shared" si="21"/>
        <v>0</v>
      </c>
      <c r="BD15" s="600">
        <f t="shared" si="87"/>
        <v>0</v>
      </c>
      <c r="BE15" s="600">
        <f t="shared" si="88"/>
        <v>0</v>
      </c>
      <c r="BF15" s="600">
        <f t="shared" si="89"/>
        <v>0</v>
      </c>
      <c r="BG15" s="603">
        <f t="shared" si="90"/>
        <v>0</v>
      </c>
      <c r="BH15" s="600">
        <f t="shared" si="91"/>
        <v>0</v>
      </c>
      <c r="BI15" s="600">
        <f t="shared" si="92"/>
        <v>0</v>
      </c>
      <c r="BJ15" s="601">
        <f t="shared" si="93"/>
        <v>0</v>
      </c>
      <c r="BK15" s="604">
        <v>0</v>
      </c>
      <c r="BL15" s="604">
        <v>0</v>
      </c>
      <c r="BM15" s="604">
        <v>0</v>
      </c>
      <c r="BN15" s="604">
        <v>0</v>
      </c>
      <c r="BO15" s="604">
        <v>0</v>
      </c>
      <c r="BP15" s="604">
        <v>0</v>
      </c>
      <c r="BQ15" s="604">
        <v>0</v>
      </c>
      <c r="BR15" s="604">
        <v>0</v>
      </c>
      <c r="BS15" s="605">
        <f t="shared" si="94"/>
        <v>0</v>
      </c>
      <c r="BT15" s="604">
        <f t="shared" si="23"/>
        <v>0</v>
      </c>
      <c r="BU15" s="604">
        <f t="shared" si="23"/>
        <v>0</v>
      </c>
      <c r="BV15" s="606">
        <f t="shared" si="23"/>
        <v>0</v>
      </c>
      <c r="BW15" s="604">
        <f t="shared" si="95"/>
        <v>289997.62</v>
      </c>
      <c r="BX15" s="604">
        <f t="shared" si="96"/>
        <v>289997.62</v>
      </c>
      <c r="BY15" s="604">
        <f t="shared" si="97"/>
        <v>289997.62</v>
      </c>
      <c r="BZ15" s="604">
        <f t="shared" si="98"/>
        <v>290136</v>
      </c>
      <c r="CA15" s="604">
        <f t="shared" si="99"/>
        <v>290136</v>
      </c>
      <c r="CB15" s="604">
        <f t="shared" si="100"/>
        <v>290254.14</v>
      </c>
      <c r="CC15" s="604">
        <f t="shared" si="101"/>
        <v>286080.52</v>
      </c>
      <c r="CD15" s="604">
        <f t="shared" si="102"/>
        <v>0</v>
      </c>
      <c r="CE15" s="605">
        <f t="shared" si="103"/>
        <v>0</v>
      </c>
      <c r="CF15" s="604">
        <f t="shared" si="104"/>
        <v>0</v>
      </c>
      <c r="CG15" s="604">
        <f t="shared" si="105"/>
        <v>0</v>
      </c>
      <c r="CH15" s="606">
        <f t="shared" si="106"/>
        <v>0</v>
      </c>
      <c r="CI15" s="159">
        <f t="shared" si="107"/>
        <v>0</v>
      </c>
      <c r="CJ15" s="157">
        <v>0</v>
      </c>
      <c r="CK15" s="158">
        <v>0</v>
      </c>
      <c r="CL15" s="158">
        <v>0</v>
      </c>
      <c r="CM15" s="158">
        <v>0</v>
      </c>
      <c r="CN15" s="158">
        <v>0</v>
      </c>
      <c r="CO15" s="158">
        <v>0</v>
      </c>
      <c r="CP15" s="158">
        <v>0</v>
      </c>
      <c r="CQ15" s="158">
        <v>0</v>
      </c>
      <c r="CR15" s="157">
        <f t="shared" si="108"/>
        <v>0</v>
      </c>
      <c r="CS15" s="158">
        <f t="shared" si="25"/>
        <v>0</v>
      </c>
      <c r="CT15" s="158">
        <f t="shared" si="25"/>
        <v>0</v>
      </c>
      <c r="CU15" s="158">
        <f t="shared" si="25"/>
        <v>0</v>
      </c>
      <c r="CV15" s="310">
        <f t="shared" si="109"/>
        <v>0</v>
      </c>
      <c r="CW15" s="604">
        <f t="shared" si="110"/>
        <v>23942.636025356122</v>
      </c>
      <c r="CX15" s="600">
        <f t="shared" si="111"/>
        <v>23942.636025356122</v>
      </c>
      <c r="CY15" s="604">
        <f t="shared" si="26"/>
        <v>25032.781477250788</v>
      </c>
      <c r="CZ15" s="604">
        <f t="shared" si="27"/>
        <v>25146.285287234725</v>
      </c>
      <c r="DA15" s="604">
        <f t="shared" si="28"/>
        <v>25232.422514871636</v>
      </c>
      <c r="DB15" s="604">
        <f t="shared" si="29"/>
        <v>26048.122113012643</v>
      </c>
      <c r="DC15" s="604">
        <f t="shared" si="30"/>
        <v>26479.357627926373</v>
      </c>
      <c r="DD15" s="604">
        <f t="shared" ref="DD15" si="147">DD14</f>
        <v>26931.540509428491</v>
      </c>
      <c r="DE15" s="605">
        <f t="shared" si="32"/>
        <v>27150.99054421578</v>
      </c>
      <c r="DF15" s="604">
        <f t="shared" si="33"/>
        <v>27524.333956490984</v>
      </c>
      <c r="DG15" s="604">
        <f t="shared" si="34"/>
        <v>27884.378428171603</v>
      </c>
      <c r="DH15" s="606">
        <f t="shared" si="35"/>
        <v>28231.822111100952</v>
      </c>
      <c r="DJ15" s="9" t="s">
        <v>8</v>
      </c>
      <c r="DK15" s="603">
        <f t="shared" si="36"/>
        <v>0</v>
      </c>
      <c r="DL15" s="600">
        <f t="shared" si="37"/>
        <v>0</v>
      </c>
      <c r="DM15" s="600">
        <f t="shared" si="38"/>
        <v>0</v>
      </c>
      <c r="DN15" s="600">
        <f t="shared" si="39"/>
        <v>0</v>
      </c>
      <c r="DO15" s="600">
        <f t="shared" si="40"/>
        <v>0</v>
      </c>
      <c r="DP15" s="600">
        <f t="shared" si="41"/>
        <v>0</v>
      </c>
      <c r="DQ15" s="600">
        <f t="shared" si="42"/>
        <v>0</v>
      </c>
      <c r="DR15" s="601">
        <f t="shared" si="43"/>
        <v>0</v>
      </c>
      <c r="DS15" s="600">
        <f t="shared" si="44"/>
        <v>0</v>
      </c>
      <c r="DT15" s="600">
        <f t="shared" si="45"/>
        <v>0</v>
      </c>
      <c r="DU15" s="600">
        <f t="shared" si="46"/>
        <v>0</v>
      </c>
      <c r="DV15" s="600">
        <f t="shared" si="47"/>
        <v>0</v>
      </c>
      <c r="DW15" s="603">
        <f t="shared" si="48"/>
        <v>0</v>
      </c>
      <c r="DX15" s="600">
        <f t="shared" si="49"/>
        <v>0</v>
      </c>
      <c r="DY15" s="600">
        <f t="shared" si="50"/>
        <v>0</v>
      </c>
      <c r="DZ15" s="600">
        <f t="shared" si="51"/>
        <v>0</v>
      </c>
      <c r="EA15" s="600">
        <f t="shared" si="52"/>
        <v>0</v>
      </c>
      <c r="EB15" s="600">
        <f t="shared" si="53"/>
        <v>0</v>
      </c>
      <c r="EC15" s="600">
        <f t="shared" si="54"/>
        <v>0</v>
      </c>
      <c r="ED15" s="600">
        <f t="shared" si="55"/>
        <v>0</v>
      </c>
      <c r="EE15" s="603">
        <f t="shared" si="56"/>
        <v>0</v>
      </c>
      <c r="EF15" s="600">
        <f t="shared" si="57"/>
        <v>0</v>
      </c>
      <c r="EG15" s="600">
        <f t="shared" si="58"/>
        <v>0</v>
      </c>
      <c r="EH15" s="601">
        <f t="shared" si="59"/>
        <v>0</v>
      </c>
      <c r="EI15" s="603">
        <f t="shared" si="113"/>
        <v>0</v>
      </c>
      <c r="EJ15" s="600">
        <f t="shared" si="114"/>
        <v>0</v>
      </c>
      <c r="EK15" s="600">
        <f t="shared" si="115"/>
        <v>0</v>
      </c>
      <c r="EL15" s="600">
        <f t="shared" si="116"/>
        <v>0</v>
      </c>
      <c r="EM15" s="600">
        <f t="shared" si="117"/>
        <v>0</v>
      </c>
      <c r="EN15" s="600">
        <f t="shared" si="118"/>
        <v>0</v>
      </c>
      <c r="EO15" s="600">
        <f t="shared" si="119"/>
        <v>0</v>
      </c>
      <c r="EP15" s="601">
        <f t="shared" si="120"/>
        <v>0</v>
      </c>
      <c r="EQ15" s="600">
        <f t="shared" si="121"/>
        <v>0</v>
      </c>
      <c r="ER15" s="600">
        <f t="shared" si="122"/>
        <v>0</v>
      </c>
      <c r="ES15" s="600">
        <f t="shared" si="123"/>
        <v>0</v>
      </c>
      <c r="ET15" s="601">
        <f t="shared" si="124"/>
        <v>0</v>
      </c>
      <c r="EV15" s="605">
        <v>289997.62</v>
      </c>
      <c r="EW15" s="604">
        <v>289997.62</v>
      </c>
      <c r="EX15" s="604">
        <v>289997.62</v>
      </c>
      <c r="EY15" s="604">
        <v>290136</v>
      </c>
      <c r="EZ15" s="604">
        <v>290136</v>
      </c>
      <c r="FA15" s="604">
        <v>290254.14</v>
      </c>
      <c r="FB15" s="604">
        <v>286080.52</v>
      </c>
      <c r="FC15" s="604">
        <v>0</v>
      </c>
      <c r="FD15" s="605">
        <f t="shared" si="125"/>
        <v>0</v>
      </c>
      <c r="FE15" s="604">
        <f t="shared" si="126"/>
        <v>0</v>
      </c>
      <c r="FF15" s="604">
        <f t="shared" si="126"/>
        <v>0</v>
      </c>
      <c r="FG15" s="606">
        <f t="shared" si="126"/>
        <v>0</v>
      </c>
    </row>
    <row r="16" spans="1:163" x14ac:dyDescent="0.25">
      <c r="A16" s="108">
        <v>11</v>
      </c>
      <c r="B16" s="130" t="s">
        <v>9</v>
      </c>
      <c r="C16" s="605">
        <v>6957283</v>
      </c>
      <c r="D16" s="604">
        <v>6782667</v>
      </c>
      <c r="E16" s="604">
        <v>6492067</v>
      </c>
      <c r="F16" s="604">
        <v>5921907</v>
      </c>
      <c r="G16" s="604">
        <v>6082003</v>
      </c>
      <c r="H16" s="604">
        <v>6762272</v>
      </c>
      <c r="I16" s="600">
        <v>7635339</v>
      </c>
      <c r="J16" s="601">
        <v>8585065</v>
      </c>
      <c r="K16" s="600">
        <f t="shared" ref="K16:N16" si="148">J16*K$186</f>
        <v>8833322.4252044167</v>
      </c>
      <c r="L16" s="600">
        <f t="shared" si="148"/>
        <v>9081579.8504088335</v>
      </c>
      <c r="M16" s="600">
        <f t="shared" si="148"/>
        <v>9329837.2756132502</v>
      </c>
      <c r="N16" s="600">
        <f t="shared" si="148"/>
        <v>9578094.7008176651</v>
      </c>
      <c r="O16" s="603">
        <v>661504</v>
      </c>
      <c r="P16" s="600">
        <v>511487</v>
      </c>
      <c r="Q16" s="600">
        <v>506097</v>
      </c>
      <c r="R16" s="600">
        <v>550948</v>
      </c>
      <c r="S16" s="600">
        <v>481485</v>
      </c>
      <c r="T16" s="600">
        <v>465378</v>
      </c>
      <c r="U16" s="600">
        <v>602222</v>
      </c>
      <c r="V16" s="600">
        <v>530254</v>
      </c>
      <c r="W16" s="603">
        <f t="shared" si="63"/>
        <v>530295.60692780802</v>
      </c>
      <c r="X16" s="600">
        <f t="shared" si="64"/>
        <v>530337.21385561605</v>
      </c>
      <c r="Y16" s="600">
        <f t="shared" si="64"/>
        <v>530378.82078342407</v>
      </c>
      <c r="Z16" s="601">
        <f t="shared" si="64"/>
        <v>530420.4277112321</v>
      </c>
      <c r="AA16" s="604">
        <f t="shared" si="65"/>
        <v>6295779</v>
      </c>
      <c r="AB16" s="604">
        <f t="shared" si="66"/>
        <v>6271180</v>
      </c>
      <c r="AC16" s="604">
        <f t="shared" si="67"/>
        <v>5985970</v>
      </c>
      <c r="AD16" s="604">
        <f t="shared" si="68"/>
        <v>5370959</v>
      </c>
      <c r="AE16" s="604">
        <f t="shared" si="69"/>
        <v>5600518</v>
      </c>
      <c r="AF16" s="604">
        <f t="shared" si="70"/>
        <v>6296894</v>
      </c>
      <c r="AG16" s="604">
        <f t="shared" si="71"/>
        <v>7033117</v>
      </c>
      <c r="AH16" s="604">
        <f t="shared" si="72"/>
        <v>8054811</v>
      </c>
      <c r="AI16" s="605">
        <f t="shared" si="73"/>
        <v>8303026.8182766084</v>
      </c>
      <c r="AJ16" s="604">
        <f t="shared" si="74"/>
        <v>8551242.6365532167</v>
      </c>
      <c r="AK16" s="604">
        <f t="shared" si="75"/>
        <v>8799458.454829827</v>
      </c>
      <c r="AL16" s="606">
        <f t="shared" si="76"/>
        <v>9047674.2731064335</v>
      </c>
      <c r="AM16" s="600">
        <f t="shared" si="128"/>
        <v>5669144</v>
      </c>
      <c r="AN16" s="600">
        <f t="shared" si="129"/>
        <v>5636247.5</v>
      </c>
      <c r="AO16" s="600">
        <f t="shared" si="130"/>
        <v>5420323.75</v>
      </c>
      <c r="AP16" s="600">
        <f t="shared" si="131"/>
        <v>5076222.75</v>
      </c>
      <c r="AQ16" s="600">
        <f t="shared" si="132"/>
        <v>5381230.5</v>
      </c>
      <c r="AR16" s="600">
        <f t="shared" si="133"/>
        <v>5999201.5</v>
      </c>
      <c r="AS16" s="600">
        <f t="shared" si="134"/>
        <v>6461832</v>
      </c>
      <c r="AT16" s="600">
        <f t="shared" si="84"/>
        <v>7317728.5</v>
      </c>
      <c r="AU16" s="603">
        <f t="shared" si="85"/>
        <v>7563506.8570608627</v>
      </c>
      <c r="AV16" s="600">
        <f t="shared" si="15"/>
        <v>7809295.8205015846</v>
      </c>
      <c r="AW16" s="600">
        <f t="shared" si="16"/>
        <v>8055095.0161358872</v>
      </c>
      <c r="AX16" s="601">
        <f t="shared" si="17"/>
        <v>8300904.0441226941</v>
      </c>
      <c r="AY16" s="600">
        <f t="shared" si="86"/>
        <v>626635</v>
      </c>
      <c r="AZ16" s="600">
        <f t="shared" si="18"/>
        <v>634932.5</v>
      </c>
      <c r="BA16" s="600">
        <f t="shared" si="19"/>
        <v>565646.25</v>
      </c>
      <c r="BB16" s="600">
        <f t="shared" si="20"/>
        <v>294736.25</v>
      </c>
      <c r="BC16" s="600">
        <f t="shared" si="21"/>
        <v>219287.5</v>
      </c>
      <c r="BD16" s="600">
        <f t="shared" si="87"/>
        <v>297692.5</v>
      </c>
      <c r="BE16" s="600">
        <f t="shared" si="88"/>
        <v>571285</v>
      </c>
      <c r="BF16" s="600">
        <f t="shared" si="89"/>
        <v>737082.5</v>
      </c>
      <c r="BG16" s="603">
        <f t="shared" si="90"/>
        <v>737415.87454165844</v>
      </c>
      <c r="BH16" s="600">
        <f t="shared" si="91"/>
        <v>737749.24908331688</v>
      </c>
      <c r="BI16" s="600">
        <f t="shared" si="92"/>
        <v>738082.62362497521</v>
      </c>
      <c r="BJ16" s="601">
        <f t="shared" si="93"/>
        <v>738415.99816663365</v>
      </c>
      <c r="BK16" s="604">
        <v>501308</v>
      </c>
      <c r="BL16" s="604">
        <v>507946</v>
      </c>
      <c r="BM16" s="604">
        <v>452517</v>
      </c>
      <c r="BN16" s="604">
        <v>235789</v>
      </c>
      <c r="BO16" s="604">
        <v>175430</v>
      </c>
      <c r="BP16" s="604">
        <v>238154</v>
      </c>
      <c r="BQ16" s="604">
        <v>457028</v>
      </c>
      <c r="BR16" s="604">
        <v>589666</v>
      </c>
      <c r="BS16" s="605">
        <f t="shared" si="94"/>
        <v>589932.69963332673</v>
      </c>
      <c r="BT16" s="604">
        <f t="shared" si="23"/>
        <v>590199.39926665346</v>
      </c>
      <c r="BU16" s="604">
        <f t="shared" si="23"/>
        <v>590466.09889998019</v>
      </c>
      <c r="BV16" s="606">
        <f t="shared" si="23"/>
        <v>590732.79853330692</v>
      </c>
      <c r="BW16" s="604">
        <f t="shared" si="95"/>
        <v>1691583.9</v>
      </c>
      <c r="BX16" s="604">
        <f t="shared" si="96"/>
        <v>1698221.9</v>
      </c>
      <c r="BY16" s="604">
        <f t="shared" si="97"/>
        <v>1642792.9</v>
      </c>
      <c r="BZ16" s="604">
        <f t="shared" si="98"/>
        <v>1471065.9</v>
      </c>
      <c r="CA16" s="604">
        <f t="shared" si="99"/>
        <v>1476159.54</v>
      </c>
      <c r="CB16" s="604">
        <f t="shared" si="100"/>
        <v>1608871.92</v>
      </c>
      <c r="CC16" s="604">
        <f t="shared" si="101"/>
        <v>1847060.6</v>
      </c>
      <c r="CD16" s="604">
        <f t="shared" si="102"/>
        <v>1953313.78</v>
      </c>
      <c r="CE16" s="605">
        <f t="shared" si="103"/>
        <v>1971644.0698775235</v>
      </c>
      <c r="CF16" s="604">
        <f t="shared" si="104"/>
        <v>1990213.6394996375</v>
      </c>
      <c r="CG16" s="604">
        <f t="shared" si="105"/>
        <v>2009025.6584907304</v>
      </c>
      <c r="CH16" s="606">
        <f t="shared" si="106"/>
        <v>2028083.3384616887</v>
      </c>
      <c r="CI16" s="159">
        <f t="shared" si="107"/>
        <v>258.85714285714283</v>
      </c>
      <c r="CJ16" s="157">
        <v>212</v>
      </c>
      <c r="CK16" s="158">
        <v>217</v>
      </c>
      <c r="CL16" s="158">
        <v>241</v>
      </c>
      <c r="CM16" s="158">
        <v>224</v>
      </c>
      <c r="CN16" s="158">
        <v>236</v>
      </c>
      <c r="CO16" s="158">
        <v>278</v>
      </c>
      <c r="CP16" s="158">
        <v>299</v>
      </c>
      <c r="CQ16" s="158">
        <v>317</v>
      </c>
      <c r="CR16" s="157">
        <f t="shared" si="108"/>
        <v>322.85450479047671</v>
      </c>
      <c r="CS16" s="158">
        <f t="shared" si="25"/>
        <v>328.70900958095342</v>
      </c>
      <c r="CT16" s="158">
        <f t="shared" si="25"/>
        <v>334.56351437143013</v>
      </c>
      <c r="CU16" s="158">
        <f t="shared" si="25"/>
        <v>340.41801916190684</v>
      </c>
      <c r="CV16" s="310">
        <f t="shared" si="109"/>
        <v>331.63626197619175</v>
      </c>
      <c r="CW16" s="604">
        <f t="shared" si="110"/>
        <v>23942.636025356122</v>
      </c>
      <c r="CX16" s="600">
        <f t="shared" si="111"/>
        <v>23942.636025356122</v>
      </c>
      <c r="CY16" s="604">
        <f t="shared" si="26"/>
        <v>25032.781477250788</v>
      </c>
      <c r="CZ16" s="604">
        <f t="shared" si="27"/>
        <v>25146.285287234725</v>
      </c>
      <c r="DA16" s="604">
        <f t="shared" si="28"/>
        <v>25232.422514871636</v>
      </c>
      <c r="DB16" s="604">
        <f t="shared" si="29"/>
        <v>26048.122113012643</v>
      </c>
      <c r="DC16" s="604">
        <f t="shared" si="30"/>
        <v>26479.357627926373</v>
      </c>
      <c r="DD16" s="604">
        <f t="shared" ref="DD16" si="149">DD15</f>
        <v>26931.540509428491</v>
      </c>
      <c r="DE16" s="605">
        <f t="shared" si="32"/>
        <v>27150.99054421578</v>
      </c>
      <c r="DF16" s="604">
        <f t="shared" si="33"/>
        <v>27524.333956490984</v>
      </c>
      <c r="DG16" s="604">
        <f t="shared" si="34"/>
        <v>27884.378428171603</v>
      </c>
      <c r="DH16" s="606">
        <f t="shared" si="35"/>
        <v>28231.822111100952</v>
      </c>
      <c r="DJ16" s="9" t="s">
        <v>9</v>
      </c>
      <c r="DK16" s="603">
        <f t="shared" si="36"/>
        <v>2955.8254716981132</v>
      </c>
      <c r="DL16" s="600">
        <f t="shared" si="37"/>
        <v>2925.9562211981565</v>
      </c>
      <c r="DM16" s="600">
        <f t="shared" si="38"/>
        <v>2347.079875518672</v>
      </c>
      <c r="DN16" s="600">
        <f t="shared" si="39"/>
        <v>1315.7868303571429</v>
      </c>
      <c r="DO16" s="600">
        <f t="shared" si="40"/>
        <v>929.1843220338983</v>
      </c>
      <c r="DP16" s="600">
        <f t="shared" si="41"/>
        <v>1070.8363309352519</v>
      </c>
      <c r="DQ16" s="600">
        <f t="shared" si="42"/>
        <v>1910.6521739130435</v>
      </c>
      <c r="DR16" s="601">
        <f t="shared" si="43"/>
        <v>2325.1813880126183</v>
      </c>
      <c r="DS16" s="600">
        <f t="shared" si="44"/>
        <v>2284.0501327996649</v>
      </c>
      <c r="DT16" s="600">
        <f t="shared" si="45"/>
        <v>2244.3840222810391</v>
      </c>
      <c r="DU16" s="600">
        <f t="shared" si="46"/>
        <v>2206.1061410466918</v>
      </c>
      <c r="DV16" s="600">
        <f t="shared" si="47"/>
        <v>2169.1448648475753</v>
      </c>
      <c r="DW16" s="603">
        <f t="shared" si="48"/>
        <v>26741.245283018867</v>
      </c>
      <c r="DX16" s="600">
        <f t="shared" si="49"/>
        <v>25973.49078341014</v>
      </c>
      <c r="DY16" s="600">
        <f t="shared" si="50"/>
        <v>22490.969917012448</v>
      </c>
      <c r="DZ16" s="600">
        <f t="shared" si="51"/>
        <v>22661.708705357141</v>
      </c>
      <c r="EA16" s="600">
        <f t="shared" si="52"/>
        <v>22801.824152542373</v>
      </c>
      <c r="EB16" s="600">
        <f t="shared" si="53"/>
        <v>21579.861510791368</v>
      </c>
      <c r="EC16" s="600">
        <f t="shared" si="54"/>
        <v>21611.478260869564</v>
      </c>
      <c r="ED16" s="600">
        <f t="shared" si="55"/>
        <v>23084.317034700314</v>
      </c>
      <c r="EE16" s="603">
        <f t="shared" si="56"/>
        <v>23433.499708002568</v>
      </c>
      <c r="EF16" s="600">
        <f t="shared" si="57"/>
        <v>23770.244075240709</v>
      </c>
      <c r="EG16" s="600">
        <f t="shared" si="58"/>
        <v>24095.203107698013</v>
      </c>
      <c r="EH16" s="601">
        <f t="shared" si="59"/>
        <v>24408.984857490221</v>
      </c>
      <c r="EI16" s="603">
        <f t="shared" si="113"/>
        <v>29697.07075471698</v>
      </c>
      <c r="EJ16" s="600">
        <f t="shared" si="114"/>
        <v>28899.447004608297</v>
      </c>
      <c r="EK16" s="600">
        <f t="shared" si="115"/>
        <v>24838.049792531121</v>
      </c>
      <c r="EL16" s="600">
        <f t="shared" si="116"/>
        <v>23977.495535714283</v>
      </c>
      <c r="EM16" s="600">
        <f t="shared" si="117"/>
        <v>23731.008474576272</v>
      </c>
      <c r="EN16" s="600">
        <f t="shared" si="118"/>
        <v>22650.697841726622</v>
      </c>
      <c r="EO16" s="600">
        <f t="shared" si="119"/>
        <v>23522.130434782608</v>
      </c>
      <c r="EP16" s="601">
        <f t="shared" si="120"/>
        <v>25409.498422712932</v>
      </c>
      <c r="EQ16" s="600">
        <f t="shared" si="121"/>
        <v>25717.549840802232</v>
      </c>
      <c r="ER16" s="600">
        <f t="shared" si="122"/>
        <v>26014.628097521749</v>
      </c>
      <c r="ES16" s="600">
        <f t="shared" si="123"/>
        <v>26301.309248744707</v>
      </c>
      <c r="ET16" s="601">
        <f t="shared" si="124"/>
        <v>26578.129722337795</v>
      </c>
      <c r="EV16" s="605">
        <v>1190275.8999999999</v>
      </c>
      <c r="EW16" s="604">
        <v>1190275.8999999999</v>
      </c>
      <c r="EX16" s="604">
        <v>1190275.8999999999</v>
      </c>
      <c r="EY16" s="604">
        <v>1235276.8999999999</v>
      </c>
      <c r="EZ16" s="604">
        <v>1300729.54</v>
      </c>
      <c r="FA16" s="604">
        <v>1370717.92</v>
      </c>
      <c r="FB16" s="604">
        <v>1390032.6</v>
      </c>
      <c r="FC16" s="604">
        <v>1363647.78</v>
      </c>
      <c r="FD16" s="605">
        <f t="shared" si="125"/>
        <v>1381711.3702441966</v>
      </c>
      <c r="FE16" s="604">
        <f t="shared" si="126"/>
        <v>1400014.2402329841</v>
      </c>
      <c r="FF16" s="604">
        <f t="shared" si="126"/>
        <v>1418559.5595907501</v>
      </c>
      <c r="FG16" s="606">
        <f t="shared" si="126"/>
        <v>1437350.5399283818</v>
      </c>
    </row>
    <row r="17" spans="1:163" x14ac:dyDescent="0.25">
      <c r="A17" s="108">
        <v>12</v>
      </c>
      <c r="B17" s="130" t="s">
        <v>10</v>
      </c>
      <c r="C17" s="605">
        <v>3092754</v>
      </c>
      <c r="D17" s="604">
        <v>2991355</v>
      </c>
      <c r="E17" s="604">
        <v>2940058</v>
      </c>
      <c r="F17" s="604">
        <v>3079197</v>
      </c>
      <c r="G17" s="604">
        <v>3110685</v>
      </c>
      <c r="H17" s="604">
        <v>3128534</v>
      </c>
      <c r="I17" s="600">
        <v>2768519</v>
      </c>
      <c r="J17" s="601">
        <v>3048687</v>
      </c>
      <c r="K17" s="600">
        <f t="shared" ref="K17:N17" si="150">J17*K$186</f>
        <v>3136846.983048955</v>
      </c>
      <c r="L17" s="600">
        <f t="shared" si="150"/>
        <v>3225006.96609791</v>
      </c>
      <c r="M17" s="600">
        <f t="shared" si="150"/>
        <v>3313166.9491468649</v>
      </c>
      <c r="N17" s="600">
        <f t="shared" si="150"/>
        <v>3401326.9321958194</v>
      </c>
      <c r="O17" s="603">
        <v>151229</v>
      </c>
      <c r="P17" s="600">
        <v>145942</v>
      </c>
      <c r="Q17" s="600">
        <v>196015</v>
      </c>
      <c r="R17" s="600">
        <v>153154</v>
      </c>
      <c r="S17" s="600">
        <v>159454</v>
      </c>
      <c r="T17" s="600">
        <v>153671</v>
      </c>
      <c r="U17" s="600">
        <v>155762</v>
      </c>
      <c r="V17" s="600">
        <v>149358</v>
      </c>
      <c r="W17" s="603">
        <f t="shared" si="63"/>
        <v>149369.7195297415</v>
      </c>
      <c r="X17" s="600">
        <f t="shared" si="64"/>
        <v>149381.439059483</v>
      </c>
      <c r="Y17" s="600">
        <f t="shared" si="64"/>
        <v>149393.15858922451</v>
      </c>
      <c r="Z17" s="601">
        <f t="shared" si="64"/>
        <v>149404.87811896601</v>
      </c>
      <c r="AA17" s="604">
        <f t="shared" si="65"/>
        <v>2941525</v>
      </c>
      <c r="AB17" s="604">
        <f t="shared" si="66"/>
        <v>2845413</v>
      </c>
      <c r="AC17" s="604">
        <f t="shared" si="67"/>
        <v>2744043</v>
      </c>
      <c r="AD17" s="604">
        <f t="shared" si="68"/>
        <v>2926043</v>
      </c>
      <c r="AE17" s="604">
        <f t="shared" si="69"/>
        <v>2951231</v>
      </c>
      <c r="AF17" s="604">
        <f t="shared" si="70"/>
        <v>2974863</v>
      </c>
      <c r="AG17" s="604">
        <f t="shared" si="71"/>
        <v>2612757</v>
      </c>
      <c r="AH17" s="604">
        <f t="shared" si="72"/>
        <v>2899329</v>
      </c>
      <c r="AI17" s="605">
        <f t="shared" si="73"/>
        <v>2987477.2635192135</v>
      </c>
      <c r="AJ17" s="604">
        <f t="shared" si="74"/>
        <v>3075625.5270384271</v>
      </c>
      <c r="AK17" s="604">
        <f t="shared" si="75"/>
        <v>3163773.7905576406</v>
      </c>
      <c r="AL17" s="606">
        <f t="shared" si="76"/>
        <v>3251922.0540768532</v>
      </c>
      <c r="AM17" s="600">
        <f t="shared" si="128"/>
        <v>2301813.75</v>
      </c>
      <c r="AN17" s="600">
        <f t="shared" si="129"/>
        <v>2559048</v>
      </c>
      <c r="AO17" s="600">
        <f t="shared" si="130"/>
        <v>2440435.5</v>
      </c>
      <c r="AP17" s="600">
        <f t="shared" si="131"/>
        <v>2634876.75</v>
      </c>
      <c r="AQ17" s="600">
        <f t="shared" si="132"/>
        <v>2639399.75</v>
      </c>
      <c r="AR17" s="600">
        <f t="shared" si="133"/>
        <v>2722054.25</v>
      </c>
      <c r="AS17" s="600">
        <f t="shared" si="134"/>
        <v>2462422</v>
      </c>
      <c r="AT17" s="600">
        <f t="shared" si="84"/>
        <v>2664654</v>
      </c>
      <c r="AU17" s="603">
        <f t="shared" si="85"/>
        <v>2754150.936413486</v>
      </c>
      <c r="AV17" s="600">
        <f t="shared" si="15"/>
        <v>2843651.7349998471</v>
      </c>
      <c r="AW17" s="600">
        <f t="shared" si="16"/>
        <v>2933156.2595041008</v>
      </c>
      <c r="AX17" s="601">
        <f t="shared" si="17"/>
        <v>3022664.3643294103</v>
      </c>
      <c r="AY17" s="600">
        <f t="shared" si="86"/>
        <v>639711.25</v>
      </c>
      <c r="AZ17" s="600">
        <f t="shared" si="18"/>
        <v>286365</v>
      </c>
      <c r="BA17" s="600">
        <f t="shared" si="19"/>
        <v>303607.5</v>
      </c>
      <c r="BB17" s="600">
        <f t="shared" si="20"/>
        <v>291166.25</v>
      </c>
      <c r="BC17" s="600">
        <f t="shared" si="21"/>
        <v>311831.25</v>
      </c>
      <c r="BD17" s="600">
        <f t="shared" si="87"/>
        <v>252808.75</v>
      </c>
      <c r="BE17" s="600">
        <f t="shared" si="88"/>
        <v>150335</v>
      </c>
      <c r="BF17" s="600">
        <f t="shared" si="89"/>
        <v>234675</v>
      </c>
      <c r="BG17" s="603">
        <f t="shared" si="90"/>
        <v>234781.14099583653</v>
      </c>
      <c r="BH17" s="600">
        <f t="shared" si="91"/>
        <v>234887.28199167308</v>
      </c>
      <c r="BI17" s="600">
        <f t="shared" si="92"/>
        <v>234993.42298750964</v>
      </c>
      <c r="BJ17" s="601">
        <f t="shared" si="93"/>
        <v>235099.56398334616</v>
      </c>
      <c r="BK17" s="604">
        <v>511769</v>
      </c>
      <c r="BL17" s="604">
        <v>229092</v>
      </c>
      <c r="BM17" s="604">
        <v>242886</v>
      </c>
      <c r="BN17" s="604">
        <v>232933</v>
      </c>
      <c r="BO17" s="604">
        <v>249465</v>
      </c>
      <c r="BP17" s="604">
        <v>202247</v>
      </c>
      <c r="BQ17" s="604">
        <v>120268</v>
      </c>
      <c r="BR17" s="604">
        <v>187740</v>
      </c>
      <c r="BS17" s="605">
        <f t="shared" si="94"/>
        <v>187824.91279666923</v>
      </c>
      <c r="BT17" s="604">
        <f t="shared" si="23"/>
        <v>187909.82559333846</v>
      </c>
      <c r="BU17" s="604">
        <f t="shared" si="23"/>
        <v>187994.7383900077</v>
      </c>
      <c r="BV17" s="606">
        <f t="shared" si="23"/>
        <v>188079.65118667693</v>
      </c>
      <c r="BW17" s="604">
        <f t="shared" si="95"/>
        <v>1175214.2</v>
      </c>
      <c r="BX17" s="604">
        <f t="shared" si="96"/>
        <v>892537.2</v>
      </c>
      <c r="BY17" s="604">
        <f t="shared" si="97"/>
        <v>906331.2</v>
      </c>
      <c r="BZ17" s="604">
        <f t="shared" si="98"/>
        <v>901466.36</v>
      </c>
      <c r="CA17" s="604">
        <f t="shared" si="99"/>
        <v>918774.96</v>
      </c>
      <c r="CB17" s="604">
        <f t="shared" si="100"/>
        <v>872377.12</v>
      </c>
      <c r="CC17" s="604">
        <f t="shared" si="101"/>
        <v>791782.14</v>
      </c>
      <c r="CD17" s="604">
        <f t="shared" si="102"/>
        <v>842280.48</v>
      </c>
      <c r="CE17" s="605">
        <f t="shared" si="103"/>
        <v>851035.77762944461</v>
      </c>
      <c r="CF17" s="604">
        <f t="shared" si="104"/>
        <v>859905.92770185554</v>
      </c>
      <c r="CG17" s="604">
        <f t="shared" si="105"/>
        <v>868892.45161263924</v>
      </c>
      <c r="CH17" s="606">
        <f t="shared" si="106"/>
        <v>877996.8909103995</v>
      </c>
      <c r="CI17" s="159">
        <f t="shared" si="107"/>
        <v>88.714285714285708</v>
      </c>
      <c r="CJ17" s="157">
        <v>79</v>
      </c>
      <c r="CK17" s="158">
        <v>81</v>
      </c>
      <c r="CL17" s="158">
        <v>87</v>
      </c>
      <c r="CM17" s="158">
        <v>86</v>
      </c>
      <c r="CN17" s="158">
        <v>85</v>
      </c>
      <c r="CO17" s="158">
        <v>92</v>
      </c>
      <c r="CP17" s="158">
        <v>96</v>
      </c>
      <c r="CQ17" s="158">
        <v>94</v>
      </c>
      <c r="CR17" s="157">
        <f t="shared" si="108"/>
        <v>95.736036120835365</v>
      </c>
      <c r="CS17" s="158">
        <f t="shared" si="25"/>
        <v>97.47207224167073</v>
      </c>
      <c r="CT17" s="158">
        <f t="shared" si="25"/>
        <v>99.208108362506096</v>
      </c>
      <c r="CU17" s="158">
        <f t="shared" si="25"/>
        <v>100.94414448334146</v>
      </c>
      <c r="CV17" s="310">
        <f t="shared" si="109"/>
        <v>98.340090302088413</v>
      </c>
      <c r="CW17" s="604">
        <f t="shared" si="110"/>
        <v>23942.636025356122</v>
      </c>
      <c r="CX17" s="600">
        <f t="shared" si="111"/>
        <v>23942.636025356122</v>
      </c>
      <c r="CY17" s="604">
        <f t="shared" si="26"/>
        <v>25032.781477250788</v>
      </c>
      <c r="CZ17" s="604">
        <f t="shared" si="27"/>
        <v>25146.285287234725</v>
      </c>
      <c r="DA17" s="604">
        <f t="shared" si="28"/>
        <v>25232.422514871636</v>
      </c>
      <c r="DB17" s="604">
        <f t="shared" si="29"/>
        <v>26048.122113012643</v>
      </c>
      <c r="DC17" s="604">
        <f t="shared" si="30"/>
        <v>26479.357627926373</v>
      </c>
      <c r="DD17" s="604">
        <f t="shared" ref="DD17" si="151">DD16</f>
        <v>26931.540509428491</v>
      </c>
      <c r="DE17" s="605">
        <f t="shared" si="32"/>
        <v>27150.99054421578</v>
      </c>
      <c r="DF17" s="604">
        <f t="shared" si="33"/>
        <v>27524.333956490984</v>
      </c>
      <c r="DG17" s="604">
        <f t="shared" si="34"/>
        <v>27884.378428171603</v>
      </c>
      <c r="DH17" s="606">
        <f t="shared" si="35"/>
        <v>28231.822111100952</v>
      </c>
      <c r="DJ17" s="9" t="s">
        <v>10</v>
      </c>
      <c r="DK17" s="603">
        <f t="shared" si="36"/>
        <v>8097.6107594936711</v>
      </c>
      <c r="DL17" s="600">
        <f t="shared" si="37"/>
        <v>3535.3703703703704</v>
      </c>
      <c r="DM17" s="600">
        <f t="shared" si="38"/>
        <v>3489.7413793103447</v>
      </c>
      <c r="DN17" s="600">
        <f t="shared" si="39"/>
        <v>3385.6540697674418</v>
      </c>
      <c r="DO17" s="600">
        <f t="shared" si="40"/>
        <v>3668.6029411764707</v>
      </c>
      <c r="DP17" s="600">
        <f t="shared" si="41"/>
        <v>2747.921195652174</v>
      </c>
      <c r="DQ17" s="600">
        <f t="shared" si="42"/>
        <v>1565.9895833333333</v>
      </c>
      <c r="DR17" s="601">
        <f t="shared" si="43"/>
        <v>2496.5425531914893</v>
      </c>
      <c r="DS17" s="600">
        <f t="shared" si="44"/>
        <v>2452.3800076650582</v>
      </c>
      <c r="DT17" s="600">
        <f t="shared" si="45"/>
        <v>2409.7905850333955</v>
      </c>
      <c r="DU17" s="600">
        <f t="shared" si="46"/>
        <v>2368.6917013763073</v>
      </c>
      <c r="DV17" s="600">
        <f t="shared" si="47"/>
        <v>2329.0064538824636</v>
      </c>
      <c r="DW17" s="603">
        <f t="shared" si="48"/>
        <v>29136.882911392404</v>
      </c>
      <c r="DX17" s="600">
        <f t="shared" si="49"/>
        <v>31593.185185185186</v>
      </c>
      <c r="DY17" s="600">
        <f t="shared" si="50"/>
        <v>28050.982758620688</v>
      </c>
      <c r="DZ17" s="600">
        <f t="shared" si="51"/>
        <v>30638.101744186046</v>
      </c>
      <c r="EA17" s="600">
        <f t="shared" si="52"/>
        <v>31051.761764705883</v>
      </c>
      <c r="EB17" s="600">
        <f t="shared" si="53"/>
        <v>29587.546195652172</v>
      </c>
      <c r="EC17" s="600">
        <f t="shared" si="54"/>
        <v>25650.229166666668</v>
      </c>
      <c r="ED17" s="600">
        <f t="shared" si="55"/>
        <v>28347.382978723403</v>
      </c>
      <c r="EE17" s="603">
        <f t="shared" si="56"/>
        <v>28752.977813380541</v>
      </c>
      <c r="EF17" s="600">
        <f t="shared" si="57"/>
        <v>29144.124873055658</v>
      </c>
      <c r="EG17" s="600">
        <f t="shared" si="58"/>
        <v>29521.582619722751</v>
      </c>
      <c r="EH17" s="601">
        <f t="shared" si="59"/>
        <v>29886.05733927801</v>
      </c>
      <c r="EI17" s="603">
        <f t="shared" si="113"/>
        <v>37234.493670886077</v>
      </c>
      <c r="EJ17" s="600">
        <f t="shared" si="114"/>
        <v>35128.555555555555</v>
      </c>
      <c r="EK17" s="600">
        <f t="shared" si="115"/>
        <v>31540.724137931033</v>
      </c>
      <c r="EL17" s="600">
        <f t="shared" si="116"/>
        <v>34023.755813953489</v>
      </c>
      <c r="EM17" s="600">
        <f t="shared" si="117"/>
        <v>34720.364705882355</v>
      </c>
      <c r="EN17" s="600">
        <f t="shared" si="118"/>
        <v>32335.467391304344</v>
      </c>
      <c r="EO17" s="600">
        <f t="shared" si="119"/>
        <v>27216.21875</v>
      </c>
      <c r="EP17" s="601">
        <f t="shared" si="120"/>
        <v>30843.925531914891</v>
      </c>
      <c r="EQ17" s="600">
        <f t="shared" si="121"/>
        <v>31205.3578210456</v>
      </c>
      <c r="ER17" s="600">
        <f t="shared" si="122"/>
        <v>31553.915458089054</v>
      </c>
      <c r="ES17" s="600">
        <f t="shared" si="123"/>
        <v>31890.274321099059</v>
      </c>
      <c r="ET17" s="601">
        <f t="shared" si="124"/>
        <v>32215.063793160472</v>
      </c>
      <c r="EV17" s="605">
        <v>663445.19999999995</v>
      </c>
      <c r="EW17" s="604">
        <v>663445.19999999995</v>
      </c>
      <c r="EX17" s="604">
        <v>663445.19999999995</v>
      </c>
      <c r="EY17" s="604">
        <v>668533.36</v>
      </c>
      <c r="EZ17" s="604">
        <v>669309.96</v>
      </c>
      <c r="FA17" s="604">
        <v>670130.12</v>
      </c>
      <c r="FB17" s="604">
        <v>671514.14</v>
      </c>
      <c r="FC17" s="604">
        <v>654540.48</v>
      </c>
      <c r="FD17" s="605">
        <f t="shared" si="125"/>
        <v>663210.86483277532</v>
      </c>
      <c r="FE17" s="604">
        <f t="shared" si="126"/>
        <v>671996.10210851708</v>
      </c>
      <c r="FF17" s="604">
        <f t="shared" si="126"/>
        <v>680897.71322263149</v>
      </c>
      <c r="FG17" s="606">
        <f t="shared" si="126"/>
        <v>689917.23972372257</v>
      </c>
    </row>
    <row r="18" spans="1:163" x14ac:dyDescent="0.25">
      <c r="A18" s="108">
        <v>13</v>
      </c>
      <c r="B18" s="130" t="s">
        <v>11</v>
      </c>
      <c r="C18" s="605">
        <v>1511342</v>
      </c>
      <c r="D18" s="604">
        <v>1679896</v>
      </c>
      <c r="E18" s="604">
        <v>1414828</v>
      </c>
      <c r="F18" s="604">
        <v>1403337</v>
      </c>
      <c r="G18" s="604">
        <v>1340627</v>
      </c>
      <c r="H18" s="604">
        <v>1468777</v>
      </c>
      <c r="I18" s="600">
        <v>1342708</v>
      </c>
      <c r="J18" s="601">
        <v>1136084</v>
      </c>
      <c r="K18" s="600">
        <f t="shared" ref="K18:N18" si="152">J18*K$186</f>
        <v>1168936.5513383923</v>
      </c>
      <c r="L18" s="600">
        <f t="shared" si="152"/>
        <v>1201789.1026767846</v>
      </c>
      <c r="M18" s="600">
        <f t="shared" si="152"/>
        <v>1234641.6540151769</v>
      </c>
      <c r="N18" s="600">
        <f t="shared" si="152"/>
        <v>1267494.205353569</v>
      </c>
      <c r="O18" s="603">
        <v>62332</v>
      </c>
      <c r="P18" s="600">
        <v>58000</v>
      </c>
      <c r="Q18" s="600">
        <v>68459</v>
      </c>
      <c r="R18" s="600">
        <v>63375</v>
      </c>
      <c r="S18" s="600">
        <v>63517</v>
      </c>
      <c r="T18" s="600">
        <v>55000</v>
      </c>
      <c r="U18" s="600">
        <v>70857</v>
      </c>
      <c r="V18" s="600">
        <v>64434</v>
      </c>
      <c r="W18" s="603">
        <f t="shared" si="63"/>
        <v>64439.05588036371</v>
      </c>
      <c r="X18" s="600">
        <f t="shared" si="64"/>
        <v>64444.111760727428</v>
      </c>
      <c r="Y18" s="600">
        <f t="shared" si="64"/>
        <v>64449.167641091146</v>
      </c>
      <c r="Z18" s="601">
        <f t="shared" si="64"/>
        <v>64454.223521454856</v>
      </c>
      <c r="AA18" s="604">
        <f t="shared" si="65"/>
        <v>1449010</v>
      </c>
      <c r="AB18" s="604">
        <f t="shared" si="66"/>
        <v>1621896</v>
      </c>
      <c r="AC18" s="604">
        <f t="shared" si="67"/>
        <v>1346369</v>
      </c>
      <c r="AD18" s="604">
        <f t="shared" si="68"/>
        <v>1339962</v>
      </c>
      <c r="AE18" s="604">
        <f t="shared" si="69"/>
        <v>1277110</v>
      </c>
      <c r="AF18" s="604">
        <f t="shared" si="70"/>
        <v>1413777</v>
      </c>
      <c r="AG18" s="604">
        <f t="shared" si="71"/>
        <v>1271851</v>
      </c>
      <c r="AH18" s="604">
        <f t="shared" si="72"/>
        <v>1071650</v>
      </c>
      <c r="AI18" s="605">
        <f t="shared" si="73"/>
        <v>1104497.4954580285</v>
      </c>
      <c r="AJ18" s="604">
        <f t="shared" si="74"/>
        <v>1137344.9909160573</v>
      </c>
      <c r="AK18" s="604">
        <f t="shared" si="75"/>
        <v>1170192.4863740858</v>
      </c>
      <c r="AL18" s="606">
        <f t="shared" si="76"/>
        <v>1203039.981832114</v>
      </c>
      <c r="AM18" s="600">
        <f t="shared" si="128"/>
        <v>1105850</v>
      </c>
      <c r="AN18" s="600">
        <f t="shared" si="129"/>
        <v>1409682.25</v>
      </c>
      <c r="AO18" s="600">
        <f t="shared" si="130"/>
        <v>1159660.25</v>
      </c>
      <c r="AP18" s="600">
        <f t="shared" si="131"/>
        <v>1154490.75</v>
      </c>
      <c r="AQ18" s="600">
        <f t="shared" si="132"/>
        <v>1182541.25</v>
      </c>
      <c r="AR18" s="600">
        <f t="shared" si="133"/>
        <v>1298848.25</v>
      </c>
      <c r="AS18" s="600">
        <f t="shared" si="134"/>
        <v>1149734.75</v>
      </c>
      <c r="AT18" s="600">
        <f t="shared" si="84"/>
        <v>1071650</v>
      </c>
      <c r="AU18" s="603">
        <f t="shared" si="85"/>
        <v>1104497.4954580285</v>
      </c>
      <c r="AV18" s="600">
        <f t="shared" si="15"/>
        <v>1137344.9909160573</v>
      </c>
      <c r="AW18" s="600">
        <f t="shared" si="16"/>
        <v>1170192.4863740858</v>
      </c>
      <c r="AX18" s="601">
        <f t="shared" si="17"/>
        <v>1203039.981832114</v>
      </c>
      <c r="AY18" s="600">
        <f t="shared" si="86"/>
        <v>343160</v>
      </c>
      <c r="AZ18" s="600">
        <f t="shared" si="18"/>
        <v>212213.75</v>
      </c>
      <c r="BA18" s="600">
        <f t="shared" si="19"/>
        <v>186708.75</v>
      </c>
      <c r="BB18" s="600">
        <f t="shared" si="20"/>
        <v>185471.25</v>
      </c>
      <c r="BC18" s="600">
        <f t="shared" si="21"/>
        <v>94568.75</v>
      </c>
      <c r="BD18" s="600">
        <f t="shared" si="87"/>
        <v>114928.75</v>
      </c>
      <c r="BE18" s="600">
        <f t="shared" si="88"/>
        <v>122116.25</v>
      </c>
      <c r="BF18" s="600">
        <f t="shared" si="89"/>
        <v>0</v>
      </c>
      <c r="BG18" s="603">
        <f t="shared" si="90"/>
        <v>0</v>
      </c>
      <c r="BH18" s="600">
        <f t="shared" si="91"/>
        <v>0</v>
      </c>
      <c r="BI18" s="600">
        <f t="shared" si="92"/>
        <v>0</v>
      </c>
      <c r="BJ18" s="601">
        <f t="shared" si="93"/>
        <v>0</v>
      </c>
      <c r="BK18" s="604">
        <v>274528</v>
      </c>
      <c r="BL18" s="604">
        <v>169771</v>
      </c>
      <c r="BM18" s="604">
        <v>149367</v>
      </c>
      <c r="BN18" s="604">
        <v>148377</v>
      </c>
      <c r="BO18" s="604">
        <v>75655</v>
      </c>
      <c r="BP18" s="604">
        <v>91943</v>
      </c>
      <c r="BQ18" s="604">
        <v>97693</v>
      </c>
      <c r="BR18" s="604">
        <v>0</v>
      </c>
      <c r="BS18" s="605">
        <f t="shared" si="94"/>
        <v>0</v>
      </c>
      <c r="BT18" s="604">
        <f t="shared" si="23"/>
        <v>0</v>
      </c>
      <c r="BU18" s="604">
        <f t="shared" si="23"/>
        <v>0</v>
      </c>
      <c r="BV18" s="606">
        <f t="shared" si="23"/>
        <v>0</v>
      </c>
      <c r="BW18" s="604">
        <f t="shared" si="95"/>
        <v>544964.1</v>
      </c>
      <c r="BX18" s="604">
        <f t="shared" si="96"/>
        <v>440207.1</v>
      </c>
      <c r="BY18" s="604">
        <f t="shared" si="97"/>
        <v>419803.1</v>
      </c>
      <c r="BZ18" s="604">
        <f t="shared" si="98"/>
        <v>421822.92</v>
      </c>
      <c r="CA18" s="604">
        <f t="shared" si="99"/>
        <v>349942.2</v>
      </c>
      <c r="CB18" s="604">
        <f t="shared" si="100"/>
        <v>366923.64</v>
      </c>
      <c r="CC18" s="604">
        <f t="shared" si="101"/>
        <v>372363.66</v>
      </c>
      <c r="CD18" s="604">
        <f t="shared" si="102"/>
        <v>268001.58</v>
      </c>
      <c r="CE18" s="605">
        <f t="shared" si="103"/>
        <v>271551.66881099582</v>
      </c>
      <c r="CF18" s="604">
        <f t="shared" si="104"/>
        <v>275148.78395133623</v>
      </c>
      <c r="CG18" s="604">
        <f t="shared" si="105"/>
        <v>278793.54835632496</v>
      </c>
      <c r="CH18" s="606">
        <f t="shared" si="106"/>
        <v>282486.59321299189</v>
      </c>
      <c r="CI18" s="159">
        <f t="shared" si="107"/>
        <v>35.285714285714285</v>
      </c>
      <c r="CJ18" s="157">
        <v>41</v>
      </c>
      <c r="CK18" s="158">
        <v>49</v>
      </c>
      <c r="CL18" s="158">
        <v>41</v>
      </c>
      <c r="CM18" s="158">
        <v>40</v>
      </c>
      <c r="CN18" s="158">
        <v>37</v>
      </c>
      <c r="CO18" s="158">
        <v>33</v>
      </c>
      <c r="CP18" s="158">
        <v>25</v>
      </c>
      <c r="CQ18" s="158">
        <v>22</v>
      </c>
      <c r="CR18" s="157">
        <f t="shared" si="108"/>
        <v>22.406306326152958</v>
      </c>
      <c r="CS18" s="158">
        <f t="shared" si="25"/>
        <v>22.812612652305916</v>
      </c>
      <c r="CT18" s="158">
        <f t="shared" si="25"/>
        <v>23.218918978458873</v>
      </c>
      <c r="CU18" s="158">
        <f t="shared" si="25"/>
        <v>23.625225304611831</v>
      </c>
      <c r="CV18" s="310">
        <f t="shared" si="109"/>
        <v>23.015765815382395</v>
      </c>
      <c r="CW18" s="604">
        <f t="shared" si="110"/>
        <v>23942.636025356122</v>
      </c>
      <c r="CX18" s="600">
        <f t="shared" si="111"/>
        <v>23942.636025356122</v>
      </c>
      <c r="CY18" s="604">
        <f t="shared" si="26"/>
        <v>25032.781477250788</v>
      </c>
      <c r="CZ18" s="604">
        <f t="shared" si="27"/>
        <v>25146.285287234725</v>
      </c>
      <c r="DA18" s="604">
        <f t="shared" si="28"/>
        <v>25232.422514871636</v>
      </c>
      <c r="DB18" s="604">
        <f t="shared" si="29"/>
        <v>26048.122113012643</v>
      </c>
      <c r="DC18" s="604">
        <f t="shared" si="30"/>
        <v>26479.357627926373</v>
      </c>
      <c r="DD18" s="604">
        <f t="shared" ref="DD18" si="153">DD17</f>
        <v>26931.540509428491</v>
      </c>
      <c r="DE18" s="605">
        <f t="shared" si="32"/>
        <v>27150.99054421578</v>
      </c>
      <c r="DF18" s="604">
        <f t="shared" si="33"/>
        <v>27524.333956490984</v>
      </c>
      <c r="DG18" s="604">
        <f t="shared" si="34"/>
        <v>27884.378428171603</v>
      </c>
      <c r="DH18" s="606">
        <f t="shared" si="35"/>
        <v>28231.822111100952</v>
      </c>
      <c r="DJ18" s="9" t="s">
        <v>11</v>
      </c>
      <c r="DK18" s="603">
        <f t="shared" si="36"/>
        <v>8369.7560975609758</v>
      </c>
      <c r="DL18" s="600">
        <f t="shared" si="37"/>
        <v>4330.8928571428569</v>
      </c>
      <c r="DM18" s="600">
        <f t="shared" si="38"/>
        <v>4553.8719512195121</v>
      </c>
      <c r="DN18" s="600">
        <f t="shared" si="39"/>
        <v>4636.78125</v>
      </c>
      <c r="DO18" s="600">
        <f t="shared" si="40"/>
        <v>2555.9121621621621</v>
      </c>
      <c r="DP18" s="600">
        <f t="shared" si="41"/>
        <v>3482.689393939394</v>
      </c>
      <c r="DQ18" s="600">
        <f t="shared" si="42"/>
        <v>4884.6499999999996</v>
      </c>
      <c r="DR18" s="601">
        <f t="shared" si="43"/>
        <v>0</v>
      </c>
      <c r="DS18" s="600">
        <f t="shared" si="44"/>
        <v>0</v>
      </c>
      <c r="DT18" s="600">
        <f t="shared" si="45"/>
        <v>0</v>
      </c>
      <c r="DU18" s="600">
        <f t="shared" si="46"/>
        <v>0</v>
      </c>
      <c r="DV18" s="600">
        <f t="shared" si="47"/>
        <v>0</v>
      </c>
      <c r="DW18" s="603">
        <f t="shared" si="48"/>
        <v>26971.951219512193</v>
      </c>
      <c r="DX18" s="600">
        <f t="shared" si="49"/>
        <v>28769.025510204083</v>
      </c>
      <c r="DY18" s="600">
        <f t="shared" si="50"/>
        <v>28284.396341463416</v>
      </c>
      <c r="DZ18" s="600">
        <f t="shared" si="51"/>
        <v>28862.268749999999</v>
      </c>
      <c r="EA18" s="600">
        <f t="shared" si="52"/>
        <v>31960.574324324323</v>
      </c>
      <c r="EB18" s="600">
        <f t="shared" si="53"/>
        <v>39359.03787878788</v>
      </c>
      <c r="EC18" s="600">
        <f t="shared" si="54"/>
        <v>45989.39</v>
      </c>
      <c r="ED18" s="600">
        <f t="shared" si="55"/>
        <v>48711.36363636364</v>
      </c>
      <c r="EE18" s="603">
        <f t="shared" si="56"/>
        <v>49294.046032426297</v>
      </c>
      <c r="EF18" s="600">
        <f t="shared" si="57"/>
        <v>49855.972581952097</v>
      </c>
      <c r="EG18" s="600">
        <f t="shared" si="58"/>
        <v>50398.232900494659</v>
      </c>
      <c r="EH18" s="601">
        <f t="shared" si="59"/>
        <v>50921.841646829547</v>
      </c>
      <c r="EI18" s="603">
        <f t="shared" si="113"/>
        <v>35341.707317073167</v>
      </c>
      <c r="EJ18" s="600">
        <f t="shared" si="114"/>
        <v>33099.918367346938</v>
      </c>
      <c r="EK18" s="600">
        <f t="shared" si="115"/>
        <v>32838.268292682929</v>
      </c>
      <c r="EL18" s="600">
        <f t="shared" si="116"/>
        <v>33499.050000000003</v>
      </c>
      <c r="EM18" s="600">
        <f t="shared" si="117"/>
        <v>34516.486486486487</v>
      </c>
      <c r="EN18" s="600">
        <f t="shared" si="118"/>
        <v>42841.727272727272</v>
      </c>
      <c r="EO18" s="600">
        <f t="shared" si="119"/>
        <v>50874.04</v>
      </c>
      <c r="EP18" s="601">
        <f t="shared" si="120"/>
        <v>48711.36363636364</v>
      </c>
      <c r="EQ18" s="600">
        <f t="shared" si="121"/>
        <v>49294.046032426297</v>
      </c>
      <c r="ER18" s="600">
        <f t="shared" si="122"/>
        <v>49855.972581952097</v>
      </c>
      <c r="ES18" s="600">
        <f t="shared" si="123"/>
        <v>50398.232900494659</v>
      </c>
      <c r="ET18" s="601">
        <f t="shared" si="124"/>
        <v>50921.841646829547</v>
      </c>
      <c r="EV18" s="605">
        <v>270436.09999999998</v>
      </c>
      <c r="EW18" s="604">
        <v>270436.09999999998</v>
      </c>
      <c r="EX18" s="604">
        <v>270436.09999999998</v>
      </c>
      <c r="EY18" s="604">
        <v>273445.92</v>
      </c>
      <c r="EZ18" s="604">
        <v>274287.2</v>
      </c>
      <c r="FA18" s="604">
        <v>274980.64</v>
      </c>
      <c r="FB18" s="604">
        <v>274670.65999999997</v>
      </c>
      <c r="FC18" s="604">
        <v>268001.58</v>
      </c>
      <c r="FD18" s="605">
        <f t="shared" si="125"/>
        <v>271551.66881099582</v>
      </c>
      <c r="FE18" s="604">
        <f t="shared" si="126"/>
        <v>275148.78395133623</v>
      </c>
      <c r="FF18" s="604">
        <f t="shared" si="126"/>
        <v>278793.54835632496</v>
      </c>
      <c r="FG18" s="606">
        <f t="shared" si="126"/>
        <v>282486.59321299189</v>
      </c>
    </row>
    <row r="19" spans="1:163" x14ac:dyDescent="0.25">
      <c r="A19" s="108">
        <v>14</v>
      </c>
      <c r="B19" s="130" t="s">
        <v>12</v>
      </c>
      <c r="C19" s="605">
        <v>9969334</v>
      </c>
      <c r="D19" s="604">
        <v>10272929</v>
      </c>
      <c r="E19" s="604">
        <v>10594459</v>
      </c>
      <c r="F19" s="604">
        <v>10878718</v>
      </c>
      <c r="G19" s="604">
        <v>10943884</v>
      </c>
      <c r="H19" s="604">
        <v>10903484</v>
      </c>
      <c r="I19" s="600">
        <v>11360807</v>
      </c>
      <c r="J19" s="601">
        <v>11876919</v>
      </c>
      <c r="K19" s="600">
        <f t="shared" ref="K19:N19" si="154">J19*K$186</f>
        <v>12220368.156215057</v>
      </c>
      <c r="L19" s="600">
        <f t="shared" si="154"/>
        <v>12563817.312430114</v>
      </c>
      <c r="M19" s="600">
        <f t="shared" si="154"/>
        <v>12907266.46864517</v>
      </c>
      <c r="N19" s="600">
        <f t="shared" si="154"/>
        <v>13250715.624860225</v>
      </c>
      <c r="O19" s="603">
        <v>796353</v>
      </c>
      <c r="P19" s="600">
        <v>618347</v>
      </c>
      <c r="Q19" s="600">
        <v>721842</v>
      </c>
      <c r="R19" s="600">
        <v>442079</v>
      </c>
      <c r="S19" s="600">
        <v>771728</v>
      </c>
      <c r="T19" s="600">
        <v>696864</v>
      </c>
      <c r="U19" s="600">
        <v>776682</v>
      </c>
      <c r="V19" s="600">
        <v>488339</v>
      </c>
      <c r="W19" s="603">
        <f t="shared" si="63"/>
        <v>488377.31802403909</v>
      </c>
      <c r="X19" s="600">
        <f t="shared" si="64"/>
        <v>488415.63604807825</v>
      </c>
      <c r="Y19" s="600">
        <f t="shared" si="64"/>
        <v>488453.9540721174</v>
      </c>
      <c r="Z19" s="601">
        <f t="shared" si="64"/>
        <v>488492.27209615649</v>
      </c>
      <c r="AA19" s="604">
        <f t="shared" si="65"/>
        <v>9172981</v>
      </c>
      <c r="AB19" s="604">
        <f t="shared" si="66"/>
        <v>9654582</v>
      </c>
      <c r="AC19" s="604">
        <f t="shared" si="67"/>
        <v>9872617</v>
      </c>
      <c r="AD19" s="604">
        <f t="shared" si="68"/>
        <v>10436639</v>
      </c>
      <c r="AE19" s="604">
        <f t="shared" si="69"/>
        <v>10172156</v>
      </c>
      <c r="AF19" s="604">
        <f t="shared" si="70"/>
        <v>10206620</v>
      </c>
      <c r="AG19" s="604">
        <f t="shared" si="71"/>
        <v>10584125</v>
      </c>
      <c r="AH19" s="604">
        <f t="shared" si="72"/>
        <v>11388580</v>
      </c>
      <c r="AI19" s="605">
        <f t="shared" si="73"/>
        <v>11731990.838191018</v>
      </c>
      <c r="AJ19" s="604">
        <f t="shared" si="74"/>
        <v>12075401.676382035</v>
      </c>
      <c r="AK19" s="604">
        <f t="shared" si="75"/>
        <v>12418812.514573053</v>
      </c>
      <c r="AL19" s="606">
        <f t="shared" si="76"/>
        <v>12762223.352764068</v>
      </c>
      <c r="AM19" s="600">
        <f t="shared" si="128"/>
        <v>8371519.75</v>
      </c>
      <c r="AN19" s="600">
        <f t="shared" si="129"/>
        <v>8842474.5</v>
      </c>
      <c r="AO19" s="600">
        <f t="shared" si="130"/>
        <v>9044350.75</v>
      </c>
      <c r="AP19" s="600">
        <f t="shared" si="131"/>
        <v>9402466.5</v>
      </c>
      <c r="AQ19" s="600">
        <f t="shared" si="132"/>
        <v>9368498.5</v>
      </c>
      <c r="AR19" s="600">
        <f t="shared" si="133"/>
        <v>9736247.5</v>
      </c>
      <c r="AS19" s="600">
        <f t="shared" si="134"/>
        <v>10057531.25</v>
      </c>
      <c r="AT19" s="600">
        <f t="shared" si="84"/>
        <v>10618105</v>
      </c>
      <c r="AU19" s="603">
        <f t="shared" si="85"/>
        <v>10974732.114821181</v>
      </c>
      <c r="AV19" s="600">
        <f t="shared" si="15"/>
        <v>11331374.619616862</v>
      </c>
      <c r="AW19" s="600">
        <f t="shared" si="16"/>
        <v>11688031.971438615</v>
      </c>
      <c r="AX19" s="601">
        <f t="shared" si="17"/>
        <v>12044703.590112614</v>
      </c>
      <c r="AY19" s="600">
        <f t="shared" si="86"/>
        <v>801461.25</v>
      </c>
      <c r="AZ19" s="600">
        <f t="shared" si="18"/>
        <v>812107.5</v>
      </c>
      <c r="BA19" s="600">
        <f t="shared" si="19"/>
        <v>828266.25</v>
      </c>
      <c r="BB19" s="600">
        <f t="shared" si="20"/>
        <v>1034172.5</v>
      </c>
      <c r="BC19" s="600">
        <f t="shared" si="21"/>
        <v>803657.5</v>
      </c>
      <c r="BD19" s="600">
        <f t="shared" si="87"/>
        <v>470372.5</v>
      </c>
      <c r="BE19" s="600">
        <f t="shared" si="88"/>
        <v>526593.75</v>
      </c>
      <c r="BF19" s="600">
        <f t="shared" si="89"/>
        <v>770475</v>
      </c>
      <c r="BG19" s="603">
        <f t="shared" si="90"/>
        <v>770823.47761272895</v>
      </c>
      <c r="BH19" s="600">
        <f t="shared" si="91"/>
        <v>771171.95522545779</v>
      </c>
      <c r="BI19" s="600">
        <f t="shared" si="92"/>
        <v>771520.43283818662</v>
      </c>
      <c r="BJ19" s="601">
        <f t="shared" si="93"/>
        <v>771868.91045091557</v>
      </c>
      <c r="BK19" s="604">
        <v>641169</v>
      </c>
      <c r="BL19" s="604">
        <v>649686</v>
      </c>
      <c r="BM19" s="604">
        <v>662613</v>
      </c>
      <c r="BN19" s="604">
        <v>827338</v>
      </c>
      <c r="BO19" s="604">
        <v>642926</v>
      </c>
      <c r="BP19" s="604">
        <v>376298</v>
      </c>
      <c r="BQ19" s="604">
        <v>421275</v>
      </c>
      <c r="BR19" s="604">
        <v>616380</v>
      </c>
      <c r="BS19" s="605">
        <f t="shared" si="94"/>
        <v>616658.78209018311</v>
      </c>
      <c r="BT19" s="604">
        <f t="shared" si="23"/>
        <v>616937.56418036623</v>
      </c>
      <c r="BU19" s="604">
        <f t="shared" si="23"/>
        <v>617216.34627054934</v>
      </c>
      <c r="BV19" s="606">
        <f t="shared" si="23"/>
        <v>617495.12836073246</v>
      </c>
      <c r="BW19" s="604">
        <f t="shared" si="95"/>
        <v>1028169.9</v>
      </c>
      <c r="BX19" s="604">
        <f t="shared" si="96"/>
        <v>1036686.9</v>
      </c>
      <c r="BY19" s="604">
        <f t="shared" si="97"/>
        <v>1049613.8999999999</v>
      </c>
      <c r="BZ19" s="604">
        <f t="shared" si="98"/>
        <v>1228752.6400000001</v>
      </c>
      <c r="CA19" s="604">
        <f t="shared" si="99"/>
        <v>1053827.92</v>
      </c>
      <c r="CB19" s="604">
        <f t="shared" si="100"/>
        <v>796775.2</v>
      </c>
      <c r="CC19" s="604">
        <f t="shared" si="101"/>
        <v>885563.44</v>
      </c>
      <c r="CD19" s="604">
        <f t="shared" si="102"/>
        <v>1104844.24</v>
      </c>
      <c r="CE19" s="605">
        <f t="shared" si="103"/>
        <v>1111593.4743651121</v>
      </c>
      <c r="CF19" s="604">
        <f t="shared" si="104"/>
        <v>1118428.4197182837</v>
      </c>
      <c r="CG19" s="604">
        <f t="shared" si="105"/>
        <v>1125350.2114319992</v>
      </c>
      <c r="CH19" s="606">
        <f t="shared" si="106"/>
        <v>1132359.9999184792</v>
      </c>
      <c r="CI19" s="159">
        <f t="shared" si="107"/>
        <v>432.71428571428572</v>
      </c>
      <c r="CJ19" s="157">
        <v>459</v>
      </c>
      <c r="CK19" s="158">
        <v>463</v>
      </c>
      <c r="CL19" s="158">
        <v>452</v>
      </c>
      <c r="CM19" s="158">
        <v>448</v>
      </c>
      <c r="CN19" s="158">
        <v>419</v>
      </c>
      <c r="CO19" s="158">
        <v>412</v>
      </c>
      <c r="CP19" s="158">
        <v>422</v>
      </c>
      <c r="CQ19" s="158">
        <v>413</v>
      </c>
      <c r="CR19" s="157">
        <f t="shared" si="108"/>
        <v>420.62747785005325</v>
      </c>
      <c r="CS19" s="158">
        <f t="shared" si="25"/>
        <v>428.25495570010651</v>
      </c>
      <c r="CT19" s="158">
        <f t="shared" si="25"/>
        <v>435.88243355015976</v>
      </c>
      <c r="CU19" s="158">
        <f t="shared" si="25"/>
        <v>443.50991140021301</v>
      </c>
      <c r="CV19" s="310">
        <f t="shared" si="109"/>
        <v>432.06869462513311</v>
      </c>
      <c r="CW19" s="604">
        <f t="shared" si="110"/>
        <v>23942.636025356122</v>
      </c>
      <c r="CX19" s="600">
        <f t="shared" si="111"/>
        <v>23942.636025356122</v>
      </c>
      <c r="CY19" s="604">
        <f t="shared" si="26"/>
        <v>25032.781477250788</v>
      </c>
      <c r="CZ19" s="604">
        <f t="shared" si="27"/>
        <v>25146.285287234725</v>
      </c>
      <c r="DA19" s="604">
        <f t="shared" si="28"/>
        <v>25232.422514871636</v>
      </c>
      <c r="DB19" s="604">
        <f t="shared" si="29"/>
        <v>26048.122113012643</v>
      </c>
      <c r="DC19" s="604">
        <f t="shared" si="30"/>
        <v>26479.357627926373</v>
      </c>
      <c r="DD19" s="604">
        <f t="shared" ref="DD19" si="155">DD18</f>
        <v>26931.540509428491</v>
      </c>
      <c r="DE19" s="605">
        <f t="shared" si="32"/>
        <v>27150.99054421578</v>
      </c>
      <c r="DF19" s="604">
        <f t="shared" si="33"/>
        <v>27524.333956490984</v>
      </c>
      <c r="DG19" s="604">
        <f t="shared" si="34"/>
        <v>27884.378428171603</v>
      </c>
      <c r="DH19" s="606">
        <f t="shared" si="35"/>
        <v>28231.822111100952</v>
      </c>
      <c r="DJ19" s="9" t="s">
        <v>12</v>
      </c>
      <c r="DK19" s="603">
        <f t="shared" si="36"/>
        <v>1746.1029411764705</v>
      </c>
      <c r="DL19" s="600">
        <f t="shared" si="37"/>
        <v>1754.0118790496761</v>
      </c>
      <c r="DM19" s="600">
        <f t="shared" si="38"/>
        <v>1832.4474557522124</v>
      </c>
      <c r="DN19" s="600">
        <f t="shared" si="39"/>
        <v>2308.4207589285716</v>
      </c>
      <c r="DO19" s="600">
        <f t="shared" si="40"/>
        <v>1918.0369928400955</v>
      </c>
      <c r="DP19" s="600">
        <f t="shared" si="41"/>
        <v>1141.6808252427184</v>
      </c>
      <c r="DQ19" s="600">
        <f t="shared" si="42"/>
        <v>1247.8524881516587</v>
      </c>
      <c r="DR19" s="601">
        <f t="shared" si="43"/>
        <v>1865.5569007263923</v>
      </c>
      <c r="DS19" s="600">
        <f t="shared" si="44"/>
        <v>1832.5561647865402</v>
      </c>
      <c r="DT19" s="600">
        <f t="shared" si="45"/>
        <v>1800.7309546827178</v>
      </c>
      <c r="DU19" s="600">
        <f t="shared" si="46"/>
        <v>1770.0195590685644</v>
      </c>
      <c r="DV19" s="600">
        <f t="shared" si="47"/>
        <v>1740.3645118415382</v>
      </c>
      <c r="DW19" s="603">
        <f t="shared" si="48"/>
        <v>18238.605119825708</v>
      </c>
      <c r="DX19" s="600">
        <f t="shared" si="49"/>
        <v>19098.217062634991</v>
      </c>
      <c r="DY19" s="600">
        <f t="shared" si="50"/>
        <v>20009.625553097347</v>
      </c>
      <c r="DZ19" s="600">
        <f t="shared" si="51"/>
        <v>20987.6484375</v>
      </c>
      <c r="EA19" s="600">
        <f t="shared" si="52"/>
        <v>22359.184964200478</v>
      </c>
      <c r="EB19" s="600">
        <f t="shared" si="53"/>
        <v>23631.668689320388</v>
      </c>
      <c r="EC19" s="600">
        <f t="shared" si="54"/>
        <v>23833.012440758295</v>
      </c>
      <c r="ED19" s="600">
        <f t="shared" si="55"/>
        <v>25709.697336561745</v>
      </c>
      <c r="EE19" s="603">
        <f t="shared" si="56"/>
        <v>26059.085385015584</v>
      </c>
      <c r="EF19" s="600">
        <f t="shared" si="57"/>
        <v>26396.027811695829</v>
      </c>
      <c r="EG19" s="600">
        <f t="shared" si="58"/>
        <v>26721.177971937101</v>
      </c>
      <c r="EH19" s="601">
        <f t="shared" si="59"/>
        <v>27035.144275486859</v>
      </c>
      <c r="EI19" s="603">
        <f t="shared" si="113"/>
        <v>19984.70806100218</v>
      </c>
      <c r="EJ19" s="600">
        <f t="shared" si="114"/>
        <v>20852.228941684665</v>
      </c>
      <c r="EK19" s="600">
        <f t="shared" si="115"/>
        <v>21842.073008849558</v>
      </c>
      <c r="EL19" s="600">
        <f t="shared" si="116"/>
        <v>23296.069196428572</v>
      </c>
      <c r="EM19" s="600">
        <f t="shared" si="117"/>
        <v>24277.221957040572</v>
      </c>
      <c r="EN19" s="600">
        <f t="shared" si="118"/>
        <v>24773.349514563106</v>
      </c>
      <c r="EO19" s="600">
        <f t="shared" si="119"/>
        <v>25080.864928909956</v>
      </c>
      <c r="EP19" s="601">
        <f t="shared" si="120"/>
        <v>27575.254237288136</v>
      </c>
      <c r="EQ19" s="600">
        <f t="shared" si="121"/>
        <v>27891.641549802123</v>
      </c>
      <c r="ER19" s="600">
        <f t="shared" si="122"/>
        <v>28196.758766378545</v>
      </c>
      <c r="ES19" s="600">
        <f t="shared" si="123"/>
        <v>28491.197531005666</v>
      </c>
      <c r="ET19" s="601">
        <f t="shared" si="124"/>
        <v>28775.508787328396</v>
      </c>
      <c r="EV19" s="605">
        <v>387000.9</v>
      </c>
      <c r="EW19" s="604">
        <v>387000.9</v>
      </c>
      <c r="EX19" s="604">
        <v>387000.9</v>
      </c>
      <c r="EY19" s="604">
        <v>401414.64</v>
      </c>
      <c r="EZ19" s="604">
        <v>410901.92</v>
      </c>
      <c r="FA19" s="604">
        <v>420477.2</v>
      </c>
      <c r="FB19" s="604">
        <v>464288.44</v>
      </c>
      <c r="FC19" s="604">
        <v>488464.24</v>
      </c>
      <c r="FD19" s="605">
        <f t="shared" si="125"/>
        <v>494934.69227492897</v>
      </c>
      <c r="FE19" s="604">
        <f t="shared" si="126"/>
        <v>501490.85553791746</v>
      </c>
      <c r="FF19" s="604">
        <f t="shared" si="126"/>
        <v>508133.86516144982</v>
      </c>
      <c r="FG19" s="606">
        <f t="shared" si="126"/>
        <v>514864.87155774684</v>
      </c>
    </row>
    <row r="20" spans="1:163" x14ac:dyDescent="0.25">
      <c r="A20" s="108">
        <v>15</v>
      </c>
      <c r="B20" s="130" t="s">
        <v>13</v>
      </c>
      <c r="C20" s="605">
        <v>58041502</v>
      </c>
      <c r="D20" s="604">
        <v>63573120</v>
      </c>
      <c r="E20" s="604">
        <v>64988829</v>
      </c>
      <c r="F20" s="604">
        <v>65338582</v>
      </c>
      <c r="G20" s="604">
        <v>69500527</v>
      </c>
      <c r="H20" s="604">
        <v>75946399</v>
      </c>
      <c r="I20" s="600">
        <v>80541809</v>
      </c>
      <c r="J20" s="601">
        <v>82020135</v>
      </c>
      <c r="K20" s="600">
        <f t="shared" ref="K20:N20" si="156">J20*K$186</f>
        <v>84391940.866352633</v>
      </c>
      <c r="L20" s="600">
        <f t="shared" si="156"/>
        <v>86763746.732705265</v>
      </c>
      <c r="M20" s="600">
        <f t="shared" si="156"/>
        <v>89135552.599057898</v>
      </c>
      <c r="N20" s="600">
        <f t="shared" si="156"/>
        <v>91507358.465410516</v>
      </c>
      <c r="O20" s="603">
        <v>5002037</v>
      </c>
      <c r="P20" s="600">
        <v>5033670</v>
      </c>
      <c r="Q20" s="600">
        <v>4858564</v>
      </c>
      <c r="R20" s="600">
        <v>4778536</v>
      </c>
      <c r="S20" s="600">
        <v>4506074</v>
      </c>
      <c r="T20" s="600">
        <v>4609440</v>
      </c>
      <c r="U20" s="600">
        <v>5467326</v>
      </c>
      <c r="V20" s="600">
        <v>4715485</v>
      </c>
      <c r="W20" s="603">
        <f t="shared" si="63"/>
        <v>4715855.0054011373</v>
      </c>
      <c r="X20" s="600">
        <f t="shared" si="64"/>
        <v>4716225.0108022746</v>
      </c>
      <c r="Y20" s="600">
        <f t="shared" si="64"/>
        <v>4716595.0162034128</v>
      </c>
      <c r="Z20" s="601">
        <f t="shared" si="64"/>
        <v>4716965.0216045501</v>
      </c>
      <c r="AA20" s="604">
        <f t="shared" si="65"/>
        <v>53039465</v>
      </c>
      <c r="AB20" s="604">
        <f t="shared" si="66"/>
        <v>58539450</v>
      </c>
      <c r="AC20" s="604">
        <f t="shared" si="67"/>
        <v>60130265</v>
      </c>
      <c r="AD20" s="604">
        <f t="shared" si="68"/>
        <v>60560046</v>
      </c>
      <c r="AE20" s="604">
        <f t="shared" si="69"/>
        <v>64994453</v>
      </c>
      <c r="AF20" s="604">
        <f t="shared" si="70"/>
        <v>71336959</v>
      </c>
      <c r="AG20" s="604">
        <f t="shared" si="71"/>
        <v>75074483</v>
      </c>
      <c r="AH20" s="604">
        <f t="shared" si="72"/>
        <v>77304650</v>
      </c>
      <c r="AI20" s="605">
        <f t="shared" si="73"/>
        <v>79676085.860951498</v>
      </c>
      <c r="AJ20" s="604">
        <f t="shared" si="74"/>
        <v>82047521.721902996</v>
      </c>
      <c r="AK20" s="604">
        <f t="shared" si="75"/>
        <v>84418957.58285448</v>
      </c>
      <c r="AL20" s="606">
        <f t="shared" si="76"/>
        <v>86790393.443805963</v>
      </c>
      <c r="AM20" s="600">
        <f t="shared" si="128"/>
        <v>46603058.75</v>
      </c>
      <c r="AN20" s="600">
        <f t="shared" si="129"/>
        <v>51395091.25</v>
      </c>
      <c r="AO20" s="600">
        <f t="shared" si="130"/>
        <v>53817183.75</v>
      </c>
      <c r="AP20" s="600">
        <f t="shared" si="131"/>
        <v>54901533.5</v>
      </c>
      <c r="AQ20" s="600">
        <f t="shared" si="132"/>
        <v>59476894.25</v>
      </c>
      <c r="AR20" s="600">
        <f t="shared" si="133"/>
        <v>65280676.5</v>
      </c>
      <c r="AS20" s="600">
        <f t="shared" si="134"/>
        <v>68082734.25</v>
      </c>
      <c r="AT20" s="600">
        <f t="shared" si="84"/>
        <v>70821741.25</v>
      </c>
      <c r="AU20" s="603">
        <f t="shared" si="85"/>
        <v>73200409.877650574</v>
      </c>
      <c r="AV20" s="600">
        <f t="shared" si="15"/>
        <v>75579181.154953986</v>
      </c>
      <c r="AW20" s="600">
        <f t="shared" si="16"/>
        <v>77958051.460496292</v>
      </c>
      <c r="AX20" s="601">
        <f t="shared" si="17"/>
        <v>80337016.924573794</v>
      </c>
      <c r="AY20" s="600">
        <f t="shared" si="86"/>
        <v>6436406.25</v>
      </c>
      <c r="AZ20" s="600">
        <f t="shared" si="18"/>
        <v>7144358.75</v>
      </c>
      <c r="BA20" s="600">
        <f t="shared" si="19"/>
        <v>6313081.25</v>
      </c>
      <c r="BB20" s="600">
        <f t="shared" si="20"/>
        <v>5658512.5</v>
      </c>
      <c r="BC20" s="600">
        <f t="shared" si="21"/>
        <v>5517558.75</v>
      </c>
      <c r="BD20" s="600">
        <f t="shared" si="87"/>
        <v>6056282.5</v>
      </c>
      <c r="BE20" s="600">
        <f t="shared" si="88"/>
        <v>6991748.75</v>
      </c>
      <c r="BF20" s="600">
        <f t="shared" si="89"/>
        <v>6482908.75</v>
      </c>
      <c r="BG20" s="603">
        <f t="shared" si="90"/>
        <v>6485840.9003809197</v>
      </c>
      <c r="BH20" s="600">
        <f t="shared" si="91"/>
        <v>6488773.0507618394</v>
      </c>
      <c r="BI20" s="600">
        <f t="shared" si="92"/>
        <v>6491705.20114276</v>
      </c>
      <c r="BJ20" s="601">
        <f t="shared" si="93"/>
        <v>6494637.3515236797</v>
      </c>
      <c r="BK20" s="604">
        <v>5149125</v>
      </c>
      <c r="BL20" s="604">
        <v>5715487</v>
      </c>
      <c r="BM20" s="604">
        <v>5050465</v>
      </c>
      <c r="BN20" s="604">
        <v>4526810</v>
      </c>
      <c r="BO20" s="604">
        <v>4414047</v>
      </c>
      <c r="BP20" s="604">
        <v>4845026</v>
      </c>
      <c r="BQ20" s="604">
        <v>5593399</v>
      </c>
      <c r="BR20" s="604">
        <v>5186327</v>
      </c>
      <c r="BS20" s="605">
        <f t="shared" si="94"/>
        <v>5188672.7203047359</v>
      </c>
      <c r="BT20" s="604">
        <f t="shared" si="23"/>
        <v>5191018.4406094719</v>
      </c>
      <c r="BU20" s="604">
        <f t="shared" si="23"/>
        <v>5193364.1609142078</v>
      </c>
      <c r="BV20" s="606">
        <f t="shared" si="23"/>
        <v>5195709.8812189437</v>
      </c>
      <c r="BW20" s="604">
        <f t="shared" si="95"/>
        <v>41272100.68</v>
      </c>
      <c r="BX20" s="604">
        <f t="shared" si="96"/>
        <v>41838462.68</v>
      </c>
      <c r="BY20" s="604">
        <f t="shared" si="97"/>
        <v>41173440.68</v>
      </c>
      <c r="BZ20" s="604">
        <f t="shared" si="98"/>
        <v>41618715.619999997</v>
      </c>
      <c r="CA20" s="604">
        <f t="shared" si="99"/>
        <v>42633378.920000002</v>
      </c>
      <c r="CB20" s="604">
        <f t="shared" si="100"/>
        <v>44203058.560000002</v>
      </c>
      <c r="CC20" s="604">
        <f t="shared" si="101"/>
        <v>45690749.259999998</v>
      </c>
      <c r="CD20" s="604">
        <f t="shared" si="102"/>
        <v>45046968.920000002</v>
      </c>
      <c r="CE20" s="605">
        <f t="shared" si="103"/>
        <v>45577329.508274183</v>
      </c>
      <c r="CF20" s="604">
        <f t="shared" si="104"/>
        <v>46114684.457084656</v>
      </c>
      <c r="CG20" s="604">
        <f t="shared" si="105"/>
        <v>46659126.417381771</v>
      </c>
      <c r="CH20" s="606">
        <f t="shared" si="106"/>
        <v>47210749.267418727</v>
      </c>
      <c r="CI20" s="159">
        <f t="shared" si="107"/>
        <v>2972.5714285714284</v>
      </c>
      <c r="CJ20" s="157">
        <v>2638</v>
      </c>
      <c r="CK20" s="158">
        <v>2665</v>
      </c>
      <c r="CL20" s="158">
        <v>2735</v>
      </c>
      <c r="CM20" s="158">
        <v>2785</v>
      </c>
      <c r="CN20" s="158">
        <v>2815</v>
      </c>
      <c r="CO20" s="158">
        <v>3176</v>
      </c>
      <c r="CP20" s="158">
        <v>3198</v>
      </c>
      <c r="CQ20" s="158">
        <v>3434</v>
      </c>
      <c r="CR20" s="157">
        <f t="shared" si="108"/>
        <v>3497.4207238186027</v>
      </c>
      <c r="CS20" s="158">
        <f t="shared" si="25"/>
        <v>3560.841447637205</v>
      </c>
      <c r="CT20" s="158">
        <f t="shared" si="25"/>
        <v>3624.2621714558072</v>
      </c>
      <c r="CU20" s="158">
        <f t="shared" si="25"/>
        <v>3687.6828952744099</v>
      </c>
      <c r="CV20" s="310">
        <f t="shared" si="109"/>
        <v>3592.5518095465068</v>
      </c>
      <c r="CW20" s="604">
        <f t="shared" si="110"/>
        <v>23942.636025356122</v>
      </c>
      <c r="CX20" s="600">
        <f t="shared" si="111"/>
        <v>23942.636025356122</v>
      </c>
      <c r="CY20" s="604">
        <f t="shared" si="26"/>
        <v>25032.781477250788</v>
      </c>
      <c r="CZ20" s="604">
        <f t="shared" si="27"/>
        <v>25146.285287234725</v>
      </c>
      <c r="DA20" s="604">
        <f t="shared" si="28"/>
        <v>25232.422514871636</v>
      </c>
      <c r="DB20" s="604">
        <f t="shared" si="29"/>
        <v>26048.122113012643</v>
      </c>
      <c r="DC20" s="604">
        <f t="shared" si="30"/>
        <v>26479.357627926373</v>
      </c>
      <c r="DD20" s="604">
        <f t="shared" ref="DD20" si="157">DD19</f>
        <v>26931.540509428491</v>
      </c>
      <c r="DE20" s="605">
        <f t="shared" si="32"/>
        <v>27150.99054421578</v>
      </c>
      <c r="DF20" s="604">
        <f t="shared" si="33"/>
        <v>27524.333956490984</v>
      </c>
      <c r="DG20" s="604">
        <f t="shared" si="34"/>
        <v>27884.378428171603</v>
      </c>
      <c r="DH20" s="606">
        <f t="shared" si="35"/>
        <v>28231.822111100952</v>
      </c>
      <c r="DJ20" s="9" t="s">
        <v>13</v>
      </c>
      <c r="DK20" s="603">
        <f t="shared" si="36"/>
        <v>2439.8810652009097</v>
      </c>
      <c r="DL20" s="600">
        <f t="shared" si="37"/>
        <v>2680.8100375234521</v>
      </c>
      <c r="DM20" s="600">
        <f t="shared" si="38"/>
        <v>2308.2563985374773</v>
      </c>
      <c r="DN20" s="600">
        <f t="shared" si="39"/>
        <v>2031.781867145422</v>
      </c>
      <c r="DO20" s="600">
        <f t="shared" si="40"/>
        <v>1960.0563943161635</v>
      </c>
      <c r="DP20" s="600">
        <f t="shared" si="41"/>
        <v>1906.8899559193956</v>
      </c>
      <c r="DQ20" s="600">
        <f t="shared" si="42"/>
        <v>2186.2879143214509</v>
      </c>
      <c r="DR20" s="601">
        <f t="shared" si="43"/>
        <v>1887.859274898078</v>
      </c>
      <c r="DS20" s="600">
        <f t="shared" si="44"/>
        <v>1854.4640215030975</v>
      </c>
      <c r="DT20" s="600">
        <f t="shared" si="45"/>
        <v>1822.2583471295702</v>
      </c>
      <c r="DU20" s="600">
        <f t="shared" si="46"/>
        <v>1791.1798026838514</v>
      </c>
      <c r="DV20" s="600">
        <f t="shared" si="47"/>
        <v>1761.1702350671876</v>
      </c>
      <c r="DW20" s="603">
        <f t="shared" si="48"/>
        <v>17666.057145564821</v>
      </c>
      <c r="DX20" s="600">
        <f t="shared" si="49"/>
        <v>19285.212476547844</v>
      </c>
      <c r="DY20" s="600">
        <f t="shared" si="50"/>
        <v>19677.215265082268</v>
      </c>
      <c r="DZ20" s="600">
        <f t="shared" si="51"/>
        <v>19713.297486535008</v>
      </c>
      <c r="EA20" s="600">
        <f t="shared" si="52"/>
        <v>21128.559236234458</v>
      </c>
      <c r="EB20" s="600">
        <f t="shared" si="53"/>
        <v>20554.369175062973</v>
      </c>
      <c r="EC20" s="600">
        <f t="shared" si="54"/>
        <v>21289.160178236398</v>
      </c>
      <c r="ED20" s="600">
        <f t="shared" si="55"/>
        <v>20623.687026790914</v>
      </c>
      <c r="EE20" s="603">
        <f t="shared" si="56"/>
        <v>20926.920362231678</v>
      </c>
      <c r="EF20" s="600">
        <f t="shared" si="57"/>
        <v>21219.352162191368</v>
      </c>
      <c r="EG20" s="600">
        <f t="shared" si="58"/>
        <v>21501.549472732986</v>
      </c>
      <c r="EH20" s="601">
        <f t="shared" si="59"/>
        <v>21774.040331715471</v>
      </c>
      <c r="EI20" s="603">
        <f t="shared" si="113"/>
        <v>20105.938210765729</v>
      </c>
      <c r="EJ20" s="600">
        <f t="shared" si="114"/>
        <v>21966.022514071297</v>
      </c>
      <c r="EK20" s="600">
        <f t="shared" si="115"/>
        <v>21985.471663619745</v>
      </c>
      <c r="EL20" s="600">
        <f t="shared" si="116"/>
        <v>21745.07935368043</v>
      </c>
      <c r="EM20" s="600">
        <f t="shared" si="117"/>
        <v>23088.615630550623</v>
      </c>
      <c r="EN20" s="600">
        <f t="shared" si="118"/>
        <v>22461.259130982369</v>
      </c>
      <c r="EO20" s="600">
        <f t="shared" si="119"/>
        <v>23475.44809255785</v>
      </c>
      <c r="EP20" s="601">
        <f t="shared" si="120"/>
        <v>22511.546301688992</v>
      </c>
      <c r="EQ20" s="600">
        <f t="shared" si="121"/>
        <v>22781.384383734774</v>
      </c>
      <c r="ER20" s="600">
        <f t="shared" si="122"/>
        <v>23041.610509320937</v>
      </c>
      <c r="ES20" s="600">
        <f t="shared" si="123"/>
        <v>23292.729275416837</v>
      </c>
      <c r="ET20" s="601">
        <f t="shared" si="124"/>
        <v>23535.210566782658</v>
      </c>
      <c r="EV20" s="605">
        <v>36122975.68</v>
      </c>
      <c r="EW20" s="604">
        <v>36122975.68</v>
      </c>
      <c r="EX20" s="604">
        <v>36122975.68</v>
      </c>
      <c r="EY20" s="604">
        <v>37091905.619999997</v>
      </c>
      <c r="EZ20" s="604">
        <v>38219331.920000002</v>
      </c>
      <c r="FA20" s="604">
        <v>39358032.560000002</v>
      </c>
      <c r="FB20" s="604">
        <v>40097350.259999998</v>
      </c>
      <c r="FC20" s="604">
        <v>39860641.920000002</v>
      </c>
      <c r="FD20" s="605">
        <f t="shared" si="125"/>
        <v>40388656.787969448</v>
      </c>
      <c r="FE20" s="604">
        <f t="shared" si="126"/>
        <v>40923666.016475186</v>
      </c>
      <c r="FF20" s="604">
        <f t="shared" si="126"/>
        <v>41465762.256467566</v>
      </c>
      <c r="FG20" s="606">
        <f t="shared" si="126"/>
        <v>42015039.38619978</v>
      </c>
    </row>
    <row r="21" spans="1:163" x14ac:dyDescent="0.25">
      <c r="A21" s="108" t="s">
        <v>502</v>
      </c>
      <c r="B21" s="130" t="s">
        <v>14</v>
      </c>
      <c r="C21" s="605">
        <v>0</v>
      </c>
      <c r="D21" s="604">
        <v>0</v>
      </c>
      <c r="E21" s="604">
        <v>0</v>
      </c>
      <c r="F21" s="604">
        <v>0</v>
      </c>
      <c r="G21" s="604">
        <v>0</v>
      </c>
      <c r="H21" s="604">
        <v>0</v>
      </c>
      <c r="I21" s="600">
        <v>0</v>
      </c>
      <c r="J21" s="601">
        <v>0</v>
      </c>
      <c r="K21" s="600">
        <f t="shared" ref="K21:N21" si="158">J21*K$186</f>
        <v>0</v>
      </c>
      <c r="L21" s="600">
        <f t="shared" si="158"/>
        <v>0</v>
      </c>
      <c r="M21" s="600">
        <f t="shared" si="158"/>
        <v>0</v>
      </c>
      <c r="N21" s="600">
        <f t="shared" si="158"/>
        <v>0</v>
      </c>
      <c r="O21" s="603">
        <v>0</v>
      </c>
      <c r="P21" s="600">
        <v>0</v>
      </c>
      <c r="Q21" s="600">
        <v>0</v>
      </c>
      <c r="R21" s="600">
        <v>0</v>
      </c>
      <c r="S21" s="600">
        <v>0</v>
      </c>
      <c r="T21" s="600">
        <v>0</v>
      </c>
      <c r="U21" s="600">
        <v>0</v>
      </c>
      <c r="V21" s="600">
        <v>0</v>
      </c>
      <c r="W21" s="603">
        <f t="shared" si="63"/>
        <v>0</v>
      </c>
      <c r="X21" s="600">
        <f t="shared" si="64"/>
        <v>0</v>
      </c>
      <c r="Y21" s="600">
        <f t="shared" si="64"/>
        <v>0</v>
      </c>
      <c r="Z21" s="601">
        <f t="shared" si="64"/>
        <v>0</v>
      </c>
      <c r="AA21" s="604">
        <f t="shared" si="65"/>
        <v>0</v>
      </c>
      <c r="AB21" s="604">
        <f t="shared" si="66"/>
        <v>0</v>
      </c>
      <c r="AC21" s="604">
        <f t="shared" si="67"/>
        <v>0</v>
      </c>
      <c r="AD21" s="604">
        <f t="shared" si="68"/>
        <v>0</v>
      </c>
      <c r="AE21" s="604">
        <f t="shared" si="69"/>
        <v>0</v>
      </c>
      <c r="AF21" s="604">
        <f t="shared" si="70"/>
        <v>0</v>
      </c>
      <c r="AG21" s="604">
        <f t="shared" si="71"/>
        <v>0</v>
      </c>
      <c r="AH21" s="604">
        <f t="shared" si="72"/>
        <v>0</v>
      </c>
      <c r="AI21" s="605">
        <f t="shared" si="73"/>
        <v>0</v>
      </c>
      <c r="AJ21" s="604">
        <f t="shared" si="74"/>
        <v>0</v>
      </c>
      <c r="AK21" s="604">
        <f t="shared" si="75"/>
        <v>0</v>
      </c>
      <c r="AL21" s="606">
        <f t="shared" si="76"/>
        <v>0</v>
      </c>
      <c r="AM21" s="600">
        <f t="shared" si="128"/>
        <v>0</v>
      </c>
      <c r="AN21" s="600">
        <f t="shared" si="129"/>
        <v>0</v>
      </c>
      <c r="AO21" s="600">
        <f t="shared" si="130"/>
        <v>0</v>
      </c>
      <c r="AP21" s="600">
        <f t="shared" si="131"/>
        <v>0</v>
      </c>
      <c r="AQ21" s="600">
        <f t="shared" si="132"/>
        <v>0</v>
      </c>
      <c r="AR21" s="600">
        <f t="shared" si="133"/>
        <v>0</v>
      </c>
      <c r="AS21" s="600">
        <f t="shared" si="134"/>
        <v>0</v>
      </c>
      <c r="AT21" s="600">
        <f t="shared" si="84"/>
        <v>0</v>
      </c>
      <c r="AU21" s="603">
        <f t="shared" si="85"/>
        <v>0</v>
      </c>
      <c r="AV21" s="600">
        <f t="shared" si="15"/>
        <v>0</v>
      </c>
      <c r="AW21" s="600">
        <f t="shared" si="16"/>
        <v>0</v>
      </c>
      <c r="AX21" s="601">
        <f t="shared" si="17"/>
        <v>0</v>
      </c>
      <c r="AY21" s="600">
        <f t="shared" si="86"/>
        <v>0</v>
      </c>
      <c r="AZ21" s="600">
        <f t="shared" si="18"/>
        <v>0</v>
      </c>
      <c r="BA21" s="600">
        <f t="shared" si="19"/>
        <v>0</v>
      </c>
      <c r="BB21" s="600">
        <f t="shared" si="20"/>
        <v>0</v>
      </c>
      <c r="BC21" s="600">
        <f t="shared" si="21"/>
        <v>0</v>
      </c>
      <c r="BD21" s="600">
        <f t="shared" si="87"/>
        <v>0</v>
      </c>
      <c r="BE21" s="600">
        <f t="shared" si="88"/>
        <v>0</v>
      </c>
      <c r="BF21" s="600">
        <f t="shared" si="89"/>
        <v>0</v>
      </c>
      <c r="BG21" s="603">
        <f t="shared" si="90"/>
        <v>0</v>
      </c>
      <c r="BH21" s="600">
        <f t="shared" si="91"/>
        <v>0</v>
      </c>
      <c r="BI21" s="600">
        <f t="shared" si="92"/>
        <v>0</v>
      </c>
      <c r="BJ21" s="601">
        <f t="shared" si="93"/>
        <v>0</v>
      </c>
      <c r="BK21" s="604">
        <v>0</v>
      </c>
      <c r="BL21" s="604">
        <v>0</v>
      </c>
      <c r="BM21" s="604">
        <v>0</v>
      </c>
      <c r="BN21" s="604">
        <v>0</v>
      </c>
      <c r="BO21" s="604">
        <v>0</v>
      </c>
      <c r="BP21" s="604">
        <v>0</v>
      </c>
      <c r="BQ21" s="604">
        <v>0</v>
      </c>
      <c r="BR21" s="604">
        <v>0</v>
      </c>
      <c r="BS21" s="605">
        <f t="shared" si="94"/>
        <v>0</v>
      </c>
      <c r="BT21" s="604">
        <f t="shared" si="23"/>
        <v>0</v>
      </c>
      <c r="BU21" s="604">
        <f t="shared" si="23"/>
        <v>0</v>
      </c>
      <c r="BV21" s="606">
        <f t="shared" si="23"/>
        <v>0</v>
      </c>
      <c r="BW21" s="604">
        <f t="shared" si="95"/>
        <v>30204.240000000002</v>
      </c>
      <c r="BX21" s="604">
        <f t="shared" si="96"/>
        <v>30204.240000000002</v>
      </c>
      <c r="BY21" s="604">
        <f t="shared" si="97"/>
        <v>30204.240000000002</v>
      </c>
      <c r="BZ21" s="604">
        <f t="shared" si="98"/>
        <v>30204.240000000002</v>
      </c>
      <c r="CA21" s="604">
        <f t="shared" si="99"/>
        <v>30204.240000000002</v>
      </c>
      <c r="CB21" s="604">
        <f t="shared" si="100"/>
        <v>30204.240000000002</v>
      </c>
      <c r="CC21" s="604">
        <f t="shared" si="101"/>
        <v>26905.119999999999</v>
      </c>
      <c r="CD21" s="604">
        <f t="shared" si="102"/>
        <v>0</v>
      </c>
      <c r="CE21" s="605">
        <f t="shared" si="103"/>
        <v>0</v>
      </c>
      <c r="CF21" s="604">
        <f t="shared" si="104"/>
        <v>0</v>
      </c>
      <c r="CG21" s="604">
        <f t="shared" si="105"/>
        <v>0</v>
      </c>
      <c r="CH21" s="606">
        <f t="shared" si="106"/>
        <v>0</v>
      </c>
      <c r="CI21" s="159">
        <f t="shared" si="107"/>
        <v>0</v>
      </c>
      <c r="CJ21" s="157">
        <v>0</v>
      </c>
      <c r="CK21" s="158">
        <v>0</v>
      </c>
      <c r="CL21" s="158">
        <v>0</v>
      </c>
      <c r="CM21" s="158">
        <v>0</v>
      </c>
      <c r="CN21" s="158">
        <v>0</v>
      </c>
      <c r="CO21" s="158">
        <v>0</v>
      </c>
      <c r="CP21" s="158">
        <v>0</v>
      </c>
      <c r="CQ21" s="158">
        <v>0</v>
      </c>
      <c r="CR21" s="157">
        <f t="shared" si="108"/>
        <v>0</v>
      </c>
      <c r="CS21" s="158">
        <f t="shared" si="25"/>
        <v>0</v>
      </c>
      <c r="CT21" s="158">
        <f t="shared" si="25"/>
        <v>0</v>
      </c>
      <c r="CU21" s="158">
        <f t="shared" si="25"/>
        <v>0</v>
      </c>
      <c r="CV21" s="310">
        <f t="shared" si="109"/>
        <v>0</v>
      </c>
      <c r="CW21" s="604">
        <f t="shared" si="110"/>
        <v>23942.636025356122</v>
      </c>
      <c r="CX21" s="600">
        <f t="shared" si="111"/>
        <v>23942.636025356122</v>
      </c>
      <c r="CY21" s="604">
        <f t="shared" si="26"/>
        <v>25032.781477250788</v>
      </c>
      <c r="CZ21" s="604">
        <f t="shared" si="27"/>
        <v>25146.285287234725</v>
      </c>
      <c r="DA21" s="604">
        <f t="shared" si="28"/>
        <v>25232.422514871636</v>
      </c>
      <c r="DB21" s="604">
        <f t="shared" si="29"/>
        <v>26048.122113012643</v>
      </c>
      <c r="DC21" s="604">
        <f t="shared" si="30"/>
        <v>26479.357627926373</v>
      </c>
      <c r="DD21" s="604">
        <f t="shared" ref="DD21" si="159">DD20</f>
        <v>26931.540509428491</v>
      </c>
      <c r="DE21" s="605">
        <f t="shared" si="32"/>
        <v>27150.99054421578</v>
      </c>
      <c r="DF21" s="604">
        <f t="shared" si="33"/>
        <v>27524.333956490984</v>
      </c>
      <c r="DG21" s="604">
        <f t="shared" si="34"/>
        <v>27884.378428171603</v>
      </c>
      <c r="DH21" s="606">
        <f t="shared" si="35"/>
        <v>28231.822111100952</v>
      </c>
      <c r="DJ21" s="9" t="s">
        <v>14</v>
      </c>
      <c r="DK21" s="603">
        <f t="shared" si="36"/>
        <v>0</v>
      </c>
      <c r="DL21" s="600">
        <f t="shared" si="37"/>
        <v>0</v>
      </c>
      <c r="DM21" s="600">
        <f t="shared" si="38"/>
        <v>0</v>
      </c>
      <c r="DN21" s="600">
        <f t="shared" si="39"/>
        <v>0</v>
      </c>
      <c r="DO21" s="600">
        <f t="shared" si="40"/>
        <v>0</v>
      </c>
      <c r="DP21" s="600">
        <f t="shared" si="41"/>
        <v>0</v>
      </c>
      <c r="DQ21" s="600">
        <f t="shared" si="42"/>
        <v>0</v>
      </c>
      <c r="DR21" s="601">
        <f t="shared" si="43"/>
        <v>0</v>
      </c>
      <c r="DS21" s="600">
        <f t="shared" si="44"/>
        <v>0</v>
      </c>
      <c r="DT21" s="600">
        <f t="shared" si="45"/>
        <v>0</v>
      </c>
      <c r="DU21" s="600">
        <f t="shared" si="46"/>
        <v>0</v>
      </c>
      <c r="DV21" s="600">
        <f t="shared" si="47"/>
        <v>0</v>
      </c>
      <c r="DW21" s="603">
        <f t="shared" si="48"/>
        <v>0</v>
      </c>
      <c r="DX21" s="600">
        <f t="shared" si="49"/>
        <v>0</v>
      </c>
      <c r="DY21" s="600">
        <f t="shared" si="50"/>
        <v>0</v>
      </c>
      <c r="DZ21" s="600">
        <f t="shared" si="51"/>
        <v>0</v>
      </c>
      <c r="EA21" s="600">
        <f t="shared" si="52"/>
        <v>0</v>
      </c>
      <c r="EB21" s="600">
        <f t="shared" si="53"/>
        <v>0</v>
      </c>
      <c r="EC21" s="600">
        <f t="shared" si="54"/>
        <v>0</v>
      </c>
      <c r="ED21" s="600">
        <f t="shared" si="55"/>
        <v>0</v>
      </c>
      <c r="EE21" s="603">
        <f t="shared" si="56"/>
        <v>0</v>
      </c>
      <c r="EF21" s="600">
        <f t="shared" si="57"/>
        <v>0</v>
      </c>
      <c r="EG21" s="600">
        <f t="shared" si="58"/>
        <v>0</v>
      </c>
      <c r="EH21" s="601">
        <f t="shared" si="59"/>
        <v>0</v>
      </c>
      <c r="EI21" s="603">
        <f t="shared" si="113"/>
        <v>0</v>
      </c>
      <c r="EJ21" s="600">
        <f t="shared" si="114"/>
        <v>0</v>
      </c>
      <c r="EK21" s="600">
        <f t="shared" si="115"/>
        <v>0</v>
      </c>
      <c r="EL21" s="600">
        <f t="shared" si="116"/>
        <v>0</v>
      </c>
      <c r="EM21" s="600">
        <f t="shared" si="117"/>
        <v>0</v>
      </c>
      <c r="EN21" s="600">
        <f t="shared" si="118"/>
        <v>0</v>
      </c>
      <c r="EO21" s="600">
        <f t="shared" si="119"/>
        <v>0</v>
      </c>
      <c r="EP21" s="601">
        <f t="shared" si="120"/>
        <v>0</v>
      </c>
      <c r="EQ21" s="600">
        <f t="shared" si="121"/>
        <v>0</v>
      </c>
      <c r="ER21" s="600">
        <f t="shared" si="122"/>
        <v>0</v>
      </c>
      <c r="ES21" s="600">
        <f t="shared" si="123"/>
        <v>0</v>
      </c>
      <c r="ET21" s="601">
        <f t="shared" si="124"/>
        <v>0</v>
      </c>
      <c r="EV21" s="605">
        <v>30204.240000000002</v>
      </c>
      <c r="EW21" s="604">
        <v>30204.240000000002</v>
      </c>
      <c r="EX21" s="604">
        <v>30204.240000000002</v>
      </c>
      <c r="EY21" s="604">
        <v>30204.240000000002</v>
      </c>
      <c r="EZ21" s="604">
        <v>30204.240000000002</v>
      </c>
      <c r="FA21" s="604">
        <v>30204.240000000002</v>
      </c>
      <c r="FB21" s="604">
        <v>26905.119999999999</v>
      </c>
      <c r="FC21" s="604">
        <v>0</v>
      </c>
      <c r="FD21" s="605">
        <f t="shared" si="125"/>
        <v>0</v>
      </c>
      <c r="FE21" s="604">
        <f t="shared" si="126"/>
        <v>0</v>
      </c>
      <c r="FF21" s="604">
        <f t="shared" si="126"/>
        <v>0</v>
      </c>
      <c r="FG21" s="606">
        <f t="shared" si="126"/>
        <v>0</v>
      </c>
    </row>
    <row r="22" spans="1:163" x14ac:dyDescent="0.25">
      <c r="A22" s="108">
        <v>17</v>
      </c>
      <c r="B22" s="130" t="s">
        <v>15</v>
      </c>
      <c r="C22" s="605">
        <v>22332977</v>
      </c>
      <c r="D22" s="604">
        <v>24030445</v>
      </c>
      <c r="E22" s="604">
        <v>24777380</v>
      </c>
      <c r="F22" s="604">
        <v>24613205</v>
      </c>
      <c r="G22" s="604">
        <v>26431891</v>
      </c>
      <c r="H22" s="604">
        <v>27551661</v>
      </c>
      <c r="I22" s="600">
        <v>28132912</v>
      </c>
      <c r="J22" s="601">
        <v>25926765</v>
      </c>
      <c r="K22" s="600">
        <f t="shared" ref="K22:N22" si="160">J22*K$186</f>
        <v>26676498.627267819</v>
      </c>
      <c r="L22" s="600">
        <f t="shared" si="160"/>
        <v>27426232.254535638</v>
      </c>
      <c r="M22" s="600">
        <f t="shared" si="160"/>
        <v>28175965.881803453</v>
      </c>
      <c r="N22" s="600">
        <f t="shared" si="160"/>
        <v>28925699.509071264</v>
      </c>
      <c r="O22" s="603">
        <v>1829024</v>
      </c>
      <c r="P22" s="600">
        <v>1505729</v>
      </c>
      <c r="Q22" s="600">
        <v>2013486</v>
      </c>
      <c r="R22" s="600">
        <v>1473987</v>
      </c>
      <c r="S22" s="600">
        <v>1803689</v>
      </c>
      <c r="T22" s="600">
        <v>2492438</v>
      </c>
      <c r="U22" s="600">
        <v>1713578</v>
      </c>
      <c r="V22" s="600">
        <v>1938579</v>
      </c>
      <c r="W22" s="603">
        <f t="shared" si="63"/>
        <v>1938731.1126035883</v>
      </c>
      <c r="X22" s="600">
        <f t="shared" si="64"/>
        <v>1938883.2252071768</v>
      </c>
      <c r="Y22" s="600">
        <f t="shared" si="64"/>
        <v>1939035.3378107653</v>
      </c>
      <c r="Z22" s="601">
        <f t="shared" si="64"/>
        <v>1939187.4504143535</v>
      </c>
      <c r="AA22" s="604">
        <f t="shared" si="65"/>
        <v>20503953</v>
      </c>
      <c r="AB22" s="604">
        <f t="shared" si="66"/>
        <v>22524716</v>
      </c>
      <c r="AC22" s="604">
        <f t="shared" si="67"/>
        <v>22763894</v>
      </c>
      <c r="AD22" s="604">
        <f t="shared" si="68"/>
        <v>23139218</v>
      </c>
      <c r="AE22" s="604">
        <f t="shared" si="69"/>
        <v>24628202</v>
      </c>
      <c r="AF22" s="604">
        <f t="shared" si="70"/>
        <v>25059223</v>
      </c>
      <c r="AG22" s="604">
        <f t="shared" si="71"/>
        <v>26419334</v>
      </c>
      <c r="AH22" s="604">
        <f t="shared" si="72"/>
        <v>23988186</v>
      </c>
      <c r="AI22" s="605">
        <f t="shared" si="73"/>
        <v>24737767.514664229</v>
      </c>
      <c r="AJ22" s="604">
        <f t="shared" si="74"/>
        <v>25487349.029328462</v>
      </c>
      <c r="AK22" s="604">
        <f t="shared" si="75"/>
        <v>26236930.543992687</v>
      </c>
      <c r="AL22" s="606">
        <f t="shared" si="76"/>
        <v>26986512.058656912</v>
      </c>
      <c r="AM22" s="600">
        <f t="shared" si="128"/>
        <v>17863073</v>
      </c>
      <c r="AN22" s="600">
        <f t="shared" si="129"/>
        <v>19609751</v>
      </c>
      <c r="AO22" s="600">
        <f t="shared" si="130"/>
        <v>19365971.5</v>
      </c>
      <c r="AP22" s="600">
        <f t="shared" si="131"/>
        <v>19999686.75</v>
      </c>
      <c r="AQ22" s="600">
        <f t="shared" si="132"/>
        <v>20740423.25</v>
      </c>
      <c r="AR22" s="600">
        <f t="shared" si="133"/>
        <v>21228281.75</v>
      </c>
      <c r="AS22" s="600">
        <f t="shared" si="134"/>
        <v>21964707.75</v>
      </c>
      <c r="AT22" s="600">
        <f t="shared" si="84"/>
        <v>18568922.25</v>
      </c>
      <c r="AU22" s="603">
        <f t="shared" si="85"/>
        <v>19192591.084255859</v>
      </c>
      <c r="AV22" s="600">
        <f t="shared" si="15"/>
        <v>19816286.832470469</v>
      </c>
      <c r="AW22" s="600">
        <f t="shared" si="16"/>
        <v>20440008.545136619</v>
      </c>
      <c r="AX22" s="601">
        <f t="shared" si="17"/>
        <v>21063755.207647409</v>
      </c>
      <c r="AY22" s="600">
        <f t="shared" si="86"/>
        <v>2640880</v>
      </c>
      <c r="AZ22" s="600">
        <f t="shared" si="18"/>
        <v>2914965</v>
      </c>
      <c r="BA22" s="600">
        <f t="shared" si="19"/>
        <v>3397922.5</v>
      </c>
      <c r="BB22" s="600">
        <f t="shared" si="20"/>
        <v>3139531.25</v>
      </c>
      <c r="BC22" s="600">
        <f t="shared" si="21"/>
        <v>3887778.75</v>
      </c>
      <c r="BD22" s="600">
        <f t="shared" si="87"/>
        <v>3830941.25</v>
      </c>
      <c r="BE22" s="600">
        <f t="shared" si="88"/>
        <v>4454626.25</v>
      </c>
      <c r="BF22" s="600">
        <f t="shared" si="89"/>
        <v>5419263.75</v>
      </c>
      <c r="BG22" s="603">
        <f t="shared" si="90"/>
        <v>5421714.825108665</v>
      </c>
      <c r="BH22" s="600">
        <f t="shared" si="91"/>
        <v>5424165.9002173301</v>
      </c>
      <c r="BI22" s="600">
        <f t="shared" si="92"/>
        <v>5426616.9753259942</v>
      </c>
      <c r="BJ22" s="601">
        <f t="shared" si="93"/>
        <v>5429068.0504346592</v>
      </c>
      <c r="BK22" s="604">
        <v>2112704</v>
      </c>
      <c r="BL22" s="604">
        <v>2331972</v>
      </c>
      <c r="BM22" s="604">
        <v>2718338</v>
      </c>
      <c r="BN22" s="604">
        <v>2511625</v>
      </c>
      <c r="BO22" s="604">
        <v>3110223</v>
      </c>
      <c r="BP22" s="604">
        <v>3064753</v>
      </c>
      <c r="BQ22" s="604">
        <v>3563701</v>
      </c>
      <c r="BR22" s="604">
        <v>4335411</v>
      </c>
      <c r="BS22" s="605">
        <f t="shared" si="94"/>
        <v>4337371.8600869318</v>
      </c>
      <c r="BT22" s="604">
        <f t="shared" si="23"/>
        <v>4339332.7201738637</v>
      </c>
      <c r="BU22" s="604">
        <f t="shared" si="23"/>
        <v>4341293.5802607955</v>
      </c>
      <c r="BV22" s="606">
        <f t="shared" si="23"/>
        <v>4343254.4403477274</v>
      </c>
      <c r="BW22" s="604">
        <f t="shared" si="95"/>
        <v>11277313.08</v>
      </c>
      <c r="BX22" s="604">
        <f t="shared" si="96"/>
        <v>11496581.08</v>
      </c>
      <c r="BY22" s="604">
        <f t="shared" si="97"/>
        <v>11882947.08</v>
      </c>
      <c r="BZ22" s="604">
        <f t="shared" si="98"/>
        <v>11982074.119999999</v>
      </c>
      <c r="CA22" s="604">
        <f t="shared" si="99"/>
        <v>12823957.140000001</v>
      </c>
      <c r="CB22" s="604">
        <f t="shared" si="100"/>
        <v>13041442.140000001</v>
      </c>
      <c r="CC22" s="604">
        <f t="shared" si="101"/>
        <v>13618318.76</v>
      </c>
      <c r="CD22" s="604">
        <f t="shared" si="102"/>
        <v>14169256.560000001</v>
      </c>
      <c r="CE22" s="605">
        <f t="shared" si="103"/>
        <v>14301481.671109695</v>
      </c>
      <c r="CF22" s="604">
        <f t="shared" si="104"/>
        <v>14435432.330479322</v>
      </c>
      <c r="CG22" s="604">
        <f t="shared" si="105"/>
        <v>14571131.395621777</v>
      </c>
      <c r="CH22" s="606">
        <f t="shared" si="106"/>
        <v>14708602.026832502</v>
      </c>
      <c r="CI22" s="159">
        <f t="shared" si="107"/>
        <v>1305.4285714285713</v>
      </c>
      <c r="CJ22" s="157">
        <v>1142</v>
      </c>
      <c r="CK22" s="158">
        <v>1182</v>
      </c>
      <c r="CL22" s="158">
        <v>1211</v>
      </c>
      <c r="CM22" s="158">
        <v>1233</v>
      </c>
      <c r="CN22" s="158">
        <v>1292</v>
      </c>
      <c r="CO22" s="158">
        <v>1360</v>
      </c>
      <c r="CP22" s="158">
        <v>1413</v>
      </c>
      <c r="CQ22" s="158">
        <v>1447</v>
      </c>
      <c r="CR22" s="157">
        <f t="shared" si="108"/>
        <v>1473.7238751792422</v>
      </c>
      <c r="CS22" s="158">
        <f t="shared" si="25"/>
        <v>1500.4477503584844</v>
      </c>
      <c r="CT22" s="158">
        <f t="shared" si="25"/>
        <v>1527.1716255377266</v>
      </c>
      <c r="CU22" s="158">
        <f t="shared" si="25"/>
        <v>1553.8955007169689</v>
      </c>
      <c r="CV22" s="310">
        <f t="shared" si="109"/>
        <v>1513.8096879481056</v>
      </c>
      <c r="CW22" s="604">
        <f t="shared" si="110"/>
        <v>23942.636025356122</v>
      </c>
      <c r="CX22" s="600">
        <f t="shared" si="111"/>
        <v>23942.636025356122</v>
      </c>
      <c r="CY22" s="604">
        <f t="shared" si="26"/>
        <v>25032.781477250788</v>
      </c>
      <c r="CZ22" s="604">
        <f t="shared" si="27"/>
        <v>25146.285287234725</v>
      </c>
      <c r="DA22" s="604">
        <f t="shared" si="28"/>
        <v>25232.422514871636</v>
      </c>
      <c r="DB22" s="604">
        <f t="shared" si="29"/>
        <v>26048.122113012643</v>
      </c>
      <c r="DC22" s="604">
        <f t="shared" si="30"/>
        <v>26479.357627926373</v>
      </c>
      <c r="DD22" s="604">
        <f t="shared" ref="DD22" si="161">DD21</f>
        <v>26931.540509428491</v>
      </c>
      <c r="DE22" s="605">
        <f t="shared" si="32"/>
        <v>27150.99054421578</v>
      </c>
      <c r="DF22" s="604">
        <f t="shared" si="33"/>
        <v>27524.333956490984</v>
      </c>
      <c r="DG22" s="604">
        <f t="shared" si="34"/>
        <v>27884.378428171603</v>
      </c>
      <c r="DH22" s="606">
        <f t="shared" si="35"/>
        <v>28231.822111100952</v>
      </c>
      <c r="DJ22" s="9" t="s">
        <v>15</v>
      </c>
      <c r="DK22" s="603">
        <f t="shared" si="36"/>
        <v>2312.5043782837129</v>
      </c>
      <c r="DL22" s="600">
        <f t="shared" si="37"/>
        <v>2466.1294416243654</v>
      </c>
      <c r="DM22" s="600">
        <f t="shared" si="38"/>
        <v>2805.8815028901736</v>
      </c>
      <c r="DN22" s="600">
        <f t="shared" si="39"/>
        <v>2546.2540551500406</v>
      </c>
      <c r="DO22" s="600">
        <f t="shared" si="40"/>
        <v>3009.1166795665636</v>
      </c>
      <c r="DP22" s="600">
        <f t="shared" si="41"/>
        <v>2816.8685661764707</v>
      </c>
      <c r="DQ22" s="600">
        <f t="shared" si="42"/>
        <v>3152.6017338995048</v>
      </c>
      <c r="DR22" s="601">
        <f t="shared" si="43"/>
        <v>3745.1719073946097</v>
      </c>
      <c r="DS22" s="600">
        <f t="shared" si="44"/>
        <v>3678.9217548974343</v>
      </c>
      <c r="DT22" s="600">
        <f t="shared" si="45"/>
        <v>3615.0315123744881</v>
      </c>
      <c r="DU22" s="600">
        <f t="shared" si="46"/>
        <v>3553.3772921005184</v>
      </c>
      <c r="DV22" s="600">
        <f t="shared" si="47"/>
        <v>3493.8437288284072</v>
      </c>
      <c r="DW22" s="603">
        <f t="shared" si="48"/>
        <v>15641.920315236428</v>
      </c>
      <c r="DX22" s="600">
        <f t="shared" si="49"/>
        <v>16590.313874788495</v>
      </c>
      <c r="DY22" s="600">
        <f t="shared" si="50"/>
        <v>15991.71882741536</v>
      </c>
      <c r="DZ22" s="600">
        <f t="shared" si="51"/>
        <v>16220.346107055961</v>
      </c>
      <c r="EA22" s="600">
        <f t="shared" si="52"/>
        <v>16052.959171826626</v>
      </c>
      <c r="EB22" s="600">
        <f t="shared" si="53"/>
        <v>15609.030698529412</v>
      </c>
      <c r="EC22" s="600">
        <f t="shared" si="54"/>
        <v>15544.733014861995</v>
      </c>
      <c r="ED22" s="600">
        <f t="shared" si="55"/>
        <v>12832.703697304769</v>
      </c>
      <c r="EE22" s="603">
        <f t="shared" si="56"/>
        <v>13106.968689915702</v>
      </c>
      <c r="EF22" s="600">
        <f t="shared" si="57"/>
        <v>13371.464034197574</v>
      </c>
      <c r="EG22" s="600">
        <f t="shared" si="58"/>
        <v>13626.702605438502</v>
      </c>
      <c r="EH22" s="601">
        <f t="shared" si="59"/>
        <v>13873.161997235738</v>
      </c>
      <c r="EI22" s="603">
        <f t="shared" si="113"/>
        <v>17954.424693520141</v>
      </c>
      <c r="EJ22" s="600">
        <f t="shared" si="114"/>
        <v>19056.44331641286</v>
      </c>
      <c r="EK22" s="600">
        <f t="shared" si="115"/>
        <v>18797.600330305533</v>
      </c>
      <c r="EL22" s="600">
        <f t="shared" si="116"/>
        <v>18766.600162205999</v>
      </c>
      <c r="EM22" s="600">
        <f t="shared" si="117"/>
        <v>19062.075851393191</v>
      </c>
      <c r="EN22" s="600">
        <f t="shared" si="118"/>
        <v>18425.899264705884</v>
      </c>
      <c r="EO22" s="600">
        <f t="shared" si="119"/>
        <v>18697.334748761499</v>
      </c>
      <c r="EP22" s="601">
        <f t="shared" si="120"/>
        <v>16577.87560469938</v>
      </c>
      <c r="EQ22" s="600">
        <f t="shared" si="121"/>
        <v>16785.890444813136</v>
      </c>
      <c r="ER22" s="600">
        <f t="shared" si="122"/>
        <v>16986.495546572063</v>
      </c>
      <c r="ES22" s="600">
        <f t="shared" si="123"/>
        <v>17180.079897539021</v>
      </c>
      <c r="ET22" s="601">
        <f t="shared" si="124"/>
        <v>17367.005726064144</v>
      </c>
      <c r="EV22" s="605">
        <v>9164609.0800000001</v>
      </c>
      <c r="EW22" s="604">
        <v>9164609.0800000001</v>
      </c>
      <c r="EX22" s="604">
        <v>9164609.0800000001</v>
      </c>
      <c r="EY22" s="604">
        <v>9470449.1199999992</v>
      </c>
      <c r="EZ22" s="604">
        <v>9713734.1400000006</v>
      </c>
      <c r="FA22" s="604">
        <v>9976689.1400000006</v>
      </c>
      <c r="FB22" s="604">
        <v>10054617.76</v>
      </c>
      <c r="FC22" s="604">
        <v>9833845.5600000005</v>
      </c>
      <c r="FD22" s="605">
        <f t="shared" si="125"/>
        <v>9964109.8110227622</v>
      </c>
      <c r="FE22" s="604">
        <f t="shared" si="126"/>
        <v>10096099.610305458</v>
      </c>
      <c r="FF22" s="604">
        <f t="shared" si="126"/>
        <v>10229837.815360982</v>
      </c>
      <c r="FG22" s="606">
        <f t="shared" si="126"/>
        <v>10365347.586484775</v>
      </c>
    </row>
    <row r="23" spans="1:163" x14ac:dyDescent="0.25">
      <c r="A23" s="108">
        <v>18</v>
      </c>
      <c r="B23" s="130" t="s">
        <v>16</v>
      </c>
      <c r="C23" s="605">
        <v>6381022</v>
      </c>
      <c r="D23" s="604">
        <v>5743443</v>
      </c>
      <c r="E23" s="604">
        <v>5957219</v>
      </c>
      <c r="F23" s="604">
        <v>6264019</v>
      </c>
      <c r="G23" s="604">
        <v>6818802</v>
      </c>
      <c r="H23" s="604">
        <v>8087134</v>
      </c>
      <c r="I23" s="600">
        <v>8515426</v>
      </c>
      <c r="J23" s="601">
        <v>9248907</v>
      </c>
      <c r="K23" s="600">
        <f t="shared" ref="K23:N23" si="162">J23*K$186</f>
        <v>9516360.9840729348</v>
      </c>
      <c r="L23" s="600">
        <f t="shared" si="162"/>
        <v>9783814.9681458697</v>
      </c>
      <c r="M23" s="600">
        <f t="shared" si="162"/>
        <v>10051268.952218805</v>
      </c>
      <c r="N23" s="600">
        <f t="shared" si="162"/>
        <v>10318722.936291737</v>
      </c>
      <c r="O23" s="603">
        <v>579092</v>
      </c>
      <c r="P23" s="600">
        <v>472195</v>
      </c>
      <c r="Q23" s="600">
        <v>567309</v>
      </c>
      <c r="R23" s="600">
        <v>517517</v>
      </c>
      <c r="S23" s="600">
        <v>476016</v>
      </c>
      <c r="T23" s="600">
        <v>491808</v>
      </c>
      <c r="U23" s="600">
        <v>488509</v>
      </c>
      <c r="V23" s="600">
        <v>526675</v>
      </c>
      <c r="W23" s="603">
        <f t="shared" si="63"/>
        <v>526716.3260978763</v>
      </c>
      <c r="X23" s="600">
        <f t="shared" si="64"/>
        <v>526757.6521957526</v>
      </c>
      <c r="Y23" s="600">
        <f t="shared" si="64"/>
        <v>526798.9782936289</v>
      </c>
      <c r="Z23" s="601">
        <f t="shared" si="64"/>
        <v>526840.3043915052</v>
      </c>
      <c r="AA23" s="604">
        <f t="shared" si="65"/>
        <v>5801930</v>
      </c>
      <c r="AB23" s="604">
        <f t="shared" si="66"/>
        <v>5271248</v>
      </c>
      <c r="AC23" s="604">
        <f t="shared" si="67"/>
        <v>5389910</v>
      </c>
      <c r="AD23" s="604">
        <f t="shared" si="68"/>
        <v>5746502</v>
      </c>
      <c r="AE23" s="604">
        <f t="shared" si="69"/>
        <v>6342786</v>
      </c>
      <c r="AF23" s="604">
        <f t="shared" si="70"/>
        <v>7595326</v>
      </c>
      <c r="AG23" s="604">
        <f t="shared" si="71"/>
        <v>8026917</v>
      </c>
      <c r="AH23" s="604">
        <f t="shared" si="72"/>
        <v>8722232</v>
      </c>
      <c r="AI23" s="605">
        <f t="shared" si="73"/>
        <v>8989644.657975059</v>
      </c>
      <c r="AJ23" s="604">
        <f t="shared" si="74"/>
        <v>9257057.315950118</v>
      </c>
      <c r="AK23" s="604">
        <f t="shared" si="75"/>
        <v>9524469.9739251751</v>
      </c>
      <c r="AL23" s="606">
        <f t="shared" si="76"/>
        <v>9791882.6319002323</v>
      </c>
      <c r="AM23" s="600">
        <f t="shared" si="128"/>
        <v>4720110</v>
      </c>
      <c r="AN23" s="600">
        <f t="shared" si="129"/>
        <v>4498178</v>
      </c>
      <c r="AO23" s="600">
        <f t="shared" si="130"/>
        <v>4661075</v>
      </c>
      <c r="AP23" s="600">
        <f t="shared" si="131"/>
        <v>5206965.75</v>
      </c>
      <c r="AQ23" s="600">
        <f t="shared" si="132"/>
        <v>5095483.5</v>
      </c>
      <c r="AR23" s="600">
        <f t="shared" si="133"/>
        <v>6570923.5</v>
      </c>
      <c r="AS23" s="600">
        <f t="shared" si="134"/>
        <v>7415780.75</v>
      </c>
      <c r="AT23" s="600">
        <f t="shared" si="84"/>
        <v>7941814.5</v>
      </c>
      <c r="AU23" s="603">
        <f t="shared" si="85"/>
        <v>8208553.8467647964</v>
      </c>
      <c r="AV23" s="600">
        <f t="shared" si="15"/>
        <v>8475304.7044651732</v>
      </c>
      <c r="AW23" s="600">
        <f t="shared" si="16"/>
        <v>8742066.6670027059</v>
      </c>
      <c r="AX23" s="601">
        <f t="shared" si="17"/>
        <v>9008839.3004362267</v>
      </c>
      <c r="AY23" s="600">
        <f t="shared" si="86"/>
        <v>1081820</v>
      </c>
      <c r="AZ23" s="600">
        <f t="shared" si="18"/>
        <v>773070</v>
      </c>
      <c r="BA23" s="600">
        <f t="shared" si="19"/>
        <v>728835</v>
      </c>
      <c r="BB23" s="600">
        <f t="shared" si="20"/>
        <v>539536.25</v>
      </c>
      <c r="BC23" s="600">
        <f t="shared" si="21"/>
        <v>1247302.5</v>
      </c>
      <c r="BD23" s="600">
        <f t="shared" si="87"/>
        <v>1024402.5</v>
      </c>
      <c r="BE23" s="600">
        <f t="shared" si="88"/>
        <v>611136.25</v>
      </c>
      <c r="BF23" s="600">
        <f t="shared" si="89"/>
        <v>780417.5</v>
      </c>
      <c r="BG23" s="603">
        <f t="shared" si="90"/>
        <v>780770.47449927882</v>
      </c>
      <c r="BH23" s="600">
        <f t="shared" si="91"/>
        <v>781123.44899855764</v>
      </c>
      <c r="BI23" s="600">
        <f t="shared" si="92"/>
        <v>781476.42349783657</v>
      </c>
      <c r="BJ23" s="601">
        <f t="shared" si="93"/>
        <v>781829.39799711527</v>
      </c>
      <c r="BK23" s="604">
        <v>865456</v>
      </c>
      <c r="BL23" s="604">
        <v>618456</v>
      </c>
      <c r="BM23" s="604">
        <v>583068</v>
      </c>
      <c r="BN23" s="604">
        <v>431629</v>
      </c>
      <c r="BO23" s="604">
        <v>997842</v>
      </c>
      <c r="BP23" s="604">
        <v>819522</v>
      </c>
      <c r="BQ23" s="604">
        <v>488909</v>
      </c>
      <c r="BR23" s="604">
        <v>624334</v>
      </c>
      <c r="BS23" s="605">
        <f t="shared" si="94"/>
        <v>624616.37959942303</v>
      </c>
      <c r="BT23" s="604">
        <f t="shared" si="23"/>
        <v>624898.75919884606</v>
      </c>
      <c r="BU23" s="604">
        <f t="shared" si="23"/>
        <v>625181.13879826921</v>
      </c>
      <c r="BV23" s="606">
        <f t="shared" si="23"/>
        <v>625463.51839769224</v>
      </c>
      <c r="BW23" s="604">
        <f t="shared" si="95"/>
        <v>1202208.46</v>
      </c>
      <c r="BX23" s="604">
        <f t="shared" si="96"/>
        <v>955208.46</v>
      </c>
      <c r="BY23" s="604">
        <f t="shared" si="97"/>
        <v>919820.46</v>
      </c>
      <c r="BZ23" s="604">
        <f t="shared" si="98"/>
        <v>771568.38</v>
      </c>
      <c r="CA23" s="604">
        <f t="shared" si="99"/>
        <v>1337868.06</v>
      </c>
      <c r="CB23" s="604">
        <f t="shared" si="100"/>
        <v>1161766.76</v>
      </c>
      <c r="CC23" s="604">
        <f t="shared" si="101"/>
        <v>814861</v>
      </c>
      <c r="CD23" s="604">
        <f t="shared" si="102"/>
        <v>930734.38</v>
      </c>
      <c r="CE23" s="605">
        <f t="shared" si="103"/>
        <v>935075.4989573136</v>
      </c>
      <c r="CF23" s="604">
        <f t="shared" si="104"/>
        <v>939470.38209460396</v>
      </c>
      <c r="CG23" s="604">
        <f t="shared" si="105"/>
        <v>943919.7416002613</v>
      </c>
      <c r="CH23" s="606">
        <f t="shared" si="106"/>
        <v>948424.29909669445</v>
      </c>
      <c r="CI23" s="159">
        <f t="shared" si="107"/>
        <v>300.57142857142856</v>
      </c>
      <c r="CJ23" s="157">
        <v>201</v>
      </c>
      <c r="CK23" s="158">
        <v>234</v>
      </c>
      <c r="CL23" s="158">
        <v>248</v>
      </c>
      <c r="CM23" s="158">
        <v>292</v>
      </c>
      <c r="CN23" s="158">
        <v>316</v>
      </c>
      <c r="CO23" s="158">
        <v>323</v>
      </c>
      <c r="CP23" s="158">
        <v>341</v>
      </c>
      <c r="CQ23" s="158">
        <v>350</v>
      </c>
      <c r="CR23" s="157">
        <f t="shared" si="108"/>
        <v>356.46396427970615</v>
      </c>
      <c r="CS23" s="158">
        <f t="shared" si="25"/>
        <v>362.92792855941229</v>
      </c>
      <c r="CT23" s="158">
        <f t="shared" si="25"/>
        <v>369.39189283911844</v>
      </c>
      <c r="CU23" s="158">
        <f t="shared" si="25"/>
        <v>375.85585711882459</v>
      </c>
      <c r="CV23" s="310">
        <f t="shared" si="109"/>
        <v>366.15991069926537</v>
      </c>
      <c r="CW23" s="604">
        <f t="shared" si="110"/>
        <v>23942.636025356122</v>
      </c>
      <c r="CX23" s="600">
        <f t="shared" si="111"/>
        <v>23942.636025356122</v>
      </c>
      <c r="CY23" s="604">
        <f t="shared" si="26"/>
        <v>25032.781477250788</v>
      </c>
      <c r="CZ23" s="604">
        <f t="shared" si="27"/>
        <v>25146.285287234725</v>
      </c>
      <c r="DA23" s="604">
        <f t="shared" si="28"/>
        <v>25232.422514871636</v>
      </c>
      <c r="DB23" s="604">
        <f t="shared" si="29"/>
        <v>26048.122113012643</v>
      </c>
      <c r="DC23" s="604">
        <f t="shared" si="30"/>
        <v>26479.357627926373</v>
      </c>
      <c r="DD23" s="604">
        <f t="shared" ref="DD23" si="163">DD22</f>
        <v>26931.540509428491</v>
      </c>
      <c r="DE23" s="605">
        <f t="shared" si="32"/>
        <v>27150.99054421578</v>
      </c>
      <c r="DF23" s="604">
        <f t="shared" si="33"/>
        <v>27524.333956490984</v>
      </c>
      <c r="DG23" s="604">
        <f t="shared" si="34"/>
        <v>27884.378428171603</v>
      </c>
      <c r="DH23" s="606">
        <f t="shared" si="35"/>
        <v>28231.822111100952</v>
      </c>
      <c r="DJ23" s="9" t="s">
        <v>16</v>
      </c>
      <c r="DK23" s="603">
        <f t="shared" si="36"/>
        <v>5382.1890547263683</v>
      </c>
      <c r="DL23" s="600">
        <f t="shared" si="37"/>
        <v>3303.7179487179487</v>
      </c>
      <c r="DM23" s="600">
        <f t="shared" si="38"/>
        <v>2938.8508064516127</v>
      </c>
      <c r="DN23" s="600">
        <f t="shared" si="39"/>
        <v>1847.7268835616439</v>
      </c>
      <c r="DO23" s="600">
        <f t="shared" si="40"/>
        <v>3947.1598101265822</v>
      </c>
      <c r="DP23" s="600">
        <f t="shared" si="41"/>
        <v>3171.5247678018577</v>
      </c>
      <c r="DQ23" s="600">
        <f t="shared" si="42"/>
        <v>1792.1884164222874</v>
      </c>
      <c r="DR23" s="601">
        <f t="shared" si="43"/>
        <v>2229.7642857142855</v>
      </c>
      <c r="DS23" s="600">
        <f t="shared" si="44"/>
        <v>2190.3209096519854</v>
      </c>
      <c r="DT23" s="600">
        <f t="shared" si="45"/>
        <v>2152.2825540021386</v>
      </c>
      <c r="DU23" s="600">
        <f t="shared" si="46"/>
        <v>2115.575459687183</v>
      </c>
      <c r="DV23" s="600">
        <f t="shared" si="47"/>
        <v>2080.130941660288</v>
      </c>
      <c r="DW23" s="603">
        <f t="shared" si="48"/>
        <v>23483.13432835821</v>
      </c>
      <c r="DX23" s="600">
        <f t="shared" si="49"/>
        <v>19222.982905982906</v>
      </c>
      <c r="DY23" s="600">
        <f t="shared" si="50"/>
        <v>18794.657258064515</v>
      </c>
      <c r="DZ23" s="600">
        <f t="shared" si="51"/>
        <v>17832.074486301372</v>
      </c>
      <c r="EA23" s="600">
        <f t="shared" si="52"/>
        <v>16124.947784810127</v>
      </c>
      <c r="EB23" s="600">
        <f t="shared" si="53"/>
        <v>20343.416408668731</v>
      </c>
      <c r="EC23" s="600">
        <f t="shared" si="54"/>
        <v>21747.15762463343</v>
      </c>
      <c r="ED23" s="600">
        <f t="shared" si="55"/>
        <v>22690.89857142857</v>
      </c>
      <c r="EE23" s="603">
        <f t="shared" si="56"/>
        <v>23028.622823244295</v>
      </c>
      <c r="EF23" s="600">
        <f t="shared" si="57"/>
        <v>23354.316931726644</v>
      </c>
      <c r="EG23" s="600">
        <f t="shared" si="58"/>
        <v>23668.612440921061</v>
      </c>
      <c r="EH23" s="601">
        <f t="shared" si="59"/>
        <v>23972.097449726964</v>
      </c>
      <c r="EI23" s="603">
        <f t="shared" si="113"/>
        <v>28865.323383084578</v>
      </c>
      <c r="EJ23" s="600">
        <f t="shared" si="114"/>
        <v>22526.700854700855</v>
      </c>
      <c r="EK23" s="600">
        <f t="shared" si="115"/>
        <v>21733.508064516129</v>
      </c>
      <c r="EL23" s="600">
        <f t="shared" si="116"/>
        <v>19679.801369863017</v>
      </c>
      <c r="EM23" s="600">
        <f t="shared" si="117"/>
        <v>20072.107594936708</v>
      </c>
      <c r="EN23" s="600">
        <f t="shared" si="118"/>
        <v>23514.941176470587</v>
      </c>
      <c r="EO23" s="600">
        <f t="shared" si="119"/>
        <v>23539.346041055716</v>
      </c>
      <c r="EP23" s="601">
        <f t="shared" si="120"/>
        <v>24920.662857142856</v>
      </c>
      <c r="EQ23" s="600">
        <f t="shared" si="121"/>
        <v>25218.943732896281</v>
      </c>
      <c r="ER23" s="600">
        <f t="shared" si="122"/>
        <v>25506.599485728781</v>
      </c>
      <c r="ES23" s="600">
        <f t="shared" si="123"/>
        <v>25784.187900608245</v>
      </c>
      <c r="ET23" s="601">
        <f t="shared" si="124"/>
        <v>26052.228391387252</v>
      </c>
      <c r="EV23" s="605">
        <v>336752.46</v>
      </c>
      <c r="EW23" s="604">
        <v>336752.46</v>
      </c>
      <c r="EX23" s="604">
        <v>336752.46</v>
      </c>
      <c r="EY23" s="604">
        <v>339939.38</v>
      </c>
      <c r="EZ23" s="604">
        <v>340026.06</v>
      </c>
      <c r="FA23" s="604">
        <v>342244.76</v>
      </c>
      <c r="FB23" s="604">
        <v>325952</v>
      </c>
      <c r="FC23" s="604">
        <v>306400.38</v>
      </c>
      <c r="FD23" s="605">
        <f t="shared" si="125"/>
        <v>310459.11935789057</v>
      </c>
      <c r="FE23" s="604">
        <f t="shared" si="126"/>
        <v>314571.62289575796</v>
      </c>
      <c r="FF23" s="604">
        <f t="shared" si="126"/>
        <v>318738.60280199215</v>
      </c>
      <c r="FG23" s="606">
        <f t="shared" si="126"/>
        <v>322960.78069900227</v>
      </c>
    </row>
    <row r="24" spans="1:163" x14ac:dyDescent="0.25">
      <c r="A24" s="108">
        <v>19</v>
      </c>
      <c r="B24" s="130" t="s">
        <v>17</v>
      </c>
      <c r="C24" s="605">
        <v>2726536</v>
      </c>
      <c r="D24" s="604">
        <v>2920754</v>
      </c>
      <c r="E24" s="604">
        <v>2810871</v>
      </c>
      <c r="F24" s="604">
        <v>3424962</v>
      </c>
      <c r="G24" s="604">
        <v>3674494</v>
      </c>
      <c r="H24" s="604">
        <v>3777237</v>
      </c>
      <c r="I24" s="600">
        <v>4228731</v>
      </c>
      <c r="J24" s="601">
        <v>4502256</v>
      </c>
      <c r="K24" s="600">
        <f t="shared" ref="K24:N24" si="164">J24*K$186</f>
        <v>4632449.3627958708</v>
      </c>
      <c r="L24" s="600">
        <f t="shared" si="164"/>
        <v>4762642.7255917415</v>
      </c>
      <c r="M24" s="600">
        <f t="shared" si="164"/>
        <v>4892836.0883876123</v>
      </c>
      <c r="N24" s="600">
        <f t="shared" si="164"/>
        <v>5023029.4511834821</v>
      </c>
      <c r="O24" s="603">
        <v>195435</v>
      </c>
      <c r="P24" s="600">
        <v>269286</v>
      </c>
      <c r="Q24" s="600">
        <v>233749</v>
      </c>
      <c r="R24" s="600">
        <v>232960</v>
      </c>
      <c r="S24" s="600">
        <v>219991</v>
      </c>
      <c r="T24" s="600">
        <v>191412</v>
      </c>
      <c r="U24" s="600">
        <v>275880</v>
      </c>
      <c r="V24" s="600">
        <v>254150</v>
      </c>
      <c r="W24" s="603">
        <f t="shared" si="63"/>
        <v>254169.94214226087</v>
      </c>
      <c r="X24" s="600">
        <f t="shared" si="64"/>
        <v>254189.88428452177</v>
      </c>
      <c r="Y24" s="600">
        <f t="shared" si="64"/>
        <v>254209.82642678267</v>
      </c>
      <c r="Z24" s="601">
        <f t="shared" si="64"/>
        <v>254229.76856904355</v>
      </c>
      <c r="AA24" s="604">
        <f t="shared" si="65"/>
        <v>2531101</v>
      </c>
      <c r="AB24" s="604">
        <f t="shared" si="66"/>
        <v>2651468</v>
      </c>
      <c r="AC24" s="604">
        <f t="shared" si="67"/>
        <v>2577122</v>
      </c>
      <c r="AD24" s="604">
        <f t="shared" si="68"/>
        <v>3192002</v>
      </c>
      <c r="AE24" s="604">
        <f t="shared" si="69"/>
        <v>3454503</v>
      </c>
      <c r="AF24" s="604">
        <f t="shared" si="70"/>
        <v>3585825</v>
      </c>
      <c r="AG24" s="604">
        <f t="shared" si="71"/>
        <v>3952851</v>
      </c>
      <c r="AH24" s="604">
        <f t="shared" si="72"/>
        <v>4248106</v>
      </c>
      <c r="AI24" s="605">
        <f t="shared" si="73"/>
        <v>4378279.4206536096</v>
      </c>
      <c r="AJ24" s="604">
        <f t="shared" si="74"/>
        <v>4508452.84130722</v>
      </c>
      <c r="AK24" s="604">
        <f t="shared" si="75"/>
        <v>4638626.2619608296</v>
      </c>
      <c r="AL24" s="606">
        <f t="shared" si="76"/>
        <v>4768799.6826144382</v>
      </c>
      <c r="AM24" s="600">
        <f t="shared" si="128"/>
        <v>2064143.5</v>
      </c>
      <c r="AN24" s="600">
        <f t="shared" si="129"/>
        <v>2263924.25</v>
      </c>
      <c r="AO24" s="600">
        <f t="shared" si="130"/>
        <v>2060849.5</v>
      </c>
      <c r="AP24" s="600">
        <f t="shared" si="131"/>
        <v>2692387</v>
      </c>
      <c r="AQ24" s="600">
        <f t="shared" si="132"/>
        <v>2969195.5</v>
      </c>
      <c r="AR24" s="600">
        <f t="shared" si="133"/>
        <v>3218695</v>
      </c>
      <c r="AS24" s="600">
        <f t="shared" si="134"/>
        <v>3514529.75</v>
      </c>
      <c r="AT24" s="600">
        <f t="shared" si="84"/>
        <v>3746657.25</v>
      </c>
      <c r="AU24" s="603">
        <f t="shared" si="85"/>
        <v>3872495.105746516</v>
      </c>
      <c r="AV24" s="600">
        <f t="shared" si="15"/>
        <v>3998338.3919309061</v>
      </c>
      <c r="AW24" s="600">
        <f t="shared" si="16"/>
        <v>4124186.9169708043</v>
      </c>
      <c r="AX24" s="601">
        <f t="shared" si="17"/>
        <v>4250040.4761486584</v>
      </c>
      <c r="AY24" s="600">
        <f t="shared" si="86"/>
        <v>466957.5</v>
      </c>
      <c r="AZ24" s="600">
        <f t="shared" si="18"/>
        <v>387543.75</v>
      </c>
      <c r="BA24" s="600">
        <f t="shared" si="19"/>
        <v>516272.5</v>
      </c>
      <c r="BB24" s="600">
        <f t="shared" si="20"/>
        <v>499615</v>
      </c>
      <c r="BC24" s="600">
        <f t="shared" si="21"/>
        <v>485307.5</v>
      </c>
      <c r="BD24" s="600">
        <f t="shared" si="87"/>
        <v>367130</v>
      </c>
      <c r="BE24" s="600">
        <f t="shared" si="88"/>
        <v>438321.25</v>
      </c>
      <c r="BF24" s="600">
        <f t="shared" si="89"/>
        <v>501448.75</v>
      </c>
      <c r="BG24" s="603">
        <f t="shared" si="90"/>
        <v>501675.54991343763</v>
      </c>
      <c r="BH24" s="600">
        <f t="shared" si="91"/>
        <v>501902.34982687538</v>
      </c>
      <c r="BI24" s="600">
        <f t="shared" si="92"/>
        <v>502129.14974031306</v>
      </c>
      <c r="BJ24" s="601">
        <f t="shared" si="93"/>
        <v>502355.94965375075</v>
      </c>
      <c r="BK24" s="604">
        <v>373566</v>
      </c>
      <c r="BL24" s="604">
        <v>310035</v>
      </c>
      <c r="BM24" s="604">
        <v>413018</v>
      </c>
      <c r="BN24" s="604">
        <v>399692</v>
      </c>
      <c r="BO24" s="604">
        <v>388246</v>
      </c>
      <c r="BP24" s="604">
        <v>293704</v>
      </c>
      <c r="BQ24" s="604">
        <v>350657</v>
      </c>
      <c r="BR24" s="604">
        <v>401159</v>
      </c>
      <c r="BS24" s="605">
        <f t="shared" si="94"/>
        <v>401340.43993075012</v>
      </c>
      <c r="BT24" s="604">
        <f t="shared" si="23"/>
        <v>401521.87986150029</v>
      </c>
      <c r="BU24" s="604">
        <f t="shared" si="23"/>
        <v>401703.31979225046</v>
      </c>
      <c r="BV24" s="606">
        <f t="shared" si="23"/>
        <v>401884.75972300058</v>
      </c>
      <c r="BW24" s="604">
        <f t="shared" si="95"/>
        <v>1908790.9</v>
      </c>
      <c r="BX24" s="604">
        <f t="shared" si="96"/>
        <v>1845259.9</v>
      </c>
      <c r="BY24" s="604">
        <f t="shared" si="97"/>
        <v>1948242.9</v>
      </c>
      <c r="BZ24" s="604">
        <f t="shared" si="98"/>
        <v>1952541.54</v>
      </c>
      <c r="CA24" s="604">
        <f t="shared" si="99"/>
        <v>1944614</v>
      </c>
      <c r="CB24" s="604">
        <f t="shared" si="100"/>
        <v>1852973.58</v>
      </c>
      <c r="CC24" s="604">
        <f t="shared" si="101"/>
        <v>1914871.3</v>
      </c>
      <c r="CD24" s="604">
        <f t="shared" si="102"/>
        <v>1933196.32</v>
      </c>
      <c r="CE24" s="605">
        <f t="shared" si="103"/>
        <v>1953671.9259120103</v>
      </c>
      <c r="CF24" s="604">
        <f t="shared" si="104"/>
        <v>1974416.3589390644</v>
      </c>
      <c r="CG24" s="604">
        <f t="shared" si="105"/>
        <v>1995433.1801054412</v>
      </c>
      <c r="CH24" s="606">
        <f t="shared" si="106"/>
        <v>2016725.9976066062</v>
      </c>
      <c r="CI24" s="159">
        <f t="shared" si="107"/>
        <v>128.85714285714286</v>
      </c>
      <c r="CJ24" s="157">
        <v>142</v>
      </c>
      <c r="CK24" s="158">
        <v>135</v>
      </c>
      <c r="CL24" s="158">
        <v>135</v>
      </c>
      <c r="CM24" s="158">
        <v>142</v>
      </c>
      <c r="CN24" s="158">
        <v>141</v>
      </c>
      <c r="CO24" s="158">
        <v>127</v>
      </c>
      <c r="CP24" s="158">
        <v>105</v>
      </c>
      <c r="CQ24" s="158">
        <v>117</v>
      </c>
      <c r="CR24" s="157">
        <f t="shared" si="108"/>
        <v>119.16081091635891</v>
      </c>
      <c r="CS24" s="158">
        <f t="shared" si="25"/>
        <v>121.32162183271782</v>
      </c>
      <c r="CT24" s="158">
        <f t="shared" si="25"/>
        <v>123.48243274907674</v>
      </c>
      <c r="CU24" s="158">
        <f t="shared" si="25"/>
        <v>125.64324366543565</v>
      </c>
      <c r="CV24" s="310">
        <f t="shared" si="109"/>
        <v>122.40202729089728</v>
      </c>
      <c r="CW24" s="604">
        <f t="shared" si="110"/>
        <v>23942.636025356122</v>
      </c>
      <c r="CX24" s="600">
        <f t="shared" si="111"/>
        <v>23942.636025356122</v>
      </c>
      <c r="CY24" s="604">
        <f t="shared" si="26"/>
        <v>25032.781477250788</v>
      </c>
      <c r="CZ24" s="604">
        <f t="shared" si="27"/>
        <v>25146.285287234725</v>
      </c>
      <c r="DA24" s="604">
        <f t="shared" si="28"/>
        <v>25232.422514871636</v>
      </c>
      <c r="DB24" s="604">
        <f t="shared" si="29"/>
        <v>26048.122113012643</v>
      </c>
      <c r="DC24" s="604">
        <f t="shared" si="30"/>
        <v>26479.357627926373</v>
      </c>
      <c r="DD24" s="604">
        <f t="shared" ref="DD24" si="165">DD23</f>
        <v>26931.540509428491</v>
      </c>
      <c r="DE24" s="605">
        <f t="shared" si="32"/>
        <v>27150.99054421578</v>
      </c>
      <c r="DF24" s="604">
        <f t="shared" si="33"/>
        <v>27524.333956490984</v>
      </c>
      <c r="DG24" s="604">
        <f t="shared" si="34"/>
        <v>27884.378428171603</v>
      </c>
      <c r="DH24" s="606">
        <f t="shared" si="35"/>
        <v>28231.822111100952</v>
      </c>
      <c r="DJ24" s="9" t="s">
        <v>17</v>
      </c>
      <c r="DK24" s="603">
        <f t="shared" si="36"/>
        <v>3288.4330985915494</v>
      </c>
      <c r="DL24" s="600">
        <f t="shared" si="37"/>
        <v>2870.6944444444443</v>
      </c>
      <c r="DM24" s="600">
        <f t="shared" si="38"/>
        <v>3824.2407407407409</v>
      </c>
      <c r="DN24" s="600">
        <f t="shared" si="39"/>
        <v>3518.4154929577467</v>
      </c>
      <c r="DO24" s="600">
        <f t="shared" si="40"/>
        <v>3441.8971631205673</v>
      </c>
      <c r="DP24" s="600">
        <f t="shared" si="41"/>
        <v>2890.787401574803</v>
      </c>
      <c r="DQ24" s="600">
        <f t="shared" si="42"/>
        <v>4174.4880952380954</v>
      </c>
      <c r="DR24" s="601">
        <f t="shared" si="43"/>
        <v>4285.886752136752</v>
      </c>
      <c r="DS24" s="600">
        <f t="shared" si="44"/>
        <v>4210.0716339163937</v>
      </c>
      <c r="DT24" s="600">
        <f t="shared" si="45"/>
        <v>4136.9571412333617</v>
      </c>
      <c r="DU24" s="600">
        <f t="shared" si="46"/>
        <v>4066.4014998851521</v>
      </c>
      <c r="DV24" s="600">
        <f t="shared" si="47"/>
        <v>3998.2726885930315</v>
      </c>
      <c r="DW24" s="603">
        <f t="shared" si="48"/>
        <v>14536.221830985916</v>
      </c>
      <c r="DX24" s="600">
        <f t="shared" si="49"/>
        <v>16769.809259259258</v>
      </c>
      <c r="DY24" s="600">
        <f t="shared" si="50"/>
        <v>15265.551851851851</v>
      </c>
      <c r="DZ24" s="600">
        <f t="shared" si="51"/>
        <v>18960.471830985916</v>
      </c>
      <c r="EA24" s="600">
        <f t="shared" si="52"/>
        <v>21058.124113475176</v>
      </c>
      <c r="EB24" s="600">
        <f t="shared" si="53"/>
        <v>25344.055118110235</v>
      </c>
      <c r="EC24" s="600">
        <f t="shared" si="54"/>
        <v>33471.711904761905</v>
      </c>
      <c r="ED24" s="600">
        <f t="shared" si="55"/>
        <v>32022.711538461539</v>
      </c>
      <c r="EE24" s="603">
        <f t="shared" si="56"/>
        <v>32532.540194453937</v>
      </c>
      <c r="EF24" s="600">
        <f t="shared" si="57"/>
        <v>33024.208141601557</v>
      </c>
      <c r="EG24" s="600">
        <f t="shared" si="58"/>
        <v>33498.66875902997</v>
      </c>
      <c r="EH24" s="601">
        <f t="shared" si="59"/>
        <v>33956.809841056209</v>
      </c>
      <c r="EI24" s="603">
        <f t="shared" si="113"/>
        <v>17824.654929577468</v>
      </c>
      <c r="EJ24" s="600">
        <f t="shared" si="114"/>
        <v>19640.503703703704</v>
      </c>
      <c r="EK24" s="600">
        <f t="shared" si="115"/>
        <v>19089.792592592592</v>
      </c>
      <c r="EL24" s="600">
        <f t="shared" si="116"/>
        <v>22478.887323943662</v>
      </c>
      <c r="EM24" s="600">
        <f t="shared" si="117"/>
        <v>24500.021276595744</v>
      </c>
      <c r="EN24" s="600">
        <f t="shared" si="118"/>
        <v>28234.842519685037</v>
      </c>
      <c r="EO24" s="600">
        <f t="shared" si="119"/>
        <v>37646.199999999997</v>
      </c>
      <c r="EP24" s="601">
        <f t="shared" si="120"/>
        <v>36308.598290598289</v>
      </c>
      <c r="EQ24" s="600">
        <f t="shared" si="121"/>
        <v>36742.611828370333</v>
      </c>
      <c r="ER24" s="600">
        <f t="shared" si="122"/>
        <v>37161.165282834918</v>
      </c>
      <c r="ES24" s="600">
        <f t="shared" si="123"/>
        <v>37565.070258915119</v>
      </c>
      <c r="ET24" s="601">
        <f t="shared" si="124"/>
        <v>37955.08252964924</v>
      </c>
      <c r="EV24" s="605">
        <v>1535224.9</v>
      </c>
      <c r="EW24" s="604">
        <v>1535224.9</v>
      </c>
      <c r="EX24" s="604">
        <v>1535224.9</v>
      </c>
      <c r="EY24" s="604">
        <v>1552849.54</v>
      </c>
      <c r="EZ24" s="604">
        <v>1556368</v>
      </c>
      <c r="FA24" s="604">
        <v>1559269.58</v>
      </c>
      <c r="FB24" s="604">
        <v>1564214.3</v>
      </c>
      <c r="FC24" s="604">
        <v>1532037.32</v>
      </c>
      <c r="FD24" s="605">
        <f t="shared" si="125"/>
        <v>1552331.4859812602</v>
      </c>
      <c r="FE24" s="604">
        <f t="shared" si="126"/>
        <v>1572894.4790775641</v>
      </c>
      <c r="FF24" s="604">
        <f t="shared" si="126"/>
        <v>1593729.8603131908</v>
      </c>
      <c r="FG24" s="606">
        <f t="shared" si="126"/>
        <v>1614841.2378836058</v>
      </c>
    </row>
    <row r="25" spans="1:163" x14ac:dyDescent="0.25">
      <c r="A25" s="108">
        <v>21</v>
      </c>
      <c r="B25" s="130" t="s">
        <v>18</v>
      </c>
      <c r="C25" s="605">
        <v>284918</v>
      </c>
      <c r="D25" s="604">
        <v>253920</v>
      </c>
      <c r="E25" s="604">
        <v>264717</v>
      </c>
      <c r="F25" s="604">
        <v>267543</v>
      </c>
      <c r="G25" s="604">
        <v>265966</v>
      </c>
      <c r="H25" s="604">
        <v>298457</v>
      </c>
      <c r="I25" s="600">
        <v>363046</v>
      </c>
      <c r="J25" s="601">
        <v>337220</v>
      </c>
      <c r="K25" s="600">
        <f t="shared" ref="K25:N25" si="166">J25*K$186</f>
        <v>346971.51253105636</v>
      </c>
      <c r="L25" s="600">
        <f t="shared" si="166"/>
        <v>356723.02506211272</v>
      </c>
      <c r="M25" s="600">
        <f t="shared" si="166"/>
        <v>366474.53759316908</v>
      </c>
      <c r="N25" s="600">
        <f t="shared" si="166"/>
        <v>376226.05012422538</v>
      </c>
      <c r="O25" s="603">
        <v>0</v>
      </c>
      <c r="P25" s="600">
        <v>0</v>
      </c>
      <c r="Q25" s="600">
        <v>0</v>
      </c>
      <c r="R25" s="600">
        <v>0</v>
      </c>
      <c r="S25" s="600">
        <v>0</v>
      </c>
      <c r="T25" s="600">
        <v>0</v>
      </c>
      <c r="U25" s="600">
        <v>0</v>
      </c>
      <c r="V25" s="600">
        <v>0</v>
      </c>
      <c r="W25" s="603">
        <f t="shared" si="63"/>
        <v>0</v>
      </c>
      <c r="X25" s="600">
        <f t="shared" si="64"/>
        <v>0</v>
      </c>
      <c r="Y25" s="600">
        <f t="shared" si="64"/>
        <v>0</v>
      </c>
      <c r="Z25" s="601">
        <f t="shared" si="64"/>
        <v>0</v>
      </c>
      <c r="AA25" s="604">
        <f t="shared" si="65"/>
        <v>284918</v>
      </c>
      <c r="AB25" s="604">
        <f t="shared" si="66"/>
        <v>253920</v>
      </c>
      <c r="AC25" s="604">
        <f t="shared" si="67"/>
        <v>264717</v>
      </c>
      <c r="AD25" s="604">
        <f t="shared" si="68"/>
        <v>267543</v>
      </c>
      <c r="AE25" s="604">
        <f t="shared" si="69"/>
        <v>265966</v>
      </c>
      <c r="AF25" s="604">
        <f t="shared" si="70"/>
        <v>298457</v>
      </c>
      <c r="AG25" s="604">
        <f t="shared" si="71"/>
        <v>363046</v>
      </c>
      <c r="AH25" s="604">
        <f t="shared" si="72"/>
        <v>337220</v>
      </c>
      <c r="AI25" s="605">
        <f t="shared" si="73"/>
        <v>346971.51253105636</v>
      </c>
      <c r="AJ25" s="604">
        <f t="shared" si="74"/>
        <v>356723.02506211272</v>
      </c>
      <c r="AK25" s="604">
        <f t="shared" si="75"/>
        <v>366474.53759316908</v>
      </c>
      <c r="AL25" s="606">
        <f t="shared" si="76"/>
        <v>376226.05012422538</v>
      </c>
      <c r="AM25" s="600">
        <f t="shared" si="128"/>
        <v>282896.75</v>
      </c>
      <c r="AN25" s="600">
        <f t="shared" si="129"/>
        <v>251898.75</v>
      </c>
      <c r="AO25" s="600">
        <f t="shared" si="130"/>
        <v>262695.75</v>
      </c>
      <c r="AP25" s="600">
        <f t="shared" si="131"/>
        <v>265521.75</v>
      </c>
      <c r="AQ25" s="600">
        <f t="shared" si="132"/>
        <v>265966</v>
      </c>
      <c r="AR25" s="600">
        <f t="shared" si="133"/>
        <v>298457</v>
      </c>
      <c r="AS25" s="600">
        <f t="shared" si="134"/>
        <v>363046</v>
      </c>
      <c r="AT25" s="600">
        <f t="shared" si="84"/>
        <v>337220</v>
      </c>
      <c r="AU25" s="603">
        <f t="shared" si="85"/>
        <v>346971.51253105636</v>
      </c>
      <c r="AV25" s="600">
        <f t="shared" si="15"/>
        <v>356723.02506211272</v>
      </c>
      <c r="AW25" s="600">
        <f t="shared" si="16"/>
        <v>366474.53759316908</v>
      </c>
      <c r="AX25" s="601">
        <f t="shared" si="17"/>
        <v>376226.05012422538</v>
      </c>
      <c r="AY25" s="600">
        <f t="shared" si="86"/>
        <v>2021.25</v>
      </c>
      <c r="AZ25" s="600">
        <f t="shared" si="18"/>
        <v>2021.25</v>
      </c>
      <c r="BA25" s="600">
        <f t="shared" si="19"/>
        <v>2021.25</v>
      </c>
      <c r="BB25" s="600">
        <f t="shared" si="20"/>
        <v>2021.25</v>
      </c>
      <c r="BC25" s="600">
        <f t="shared" si="21"/>
        <v>0</v>
      </c>
      <c r="BD25" s="600">
        <f t="shared" si="87"/>
        <v>0</v>
      </c>
      <c r="BE25" s="600">
        <f t="shared" si="88"/>
        <v>0</v>
      </c>
      <c r="BF25" s="600">
        <f t="shared" si="89"/>
        <v>0</v>
      </c>
      <c r="BG25" s="603">
        <f t="shared" si="90"/>
        <v>0</v>
      </c>
      <c r="BH25" s="600">
        <f t="shared" si="91"/>
        <v>0</v>
      </c>
      <c r="BI25" s="600">
        <f t="shared" si="92"/>
        <v>0</v>
      </c>
      <c r="BJ25" s="601">
        <f t="shared" si="93"/>
        <v>0</v>
      </c>
      <c r="BK25" s="604">
        <v>1617</v>
      </c>
      <c r="BL25" s="604">
        <v>1617</v>
      </c>
      <c r="BM25" s="604">
        <v>1617</v>
      </c>
      <c r="BN25" s="604">
        <v>1617</v>
      </c>
      <c r="BO25" s="604">
        <v>0</v>
      </c>
      <c r="BP25" s="604">
        <v>0</v>
      </c>
      <c r="BQ25" s="604">
        <v>0</v>
      </c>
      <c r="BR25" s="604">
        <v>0</v>
      </c>
      <c r="BS25" s="605">
        <f t="shared" si="94"/>
        <v>0</v>
      </c>
      <c r="BT25" s="604">
        <f t="shared" si="23"/>
        <v>0</v>
      </c>
      <c r="BU25" s="604">
        <f t="shared" si="23"/>
        <v>0</v>
      </c>
      <c r="BV25" s="606">
        <f t="shared" si="23"/>
        <v>0</v>
      </c>
      <c r="BW25" s="604">
        <f t="shared" si="95"/>
        <v>47189.120000000003</v>
      </c>
      <c r="BX25" s="604">
        <f t="shared" si="96"/>
        <v>47189.120000000003</v>
      </c>
      <c r="BY25" s="604">
        <f t="shared" si="97"/>
        <v>47189.120000000003</v>
      </c>
      <c r="BZ25" s="604">
        <f t="shared" si="98"/>
        <v>47653.760000000002</v>
      </c>
      <c r="CA25" s="604">
        <f t="shared" si="99"/>
        <v>46036.76</v>
      </c>
      <c r="CB25" s="604">
        <f t="shared" si="100"/>
        <v>46036.76</v>
      </c>
      <c r="CC25" s="604">
        <f t="shared" si="101"/>
        <v>46013.66</v>
      </c>
      <c r="CD25" s="604">
        <f t="shared" si="102"/>
        <v>38987.519999999997</v>
      </c>
      <c r="CE25" s="605">
        <f t="shared" si="103"/>
        <v>39503.969039294745</v>
      </c>
      <c r="CF25" s="604">
        <f t="shared" si="104"/>
        <v>40027.259232122429</v>
      </c>
      <c r="CG25" s="604">
        <f t="shared" si="105"/>
        <v>40557.481199973459</v>
      </c>
      <c r="CH25" s="606">
        <f t="shared" si="106"/>
        <v>41094.726764757812</v>
      </c>
      <c r="CI25" s="159">
        <f t="shared" si="107"/>
        <v>11.285714285714286</v>
      </c>
      <c r="CJ25" s="157">
        <v>18</v>
      </c>
      <c r="CK25" s="158">
        <v>16</v>
      </c>
      <c r="CL25" s="158">
        <v>14</v>
      </c>
      <c r="CM25" s="158">
        <v>13</v>
      </c>
      <c r="CN25" s="158">
        <v>11</v>
      </c>
      <c r="CO25" s="158">
        <v>9</v>
      </c>
      <c r="CP25" s="158">
        <v>8</v>
      </c>
      <c r="CQ25" s="158">
        <v>8</v>
      </c>
      <c r="CR25" s="157">
        <f t="shared" si="108"/>
        <v>8.1477477549647119</v>
      </c>
      <c r="CS25" s="158">
        <f t="shared" si="25"/>
        <v>8.2954955099294239</v>
      </c>
      <c r="CT25" s="158">
        <f t="shared" si="25"/>
        <v>8.4432432648941358</v>
      </c>
      <c r="CU25" s="158">
        <f t="shared" si="25"/>
        <v>8.5909910198588477</v>
      </c>
      <c r="CV25" s="310">
        <f t="shared" si="109"/>
        <v>8.3693693874117798</v>
      </c>
      <c r="CW25" s="604">
        <f t="shared" si="110"/>
        <v>23942.636025356122</v>
      </c>
      <c r="CX25" s="600">
        <f t="shared" si="111"/>
        <v>23942.636025356122</v>
      </c>
      <c r="CY25" s="604">
        <f t="shared" si="26"/>
        <v>25032.781477250788</v>
      </c>
      <c r="CZ25" s="604">
        <f t="shared" si="27"/>
        <v>25146.285287234725</v>
      </c>
      <c r="DA25" s="604">
        <f t="shared" si="28"/>
        <v>25232.422514871636</v>
      </c>
      <c r="DB25" s="604">
        <f t="shared" si="29"/>
        <v>26048.122113012643</v>
      </c>
      <c r="DC25" s="604">
        <f t="shared" si="30"/>
        <v>26479.357627926373</v>
      </c>
      <c r="DD25" s="604">
        <f t="shared" ref="DD25" si="167">DD24</f>
        <v>26931.540509428491</v>
      </c>
      <c r="DE25" s="605">
        <f t="shared" si="32"/>
        <v>27150.99054421578</v>
      </c>
      <c r="DF25" s="604">
        <f t="shared" si="33"/>
        <v>27524.333956490984</v>
      </c>
      <c r="DG25" s="604">
        <f t="shared" si="34"/>
        <v>27884.378428171603</v>
      </c>
      <c r="DH25" s="606">
        <f t="shared" si="35"/>
        <v>28231.822111100952</v>
      </c>
      <c r="DJ25" s="9" t="s">
        <v>18</v>
      </c>
      <c r="DK25" s="603">
        <f t="shared" si="36"/>
        <v>112.29166666666667</v>
      </c>
      <c r="DL25" s="600">
        <f t="shared" si="37"/>
        <v>126.328125</v>
      </c>
      <c r="DM25" s="600">
        <f t="shared" si="38"/>
        <v>144.375</v>
      </c>
      <c r="DN25" s="600">
        <f t="shared" si="39"/>
        <v>155.48076923076923</v>
      </c>
      <c r="DO25" s="600">
        <f t="shared" si="40"/>
        <v>0</v>
      </c>
      <c r="DP25" s="600">
        <f t="shared" si="41"/>
        <v>0</v>
      </c>
      <c r="DQ25" s="600">
        <f t="shared" si="42"/>
        <v>0</v>
      </c>
      <c r="DR25" s="601">
        <f t="shared" si="43"/>
        <v>0</v>
      </c>
      <c r="DS25" s="600">
        <f t="shared" si="44"/>
        <v>0</v>
      </c>
      <c r="DT25" s="600">
        <f t="shared" si="45"/>
        <v>0</v>
      </c>
      <c r="DU25" s="600">
        <f t="shared" si="46"/>
        <v>0</v>
      </c>
      <c r="DV25" s="600">
        <f t="shared" si="47"/>
        <v>0</v>
      </c>
      <c r="DW25" s="603">
        <f t="shared" si="48"/>
        <v>15716.486111111111</v>
      </c>
      <c r="DX25" s="600">
        <f t="shared" si="49"/>
        <v>15743.671875</v>
      </c>
      <c r="DY25" s="600">
        <f t="shared" si="50"/>
        <v>18763.982142857141</v>
      </c>
      <c r="DZ25" s="600">
        <f t="shared" si="51"/>
        <v>20424.75</v>
      </c>
      <c r="EA25" s="600">
        <f t="shared" si="52"/>
        <v>24178.727272727272</v>
      </c>
      <c r="EB25" s="600">
        <f t="shared" si="53"/>
        <v>33161.888888888891</v>
      </c>
      <c r="EC25" s="600">
        <f t="shared" si="54"/>
        <v>45380.75</v>
      </c>
      <c r="ED25" s="600">
        <f t="shared" si="55"/>
        <v>42152.5</v>
      </c>
      <c r="EE25" s="603">
        <f t="shared" si="56"/>
        <v>42584.960036303812</v>
      </c>
      <c r="EF25" s="600">
        <f t="shared" si="57"/>
        <v>43002.015326887646</v>
      </c>
      <c r="EG25" s="600">
        <f t="shared" si="58"/>
        <v>43404.474571628256</v>
      </c>
      <c r="EH25" s="601">
        <f t="shared" si="59"/>
        <v>43793.090838361379</v>
      </c>
      <c r="EI25" s="603">
        <f t="shared" si="113"/>
        <v>15828.777777777777</v>
      </c>
      <c r="EJ25" s="600">
        <f t="shared" si="114"/>
        <v>15870</v>
      </c>
      <c r="EK25" s="600">
        <f t="shared" si="115"/>
        <v>18908.357142857141</v>
      </c>
      <c r="EL25" s="600">
        <f t="shared" si="116"/>
        <v>20580.23076923077</v>
      </c>
      <c r="EM25" s="600">
        <f t="shared" si="117"/>
        <v>24178.727272727272</v>
      </c>
      <c r="EN25" s="600">
        <f t="shared" si="118"/>
        <v>33161.888888888891</v>
      </c>
      <c r="EO25" s="600">
        <f t="shared" si="119"/>
        <v>45380.75</v>
      </c>
      <c r="EP25" s="601">
        <f t="shared" si="120"/>
        <v>42152.5</v>
      </c>
      <c r="EQ25" s="600">
        <f t="shared" si="121"/>
        <v>42584.960036303812</v>
      </c>
      <c r="ER25" s="600">
        <f t="shared" si="122"/>
        <v>43002.015326887646</v>
      </c>
      <c r="ES25" s="600">
        <f t="shared" si="123"/>
        <v>43404.474571628256</v>
      </c>
      <c r="ET25" s="601">
        <f t="shared" si="124"/>
        <v>43793.090838361379</v>
      </c>
      <c r="EV25" s="605">
        <v>45572.12</v>
      </c>
      <c r="EW25" s="604">
        <v>45572.12</v>
      </c>
      <c r="EX25" s="604">
        <v>45572.12</v>
      </c>
      <c r="EY25" s="604">
        <v>46036.76</v>
      </c>
      <c r="EZ25" s="604">
        <v>46036.76</v>
      </c>
      <c r="FA25" s="604">
        <v>46036.76</v>
      </c>
      <c r="FB25" s="604">
        <v>46013.66</v>
      </c>
      <c r="FC25" s="604">
        <v>38987.519999999997</v>
      </c>
      <c r="FD25" s="605">
        <f t="shared" si="125"/>
        <v>39503.969039294745</v>
      </c>
      <c r="FE25" s="604">
        <f t="shared" si="126"/>
        <v>40027.259232122429</v>
      </c>
      <c r="FF25" s="604">
        <f t="shared" si="126"/>
        <v>40557.481199973459</v>
      </c>
      <c r="FG25" s="606">
        <f t="shared" si="126"/>
        <v>41094.726764757812</v>
      </c>
    </row>
    <row r="26" spans="1:163" x14ac:dyDescent="0.25">
      <c r="A26" s="108">
        <v>22</v>
      </c>
      <c r="B26" s="130" t="s">
        <v>19</v>
      </c>
      <c r="C26" s="605">
        <v>2330291</v>
      </c>
      <c r="D26" s="604">
        <v>2349841</v>
      </c>
      <c r="E26" s="604">
        <v>2756042</v>
      </c>
      <c r="F26" s="604">
        <v>2890857</v>
      </c>
      <c r="G26" s="604">
        <v>3221333</v>
      </c>
      <c r="H26" s="604">
        <v>3193551</v>
      </c>
      <c r="I26" s="600">
        <v>2778267</v>
      </c>
      <c r="J26" s="601">
        <v>2821249</v>
      </c>
      <c r="K26" s="600">
        <f t="shared" ref="K26:N26" si="168">J26*K$186</f>
        <v>2902832.0762609877</v>
      </c>
      <c r="L26" s="600">
        <f t="shared" si="168"/>
        <v>2984415.1525219753</v>
      </c>
      <c r="M26" s="600">
        <f t="shared" si="168"/>
        <v>3065998.228782963</v>
      </c>
      <c r="N26" s="600">
        <f t="shared" si="168"/>
        <v>3147581.3050439502</v>
      </c>
      <c r="O26" s="603">
        <v>181568</v>
      </c>
      <c r="P26" s="600">
        <v>91564</v>
      </c>
      <c r="Q26" s="600">
        <v>220377</v>
      </c>
      <c r="R26" s="600">
        <v>152249</v>
      </c>
      <c r="S26" s="600">
        <v>141652</v>
      </c>
      <c r="T26" s="600">
        <v>139786</v>
      </c>
      <c r="U26" s="600">
        <v>144597</v>
      </c>
      <c r="V26" s="600">
        <v>164333</v>
      </c>
      <c r="W26" s="603">
        <f t="shared" si="63"/>
        <v>164345.89455858414</v>
      </c>
      <c r="X26" s="600">
        <f t="shared" si="64"/>
        <v>164358.78911716829</v>
      </c>
      <c r="Y26" s="600">
        <f t="shared" si="64"/>
        <v>164371.68367575243</v>
      </c>
      <c r="Z26" s="601">
        <f t="shared" si="64"/>
        <v>164384.57823433657</v>
      </c>
      <c r="AA26" s="604">
        <f t="shared" si="65"/>
        <v>2148723</v>
      </c>
      <c r="AB26" s="604">
        <f t="shared" si="66"/>
        <v>2258277</v>
      </c>
      <c r="AC26" s="604">
        <f t="shared" si="67"/>
        <v>2535665</v>
      </c>
      <c r="AD26" s="604">
        <f t="shared" si="68"/>
        <v>2738608</v>
      </c>
      <c r="AE26" s="604">
        <f t="shared" si="69"/>
        <v>3079681</v>
      </c>
      <c r="AF26" s="604">
        <f t="shared" si="70"/>
        <v>3053765</v>
      </c>
      <c r="AG26" s="604">
        <f t="shared" si="71"/>
        <v>2633670</v>
      </c>
      <c r="AH26" s="604">
        <f t="shared" si="72"/>
        <v>2656916</v>
      </c>
      <c r="AI26" s="605">
        <f t="shared" si="73"/>
        <v>2738486.1817024034</v>
      </c>
      <c r="AJ26" s="604">
        <f t="shared" si="74"/>
        <v>2820056.3634048072</v>
      </c>
      <c r="AK26" s="604">
        <f t="shared" si="75"/>
        <v>2901626.5451072105</v>
      </c>
      <c r="AL26" s="606">
        <f t="shared" si="76"/>
        <v>2983196.7268096134</v>
      </c>
      <c r="AM26" s="600">
        <f t="shared" si="128"/>
        <v>1906630.5</v>
      </c>
      <c r="AN26" s="600">
        <f t="shared" si="129"/>
        <v>1943539.5</v>
      </c>
      <c r="AO26" s="600">
        <f t="shared" si="130"/>
        <v>2298028.75</v>
      </c>
      <c r="AP26" s="600">
        <f t="shared" si="131"/>
        <v>2424464.25</v>
      </c>
      <c r="AQ26" s="600">
        <f t="shared" si="132"/>
        <v>2729467.25</v>
      </c>
      <c r="AR26" s="600">
        <f t="shared" si="133"/>
        <v>2868708.75</v>
      </c>
      <c r="AS26" s="600">
        <f t="shared" si="134"/>
        <v>2631181.25</v>
      </c>
      <c r="AT26" s="600">
        <f t="shared" si="84"/>
        <v>2656916</v>
      </c>
      <c r="AU26" s="603">
        <f t="shared" si="85"/>
        <v>2738486.1817024034</v>
      </c>
      <c r="AV26" s="600">
        <f t="shared" si="15"/>
        <v>2820056.3634048072</v>
      </c>
      <c r="AW26" s="600">
        <f t="shared" si="16"/>
        <v>2901626.5451072105</v>
      </c>
      <c r="AX26" s="601">
        <f t="shared" si="17"/>
        <v>2983196.7268096134</v>
      </c>
      <c r="AY26" s="600">
        <f t="shared" si="86"/>
        <v>242092.5</v>
      </c>
      <c r="AZ26" s="600">
        <f t="shared" si="18"/>
        <v>314737.5</v>
      </c>
      <c r="BA26" s="600">
        <f t="shared" si="19"/>
        <v>237636.25</v>
      </c>
      <c r="BB26" s="600">
        <f t="shared" si="20"/>
        <v>314143.75</v>
      </c>
      <c r="BC26" s="600">
        <f t="shared" si="21"/>
        <v>350213.75</v>
      </c>
      <c r="BD26" s="600">
        <f t="shared" si="87"/>
        <v>185056.25</v>
      </c>
      <c r="BE26" s="600">
        <f t="shared" si="88"/>
        <v>2488.75</v>
      </c>
      <c r="BF26" s="600">
        <f t="shared" si="89"/>
        <v>0</v>
      </c>
      <c r="BG26" s="603">
        <f t="shared" si="90"/>
        <v>0</v>
      </c>
      <c r="BH26" s="600">
        <f t="shared" si="91"/>
        <v>0</v>
      </c>
      <c r="BI26" s="600">
        <f t="shared" si="92"/>
        <v>0</v>
      </c>
      <c r="BJ26" s="601">
        <f t="shared" si="93"/>
        <v>0</v>
      </c>
      <c r="BK26" s="604">
        <v>193674</v>
      </c>
      <c r="BL26" s="604">
        <v>251790</v>
      </c>
      <c r="BM26" s="604">
        <v>190109</v>
      </c>
      <c r="BN26" s="604">
        <v>251315</v>
      </c>
      <c r="BO26" s="604">
        <v>280171</v>
      </c>
      <c r="BP26" s="604">
        <v>148045</v>
      </c>
      <c r="BQ26" s="604">
        <v>1991</v>
      </c>
      <c r="BR26" s="604">
        <v>0</v>
      </c>
      <c r="BS26" s="605">
        <f t="shared" si="94"/>
        <v>0</v>
      </c>
      <c r="BT26" s="604">
        <f t="shared" si="23"/>
        <v>0</v>
      </c>
      <c r="BU26" s="604">
        <f t="shared" si="23"/>
        <v>0</v>
      </c>
      <c r="BV26" s="606">
        <f t="shared" si="23"/>
        <v>0</v>
      </c>
      <c r="BW26" s="604">
        <f t="shared" si="95"/>
        <v>1235071.5</v>
      </c>
      <c r="BX26" s="604">
        <f t="shared" si="96"/>
        <v>1293187.5</v>
      </c>
      <c r="BY26" s="604">
        <f t="shared" si="97"/>
        <v>1231506.5</v>
      </c>
      <c r="BZ26" s="604">
        <f t="shared" si="98"/>
        <v>1297279.26</v>
      </c>
      <c r="CA26" s="604">
        <f t="shared" si="99"/>
        <v>1326135.26</v>
      </c>
      <c r="CB26" s="604">
        <f t="shared" si="100"/>
        <v>1194009.26</v>
      </c>
      <c r="CC26" s="604">
        <f t="shared" si="101"/>
        <v>1045398.42</v>
      </c>
      <c r="CD26" s="604">
        <f t="shared" si="102"/>
        <v>1026642.98</v>
      </c>
      <c r="CE26" s="605">
        <f t="shared" si="103"/>
        <v>1040242.4287651356</v>
      </c>
      <c r="CF26" s="604">
        <f t="shared" si="104"/>
        <v>1054022.0229267902</v>
      </c>
      <c r="CG26" s="604">
        <f t="shared" si="105"/>
        <v>1067984.1487849122</v>
      </c>
      <c r="CH26" s="606">
        <f t="shared" si="106"/>
        <v>1082131.2242496246</v>
      </c>
      <c r="CI26" s="159">
        <f t="shared" si="107"/>
        <v>65</v>
      </c>
      <c r="CJ26" s="157">
        <v>64</v>
      </c>
      <c r="CK26" s="158">
        <v>73</v>
      </c>
      <c r="CL26" s="158">
        <v>70</v>
      </c>
      <c r="CM26" s="158">
        <v>67</v>
      </c>
      <c r="CN26" s="158">
        <v>67</v>
      </c>
      <c r="CO26" s="158">
        <v>71</v>
      </c>
      <c r="CP26" s="158">
        <v>50</v>
      </c>
      <c r="CQ26" s="158">
        <v>57</v>
      </c>
      <c r="CR26" s="157">
        <f t="shared" si="108"/>
        <v>58.052702754123573</v>
      </c>
      <c r="CS26" s="158">
        <f t="shared" si="25"/>
        <v>59.105405508247145</v>
      </c>
      <c r="CT26" s="158">
        <f t="shared" si="25"/>
        <v>60.158108262370718</v>
      </c>
      <c r="CU26" s="158">
        <f t="shared" si="25"/>
        <v>61.21081101649429</v>
      </c>
      <c r="CV26" s="310">
        <f t="shared" si="109"/>
        <v>59.631756885308931</v>
      </c>
      <c r="CW26" s="604">
        <f t="shared" si="110"/>
        <v>23942.636025356122</v>
      </c>
      <c r="CX26" s="600">
        <f t="shared" si="111"/>
        <v>23942.636025356122</v>
      </c>
      <c r="CY26" s="604">
        <f t="shared" si="26"/>
        <v>25032.781477250788</v>
      </c>
      <c r="CZ26" s="604">
        <f t="shared" si="27"/>
        <v>25146.285287234725</v>
      </c>
      <c r="DA26" s="604">
        <f t="shared" si="28"/>
        <v>25232.422514871636</v>
      </c>
      <c r="DB26" s="604">
        <f t="shared" si="29"/>
        <v>26048.122113012643</v>
      </c>
      <c r="DC26" s="604">
        <f t="shared" si="30"/>
        <v>26479.357627926373</v>
      </c>
      <c r="DD26" s="604">
        <f t="shared" ref="DD26" si="169">DD25</f>
        <v>26931.540509428491</v>
      </c>
      <c r="DE26" s="605">
        <f t="shared" si="32"/>
        <v>27150.99054421578</v>
      </c>
      <c r="DF26" s="604">
        <f t="shared" si="33"/>
        <v>27524.333956490984</v>
      </c>
      <c r="DG26" s="604">
        <f t="shared" si="34"/>
        <v>27884.378428171603</v>
      </c>
      <c r="DH26" s="606">
        <f t="shared" si="35"/>
        <v>28231.822111100952</v>
      </c>
      <c r="DJ26" s="9" t="s">
        <v>19</v>
      </c>
      <c r="DK26" s="603">
        <f t="shared" si="36"/>
        <v>3782.6953125</v>
      </c>
      <c r="DL26" s="600">
        <f t="shared" si="37"/>
        <v>4311.4726027397264</v>
      </c>
      <c r="DM26" s="600">
        <f t="shared" si="38"/>
        <v>3394.8035714285716</v>
      </c>
      <c r="DN26" s="600">
        <f t="shared" si="39"/>
        <v>4688.7126865671644</v>
      </c>
      <c r="DO26" s="600">
        <f t="shared" si="40"/>
        <v>5227.0708955223881</v>
      </c>
      <c r="DP26" s="600">
        <f t="shared" si="41"/>
        <v>2606.426056338028</v>
      </c>
      <c r="DQ26" s="600">
        <f t="shared" si="42"/>
        <v>49.774999999999999</v>
      </c>
      <c r="DR26" s="601">
        <f t="shared" si="43"/>
        <v>0</v>
      </c>
      <c r="DS26" s="600">
        <f t="shared" si="44"/>
        <v>0</v>
      </c>
      <c r="DT26" s="600">
        <f t="shared" si="45"/>
        <v>0</v>
      </c>
      <c r="DU26" s="600">
        <f t="shared" si="46"/>
        <v>0</v>
      </c>
      <c r="DV26" s="600">
        <f t="shared" si="47"/>
        <v>0</v>
      </c>
      <c r="DW26" s="603">
        <f t="shared" si="48"/>
        <v>29791.1015625</v>
      </c>
      <c r="DX26" s="600">
        <f t="shared" si="49"/>
        <v>26623.828767123287</v>
      </c>
      <c r="DY26" s="600">
        <f t="shared" si="50"/>
        <v>32828.982142857145</v>
      </c>
      <c r="DZ26" s="600">
        <f t="shared" si="51"/>
        <v>36186.033582089549</v>
      </c>
      <c r="EA26" s="600">
        <f t="shared" si="52"/>
        <v>40738.317164179105</v>
      </c>
      <c r="EB26" s="600">
        <f t="shared" si="53"/>
        <v>40404.348591549293</v>
      </c>
      <c r="EC26" s="600">
        <f t="shared" si="54"/>
        <v>52623.625</v>
      </c>
      <c r="ED26" s="600">
        <f t="shared" si="55"/>
        <v>46612.561403508771</v>
      </c>
      <c r="EE26" s="603">
        <f t="shared" si="56"/>
        <v>47172.414922712356</v>
      </c>
      <c r="EF26" s="600">
        <f t="shared" si="57"/>
        <v>47712.325787381946</v>
      </c>
      <c r="EG26" s="600">
        <f t="shared" si="58"/>
        <v>48233.340923092102</v>
      </c>
      <c r="EH26" s="601">
        <f t="shared" si="59"/>
        <v>48736.435235366189</v>
      </c>
      <c r="EI26" s="603">
        <f t="shared" si="113"/>
        <v>33573.796875</v>
      </c>
      <c r="EJ26" s="600">
        <f t="shared" si="114"/>
        <v>30935.301369863013</v>
      </c>
      <c r="EK26" s="600">
        <f t="shared" si="115"/>
        <v>36223.785714285717</v>
      </c>
      <c r="EL26" s="600">
        <f t="shared" si="116"/>
        <v>40874.746268656716</v>
      </c>
      <c r="EM26" s="600">
        <f t="shared" si="117"/>
        <v>45965.388059701494</v>
      </c>
      <c r="EN26" s="600">
        <f t="shared" si="118"/>
        <v>43010.774647887323</v>
      </c>
      <c r="EO26" s="600">
        <f t="shared" si="119"/>
        <v>52673.4</v>
      </c>
      <c r="EP26" s="601">
        <f t="shared" si="120"/>
        <v>46612.561403508771</v>
      </c>
      <c r="EQ26" s="600">
        <f t="shared" si="121"/>
        <v>47172.414922712356</v>
      </c>
      <c r="ER26" s="600">
        <f t="shared" si="122"/>
        <v>47712.325787381946</v>
      </c>
      <c r="ES26" s="600">
        <f t="shared" si="123"/>
        <v>48233.340923092102</v>
      </c>
      <c r="ET26" s="601">
        <f t="shared" si="124"/>
        <v>48736.435235366189</v>
      </c>
      <c r="EV26" s="605">
        <v>1041397.5</v>
      </c>
      <c r="EW26" s="604">
        <v>1041397.5</v>
      </c>
      <c r="EX26" s="604">
        <v>1041397.5</v>
      </c>
      <c r="EY26" s="604">
        <v>1045964.26</v>
      </c>
      <c r="EZ26" s="604">
        <v>1045964.26</v>
      </c>
      <c r="FA26" s="604">
        <v>1045964.26</v>
      </c>
      <c r="FB26" s="604">
        <v>1043407.42</v>
      </c>
      <c r="FC26" s="604">
        <v>1026642.98</v>
      </c>
      <c r="FD26" s="605">
        <f t="shared" si="125"/>
        <v>1040242.4287651356</v>
      </c>
      <c r="FE26" s="604">
        <f t="shared" si="126"/>
        <v>1054022.0229267902</v>
      </c>
      <c r="FF26" s="604">
        <f t="shared" si="126"/>
        <v>1067984.1487849122</v>
      </c>
      <c r="FG26" s="606">
        <f t="shared" si="126"/>
        <v>1082131.2242496246</v>
      </c>
    </row>
    <row r="27" spans="1:163" x14ac:dyDescent="0.25">
      <c r="A27" s="108">
        <v>23</v>
      </c>
      <c r="B27" s="130" t="s">
        <v>20</v>
      </c>
      <c r="C27" s="605">
        <v>4624462</v>
      </c>
      <c r="D27" s="604">
        <v>4762596</v>
      </c>
      <c r="E27" s="604">
        <v>4917112</v>
      </c>
      <c r="F27" s="604">
        <v>5008114</v>
      </c>
      <c r="G27" s="604">
        <v>5159374</v>
      </c>
      <c r="H27" s="604">
        <v>5066174</v>
      </c>
      <c r="I27" s="600">
        <v>4633755</v>
      </c>
      <c r="J27" s="601">
        <v>5362597</v>
      </c>
      <c r="K27" s="600">
        <f t="shared" ref="K27:N27" si="170">J27*K$186</f>
        <v>5517669.1542153647</v>
      </c>
      <c r="L27" s="600">
        <f t="shared" si="170"/>
        <v>5672741.3084307294</v>
      </c>
      <c r="M27" s="600">
        <f t="shared" si="170"/>
        <v>5827813.4626460942</v>
      </c>
      <c r="N27" s="600">
        <f t="shared" si="170"/>
        <v>5982885.6168614579</v>
      </c>
      <c r="O27" s="603">
        <v>233488</v>
      </c>
      <c r="P27" s="600">
        <v>224804</v>
      </c>
      <c r="Q27" s="600">
        <v>391891</v>
      </c>
      <c r="R27" s="600">
        <v>301047</v>
      </c>
      <c r="S27" s="600">
        <v>306056</v>
      </c>
      <c r="T27" s="600">
        <v>268578</v>
      </c>
      <c r="U27" s="600">
        <v>294130</v>
      </c>
      <c r="V27" s="600">
        <v>346957</v>
      </c>
      <c r="W27" s="603">
        <f t="shared" si="63"/>
        <v>346984.22433937597</v>
      </c>
      <c r="X27" s="600">
        <f t="shared" ref="X27:Z46" si="171">W27*X$186</f>
        <v>347011.448678752</v>
      </c>
      <c r="Y27" s="600">
        <f t="shared" si="171"/>
        <v>347038.67301812803</v>
      </c>
      <c r="Z27" s="601">
        <f t="shared" si="171"/>
        <v>347065.897357504</v>
      </c>
      <c r="AA27" s="604">
        <f t="shared" si="65"/>
        <v>4390974</v>
      </c>
      <c r="AB27" s="604">
        <f t="shared" si="66"/>
        <v>4537792</v>
      </c>
      <c r="AC27" s="604">
        <f t="shared" si="67"/>
        <v>4525221</v>
      </c>
      <c r="AD27" s="604">
        <f t="shared" si="68"/>
        <v>4707067</v>
      </c>
      <c r="AE27" s="604">
        <f t="shared" si="69"/>
        <v>4853318</v>
      </c>
      <c r="AF27" s="604">
        <f t="shared" si="70"/>
        <v>4797596</v>
      </c>
      <c r="AG27" s="604">
        <f t="shared" si="71"/>
        <v>4339625</v>
      </c>
      <c r="AH27" s="604">
        <f t="shared" si="72"/>
        <v>5015640</v>
      </c>
      <c r="AI27" s="605">
        <f t="shared" si="73"/>
        <v>5170684.9298759885</v>
      </c>
      <c r="AJ27" s="604">
        <f t="shared" si="74"/>
        <v>5325729.859751977</v>
      </c>
      <c r="AK27" s="604">
        <f t="shared" si="75"/>
        <v>5480774.7896279665</v>
      </c>
      <c r="AL27" s="606">
        <f t="shared" si="76"/>
        <v>5635819.7195039541</v>
      </c>
      <c r="AM27" s="600">
        <f t="shared" si="128"/>
        <v>3803854</v>
      </c>
      <c r="AN27" s="600">
        <f t="shared" si="129"/>
        <v>3962917</v>
      </c>
      <c r="AO27" s="600">
        <f t="shared" si="130"/>
        <v>3964001</v>
      </c>
      <c r="AP27" s="600">
        <f t="shared" si="131"/>
        <v>4097358.25</v>
      </c>
      <c r="AQ27" s="600">
        <f t="shared" si="132"/>
        <v>4179281.75</v>
      </c>
      <c r="AR27" s="600">
        <f t="shared" si="133"/>
        <v>4157516</v>
      </c>
      <c r="AS27" s="600">
        <f t="shared" si="134"/>
        <v>3717980</v>
      </c>
      <c r="AT27" s="600">
        <f t="shared" si="84"/>
        <v>4415788.75</v>
      </c>
      <c r="AU27" s="603">
        <f t="shared" si="85"/>
        <v>4564100.5251776166</v>
      </c>
      <c r="AV27" s="600">
        <f t="shared" si="15"/>
        <v>4712418.7006381713</v>
      </c>
      <c r="AW27" s="600">
        <f t="shared" si="16"/>
        <v>4860743.0505837863</v>
      </c>
      <c r="AX27" s="601">
        <f t="shared" si="17"/>
        <v>5009073.3337355284</v>
      </c>
      <c r="AY27" s="600">
        <f t="shared" si="86"/>
        <v>587120</v>
      </c>
      <c r="AZ27" s="600">
        <f t="shared" si="18"/>
        <v>574875</v>
      </c>
      <c r="BA27" s="600">
        <f t="shared" si="19"/>
        <v>561220</v>
      </c>
      <c r="BB27" s="600">
        <f t="shared" si="20"/>
        <v>609708.75</v>
      </c>
      <c r="BC27" s="600">
        <f t="shared" si="21"/>
        <v>674036.25</v>
      </c>
      <c r="BD27" s="600">
        <f>BP27*$AZ$2</f>
        <v>640080</v>
      </c>
      <c r="BE27" s="600">
        <f t="shared" si="88"/>
        <v>621645</v>
      </c>
      <c r="BF27" s="600">
        <f t="shared" si="89"/>
        <v>599851.25</v>
      </c>
      <c r="BG27" s="603">
        <f t="shared" si="90"/>
        <v>600122.55631310877</v>
      </c>
      <c r="BH27" s="600">
        <f t="shared" si="91"/>
        <v>600393.86262621742</v>
      </c>
      <c r="BI27" s="600">
        <f t="shared" si="92"/>
        <v>600665.16893932619</v>
      </c>
      <c r="BJ27" s="601">
        <f t="shared" si="93"/>
        <v>600936.47525243484</v>
      </c>
      <c r="BK27" s="604">
        <v>469696</v>
      </c>
      <c r="BL27" s="604">
        <v>459900</v>
      </c>
      <c r="BM27" s="604">
        <v>448976</v>
      </c>
      <c r="BN27" s="604">
        <v>487767</v>
      </c>
      <c r="BO27" s="604">
        <v>539229</v>
      </c>
      <c r="BP27" s="604">
        <v>512064</v>
      </c>
      <c r="BQ27" s="604">
        <v>497316</v>
      </c>
      <c r="BR27" s="604">
        <v>479881</v>
      </c>
      <c r="BS27" s="605">
        <f t="shared" si="94"/>
        <v>480098.04505048698</v>
      </c>
      <c r="BT27" s="604">
        <f t="shared" ref="BT27:BV46" si="172">BS27*BT$186</f>
        <v>480315.09010097396</v>
      </c>
      <c r="BU27" s="604">
        <f t="shared" si="172"/>
        <v>480532.13515146094</v>
      </c>
      <c r="BV27" s="606">
        <f t="shared" si="172"/>
        <v>480749.18020194792</v>
      </c>
      <c r="BW27" s="604">
        <f t="shared" si="95"/>
        <v>1206429.8</v>
      </c>
      <c r="BX27" s="604">
        <f t="shared" si="96"/>
        <v>1196633.8</v>
      </c>
      <c r="BY27" s="604">
        <f t="shared" si="97"/>
        <v>1185709.8</v>
      </c>
      <c r="BZ27" s="604">
        <f t="shared" si="98"/>
        <v>1240403.28</v>
      </c>
      <c r="CA27" s="604">
        <f t="shared" si="99"/>
        <v>1296309.5</v>
      </c>
      <c r="CB27" s="604">
        <f t="shared" si="100"/>
        <v>1272699.92</v>
      </c>
      <c r="CC27" s="604">
        <f t="shared" si="101"/>
        <v>1258736</v>
      </c>
      <c r="CD27" s="604">
        <f t="shared" si="102"/>
        <v>1230266.24</v>
      </c>
      <c r="CE27" s="605">
        <f t="shared" si="103"/>
        <v>1240423.2795999981</v>
      </c>
      <c r="CF27" s="604">
        <f t="shared" si="104"/>
        <v>1250711.9895559382</v>
      </c>
      <c r="CG27" s="604">
        <f t="shared" si="105"/>
        <v>1261134.1140420798</v>
      </c>
      <c r="CH27" s="606">
        <f t="shared" si="106"/>
        <v>1271691.420336925</v>
      </c>
      <c r="CI27" s="159">
        <f t="shared" si="107"/>
        <v>169</v>
      </c>
      <c r="CJ27" s="157">
        <v>172</v>
      </c>
      <c r="CK27" s="158">
        <v>153</v>
      </c>
      <c r="CL27" s="158">
        <v>163</v>
      </c>
      <c r="CM27" s="158">
        <v>154</v>
      </c>
      <c r="CN27" s="158">
        <v>165</v>
      </c>
      <c r="CO27" s="158">
        <v>174</v>
      </c>
      <c r="CP27" s="158">
        <v>188</v>
      </c>
      <c r="CQ27" s="158">
        <v>186</v>
      </c>
      <c r="CR27" s="157">
        <f t="shared" si="108"/>
        <v>189.43513530292955</v>
      </c>
      <c r="CS27" s="158">
        <f t="shared" ref="CS27:CU46" si="173">CR27*CS$186</f>
        <v>192.8702706058591</v>
      </c>
      <c r="CT27" s="158">
        <f t="shared" si="173"/>
        <v>196.30540590878866</v>
      </c>
      <c r="CU27" s="158">
        <f t="shared" si="173"/>
        <v>199.74054121171821</v>
      </c>
      <c r="CV27" s="310">
        <f t="shared" si="109"/>
        <v>194.58783825732388</v>
      </c>
      <c r="CW27" s="604">
        <f t="shared" si="110"/>
        <v>23942.636025356122</v>
      </c>
      <c r="CX27" s="600">
        <f t="shared" si="111"/>
        <v>23942.636025356122</v>
      </c>
      <c r="CY27" s="604">
        <f t="shared" si="26"/>
        <v>25032.781477250788</v>
      </c>
      <c r="CZ27" s="604">
        <f t="shared" si="27"/>
        <v>25146.285287234725</v>
      </c>
      <c r="DA27" s="604">
        <f t="shared" si="28"/>
        <v>25232.422514871636</v>
      </c>
      <c r="DB27" s="604">
        <f t="shared" si="29"/>
        <v>26048.122113012643</v>
      </c>
      <c r="DC27" s="604">
        <f t="shared" si="30"/>
        <v>26479.357627926373</v>
      </c>
      <c r="DD27" s="604">
        <f t="shared" ref="DD27" si="174">DD26</f>
        <v>26931.540509428491</v>
      </c>
      <c r="DE27" s="605">
        <f t="shared" si="32"/>
        <v>27150.99054421578</v>
      </c>
      <c r="DF27" s="604">
        <f t="shared" si="33"/>
        <v>27524.333956490984</v>
      </c>
      <c r="DG27" s="604">
        <f t="shared" si="34"/>
        <v>27884.378428171603</v>
      </c>
      <c r="DH27" s="606">
        <f t="shared" si="35"/>
        <v>28231.822111100952</v>
      </c>
      <c r="DJ27" s="9" t="s">
        <v>20</v>
      </c>
      <c r="DK27" s="603">
        <f t="shared" si="36"/>
        <v>3413.4883720930234</v>
      </c>
      <c r="DL27" s="600">
        <f t="shared" si="37"/>
        <v>3757.3529411764707</v>
      </c>
      <c r="DM27" s="600">
        <f t="shared" si="38"/>
        <v>3443.0674846625766</v>
      </c>
      <c r="DN27" s="600">
        <f t="shared" si="39"/>
        <v>3959.1477272727275</v>
      </c>
      <c r="DO27" s="600">
        <f t="shared" si="40"/>
        <v>4085.068181818182</v>
      </c>
      <c r="DP27" s="600">
        <f t="shared" si="41"/>
        <v>3678.6206896551726</v>
      </c>
      <c r="DQ27" s="600">
        <f t="shared" si="42"/>
        <v>3306.622340425532</v>
      </c>
      <c r="DR27" s="601">
        <f t="shared" si="43"/>
        <v>3225.0067204301076</v>
      </c>
      <c r="DS27" s="600">
        <f t="shared" si="44"/>
        <v>3167.9580208467701</v>
      </c>
      <c r="DT27" s="600">
        <f t="shared" si="45"/>
        <v>3112.9414644372796</v>
      </c>
      <c r="DU27" s="600">
        <f t="shared" si="46"/>
        <v>3059.8503701850127</v>
      </c>
      <c r="DV27" s="600">
        <f t="shared" si="47"/>
        <v>3008.5853958684456</v>
      </c>
      <c r="DW27" s="603">
        <f t="shared" si="48"/>
        <v>22115.430232558141</v>
      </c>
      <c r="DX27" s="600">
        <f t="shared" si="49"/>
        <v>25901.418300653593</v>
      </c>
      <c r="DY27" s="600">
        <f t="shared" si="50"/>
        <v>24319.0245398773</v>
      </c>
      <c r="DZ27" s="600">
        <f t="shared" si="51"/>
        <v>26606.222402597403</v>
      </c>
      <c r="EA27" s="600">
        <f t="shared" si="52"/>
        <v>25328.980303030305</v>
      </c>
      <c r="EB27" s="600">
        <f t="shared" si="53"/>
        <v>23893.77011494253</v>
      </c>
      <c r="EC27" s="600">
        <f t="shared" si="54"/>
        <v>19776.489361702126</v>
      </c>
      <c r="ED27" s="600">
        <f t="shared" si="55"/>
        <v>23740.799731182797</v>
      </c>
      <c r="EE27" s="603">
        <f t="shared" si="56"/>
        <v>24127.321292610271</v>
      </c>
      <c r="EF27" s="600">
        <f t="shared" si="57"/>
        <v>24500.074491948224</v>
      </c>
      <c r="EG27" s="600">
        <f t="shared" si="58"/>
        <v>24859.782124166944</v>
      </c>
      <c r="EH27" s="601">
        <f t="shared" si="59"/>
        <v>25207.117261761665</v>
      </c>
      <c r="EI27" s="603">
        <f t="shared" si="113"/>
        <v>25528.918604651164</v>
      </c>
      <c r="EJ27" s="600">
        <f t="shared" si="114"/>
        <v>29658.771241830065</v>
      </c>
      <c r="EK27" s="600">
        <f t="shared" si="115"/>
        <v>27762.092024539877</v>
      </c>
      <c r="EL27" s="600">
        <f t="shared" si="116"/>
        <v>30565.370129870131</v>
      </c>
      <c r="EM27" s="600">
        <f t="shared" si="117"/>
        <v>29414.048484848485</v>
      </c>
      <c r="EN27" s="600">
        <f t="shared" si="118"/>
        <v>27572.390804597704</v>
      </c>
      <c r="EO27" s="600">
        <f t="shared" si="119"/>
        <v>23083.111702127659</v>
      </c>
      <c r="EP27" s="601">
        <f t="shared" si="120"/>
        <v>26965.806451612905</v>
      </c>
      <c r="EQ27" s="600">
        <f t="shared" si="121"/>
        <v>27295.279313457042</v>
      </c>
      <c r="ER27" s="600">
        <f t="shared" si="122"/>
        <v>27613.015956385505</v>
      </c>
      <c r="ES27" s="600">
        <f t="shared" si="123"/>
        <v>27919.632494351958</v>
      </c>
      <c r="ET27" s="601">
        <f t="shared" si="124"/>
        <v>28215.70265763011</v>
      </c>
      <c r="EV27" s="605">
        <v>736733.8</v>
      </c>
      <c r="EW27" s="604">
        <v>736733.8</v>
      </c>
      <c r="EX27" s="604">
        <v>736733.8</v>
      </c>
      <c r="EY27" s="604">
        <v>752636.28</v>
      </c>
      <c r="EZ27" s="604">
        <v>757080.5</v>
      </c>
      <c r="FA27" s="604">
        <v>760635.92</v>
      </c>
      <c r="FB27" s="604">
        <v>761420</v>
      </c>
      <c r="FC27" s="604">
        <v>750385.24</v>
      </c>
      <c r="FD27" s="605">
        <f t="shared" si="125"/>
        <v>760325.23454951122</v>
      </c>
      <c r="FE27" s="604">
        <f t="shared" si="126"/>
        <v>770396.89945496432</v>
      </c>
      <c r="FF27" s="604">
        <f t="shared" si="126"/>
        <v>780601.97889061889</v>
      </c>
      <c r="FG27" s="606">
        <f t="shared" si="126"/>
        <v>790942.24013497704</v>
      </c>
    </row>
    <row r="28" spans="1:163" x14ac:dyDescent="0.25">
      <c r="A28" s="108">
        <v>24</v>
      </c>
      <c r="B28" s="130" t="s">
        <v>21</v>
      </c>
      <c r="C28" s="605">
        <v>539498</v>
      </c>
      <c r="D28" s="604">
        <v>448547</v>
      </c>
      <c r="E28" s="604">
        <v>478830</v>
      </c>
      <c r="F28" s="604">
        <v>504187</v>
      </c>
      <c r="G28" s="604">
        <v>598062</v>
      </c>
      <c r="H28" s="604">
        <v>662393</v>
      </c>
      <c r="I28" s="600">
        <v>686018</v>
      </c>
      <c r="J28" s="601">
        <v>801019</v>
      </c>
      <c r="K28" s="600">
        <f t="shared" ref="K28:N28" si="175">J28*K$186</f>
        <v>824182.35572064004</v>
      </c>
      <c r="L28" s="600">
        <f t="shared" si="175"/>
        <v>847345.71144128009</v>
      </c>
      <c r="M28" s="600">
        <f t="shared" si="175"/>
        <v>870509.06716192013</v>
      </c>
      <c r="N28" s="600">
        <f t="shared" si="175"/>
        <v>893672.42288256006</v>
      </c>
      <c r="O28" s="603">
        <v>0</v>
      </c>
      <c r="P28" s="600">
        <v>0</v>
      </c>
      <c r="Q28" s="600">
        <v>0</v>
      </c>
      <c r="R28" s="600">
        <v>0</v>
      </c>
      <c r="S28" s="600">
        <v>0</v>
      </c>
      <c r="T28" s="600">
        <v>0</v>
      </c>
      <c r="U28" s="600">
        <v>0</v>
      </c>
      <c r="V28" s="600">
        <v>0</v>
      </c>
      <c r="W28" s="603">
        <f t="shared" si="63"/>
        <v>0</v>
      </c>
      <c r="X28" s="600">
        <f t="shared" si="171"/>
        <v>0</v>
      </c>
      <c r="Y28" s="600">
        <f t="shared" si="171"/>
        <v>0</v>
      </c>
      <c r="Z28" s="601">
        <f t="shared" si="171"/>
        <v>0</v>
      </c>
      <c r="AA28" s="604">
        <f t="shared" si="65"/>
        <v>539498</v>
      </c>
      <c r="AB28" s="604">
        <f t="shared" si="66"/>
        <v>448547</v>
      </c>
      <c r="AC28" s="604">
        <f t="shared" si="67"/>
        <v>478830</v>
      </c>
      <c r="AD28" s="604">
        <f t="shared" si="68"/>
        <v>504187</v>
      </c>
      <c r="AE28" s="604">
        <f t="shared" si="69"/>
        <v>598062</v>
      </c>
      <c r="AF28" s="604">
        <f t="shared" si="70"/>
        <v>662393</v>
      </c>
      <c r="AG28" s="604">
        <f t="shared" si="71"/>
        <v>686018</v>
      </c>
      <c r="AH28" s="604">
        <f t="shared" si="72"/>
        <v>801019</v>
      </c>
      <c r="AI28" s="605">
        <f t="shared" si="73"/>
        <v>824182.35572064004</v>
      </c>
      <c r="AJ28" s="604">
        <f t="shared" si="74"/>
        <v>847345.71144128009</v>
      </c>
      <c r="AK28" s="604">
        <f t="shared" si="75"/>
        <v>870509.06716192013</v>
      </c>
      <c r="AL28" s="606">
        <f t="shared" si="76"/>
        <v>893672.42288256006</v>
      </c>
      <c r="AM28" s="600">
        <f t="shared" si="128"/>
        <v>509170.5</v>
      </c>
      <c r="AN28" s="600">
        <f t="shared" si="129"/>
        <v>418219.5</v>
      </c>
      <c r="AO28" s="600">
        <f t="shared" si="130"/>
        <v>448502.5</v>
      </c>
      <c r="AP28" s="600">
        <f t="shared" si="131"/>
        <v>473859.5</v>
      </c>
      <c r="AQ28" s="600">
        <f t="shared" si="132"/>
        <v>598062</v>
      </c>
      <c r="AR28" s="600">
        <f t="shared" si="133"/>
        <v>637161.75</v>
      </c>
      <c r="AS28" s="600">
        <f t="shared" si="134"/>
        <v>686018</v>
      </c>
      <c r="AT28" s="600">
        <f t="shared" si="84"/>
        <v>801019</v>
      </c>
      <c r="AU28" s="603">
        <f t="shared" si="85"/>
        <v>824182.35572064004</v>
      </c>
      <c r="AV28" s="600">
        <f t="shared" si="15"/>
        <v>847345.71144128009</v>
      </c>
      <c r="AW28" s="600">
        <f t="shared" si="16"/>
        <v>870509.06716192013</v>
      </c>
      <c r="AX28" s="601">
        <f t="shared" si="17"/>
        <v>893672.42288256006</v>
      </c>
      <c r="AY28" s="600">
        <f t="shared" si="86"/>
        <v>30327.5</v>
      </c>
      <c r="AZ28" s="600">
        <f t="shared" si="18"/>
        <v>30327.5</v>
      </c>
      <c r="BA28" s="600">
        <f t="shared" si="19"/>
        <v>30327.5</v>
      </c>
      <c r="BB28" s="600">
        <f t="shared" si="20"/>
        <v>30327.5</v>
      </c>
      <c r="BC28" s="600">
        <f t="shared" si="21"/>
        <v>0</v>
      </c>
      <c r="BD28" s="600">
        <f t="shared" si="87"/>
        <v>25231.25</v>
      </c>
      <c r="BE28" s="600">
        <f t="shared" si="88"/>
        <v>0</v>
      </c>
      <c r="BF28" s="600">
        <f t="shared" si="89"/>
        <v>0</v>
      </c>
      <c r="BG28" s="603">
        <f t="shared" si="90"/>
        <v>0</v>
      </c>
      <c r="BH28" s="600">
        <f t="shared" si="91"/>
        <v>0</v>
      </c>
      <c r="BI28" s="600">
        <f t="shared" si="92"/>
        <v>0</v>
      </c>
      <c r="BJ28" s="601">
        <f t="shared" si="93"/>
        <v>0</v>
      </c>
      <c r="BK28" s="604">
        <v>24262</v>
      </c>
      <c r="BL28" s="604">
        <v>24262</v>
      </c>
      <c r="BM28" s="604">
        <v>24262</v>
      </c>
      <c r="BN28" s="604">
        <v>24262</v>
      </c>
      <c r="BO28" s="604">
        <v>0</v>
      </c>
      <c r="BP28" s="604">
        <v>20185</v>
      </c>
      <c r="BQ28" s="604">
        <v>0</v>
      </c>
      <c r="BR28" s="604">
        <v>0</v>
      </c>
      <c r="BS28" s="605">
        <f t="shared" si="94"/>
        <v>0</v>
      </c>
      <c r="BT28" s="604">
        <f t="shared" si="172"/>
        <v>0</v>
      </c>
      <c r="BU28" s="604">
        <f t="shared" si="172"/>
        <v>0</v>
      </c>
      <c r="BV28" s="606">
        <f t="shared" si="172"/>
        <v>0</v>
      </c>
      <c r="BW28" s="604">
        <f t="shared" si="95"/>
        <v>438057.36</v>
      </c>
      <c r="BX28" s="604">
        <f t="shared" si="96"/>
        <v>438057.36</v>
      </c>
      <c r="BY28" s="604">
        <f t="shared" si="97"/>
        <v>438057.36</v>
      </c>
      <c r="BZ28" s="604">
        <f t="shared" si="98"/>
        <v>440776.34</v>
      </c>
      <c r="CA28" s="604">
        <f t="shared" si="99"/>
        <v>416533.92</v>
      </c>
      <c r="CB28" s="604">
        <f t="shared" si="100"/>
        <v>436812.86</v>
      </c>
      <c r="CC28" s="604">
        <f t="shared" si="101"/>
        <v>416600.8</v>
      </c>
      <c r="CD28" s="604">
        <f t="shared" si="102"/>
        <v>408538.24</v>
      </c>
      <c r="CE28" s="605">
        <f t="shared" si="103"/>
        <v>413949.95076188399</v>
      </c>
      <c r="CF28" s="604">
        <f t="shared" si="104"/>
        <v>419433.34786913992</v>
      </c>
      <c r="CG28" s="604">
        <f t="shared" si="105"/>
        <v>424989.38091651502</v>
      </c>
      <c r="CH28" s="606">
        <f t="shared" si="106"/>
        <v>430619.01207758411</v>
      </c>
      <c r="CI28" s="159">
        <f t="shared" si="107"/>
        <v>19.857142857142858</v>
      </c>
      <c r="CJ28" s="157">
        <v>15</v>
      </c>
      <c r="CK28" s="158">
        <v>16</v>
      </c>
      <c r="CL28" s="158">
        <v>15</v>
      </c>
      <c r="CM28" s="158">
        <v>16</v>
      </c>
      <c r="CN28" s="158">
        <v>21</v>
      </c>
      <c r="CO28" s="158">
        <v>23</v>
      </c>
      <c r="CP28" s="158">
        <v>28</v>
      </c>
      <c r="CQ28" s="158">
        <v>20</v>
      </c>
      <c r="CR28" s="157">
        <f t="shared" si="108"/>
        <v>20.36936938741178</v>
      </c>
      <c r="CS28" s="158">
        <f t="shared" si="173"/>
        <v>20.73873877482356</v>
      </c>
      <c r="CT28" s="158">
        <f t="shared" si="173"/>
        <v>21.108108162235339</v>
      </c>
      <c r="CU28" s="158">
        <f t="shared" si="173"/>
        <v>21.477477549647119</v>
      </c>
      <c r="CV28" s="310">
        <f t="shared" si="109"/>
        <v>20.92342346852945</v>
      </c>
      <c r="CW28" s="604">
        <f t="shared" si="110"/>
        <v>23942.636025356122</v>
      </c>
      <c r="CX28" s="600">
        <f t="shared" si="111"/>
        <v>23942.636025356122</v>
      </c>
      <c r="CY28" s="604">
        <f t="shared" si="26"/>
        <v>25032.781477250788</v>
      </c>
      <c r="CZ28" s="604">
        <f t="shared" si="27"/>
        <v>25146.285287234725</v>
      </c>
      <c r="DA28" s="604">
        <f t="shared" si="28"/>
        <v>25232.422514871636</v>
      </c>
      <c r="DB28" s="604">
        <f t="shared" si="29"/>
        <v>26048.122113012643</v>
      </c>
      <c r="DC28" s="604">
        <f t="shared" si="30"/>
        <v>26479.357627926373</v>
      </c>
      <c r="DD28" s="604">
        <f t="shared" ref="DD28" si="176">DD27</f>
        <v>26931.540509428491</v>
      </c>
      <c r="DE28" s="605">
        <f t="shared" si="32"/>
        <v>27150.99054421578</v>
      </c>
      <c r="DF28" s="604">
        <f t="shared" si="33"/>
        <v>27524.333956490984</v>
      </c>
      <c r="DG28" s="604">
        <f t="shared" si="34"/>
        <v>27884.378428171603</v>
      </c>
      <c r="DH28" s="606">
        <f t="shared" si="35"/>
        <v>28231.822111100952</v>
      </c>
      <c r="DJ28" s="9" t="s">
        <v>21</v>
      </c>
      <c r="DK28" s="603">
        <f t="shared" si="36"/>
        <v>2021.8333333333333</v>
      </c>
      <c r="DL28" s="600">
        <f t="shared" si="37"/>
        <v>1895.46875</v>
      </c>
      <c r="DM28" s="600">
        <f t="shared" si="38"/>
        <v>2021.8333333333333</v>
      </c>
      <c r="DN28" s="600">
        <f t="shared" si="39"/>
        <v>1895.46875</v>
      </c>
      <c r="DO28" s="600">
        <f t="shared" si="40"/>
        <v>0</v>
      </c>
      <c r="DP28" s="600">
        <f t="shared" si="41"/>
        <v>1097.0108695652175</v>
      </c>
      <c r="DQ28" s="600">
        <f t="shared" si="42"/>
        <v>0</v>
      </c>
      <c r="DR28" s="601">
        <f t="shared" si="43"/>
        <v>0</v>
      </c>
      <c r="DS28" s="600">
        <f t="shared" si="44"/>
        <v>0</v>
      </c>
      <c r="DT28" s="600">
        <f t="shared" si="45"/>
        <v>0</v>
      </c>
      <c r="DU28" s="600">
        <f t="shared" si="46"/>
        <v>0</v>
      </c>
      <c r="DV28" s="600">
        <f t="shared" si="47"/>
        <v>0</v>
      </c>
      <c r="DW28" s="603">
        <f t="shared" si="48"/>
        <v>33944.699999999997</v>
      </c>
      <c r="DX28" s="600">
        <f t="shared" si="49"/>
        <v>26138.71875</v>
      </c>
      <c r="DY28" s="600">
        <f t="shared" si="50"/>
        <v>29900.166666666668</v>
      </c>
      <c r="DZ28" s="600">
        <f t="shared" si="51"/>
        <v>29616.21875</v>
      </c>
      <c r="EA28" s="600">
        <f t="shared" si="52"/>
        <v>28479.142857142859</v>
      </c>
      <c r="EB28" s="600">
        <f t="shared" si="53"/>
        <v>27702.684782608696</v>
      </c>
      <c r="EC28" s="600">
        <f t="shared" si="54"/>
        <v>24500.642857142859</v>
      </c>
      <c r="ED28" s="600">
        <f t="shared" si="55"/>
        <v>40050.949999999997</v>
      </c>
      <c r="EE28" s="603">
        <f t="shared" si="56"/>
        <v>40461.849360441309</v>
      </c>
      <c r="EF28" s="600">
        <f t="shared" si="57"/>
        <v>40858.111992323364</v>
      </c>
      <c r="EG28" s="600">
        <f t="shared" si="58"/>
        <v>41240.506277078581</v>
      </c>
      <c r="EH28" s="601">
        <f t="shared" si="59"/>
        <v>41609.747737682694</v>
      </c>
      <c r="EI28" s="603">
        <f t="shared" si="113"/>
        <v>35966.533333333333</v>
      </c>
      <c r="EJ28" s="600">
        <f t="shared" si="114"/>
        <v>28034.1875</v>
      </c>
      <c r="EK28" s="600">
        <f t="shared" si="115"/>
        <v>31922</v>
      </c>
      <c r="EL28" s="600">
        <f t="shared" si="116"/>
        <v>31511.6875</v>
      </c>
      <c r="EM28" s="600">
        <f t="shared" si="117"/>
        <v>28479.142857142859</v>
      </c>
      <c r="EN28" s="600">
        <f t="shared" si="118"/>
        <v>28799.695652173912</v>
      </c>
      <c r="EO28" s="600">
        <f t="shared" si="119"/>
        <v>24500.642857142859</v>
      </c>
      <c r="EP28" s="601">
        <f t="shared" si="120"/>
        <v>40050.949999999997</v>
      </c>
      <c r="EQ28" s="600">
        <f t="shared" si="121"/>
        <v>40461.849360441309</v>
      </c>
      <c r="ER28" s="600">
        <f t="shared" si="122"/>
        <v>40858.111992323364</v>
      </c>
      <c r="ES28" s="600">
        <f t="shared" si="123"/>
        <v>41240.506277078581</v>
      </c>
      <c r="ET28" s="601">
        <f t="shared" si="124"/>
        <v>41609.747737682694</v>
      </c>
      <c r="EV28" s="605">
        <v>413795.36</v>
      </c>
      <c r="EW28" s="604">
        <v>413795.36</v>
      </c>
      <c r="EX28" s="604">
        <v>413795.36</v>
      </c>
      <c r="EY28" s="604">
        <v>416514.34</v>
      </c>
      <c r="EZ28" s="604">
        <v>416533.92</v>
      </c>
      <c r="FA28" s="604">
        <v>416627.86</v>
      </c>
      <c r="FB28" s="604">
        <v>416600.8</v>
      </c>
      <c r="FC28" s="604">
        <v>408538.24</v>
      </c>
      <c r="FD28" s="605">
        <f t="shared" si="125"/>
        <v>413949.95076188399</v>
      </c>
      <c r="FE28" s="604">
        <f t="shared" ref="FE28:FG47" si="177">FD28*$FD$186</f>
        <v>419433.34786913992</v>
      </c>
      <c r="FF28" s="604">
        <f t="shared" si="177"/>
        <v>424989.38091651502</v>
      </c>
      <c r="FG28" s="606">
        <f t="shared" si="177"/>
        <v>430619.01207758411</v>
      </c>
    </row>
    <row r="29" spans="1:163" x14ac:dyDescent="0.25">
      <c r="A29" s="108">
        <v>25</v>
      </c>
      <c r="B29" s="130" t="s">
        <v>22</v>
      </c>
      <c r="C29" s="605">
        <v>14114242</v>
      </c>
      <c r="D29" s="604">
        <v>14662918</v>
      </c>
      <c r="E29" s="604">
        <v>14763553</v>
      </c>
      <c r="F29" s="604">
        <v>15077994</v>
      </c>
      <c r="G29" s="604">
        <v>15349497</v>
      </c>
      <c r="H29" s="604">
        <v>16321821</v>
      </c>
      <c r="I29" s="600">
        <v>16731765</v>
      </c>
      <c r="J29" s="601">
        <v>17090199</v>
      </c>
      <c r="K29" s="600">
        <f t="shared" ref="K29:N29" si="178">J29*K$186</f>
        <v>17584402.456813794</v>
      </c>
      <c r="L29" s="600">
        <f t="shared" si="178"/>
        <v>18078605.913627587</v>
      </c>
      <c r="M29" s="600">
        <f t="shared" si="178"/>
        <v>18572809.370441377</v>
      </c>
      <c r="N29" s="600">
        <f t="shared" si="178"/>
        <v>19067012.827255167</v>
      </c>
      <c r="O29" s="603">
        <v>1092036</v>
      </c>
      <c r="P29" s="600">
        <v>781243</v>
      </c>
      <c r="Q29" s="600">
        <v>742833</v>
      </c>
      <c r="R29" s="600">
        <v>993316</v>
      </c>
      <c r="S29" s="600">
        <v>1064380</v>
      </c>
      <c r="T29" s="600">
        <v>1007315</v>
      </c>
      <c r="U29" s="600">
        <v>897778</v>
      </c>
      <c r="V29" s="600">
        <v>999189</v>
      </c>
      <c r="W29" s="603">
        <f t="shared" si="63"/>
        <v>999267.4023969447</v>
      </c>
      <c r="X29" s="600">
        <f t="shared" si="171"/>
        <v>999345.80479388952</v>
      </c>
      <c r="Y29" s="600">
        <f t="shared" si="171"/>
        <v>999424.20719083434</v>
      </c>
      <c r="Z29" s="601">
        <f t="shared" si="171"/>
        <v>999502.60958777915</v>
      </c>
      <c r="AA29" s="604">
        <f t="shared" si="65"/>
        <v>13022206</v>
      </c>
      <c r="AB29" s="604">
        <f t="shared" si="66"/>
        <v>13881675</v>
      </c>
      <c r="AC29" s="604">
        <f t="shared" si="67"/>
        <v>14020720</v>
      </c>
      <c r="AD29" s="604">
        <f t="shared" si="68"/>
        <v>14084678</v>
      </c>
      <c r="AE29" s="604">
        <f t="shared" si="69"/>
        <v>14285117</v>
      </c>
      <c r="AF29" s="604">
        <f t="shared" si="70"/>
        <v>15314506</v>
      </c>
      <c r="AG29" s="604">
        <f t="shared" si="71"/>
        <v>15833987</v>
      </c>
      <c r="AH29" s="604">
        <f t="shared" si="72"/>
        <v>16091010</v>
      </c>
      <c r="AI29" s="605">
        <f t="shared" si="73"/>
        <v>16585135.054416848</v>
      </c>
      <c r="AJ29" s="604">
        <f t="shared" si="74"/>
        <v>17079260.108833697</v>
      </c>
      <c r="AK29" s="604">
        <f t="shared" si="75"/>
        <v>17573385.163250543</v>
      </c>
      <c r="AL29" s="606">
        <f t="shared" si="76"/>
        <v>18067510.21766739</v>
      </c>
      <c r="AM29" s="600">
        <f t="shared" si="128"/>
        <v>12255566</v>
      </c>
      <c r="AN29" s="600">
        <f t="shared" si="129"/>
        <v>12848377.5</v>
      </c>
      <c r="AO29" s="600">
        <f t="shared" si="130"/>
        <v>13109398.75</v>
      </c>
      <c r="AP29" s="600">
        <f t="shared" si="131"/>
        <v>12974369.25</v>
      </c>
      <c r="AQ29" s="600">
        <f t="shared" si="132"/>
        <v>13393910.75</v>
      </c>
      <c r="AR29" s="600">
        <f t="shared" si="133"/>
        <v>14078363.5</v>
      </c>
      <c r="AS29" s="600">
        <f t="shared" si="134"/>
        <v>14786277</v>
      </c>
      <c r="AT29" s="600">
        <f t="shared" si="84"/>
        <v>15288828.75</v>
      </c>
      <c r="AU29" s="603">
        <f t="shared" si="85"/>
        <v>15802330.065546194</v>
      </c>
      <c r="AV29" s="600">
        <f t="shared" si="15"/>
        <v>16315853.540854853</v>
      </c>
      <c r="AW29" s="600">
        <f t="shared" si="16"/>
        <v>16829398.394143764</v>
      </c>
      <c r="AX29" s="601">
        <f t="shared" si="17"/>
        <v>17342963.790030513</v>
      </c>
      <c r="AY29" s="600">
        <f t="shared" si="86"/>
        <v>766640</v>
      </c>
      <c r="AZ29" s="600">
        <f t="shared" si="18"/>
        <v>1033297.5</v>
      </c>
      <c r="BA29" s="600">
        <f t="shared" si="19"/>
        <v>911321.25</v>
      </c>
      <c r="BB29" s="600">
        <f t="shared" si="20"/>
        <v>1110308.75</v>
      </c>
      <c r="BC29" s="600">
        <f t="shared" si="21"/>
        <v>891206.25</v>
      </c>
      <c r="BD29" s="600">
        <f t="shared" si="87"/>
        <v>1236142.5</v>
      </c>
      <c r="BE29" s="600">
        <f t="shared" si="88"/>
        <v>1047710</v>
      </c>
      <c r="BF29" s="600">
        <f t="shared" si="89"/>
        <v>802181.25</v>
      </c>
      <c r="BG29" s="603">
        <f t="shared" si="90"/>
        <v>802544.06801093603</v>
      </c>
      <c r="BH29" s="600">
        <f t="shared" si="91"/>
        <v>802906.88602187205</v>
      </c>
      <c r="BI29" s="600">
        <f t="shared" si="92"/>
        <v>803269.70403280808</v>
      </c>
      <c r="BJ29" s="601">
        <f t="shared" si="93"/>
        <v>803632.52204374399</v>
      </c>
      <c r="BK29" s="604">
        <v>613312</v>
      </c>
      <c r="BL29" s="604">
        <v>826638</v>
      </c>
      <c r="BM29" s="604">
        <v>729057</v>
      </c>
      <c r="BN29" s="604">
        <v>888247</v>
      </c>
      <c r="BO29" s="604">
        <v>712965</v>
      </c>
      <c r="BP29" s="604">
        <v>988914</v>
      </c>
      <c r="BQ29" s="604">
        <v>838168</v>
      </c>
      <c r="BR29" s="604">
        <v>641745</v>
      </c>
      <c r="BS29" s="605">
        <f t="shared" si="94"/>
        <v>642035.25440874882</v>
      </c>
      <c r="BT29" s="604">
        <f t="shared" si="172"/>
        <v>642325.50881749764</v>
      </c>
      <c r="BU29" s="604">
        <f t="shared" si="172"/>
        <v>642615.76322624646</v>
      </c>
      <c r="BV29" s="606">
        <f t="shared" si="172"/>
        <v>642906.01763499517</v>
      </c>
      <c r="BW29" s="604">
        <f t="shared" si="95"/>
        <v>2659056.1399999997</v>
      </c>
      <c r="BX29" s="604">
        <f t="shared" si="96"/>
        <v>2872382.1399999997</v>
      </c>
      <c r="BY29" s="604">
        <f t="shared" si="97"/>
        <v>2774801.1399999997</v>
      </c>
      <c r="BZ29" s="604">
        <f t="shared" si="98"/>
        <v>2951075.9</v>
      </c>
      <c r="CA29" s="604">
        <f t="shared" si="99"/>
        <v>2791647.1</v>
      </c>
      <c r="CB29" s="604">
        <f t="shared" si="100"/>
        <v>3080278.66</v>
      </c>
      <c r="CC29" s="604">
        <f t="shared" si="101"/>
        <v>2964033.06</v>
      </c>
      <c r="CD29" s="604">
        <f t="shared" si="102"/>
        <v>2712287.1</v>
      </c>
      <c r="CE29" s="605">
        <f t="shared" si="103"/>
        <v>2740004.8357762308</v>
      </c>
      <c r="CF29" s="604">
        <f t="shared" si="104"/>
        <v>2768085.8902863157</v>
      </c>
      <c r="CG29" s="604">
        <f t="shared" si="105"/>
        <v>2796535.0762398359</v>
      </c>
      <c r="CH29" s="606">
        <f t="shared" si="106"/>
        <v>2825357.2700980362</v>
      </c>
      <c r="CI29" s="159">
        <f t="shared" si="107"/>
        <v>477</v>
      </c>
      <c r="CJ29" s="157">
        <v>479</v>
      </c>
      <c r="CK29" s="158">
        <v>460</v>
      </c>
      <c r="CL29" s="158">
        <v>468</v>
      </c>
      <c r="CM29" s="158">
        <v>463</v>
      </c>
      <c r="CN29" s="158">
        <v>467</v>
      </c>
      <c r="CO29" s="158">
        <v>473</v>
      </c>
      <c r="CP29" s="158">
        <v>498</v>
      </c>
      <c r="CQ29" s="158">
        <v>510</v>
      </c>
      <c r="CR29" s="157">
        <f t="shared" si="108"/>
        <v>519.41891937900039</v>
      </c>
      <c r="CS29" s="158">
        <f t="shared" si="173"/>
        <v>528.83783875800077</v>
      </c>
      <c r="CT29" s="158">
        <f t="shared" si="173"/>
        <v>538.25675813700116</v>
      </c>
      <c r="CU29" s="158">
        <f t="shared" si="173"/>
        <v>547.67567751600154</v>
      </c>
      <c r="CV29" s="310">
        <f t="shared" si="109"/>
        <v>533.54729844750102</v>
      </c>
      <c r="CW29" s="604">
        <f t="shared" si="110"/>
        <v>23942.636025356122</v>
      </c>
      <c r="CX29" s="600">
        <f t="shared" si="111"/>
        <v>23942.636025356122</v>
      </c>
      <c r="CY29" s="604">
        <f t="shared" si="26"/>
        <v>25032.781477250788</v>
      </c>
      <c r="CZ29" s="604">
        <f t="shared" si="27"/>
        <v>25146.285287234725</v>
      </c>
      <c r="DA29" s="604">
        <f t="shared" si="28"/>
        <v>25232.422514871636</v>
      </c>
      <c r="DB29" s="604">
        <f t="shared" si="29"/>
        <v>26048.122113012643</v>
      </c>
      <c r="DC29" s="604">
        <f t="shared" si="30"/>
        <v>26479.357627926373</v>
      </c>
      <c r="DD29" s="604">
        <f t="shared" ref="DD29" si="179">DD28</f>
        <v>26931.540509428491</v>
      </c>
      <c r="DE29" s="605">
        <f t="shared" si="32"/>
        <v>27150.99054421578</v>
      </c>
      <c r="DF29" s="604">
        <f t="shared" si="33"/>
        <v>27524.333956490984</v>
      </c>
      <c r="DG29" s="604">
        <f t="shared" si="34"/>
        <v>27884.378428171603</v>
      </c>
      <c r="DH29" s="606">
        <f t="shared" si="35"/>
        <v>28231.822111100952</v>
      </c>
      <c r="DJ29" s="9" t="s">
        <v>22</v>
      </c>
      <c r="DK29" s="603">
        <f t="shared" si="36"/>
        <v>1600.501043841336</v>
      </c>
      <c r="DL29" s="600">
        <f t="shared" si="37"/>
        <v>2246.2989130434785</v>
      </c>
      <c r="DM29" s="600">
        <f t="shared" si="38"/>
        <v>1947.2676282051282</v>
      </c>
      <c r="DN29" s="600">
        <f t="shared" si="39"/>
        <v>2398.0750539956803</v>
      </c>
      <c r="DO29" s="600">
        <f t="shared" si="40"/>
        <v>1908.3645610278372</v>
      </c>
      <c r="DP29" s="600">
        <f t="shared" si="41"/>
        <v>2613.409090909091</v>
      </c>
      <c r="DQ29" s="600">
        <f t="shared" si="42"/>
        <v>2103.8353413654618</v>
      </c>
      <c r="DR29" s="601">
        <f t="shared" si="43"/>
        <v>1572.9044117647059</v>
      </c>
      <c r="DS29" s="600">
        <f t="shared" si="44"/>
        <v>1545.0805468742465</v>
      </c>
      <c r="DT29" s="600">
        <f t="shared" si="45"/>
        <v>1518.2478014575029</v>
      </c>
      <c r="DU29" s="600">
        <f t="shared" si="46"/>
        <v>1492.3541449122945</v>
      </c>
      <c r="DV29" s="600">
        <f t="shared" si="47"/>
        <v>1467.3511259229949</v>
      </c>
      <c r="DW29" s="603">
        <f t="shared" si="48"/>
        <v>25585.732776617955</v>
      </c>
      <c r="DX29" s="600">
        <f t="shared" si="49"/>
        <v>27931.255434782608</v>
      </c>
      <c r="DY29" s="600">
        <f t="shared" si="50"/>
        <v>28011.535790598289</v>
      </c>
      <c r="DZ29" s="600">
        <f t="shared" si="51"/>
        <v>28022.395788336933</v>
      </c>
      <c r="EA29" s="600">
        <f t="shared" si="52"/>
        <v>28680.751070663813</v>
      </c>
      <c r="EB29" s="600">
        <f t="shared" si="53"/>
        <v>29763.982029598308</v>
      </c>
      <c r="EC29" s="600">
        <f t="shared" si="54"/>
        <v>29691.319277108432</v>
      </c>
      <c r="ED29" s="600">
        <f t="shared" si="55"/>
        <v>29978.095588235294</v>
      </c>
      <c r="EE29" s="603">
        <f t="shared" si="56"/>
        <v>30385.090718826803</v>
      </c>
      <c r="EF29" s="600">
        <f t="shared" si="57"/>
        <v>30777.588194213877</v>
      </c>
      <c r="EG29" s="600">
        <f t="shared" si="58"/>
        <v>31156.349094922611</v>
      </c>
      <c r="EH29" s="601">
        <f t="shared" si="59"/>
        <v>31522.082145266064</v>
      </c>
      <c r="EI29" s="603">
        <f t="shared" si="113"/>
        <v>27186.233820459292</v>
      </c>
      <c r="EJ29" s="600">
        <f t="shared" si="114"/>
        <v>30177.554347826088</v>
      </c>
      <c r="EK29" s="600">
        <f t="shared" si="115"/>
        <v>29958.803418803418</v>
      </c>
      <c r="EL29" s="600">
        <f t="shared" si="116"/>
        <v>30420.470842332612</v>
      </c>
      <c r="EM29" s="600">
        <f t="shared" si="117"/>
        <v>30589.115631691649</v>
      </c>
      <c r="EN29" s="600">
        <f t="shared" si="118"/>
        <v>32377.3911205074</v>
      </c>
      <c r="EO29" s="600">
        <f t="shared" si="119"/>
        <v>31795.154618473895</v>
      </c>
      <c r="EP29" s="601">
        <f t="shared" si="120"/>
        <v>31551</v>
      </c>
      <c r="EQ29" s="600">
        <f t="shared" si="121"/>
        <v>31930.17126570105</v>
      </c>
      <c r="ER29" s="600">
        <f t="shared" si="122"/>
        <v>32295.835995671379</v>
      </c>
      <c r="ES29" s="600">
        <f t="shared" si="123"/>
        <v>32648.703239834904</v>
      </c>
      <c r="ET29" s="601">
        <f t="shared" si="124"/>
        <v>32989.43327118906</v>
      </c>
      <c r="EV29" s="605">
        <v>2045744.14</v>
      </c>
      <c r="EW29" s="604">
        <v>2045744.14</v>
      </c>
      <c r="EX29" s="604">
        <v>2045744.14</v>
      </c>
      <c r="EY29" s="604">
        <v>2062828.9</v>
      </c>
      <c r="EZ29" s="604">
        <v>2078682.1</v>
      </c>
      <c r="FA29" s="604">
        <v>2091364.66</v>
      </c>
      <c r="FB29" s="604">
        <v>2125865.06</v>
      </c>
      <c r="FC29" s="604">
        <v>2070542.1</v>
      </c>
      <c r="FD29" s="605">
        <f t="shared" si="125"/>
        <v>2097969.581367482</v>
      </c>
      <c r="FE29" s="604">
        <f t="shared" si="177"/>
        <v>2125760.3814688181</v>
      </c>
      <c r="FF29" s="604">
        <f t="shared" si="177"/>
        <v>2153919.3130135895</v>
      </c>
      <c r="FG29" s="606">
        <f t="shared" si="177"/>
        <v>2182451.2524630409</v>
      </c>
    </row>
    <row r="30" spans="1:163" x14ac:dyDescent="0.25">
      <c r="A30" s="108">
        <v>26</v>
      </c>
      <c r="B30" s="130" t="s">
        <v>23</v>
      </c>
      <c r="C30" s="605">
        <v>1022378</v>
      </c>
      <c r="D30" s="604">
        <v>998344</v>
      </c>
      <c r="E30" s="604">
        <v>908623</v>
      </c>
      <c r="F30" s="604">
        <v>987544</v>
      </c>
      <c r="G30" s="604">
        <v>948109</v>
      </c>
      <c r="H30" s="604">
        <v>963511</v>
      </c>
      <c r="I30" s="600">
        <v>968990</v>
      </c>
      <c r="J30" s="601">
        <v>1039267</v>
      </c>
      <c r="K30" s="600">
        <f t="shared" ref="K30:N30" si="180">J30*K$186</f>
        <v>1069319.859182769</v>
      </c>
      <c r="L30" s="600">
        <f t="shared" si="180"/>
        <v>1099372.7183655379</v>
      </c>
      <c r="M30" s="600">
        <f t="shared" si="180"/>
        <v>1129425.5775483069</v>
      </c>
      <c r="N30" s="600">
        <f t="shared" si="180"/>
        <v>1159478.4367310756</v>
      </c>
      <c r="O30" s="603">
        <v>0</v>
      </c>
      <c r="P30" s="600">
        <v>0</v>
      </c>
      <c r="Q30" s="600">
        <v>0</v>
      </c>
      <c r="R30" s="600">
        <v>0</v>
      </c>
      <c r="S30" s="600">
        <v>0</v>
      </c>
      <c r="T30" s="600">
        <v>0</v>
      </c>
      <c r="U30" s="600">
        <v>0</v>
      </c>
      <c r="V30" s="600">
        <v>0</v>
      </c>
      <c r="W30" s="603">
        <f t="shared" si="63"/>
        <v>0</v>
      </c>
      <c r="X30" s="600">
        <f t="shared" si="171"/>
        <v>0</v>
      </c>
      <c r="Y30" s="600">
        <f t="shared" si="171"/>
        <v>0</v>
      </c>
      <c r="Z30" s="601">
        <f t="shared" si="171"/>
        <v>0</v>
      </c>
      <c r="AA30" s="604">
        <f t="shared" si="65"/>
        <v>1022378</v>
      </c>
      <c r="AB30" s="604">
        <f t="shared" si="66"/>
        <v>998344</v>
      </c>
      <c r="AC30" s="604">
        <f t="shared" si="67"/>
        <v>908623</v>
      </c>
      <c r="AD30" s="604">
        <f t="shared" si="68"/>
        <v>987544</v>
      </c>
      <c r="AE30" s="604">
        <f t="shared" si="69"/>
        <v>948109</v>
      </c>
      <c r="AF30" s="604">
        <f t="shared" si="70"/>
        <v>963511</v>
      </c>
      <c r="AG30" s="604">
        <f t="shared" si="71"/>
        <v>968990</v>
      </c>
      <c r="AH30" s="604">
        <f t="shared" si="72"/>
        <v>1039267</v>
      </c>
      <c r="AI30" s="605">
        <f t="shared" si="73"/>
        <v>1069319.859182769</v>
      </c>
      <c r="AJ30" s="604">
        <f t="shared" si="74"/>
        <v>1099372.7183655379</v>
      </c>
      <c r="AK30" s="604">
        <f t="shared" si="75"/>
        <v>1129425.5775483069</v>
      </c>
      <c r="AL30" s="606">
        <f t="shared" si="76"/>
        <v>1159478.4367310756</v>
      </c>
      <c r="AM30" s="600">
        <f t="shared" si="128"/>
        <v>961960.5</v>
      </c>
      <c r="AN30" s="600">
        <f t="shared" si="129"/>
        <v>943071.5</v>
      </c>
      <c r="AO30" s="600">
        <f t="shared" si="130"/>
        <v>904273</v>
      </c>
      <c r="AP30" s="600">
        <f t="shared" si="131"/>
        <v>983194</v>
      </c>
      <c r="AQ30" s="600">
        <f t="shared" si="132"/>
        <v>948109</v>
      </c>
      <c r="AR30" s="600">
        <f t="shared" si="133"/>
        <v>963511</v>
      </c>
      <c r="AS30" s="600">
        <f t="shared" si="134"/>
        <v>968990</v>
      </c>
      <c r="AT30" s="600">
        <f t="shared" si="84"/>
        <v>1039267</v>
      </c>
      <c r="AU30" s="603">
        <f t="shared" si="85"/>
        <v>1069319.859182769</v>
      </c>
      <c r="AV30" s="600">
        <f t="shared" si="15"/>
        <v>1099372.7183655379</v>
      </c>
      <c r="AW30" s="600">
        <f t="shared" si="16"/>
        <v>1129425.5775483069</v>
      </c>
      <c r="AX30" s="601">
        <f t="shared" si="17"/>
        <v>1159478.4367310756</v>
      </c>
      <c r="AY30" s="600">
        <f t="shared" si="86"/>
        <v>60417.5</v>
      </c>
      <c r="AZ30" s="600">
        <f t="shared" si="18"/>
        <v>55272.5</v>
      </c>
      <c r="BA30" s="600">
        <f t="shared" si="19"/>
        <v>4350</v>
      </c>
      <c r="BB30" s="600">
        <f t="shared" si="20"/>
        <v>4350</v>
      </c>
      <c r="BC30" s="600">
        <f t="shared" si="21"/>
        <v>0</v>
      </c>
      <c r="BD30" s="600">
        <f t="shared" si="87"/>
        <v>0</v>
      </c>
      <c r="BE30" s="600">
        <f t="shared" si="88"/>
        <v>0</v>
      </c>
      <c r="BF30" s="600">
        <f t="shared" si="89"/>
        <v>0</v>
      </c>
      <c r="BG30" s="603">
        <f t="shared" si="90"/>
        <v>0</v>
      </c>
      <c r="BH30" s="600">
        <f t="shared" si="91"/>
        <v>0</v>
      </c>
      <c r="BI30" s="600">
        <f t="shared" si="92"/>
        <v>0</v>
      </c>
      <c r="BJ30" s="601">
        <f t="shared" si="93"/>
        <v>0</v>
      </c>
      <c r="BK30" s="604">
        <v>48334</v>
      </c>
      <c r="BL30" s="604">
        <v>44218</v>
      </c>
      <c r="BM30" s="604">
        <v>3480</v>
      </c>
      <c r="BN30" s="604">
        <v>3480</v>
      </c>
      <c r="BO30" s="604">
        <v>0</v>
      </c>
      <c r="BP30" s="604">
        <v>0</v>
      </c>
      <c r="BQ30" s="604">
        <v>0</v>
      </c>
      <c r="BR30" s="604">
        <v>0</v>
      </c>
      <c r="BS30" s="605">
        <f t="shared" si="94"/>
        <v>0</v>
      </c>
      <c r="BT30" s="604">
        <f t="shared" si="172"/>
        <v>0</v>
      </c>
      <c r="BU30" s="604">
        <f t="shared" si="172"/>
        <v>0</v>
      </c>
      <c r="BV30" s="606">
        <f t="shared" si="172"/>
        <v>0</v>
      </c>
      <c r="BW30" s="604">
        <f t="shared" si="95"/>
        <v>194795.26</v>
      </c>
      <c r="BX30" s="604">
        <f t="shared" si="96"/>
        <v>190679.26</v>
      </c>
      <c r="BY30" s="604">
        <f t="shared" si="97"/>
        <v>149941.26</v>
      </c>
      <c r="BZ30" s="604">
        <f t="shared" si="98"/>
        <v>149941.26</v>
      </c>
      <c r="CA30" s="604">
        <f t="shared" si="99"/>
        <v>147481.4</v>
      </c>
      <c r="CB30" s="604">
        <f t="shared" si="100"/>
        <v>148589.76000000001</v>
      </c>
      <c r="CC30" s="604">
        <f t="shared" si="101"/>
        <v>149625.74</v>
      </c>
      <c r="CD30" s="604">
        <f t="shared" si="102"/>
        <v>145027.74</v>
      </c>
      <c r="CE30" s="605">
        <f t="shared" si="103"/>
        <v>146948.85314066883</v>
      </c>
      <c r="CF30" s="604">
        <f t="shared" si="104"/>
        <v>148895.414348716</v>
      </c>
      <c r="CG30" s="604">
        <f t="shared" si="105"/>
        <v>150867.76072252454</v>
      </c>
      <c r="CH30" s="606">
        <f t="shared" si="106"/>
        <v>152866.2338258586</v>
      </c>
      <c r="CI30" s="159">
        <f t="shared" si="107"/>
        <v>35.142857142857146</v>
      </c>
      <c r="CJ30" s="157">
        <v>39</v>
      </c>
      <c r="CK30" s="158">
        <v>32</v>
      </c>
      <c r="CL30" s="158">
        <v>33</v>
      </c>
      <c r="CM30" s="158">
        <v>43</v>
      </c>
      <c r="CN30" s="158">
        <v>35</v>
      </c>
      <c r="CO30" s="158">
        <v>35</v>
      </c>
      <c r="CP30" s="158">
        <v>34</v>
      </c>
      <c r="CQ30" s="158">
        <v>34</v>
      </c>
      <c r="CR30" s="157">
        <f t="shared" si="108"/>
        <v>34.627927958600026</v>
      </c>
      <c r="CS30" s="158">
        <f t="shared" si="173"/>
        <v>35.255855917200051</v>
      </c>
      <c r="CT30" s="158">
        <f t="shared" si="173"/>
        <v>35.883783875800077</v>
      </c>
      <c r="CU30" s="158">
        <f t="shared" si="173"/>
        <v>36.511711834400103</v>
      </c>
      <c r="CV30" s="310">
        <f t="shared" si="109"/>
        <v>35.569819896500064</v>
      </c>
      <c r="CW30" s="604">
        <f t="shared" si="110"/>
        <v>23942.636025356122</v>
      </c>
      <c r="CX30" s="600">
        <f t="shared" si="111"/>
        <v>23942.636025356122</v>
      </c>
      <c r="CY30" s="604">
        <f t="shared" si="26"/>
        <v>25032.781477250788</v>
      </c>
      <c r="CZ30" s="604">
        <f t="shared" si="27"/>
        <v>25146.285287234725</v>
      </c>
      <c r="DA30" s="604">
        <f t="shared" si="28"/>
        <v>25232.422514871636</v>
      </c>
      <c r="DB30" s="604">
        <f t="shared" si="29"/>
        <v>26048.122113012643</v>
      </c>
      <c r="DC30" s="604">
        <f t="shared" si="30"/>
        <v>26479.357627926373</v>
      </c>
      <c r="DD30" s="604">
        <f t="shared" ref="DD30" si="181">DD29</f>
        <v>26931.540509428491</v>
      </c>
      <c r="DE30" s="605">
        <f t="shared" si="32"/>
        <v>27150.99054421578</v>
      </c>
      <c r="DF30" s="604">
        <f t="shared" si="33"/>
        <v>27524.333956490984</v>
      </c>
      <c r="DG30" s="604">
        <f t="shared" si="34"/>
        <v>27884.378428171603</v>
      </c>
      <c r="DH30" s="606">
        <f t="shared" si="35"/>
        <v>28231.822111100952</v>
      </c>
      <c r="DJ30" s="9" t="s">
        <v>23</v>
      </c>
      <c r="DK30" s="603">
        <f t="shared" si="36"/>
        <v>1549.1666666666667</v>
      </c>
      <c r="DL30" s="600">
        <f t="shared" si="37"/>
        <v>1727.265625</v>
      </c>
      <c r="DM30" s="600">
        <f t="shared" si="38"/>
        <v>131.81818181818181</v>
      </c>
      <c r="DN30" s="600">
        <f t="shared" si="39"/>
        <v>101.16279069767442</v>
      </c>
      <c r="DO30" s="600">
        <f t="shared" si="40"/>
        <v>0</v>
      </c>
      <c r="DP30" s="600">
        <f t="shared" si="41"/>
        <v>0</v>
      </c>
      <c r="DQ30" s="600">
        <f t="shared" si="42"/>
        <v>0</v>
      </c>
      <c r="DR30" s="601">
        <f t="shared" si="43"/>
        <v>0</v>
      </c>
      <c r="DS30" s="600">
        <f t="shared" si="44"/>
        <v>0</v>
      </c>
      <c r="DT30" s="600">
        <f t="shared" si="45"/>
        <v>0</v>
      </c>
      <c r="DU30" s="600">
        <f t="shared" si="46"/>
        <v>0</v>
      </c>
      <c r="DV30" s="600">
        <f t="shared" si="47"/>
        <v>0</v>
      </c>
      <c r="DW30" s="603">
        <f t="shared" si="48"/>
        <v>24665.653846153848</v>
      </c>
      <c r="DX30" s="600">
        <f t="shared" si="49"/>
        <v>29470.984375</v>
      </c>
      <c r="DY30" s="600">
        <f t="shared" si="50"/>
        <v>27402.21212121212</v>
      </c>
      <c r="DZ30" s="600">
        <f t="shared" si="51"/>
        <v>22864.976744186046</v>
      </c>
      <c r="EA30" s="600">
        <f t="shared" si="52"/>
        <v>27088.82857142857</v>
      </c>
      <c r="EB30" s="600">
        <f t="shared" si="53"/>
        <v>27528.885714285716</v>
      </c>
      <c r="EC30" s="600">
        <f t="shared" si="54"/>
        <v>28499.705882352941</v>
      </c>
      <c r="ED30" s="600">
        <f t="shared" si="55"/>
        <v>30566.676470588234</v>
      </c>
      <c r="EE30" s="603">
        <f t="shared" si="56"/>
        <v>30880.272722676662</v>
      </c>
      <c r="EF30" s="600">
        <f t="shared" si="57"/>
        <v>31182.698299750933</v>
      </c>
      <c r="EG30" s="600">
        <f t="shared" si="58"/>
        <v>31474.539626518828</v>
      </c>
      <c r="EH30" s="601">
        <f t="shared" si="59"/>
        <v>31756.342786389276</v>
      </c>
      <c r="EI30" s="603">
        <f t="shared" si="113"/>
        <v>26214.820512820515</v>
      </c>
      <c r="EJ30" s="600">
        <f t="shared" si="114"/>
        <v>31198.25</v>
      </c>
      <c r="EK30" s="600">
        <f t="shared" si="115"/>
        <v>27534.0303030303</v>
      </c>
      <c r="EL30" s="600">
        <f t="shared" si="116"/>
        <v>22966.139534883721</v>
      </c>
      <c r="EM30" s="600">
        <f t="shared" si="117"/>
        <v>27088.82857142857</v>
      </c>
      <c r="EN30" s="600">
        <f t="shared" si="118"/>
        <v>27528.885714285716</v>
      </c>
      <c r="EO30" s="600">
        <f t="shared" si="119"/>
        <v>28499.705882352941</v>
      </c>
      <c r="EP30" s="601">
        <f t="shared" si="120"/>
        <v>30566.676470588234</v>
      </c>
      <c r="EQ30" s="600">
        <f t="shared" si="121"/>
        <v>30880.272722676662</v>
      </c>
      <c r="ER30" s="600">
        <f t="shared" si="122"/>
        <v>31182.698299750933</v>
      </c>
      <c r="ES30" s="600">
        <f t="shared" si="123"/>
        <v>31474.539626518828</v>
      </c>
      <c r="ET30" s="601">
        <f t="shared" si="124"/>
        <v>31756.342786389276</v>
      </c>
      <c r="EV30" s="605">
        <v>146461.26</v>
      </c>
      <c r="EW30" s="604">
        <v>146461.26</v>
      </c>
      <c r="EX30" s="604">
        <v>146461.26</v>
      </c>
      <c r="EY30" s="604">
        <v>146461.26</v>
      </c>
      <c r="EZ30" s="604">
        <v>147481.4</v>
      </c>
      <c r="FA30" s="604">
        <v>148589.76000000001</v>
      </c>
      <c r="FB30" s="604">
        <v>149625.74</v>
      </c>
      <c r="FC30" s="604">
        <v>145027.74</v>
      </c>
      <c r="FD30" s="605">
        <f t="shared" si="125"/>
        <v>146948.85314066883</v>
      </c>
      <c r="FE30" s="604">
        <f t="shared" si="177"/>
        <v>148895.414348716</v>
      </c>
      <c r="FF30" s="604">
        <f t="shared" si="177"/>
        <v>150867.76072252454</v>
      </c>
      <c r="FG30" s="606">
        <f t="shared" si="177"/>
        <v>152866.2338258586</v>
      </c>
    </row>
    <row r="31" spans="1:163" x14ac:dyDescent="0.25">
      <c r="A31" s="108">
        <v>27</v>
      </c>
      <c r="B31" s="130" t="s">
        <v>24</v>
      </c>
      <c r="C31" s="605">
        <v>6503939</v>
      </c>
      <c r="D31" s="604">
        <v>7367006</v>
      </c>
      <c r="E31" s="604">
        <v>7253393</v>
      </c>
      <c r="F31" s="604">
        <v>6866103</v>
      </c>
      <c r="G31" s="604">
        <v>7409889</v>
      </c>
      <c r="H31" s="604">
        <v>7551571</v>
      </c>
      <c r="I31" s="600">
        <v>7465580</v>
      </c>
      <c r="J31" s="601">
        <v>7721258</v>
      </c>
      <c r="K31" s="600">
        <f t="shared" ref="K31:N31" si="182">J31*K$186</f>
        <v>7944536.4062111359</v>
      </c>
      <c r="L31" s="600">
        <f t="shared" si="182"/>
        <v>8167814.8124222718</v>
      </c>
      <c r="M31" s="600">
        <f t="shared" si="182"/>
        <v>8391093.2186334077</v>
      </c>
      <c r="N31" s="600">
        <f t="shared" si="182"/>
        <v>8614371.6248445418</v>
      </c>
      <c r="O31" s="603">
        <v>486249</v>
      </c>
      <c r="P31" s="600">
        <v>413704</v>
      </c>
      <c r="Q31" s="600">
        <v>334433</v>
      </c>
      <c r="R31" s="600">
        <v>431396</v>
      </c>
      <c r="S31" s="600">
        <v>370107</v>
      </c>
      <c r="T31" s="600">
        <v>369052</v>
      </c>
      <c r="U31" s="600">
        <v>471204</v>
      </c>
      <c r="V31" s="600">
        <v>557549</v>
      </c>
      <c r="W31" s="603">
        <f t="shared" si="63"/>
        <v>557592.74865817593</v>
      </c>
      <c r="X31" s="600">
        <f t="shared" si="171"/>
        <v>557636.49731635186</v>
      </c>
      <c r="Y31" s="600">
        <f t="shared" si="171"/>
        <v>557680.24597452779</v>
      </c>
      <c r="Z31" s="601">
        <f t="shared" si="171"/>
        <v>557723.99463270372</v>
      </c>
      <c r="AA31" s="604">
        <f t="shared" si="65"/>
        <v>6017690</v>
      </c>
      <c r="AB31" s="604">
        <f t="shared" si="66"/>
        <v>6953302</v>
      </c>
      <c r="AC31" s="604">
        <f t="shared" si="67"/>
        <v>6918960</v>
      </c>
      <c r="AD31" s="604">
        <f t="shared" si="68"/>
        <v>6434707</v>
      </c>
      <c r="AE31" s="604">
        <f t="shared" si="69"/>
        <v>7039782</v>
      </c>
      <c r="AF31" s="604">
        <f t="shared" si="70"/>
        <v>7182519</v>
      </c>
      <c r="AG31" s="604">
        <f t="shared" si="71"/>
        <v>6994376</v>
      </c>
      <c r="AH31" s="604">
        <f t="shared" si="72"/>
        <v>7163709</v>
      </c>
      <c r="AI31" s="605">
        <f t="shared" si="73"/>
        <v>7386943.6575529603</v>
      </c>
      <c r="AJ31" s="604">
        <f t="shared" si="74"/>
        <v>7610178.3151059197</v>
      </c>
      <c r="AK31" s="604">
        <f t="shared" si="75"/>
        <v>7833412.9726588801</v>
      </c>
      <c r="AL31" s="606">
        <f t="shared" si="76"/>
        <v>8056647.6302118376</v>
      </c>
      <c r="AM31" s="600">
        <f t="shared" si="128"/>
        <v>5563667.5</v>
      </c>
      <c r="AN31" s="600">
        <f t="shared" si="129"/>
        <v>6265772</v>
      </c>
      <c r="AO31" s="600">
        <f t="shared" si="130"/>
        <v>6376062.5</v>
      </c>
      <c r="AP31" s="600">
        <f t="shared" si="131"/>
        <v>6046474.5</v>
      </c>
      <c r="AQ31" s="600">
        <f t="shared" si="132"/>
        <v>6506292</v>
      </c>
      <c r="AR31" s="600">
        <f t="shared" si="133"/>
        <v>6651730.25</v>
      </c>
      <c r="AS31" s="600">
        <f t="shared" si="134"/>
        <v>6659491</v>
      </c>
      <c r="AT31" s="600">
        <f t="shared" si="84"/>
        <v>6786475.25</v>
      </c>
      <c r="AU31" s="603">
        <f t="shared" si="85"/>
        <v>7014410.5631479537</v>
      </c>
      <c r="AV31" s="600">
        <f t="shared" si="15"/>
        <v>7242355.712672648</v>
      </c>
      <c r="AW31" s="600">
        <f t="shared" si="16"/>
        <v>7470310.3515530191</v>
      </c>
      <c r="AX31" s="601">
        <f t="shared" si="17"/>
        <v>7698274.1089756973</v>
      </c>
      <c r="AY31" s="600">
        <f t="shared" si="86"/>
        <v>454022.5</v>
      </c>
      <c r="AZ31" s="600">
        <f t="shared" si="18"/>
        <v>687530</v>
      </c>
      <c r="BA31" s="600">
        <f t="shared" si="19"/>
        <v>542897.5</v>
      </c>
      <c r="BB31" s="600">
        <f t="shared" si="20"/>
        <v>388232.5</v>
      </c>
      <c r="BC31" s="600">
        <f t="shared" si="21"/>
        <v>533490</v>
      </c>
      <c r="BD31" s="600">
        <f t="shared" si="87"/>
        <v>530788.75</v>
      </c>
      <c r="BE31" s="600">
        <f t="shared" si="88"/>
        <v>334885</v>
      </c>
      <c r="BF31" s="600">
        <f t="shared" si="89"/>
        <v>377233.75</v>
      </c>
      <c r="BG31" s="603">
        <f t="shared" si="90"/>
        <v>377404.36879573093</v>
      </c>
      <c r="BH31" s="600">
        <f t="shared" si="91"/>
        <v>377574.98759146186</v>
      </c>
      <c r="BI31" s="600">
        <f t="shared" si="92"/>
        <v>377745.60638719273</v>
      </c>
      <c r="BJ31" s="601">
        <f t="shared" si="93"/>
        <v>377916.22518292366</v>
      </c>
      <c r="BK31" s="604">
        <v>363218</v>
      </c>
      <c r="BL31" s="604">
        <v>550024</v>
      </c>
      <c r="BM31" s="604">
        <v>434318</v>
      </c>
      <c r="BN31" s="604">
        <v>310586</v>
      </c>
      <c r="BO31" s="604">
        <v>426792</v>
      </c>
      <c r="BP31" s="604">
        <v>424631</v>
      </c>
      <c r="BQ31" s="604">
        <v>267908</v>
      </c>
      <c r="BR31" s="604">
        <v>301787</v>
      </c>
      <c r="BS31" s="605">
        <f t="shared" si="94"/>
        <v>301923.49503658473</v>
      </c>
      <c r="BT31" s="604">
        <f t="shared" si="172"/>
        <v>302059.99007316947</v>
      </c>
      <c r="BU31" s="604">
        <f t="shared" si="172"/>
        <v>302196.4851097542</v>
      </c>
      <c r="BV31" s="606">
        <f t="shared" si="172"/>
        <v>302332.98014633893</v>
      </c>
      <c r="BW31" s="604">
        <f t="shared" si="95"/>
        <v>1785661.22</v>
      </c>
      <c r="BX31" s="604">
        <f t="shared" si="96"/>
        <v>1972467.22</v>
      </c>
      <c r="BY31" s="604">
        <f t="shared" si="97"/>
        <v>1856761.22</v>
      </c>
      <c r="BZ31" s="604">
        <f t="shared" si="98"/>
        <v>1741172.74</v>
      </c>
      <c r="CA31" s="604">
        <f t="shared" si="99"/>
        <v>1857378.74</v>
      </c>
      <c r="CB31" s="604">
        <f t="shared" si="100"/>
        <v>1855217.74</v>
      </c>
      <c r="CC31" s="604">
        <f t="shared" si="101"/>
        <v>1689000.86</v>
      </c>
      <c r="CD31" s="604">
        <f t="shared" si="102"/>
        <v>1695301.98</v>
      </c>
      <c r="CE31" s="605">
        <f t="shared" si="103"/>
        <v>1713897.7018010428</v>
      </c>
      <c r="CF31" s="604">
        <f t="shared" si="104"/>
        <v>1732737.9441545247</v>
      </c>
      <c r="CG31" s="604">
        <f t="shared" si="105"/>
        <v>1751825.9461073095</v>
      </c>
      <c r="CH31" s="606">
        <f t="shared" si="106"/>
        <v>1771164.9896123672</v>
      </c>
      <c r="CI31" s="159">
        <f t="shared" si="107"/>
        <v>211.57142857142858</v>
      </c>
      <c r="CJ31" s="157">
        <v>254</v>
      </c>
      <c r="CK31" s="158">
        <v>248</v>
      </c>
      <c r="CL31" s="158">
        <v>213</v>
      </c>
      <c r="CM31" s="158">
        <v>196</v>
      </c>
      <c r="CN31" s="158">
        <v>203</v>
      </c>
      <c r="CO31" s="158">
        <v>202</v>
      </c>
      <c r="CP31" s="158">
        <v>206</v>
      </c>
      <c r="CQ31" s="158">
        <v>213</v>
      </c>
      <c r="CR31" s="157">
        <f t="shared" si="108"/>
        <v>216.93378397593546</v>
      </c>
      <c r="CS31" s="158">
        <f t="shared" si="173"/>
        <v>220.86756795187091</v>
      </c>
      <c r="CT31" s="158">
        <f t="shared" si="173"/>
        <v>224.80135192780637</v>
      </c>
      <c r="CU31" s="158">
        <f t="shared" si="173"/>
        <v>228.73513590374182</v>
      </c>
      <c r="CV31" s="310">
        <f t="shared" si="109"/>
        <v>222.83445993983864</v>
      </c>
      <c r="CW31" s="604">
        <f t="shared" si="110"/>
        <v>23942.636025356122</v>
      </c>
      <c r="CX31" s="600">
        <f t="shared" si="111"/>
        <v>23942.636025356122</v>
      </c>
      <c r="CY31" s="604">
        <f t="shared" si="26"/>
        <v>25032.781477250788</v>
      </c>
      <c r="CZ31" s="604">
        <f t="shared" si="27"/>
        <v>25146.285287234725</v>
      </c>
      <c r="DA31" s="604">
        <f t="shared" si="28"/>
        <v>25232.422514871636</v>
      </c>
      <c r="DB31" s="604">
        <f t="shared" si="29"/>
        <v>26048.122113012643</v>
      </c>
      <c r="DC31" s="604">
        <f t="shared" si="30"/>
        <v>26479.357627926373</v>
      </c>
      <c r="DD31" s="604">
        <f t="shared" ref="DD31" si="183">DD30</f>
        <v>26931.540509428491</v>
      </c>
      <c r="DE31" s="605">
        <f t="shared" si="32"/>
        <v>27150.99054421578</v>
      </c>
      <c r="DF31" s="604">
        <f t="shared" si="33"/>
        <v>27524.333956490984</v>
      </c>
      <c r="DG31" s="604">
        <f t="shared" si="34"/>
        <v>27884.378428171603</v>
      </c>
      <c r="DH31" s="606">
        <f t="shared" si="35"/>
        <v>28231.822111100952</v>
      </c>
      <c r="DJ31" s="9" t="s">
        <v>24</v>
      </c>
      <c r="DK31" s="603">
        <f t="shared" si="36"/>
        <v>1787.490157480315</v>
      </c>
      <c r="DL31" s="600">
        <f t="shared" si="37"/>
        <v>2772.2983870967741</v>
      </c>
      <c r="DM31" s="600">
        <f t="shared" si="38"/>
        <v>2548.8145539906104</v>
      </c>
      <c r="DN31" s="600">
        <f t="shared" si="39"/>
        <v>1980.7780612244899</v>
      </c>
      <c r="DO31" s="600">
        <f t="shared" si="40"/>
        <v>2628.0295566502464</v>
      </c>
      <c r="DP31" s="600">
        <f t="shared" si="41"/>
        <v>2627.6670792079208</v>
      </c>
      <c r="DQ31" s="600">
        <f t="shared" si="42"/>
        <v>1625.6553398058252</v>
      </c>
      <c r="DR31" s="601">
        <f t="shared" si="43"/>
        <v>1771.0504694835681</v>
      </c>
      <c r="DS31" s="600">
        <f t="shared" si="44"/>
        <v>1739.7215033947712</v>
      </c>
      <c r="DT31" s="600">
        <f t="shared" si="45"/>
        <v>1709.5085126927233</v>
      </c>
      <c r="DU31" s="600">
        <f t="shared" si="46"/>
        <v>1680.3529122391733</v>
      </c>
      <c r="DV31" s="600">
        <f t="shared" si="47"/>
        <v>1652.2001470817384</v>
      </c>
      <c r="DW31" s="603">
        <f t="shared" si="48"/>
        <v>21904.202755905513</v>
      </c>
      <c r="DX31" s="600">
        <f t="shared" si="49"/>
        <v>25265.209677419356</v>
      </c>
      <c r="DY31" s="600">
        <f t="shared" si="50"/>
        <v>29934.56572769953</v>
      </c>
      <c r="DZ31" s="600">
        <f t="shared" si="51"/>
        <v>30849.359693877552</v>
      </c>
      <c r="EA31" s="600">
        <f t="shared" si="52"/>
        <v>32050.699507389163</v>
      </c>
      <c r="EB31" s="600">
        <f t="shared" si="53"/>
        <v>32929.357673267325</v>
      </c>
      <c r="EC31" s="600">
        <f t="shared" si="54"/>
        <v>32327.626213592233</v>
      </c>
      <c r="ED31" s="600">
        <f t="shared" si="55"/>
        <v>31861.386150234743</v>
      </c>
      <c r="EE31" s="603">
        <f t="shared" si="56"/>
        <v>32311.884116375346</v>
      </c>
      <c r="EF31" s="600">
        <f t="shared" si="57"/>
        <v>32746.3348040782</v>
      </c>
      <c r="EG31" s="600">
        <f t="shared" si="58"/>
        <v>33165.580644132562</v>
      </c>
      <c r="EH31" s="601">
        <f t="shared" si="59"/>
        <v>33570.406114871395</v>
      </c>
      <c r="EI31" s="603">
        <f t="shared" si="113"/>
        <v>23691.692913385828</v>
      </c>
      <c r="EJ31" s="600">
        <f t="shared" si="114"/>
        <v>28037.508064516129</v>
      </c>
      <c r="EK31" s="600">
        <f t="shared" si="115"/>
        <v>32483.380281690141</v>
      </c>
      <c r="EL31" s="600">
        <f t="shared" si="116"/>
        <v>32830.137755102041</v>
      </c>
      <c r="EM31" s="600">
        <f t="shared" si="117"/>
        <v>34678.729064039406</v>
      </c>
      <c r="EN31" s="600">
        <f t="shared" si="118"/>
        <v>35557.024752475249</v>
      </c>
      <c r="EO31" s="600">
        <f t="shared" si="119"/>
        <v>33953.281553398061</v>
      </c>
      <c r="EP31" s="601">
        <f t="shared" si="120"/>
        <v>33632.436619718312</v>
      </c>
      <c r="EQ31" s="600">
        <f t="shared" si="121"/>
        <v>34051.605619770118</v>
      </c>
      <c r="ER31" s="600">
        <f t="shared" si="122"/>
        <v>34455.843316770923</v>
      </c>
      <c r="ES31" s="600">
        <f t="shared" si="123"/>
        <v>34845.933556371732</v>
      </c>
      <c r="ET31" s="601">
        <f t="shared" si="124"/>
        <v>35222.606261953137</v>
      </c>
      <c r="EV31" s="605">
        <v>1422443.22</v>
      </c>
      <c r="EW31" s="604">
        <v>1422443.22</v>
      </c>
      <c r="EX31" s="604">
        <v>1422443.22</v>
      </c>
      <c r="EY31" s="604">
        <v>1430586.74</v>
      </c>
      <c r="EZ31" s="604">
        <v>1430586.74</v>
      </c>
      <c r="FA31" s="604">
        <v>1430586.74</v>
      </c>
      <c r="FB31" s="604">
        <v>1421092.86</v>
      </c>
      <c r="FC31" s="604">
        <v>1393514.98</v>
      </c>
      <c r="FD31" s="605">
        <f t="shared" si="125"/>
        <v>1411974.206764458</v>
      </c>
      <c r="FE31" s="604">
        <f t="shared" si="177"/>
        <v>1430677.9540813551</v>
      </c>
      <c r="FF31" s="604">
        <f t="shared" si="177"/>
        <v>1449629.4609975554</v>
      </c>
      <c r="FG31" s="606">
        <f t="shared" si="177"/>
        <v>1468832.0094660283</v>
      </c>
    </row>
    <row r="32" spans="1:163" x14ac:dyDescent="0.25">
      <c r="A32" s="108">
        <v>28</v>
      </c>
      <c r="B32" s="130" t="s">
        <v>25</v>
      </c>
      <c r="C32" s="605">
        <v>8634973</v>
      </c>
      <c r="D32" s="604">
        <v>8506853</v>
      </c>
      <c r="E32" s="604">
        <v>8703034</v>
      </c>
      <c r="F32" s="604">
        <v>8967099</v>
      </c>
      <c r="G32" s="604">
        <v>8799697</v>
      </c>
      <c r="H32" s="604">
        <v>9326437</v>
      </c>
      <c r="I32" s="600">
        <v>9834307</v>
      </c>
      <c r="J32" s="601">
        <v>10374301</v>
      </c>
      <c r="K32" s="600">
        <f t="shared" ref="K32:N32" si="184">J32*K$186</f>
        <v>10674298.408820504</v>
      </c>
      <c r="L32" s="600">
        <f t="shared" si="184"/>
        <v>10974295.817641009</v>
      </c>
      <c r="M32" s="600">
        <f t="shared" si="184"/>
        <v>11274293.226461513</v>
      </c>
      <c r="N32" s="600">
        <f t="shared" si="184"/>
        <v>11574290.635282015</v>
      </c>
      <c r="O32" s="603">
        <v>591102</v>
      </c>
      <c r="P32" s="600">
        <v>559113</v>
      </c>
      <c r="Q32" s="600">
        <v>545363</v>
      </c>
      <c r="R32" s="600">
        <v>598121</v>
      </c>
      <c r="S32" s="600">
        <v>524201</v>
      </c>
      <c r="T32" s="600">
        <v>522224</v>
      </c>
      <c r="U32" s="600">
        <v>525729</v>
      </c>
      <c r="V32" s="600">
        <v>634059</v>
      </c>
      <c r="W32" s="603">
        <f t="shared" si="63"/>
        <v>634108.75209435285</v>
      </c>
      <c r="X32" s="600">
        <f t="shared" si="171"/>
        <v>634158.50418870582</v>
      </c>
      <c r="Y32" s="600">
        <f t="shared" si="171"/>
        <v>634208.25628305878</v>
      </c>
      <c r="Z32" s="601">
        <f t="shared" si="171"/>
        <v>634258.00837741175</v>
      </c>
      <c r="AA32" s="604">
        <f t="shared" si="65"/>
        <v>8043871</v>
      </c>
      <c r="AB32" s="604">
        <f t="shared" si="66"/>
        <v>7947740</v>
      </c>
      <c r="AC32" s="604">
        <f t="shared" si="67"/>
        <v>8157671</v>
      </c>
      <c r="AD32" s="604">
        <f t="shared" si="68"/>
        <v>8368978</v>
      </c>
      <c r="AE32" s="604">
        <f t="shared" si="69"/>
        <v>8275496</v>
      </c>
      <c r="AF32" s="604">
        <f t="shared" si="70"/>
        <v>8804213</v>
      </c>
      <c r="AG32" s="604">
        <f t="shared" si="71"/>
        <v>9308578</v>
      </c>
      <c r="AH32" s="604">
        <f t="shared" si="72"/>
        <v>9740242</v>
      </c>
      <c r="AI32" s="605">
        <f t="shared" si="73"/>
        <v>10040189.656726152</v>
      </c>
      <c r="AJ32" s="604">
        <f t="shared" si="74"/>
        <v>10340137.313452303</v>
      </c>
      <c r="AK32" s="604">
        <f t="shared" si="75"/>
        <v>10640084.970178455</v>
      </c>
      <c r="AL32" s="606">
        <f t="shared" si="76"/>
        <v>10940032.626904603</v>
      </c>
      <c r="AM32" s="600">
        <f t="shared" si="128"/>
        <v>6748617.25</v>
      </c>
      <c r="AN32" s="600">
        <f t="shared" si="129"/>
        <v>6498865</v>
      </c>
      <c r="AO32" s="600">
        <f t="shared" si="130"/>
        <v>6901859.75</v>
      </c>
      <c r="AP32" s="600">
        <f t="shared" si="131"/>
        <v>6951199.25</v>
      </c>
      <c r="AQ32" s="600">
        <f t="shared" si="132"/>
        <v>7341782.25</v>
      </c>
      <c r="AR32" s="600">
        <f t="shared" si="133"/>
        <v>7882739.25</v>
      </c>
      <c r="AS32" s="600">
        <f t="shared" si="134"/>
        <v>8329499.25</v>
      </c>
      <c r="AT32" s="600">
        <f t="shared" si="84"/>
        <v>8778037</v>
      </c>
      <c r="AU32" s="603">
        <f t="shared" si="85"/>
        <v>9072862.3016054723</v>
      </c>
      <c r="AV32" s="600">
        <f t="shared" si="15"/>
        <v>9367700.3261747509</v>
      </c>
      <c r="AW32" s="600">
        <f t="shared" si="16"/>
        <v>9662550.6248498298</v>
      </c>
      <c r="AX32" s="601">
        <f t="shared" si="17"/>
        <v>9957412.7179983016</v>
      </c>
      <c r="AY32" s="600">
        <f t="shared" si="86"/>
        <v>1295253.75</v>
      </c>
      <c r="AZ32" s="600">
        <f t="shared" si="18"/>
        <v>1448875</v>
      </c>
      <c r="BA32" s="600">
        <f t="shared" si="19"/>
        <v>1255811.25</v>
      </c>
      <c r="BB32" s="600">
        <f t="shared" si="20"/>
        <v>1417778.75</v>
      </c>
      <c r="BC32" s="600">
        <f t="shared" si="21"/>
        <v>933713.75</v>
      </c>
      <c r="BD32" s="600">
        <f t="shared" si="87"/>
        <v>921473.75</v>
      </c>
      <c r="BE32" s="600">
        <f t="shared" si="88"/>
        <v>979078.75</v>
      </c>
      <c r="BF32" s="600">
        <f t="shared" si="89"/>
        <v>962205</v>
      </c>
      <c r="BG32" s="603">
        <f t="shared" si="90"/>
        <v>962640.19504377921</v>
      </c>
      <c r="BH32" s="600">
        <f t="shared" si="91"/>
        <v>963075.39008755842</v>
      </c>
      <c r="BI32" s="600">
        <f t="shared" si="92"/>
        <v>963510.58513133775</v>
      </c>
      <c r="BJ32" s="601">
        <f t="shared" si="93"/>
        <v>963945.78017511696</v>
      </c>
      <c r="BK32" s="604">
        <v>1036203</v>
      </c>
      <c r="BL32" s="604">
        <v>1159100</v>
      </c>
      <c r="BM32" s="604">
        <v>1004649</v>
      </c>
      <c r="BN32" s="604">
        <v>1134223</v>
      </c>
      <c r="BO32" s="604">
        <v>746971</v>
      </c>
      <c r="BP32" s="604">
        <v>737179</v>
      </c>
      <c r="BQ32" s="604">
        <v>783263</v>
      </c>
      <c r="BR32" s="604">
        <v>769764</v>
      </c>
      <c r="BS32" s="605">
        <f t="shared" si="94"/>
        <v>770112.15603502339</v>
      </c>
      <c r="BT32" s="604">
        <f t="shared" si="172"/>
        <v>770460.31207004678</v>
      </c>
      <c r="BU32" s="604">
        <f t="shared" si="172"/>
        <v>770808.46810507018</v>
      </c>
      <c r="BV32" s="606">
        <f t="shared" si="172"/>
        <v>771156.62414009357</v>
      </c>
      <c r="BW32" s="604">
        <f t="shared" si="95"/>
        <v>4016593.82</v>
      </c>
      <c r="BX32" s="604">
        <f t="shared" si="96"/>
        <v>4139490.82</v>
      </c>
      <c r="BY32" s="604">
        <f t="shared" si="97"/>
        <v>3985039.82</v>
      </c>
      <c r="BZ32" s="604">
        <f t="shared" si="98"/>
        <v>4153471.98</v>
      </c>
      <c r="CA32" s="604">
        <f t="shared" si="99"/>
        <v>3770823.92</v>
      </c>
      <c r="CB32" s="604">
        <f t="shared" si="100"/>
        <v>3764715.16</v>
      </c>
      <c r="CC32" s="604">
        <f t="shared" si="101"/>
        <v>3813029.52</v>
      </c>
      <c r="CD32" s="604">
        <f t="shared" si="102"/>
        <v>3739263.72</v>
      </c>
      <c r="CE32" s="605">
        <f t="shared" si="103"/>
        <v>3778947.4192442358</v>
      </c>
      <c r="CF32" s="604">
        <f t="shared" si="104"/>
        <v>3819152.1776248449</v>
      </c>
      <c r="CG32" s="604">
        <f t="shared" si="105"/>
        <v>3859884.8973631118</v>
      </c>
      <c r="CH32" s="606">
        <f t="shared" si="106"/>
        <v>3901152.5721107479</v>
      </c>
      <c r="CI32" s="159">
        <f t="shared" si="107"/>
        <v>362.57142857142856</v>
      </c>
      <c r="CJ32" s="157">
        <v>363</v>
      </c>
      <c r="CK32" s="158">
        <v>366</v>
      </c>
      <c r="CL32" s="158">
        <v>346</v>
      </c>
      <c r="CM32" s="158">
        <v>345</v>
      </c>
      <c r="CN32" s="158">
        <v>361</v>
      </c>
      <c r="CO32" s="158">
        <v>361</v>
      </c>
      <c r="CP32" s="158">
        <v>378</v>
      </c>
      <c r="CQ32" s="158">
        <v>381</v>
      </c>
      <c r="CR32" s="157">
        <f t="shared" si="108"/>
        <v>388.03648683019441</v>
      </c>
      <c r="CS32" s="158">
        <f t="shared" si="173"/>
        <v>395.07297366038881</v>
      </c>
      <c r="CT32" s="158">
        <f t="shared" si="173"/>
        <v>402.10946049058322</v>
      </c>
      <c r="CU32" s="158">
        <f t="shared" si="173"/>
        <v>409.14594732077762</v>
      </c>
      <c r="CV32" s="310">
        <f t="shared" si="109"/>
        <v>398.59121707548599</v>
      </c>
      <c r="CW32" s="604">
        <f t="shared" si="110"/>
        <v>23942.636025356122</v>
      </c>
      <c r="CX32" s="600">
        <f t="shared" si="111"/>
        <v>23942.636025356122</v>
      </c>
      <c r="CY32" s="604">
        <f t="shared" si="26"/>
        <v>25032.781477250788</v>
      </c>
      <c r="CZ32" s="604">
        <f t="shared" si="27"/>
        <v>25146.285287234725</v>
      </c>
      <c r="DA32" s="604">
        <f t="shared" si="28"/>
        <v>25232.422514871636</v>
      </c>
      <c r="DB32" s="604">
        <f t="shared" si="29"/>
        <v>26048.122113012643</v>
      </c>
      <c r="DC32" s="604">
        <f t="shared" si="30"/>
        <v>26479.357627926373</v>
      </c>
      <c r="DD32" s="604">
        <f t="shared" ref="DD32" si="185">DD31</f>
        <v>26931.540509428491</v>
      </c>
      <c r="DE32" s="605">
        <f t="shared" si="32"/>
        <v>27150.99054421578</v>
      </c>
      <c r="DF32" s="604">
        <f t="shared" si="33"/>
        <v>27524.333956490984</v>
      </c>
      <c r="DG32" s="604">
        <f t="shared" si="34"/>
        <v>27884.378428171603</v>
      </c>
      <c r="DH32" s="606">
        <f t="shared" si="35"/>
        <v>28231.822111100952</v>
      </c>
      <c r="DJ32" s="9" t="s">
        <v>25</v>
      </c>
      <c r="DK32" s="603">
        <f t="shared" si="36"/>
        <v>3568.1921487603304</v>
      </c>
      <c r="DL32" s="600">
        <f t="shared" si="37"/>
        <v>3958.6748633879783</v>
      </c>
      <c r="DM32" s="600">
        <f t="shared" si="38"/>
        <v>3629.5122832369943</v>
      </c>
      <c r="DN32" s="600">
        <f t="shared" si="39"/>
        <v>4109.503623188406</v>
      </c>
      <c r="DO32" s="600">
        <f t="shared" si="40"/>
        <v>2586.4646814404432</v>
      </c>
      <c r="DP32" s="600">
        <f t="shared" si="41"/>
        <v>2552.5588642659282</v>
      </c>
      <c r="DQ32" s="600">
        <f t="shared" si="42"/>
        <v>2590.1554232804233</v>
      </c>
      <c r="DR32" s="601">
        <f t="shared" si="43"/>
        <v>2525.4724409448818</v>
      </c>
      <c r="DS32" s="600">
        <f t="shared" si="44"/>
        <v>2480.7981406785402</v>
      </c>
      <c r="DT32" s="600">
        <f t="shared" si="45"/>
        <v>2437.7151926252332</v>
      </c>
      <c r="DU32" s="600">
        <f t="shared" si="46"/>
        <v>2396.1400558838673</v>
      </c>
      <c r="DV32" s="600">
        <f t="shared" si="47"/>
        <v>2355.994936494792</v>
      </c>
      <c r="DW32" s="603">
        <f t="shared" si="48"/>
        <v>18591.232093663912</v>
      </c>
      <c r="DX32" s="600">
        <f t="shared" si="49"/>
        <v>17756.461748633879</v>
      </c>
      <c r="DY32" s="600">
        <f t="shared" si="50"/>
        <v>19947.571531791906</v>
      </c>
      <c r="DZ32" s="600">
        <f t="shared" si="51"/>
        <v>20148.403623188406</v>
      </c>
      <c r="EA32" s="600">
        <f t="shared" si="52"/>
        <v>20337.346952908589</v>
      </c>
      <c r="EB32" s="600">
        <f t="shared" si="53"/>
        <v>21835.842797783935</v>
      </c>
      <c r="EC32" s="600">
        <f t="shared" si="54"/>
        <v>22035.7123015873</v>
      </c>
      <c r="ED32" s="600">
        <f t="shared" si="55"/>
        <v>23039.467191601048</v>
      </c>
      <c r="EE32" s="603">
        <f t="shared" si="56"/>
        <v>23393.546147774312</v>
      </c>
      <c r="EF32" s="600">
        <f t="shared" si="57"/>
        <v>23735.012386408951</v>
      </c>
      <c r="EG32" s="600">
        <f t="shared" si="58"/>
        <v>24064.528034832765</v>
      </c>
      <c r="EH32" s="601">
        <f t="shared" si="59"/>
        <v>24382.709671343899</v>
      </c>
      <c r="EI32" s="603">
        <f t="shared" si="113"/>
        <v>22159.42424242424</v>
      </c>
      <c r="EJ32" s="600">
        <f t="shared" si="114"/>
        <v>21715.136612021859</v>
      </c>
      <c r="EK32" s="600">
        <f t="shared" si="115"/>
        <v>23577.083815028898</v>
      </c>
      <c r="EL32" s="600">
        <f t="shared" si="116"/>
        <v>24257.90724637681</v>
      </c>
      <c r="EM32" s="600">
        <f t="shared" si="117"/>
        <v>22923.811634349033</v>
      </c>
      <c r="EN32" s="600">
        <f t="shared" si="118"/>
        <v>24388.401662049862</v>
      </c>
      <c r="EO32" s="600">
        <f t="shared" si="119"/>
        <v>24625.867724867723</v>
      </c>
      <c r="EP32" s="601">
        <f t="shared" si="120"/>
        <v>25564.939632545931</v>
      </c>
      <c r="EQ32" s="600">
        <f t="shared" si="121"/>
        <v>25874.344288452852</v>
      </c>
      <c r="ER32" s="600">
        <f t="shared" si="122"/>
        <v>26172.727579034185</v>
      </c>
      <c r="ES32" s="600">
        <f t="shared" si="123"/>
        <v>26460.668090716634</v>
      </c>
      <c r="ET32" s="601">
        <f t="shared" si="124"/>
        <v>26738.704607838692</v>
      </c>
      <c r="EV32" s="605">
        <v>2980390.82</v>
      </c>
      <c r="EW32" s="604">
        <v>2980390.82</v>
      </c>
      <c r="EX32" s="604">
        <v>2980390.82</v>
      </c>
      <c r="EY32" s="604">
        <v>3019248.98</v>
      </c>
      <c r="EZ32" s="604">
        <v>3023852.92</v>
      </c>
      <c r="FA32" s="604">
        <v>3027536.16</v>
      </c>
      <c r="FB32" s="604">
        <v>3029766.52</v>
      </c>
      <c r="FC32" s="604">
        <v>2969499.72</v>
      </c>
      <c r="FD32" s="605">
        <f t="shared" si="125"/>
        <v>3008835.2632092126</v>
      </c>
      <c r="FE32" s="604">
        <f t="shared" si="177"/>
        <v>3048691.8655547979</v>
      </c>
      <c r="FF32" s="604">
        <f t="shared" si="177"/>
        <v>3089076.4292580415</v>
      </c>
      <c r="FG32" s="606">
        <f t="shared" si="177"/>
        <v>3129995.9479706543</v>
      </c>
    </row>
    <row r="33" spans="1:163" x14ac:dyDescent="0.25">
      <c r="A33" s="108">
        <v>29</v>
      </c>
      <c r="B33" s="130" t="s">
        <v>26</v>
      </c>
      <c r="C33" s="605">
        <v>407134</v>
      </c>
      <c r="D33" s="604">
        <v>443592</v>
      </c>
      <c r="E33" s="604">
        <v>355199</v>
      </c>
      <c r="F33" s="604">
        <v>321737</v>
      </c>
      <c r="G33" s="604">
        <v>359375</v>
      </c>
      <c r="H33" s="604">
        <v>364712</v>
      </c>
      <c r="I33" s="600">
        <v>361520</v>
      </c>
      <c r="J33" s="601">
        <v>443282</v>
      </c>
      <c r="K33" s="600">
        <f t="shared" ref="K33:N33" si="186">J33*K$186</f>
        <v>456100.54569062253</v>
      </c>
      <c r="L33" s="600">
        <f t="shared" si="186"/>
        <v>468919.09138124506</v>
      </c>
      <c r="M33" s="600">
        <f t="shared" si="186"/>
        <v>481737.63707186759</v>
      </c>
      <c r="N33" s="600">
        <f t="shared" si="186"/>
        <v>494556.18276249</v>
      </c>
      <c r="O33" s="603">
        <v>0</v>
      </c>
      <c r="P33" s="600">
        <v>0</v>
      </c>
      <c r="Q33" s="600">
        <v>0</v>
      </c>
      <c r="R33" s="600">
        <v>0</v>
      </c>
      <c r="S33" s="600">
        <v>0</v>
      </c>
      <c r="T33" s="600">
        <v>0</v>
      </c>
      <c r="U33" s="600">
        <v>0</v>
      </c>
      <c r="V33" s="600">
        <v>0</v>
      </c>
      <c r="W33" s="603">
        <f t="shared" si="63"/>
        <v>0</v>
      </c>
      <c r="X33" s="600">
        <f t="shared" si="171"/>
        <v>0</v>
      </c>
      <c r="Y33" s="600">
        <f t="shared" si="171"/>
        <v>0</v>
      </c>
      <c r="Z33" s="601">
        <f t="shared" si="171"/>
        <v>0</v>
      </c>
      <c r="AA33" s="604">
        <f t="shared" si="65"/>
        <v>407134</v>
      </c>
      <c r="AB33" s="604">
        <f t="shared" si="66"/>
        <v>443592</v>
      </c>
      <c r="AC33" s="604">
        <f t="shared" si="67"/>
        <v>355199</v>
      </c>
      <c r="AD33" s="604">
        <f t="shared" si="68"/>
        <v>321737</v>
      </c>
      <c r="AE33" s="604">
        <f t="shared" si="69"/>
        <v>359375</v>
      </c>
      <c r="AF33" s="604">
        <f t="shared" si="70"/>
        <v>364712</v>
      </c>
      <c r="AG33" s="604">
        <f t="shared" si="71"/>
        <v>361520</v>
      </c>
      <c r="AH33" s="604">
        <f t="shared" si="72"/>
        <v>443282</v>
      </c>
      <c r="AI33" s="605">
        <f t="shared" si="73"/>
        <v>456100.54569062253</v>
      </c>
      <c r="AJ33" s="604">
        <f t="shared" si="74"/>
        <v>468919.09138124506</v>
      </c>
      <c r="AK33" s="604">
        <f t="shared" si="75"/>
        <v>481737.63707186759</v>
      </c>
      <c r="AL33" s="606">
        <f t="shared" si="76"/>
        <v>494556.18276249</v>
      </c>
      <c r="AM33" s="600">
        <f t="shared" si="128"/>
        <v>401805.25</v>
      </c>
      <c r="AN33" s="600">
        <f t="shared" si="129"/>
        <v>436002</v>
      </c>
      <c r="AO33" s="600">
        <f t="shared" si="130"/>
        <v>351070.25</v>
      </c>
      <c r="AP33" s="600">
        <f t="shared" si="131"/>
        <v>317608.25</v>
      </c>
      <c r="AQ33" s="600">
        <f t="shared" si="132"/>
        <v>359375</v>
      </c>
      <c r="AR33" s="600">
        <f t="shared" si="133"/>
        <v>364712</v>
      </c>
      <c r="AS33" s="600">
        <f t="shared" si="134"/>
        <v>361520</v>
      </c>
      <c r="AT33" s="600">
        <f t="shared" si="84"/>
        <v>427203.25</v>
      </c>
      <c r="AU33" s="603">
        <f t="shared" si="85"/>
        <v>441551.59770326078</v>
      </c>
      <c r="AV33" s="600">
        <f t="shared" si="15"/>
        <v>455900.56459865841</v>
      </c>
      <c r="AW33" s="600">
        <f t="shared" si="16"/>
        <v>470250.12884149136</v>
      </c>
      <c r="AX33" s="601">
        <f t="shared" si="17"/>
        <v>484600.26708935131</v>
      </c>
      <c r="AY33" s="600">
        <f t="shared" si="86"/>
        <v>5328.75</v>
      </c>
      <c r="AZ33" s="600">
        <f t="shared" si="18"/>
        <v>7590</v>
      </c>
      <c r="BA33" s="600">
        <f t="shared" si="19"/>
        <v>4128.75</v>
      </c>
      <c r="BB33" s="600">
        <f t="shared" si="20"/>
        <v>4128.75</v>
      </c>
      <c r="BC33" s="600">
        <f t="shared" si="21"/>
        <v>0</v>
      </c>
      <c r="BD33" s="600">
        <f t="shared" si="87"/>
        <v>0</v>
      </c>
      <c r="BE33" s="600">
        <f t="shared" si="88"/>
        <v>0</v>
      </c>
      <c r="BF33" s="600">
        <f t="shared" si="89"/>
        <v>16078.75</v>
      </c>
      <c r="BG33" s="603">
        <f t="shared" si="90"/>
        <v>16086.022246881035</v>
      </c>
      <c r="BH33" s="600">
        <f t="shared" si="91"/>
        <v>16093.294493762069</v>
      </c>
      <c r="BI33" s="600">
        <f t="shared" si="92"/>
        <v>16100.566740643102</v>
      </c>
      <c r="BJ33" s="601">
        <f t="shared" si="93"/>
        <v>16107.838987524137</v>
      </c>
      <c r="BK33" s="604">
        <v>4263</v>
      </c>
      <c r="BL33" s="604">
        <v>6072</v>
      </c>
      <c r="BM33" s="604">
        <v>3303</v>
      </c>
      <c r="BN33" s="604">
        <v>3303</v>
      </c>
      <c r="BO33" s="604">
        <v>0</v>
      </c>
      <c r="BP33" s="604">
        <v>0</v>
      </c>
      <c r="BQ33" s="604">
        <v>0</v>
      </c>
      <c r="BR33" s="604">
        <v>12863</v>
      </c>
      <c r="BS33" s="605">
        <f t="shared" si="94"/>
        <v>12868.817797504827</v>
      </c>
      <c r="BT33" s="604">
        <f t="shared" si="172"/>
        <v>12874.635595009655</v>
      </c>
      <c r="BU33" s="604">
        <f t="shared" si="172"/>
        <v>12880.453392514482</v>
      </c>
      <c r="BV33" s="606">
        <f t="shared" si="172"/>
        <v>12886.27119001931</v>
      </c>
      <c r="BW33" s="604">
        <f t="shared" si="95"/>
        <v>113172.68000000001</v>
      </c>
      <c r="BX33" s="604">
        <f t="shared" si="96"/>
        <v>114981.68000000001</v>
      </c>
      <c r="BY33" s="604">
        <f t="shared" si="97"/>
        <v>112212.68000000001</v>
      </c>
      <c r="BZ33" s="604">
        <f t="shared" si="98"/>
        <v>114679.32</v>
      </c>
      <c r="CA33" s="604">
        <f t="shared" si="99"/>
        <v>111590.38</v>
      </c>
      <c r="CB33" s="604">
        <f t="shared" si="100"/>
        <v>111761.76</v>
      </c>
      <c r="CC33" s="604">
        <f t="shared" si="101"/>
        <v>111134.1</v>
      </c>
      <c r="CD33" s="604">
        <f t="shared" si="102"/>
        <v>120968.36</v>
      </c>
      <c r="CE33" s="605">
        <f t="shared" si="103"/>
        <v>122406.19782121018</v>
      </c>
      <c r="CF33" s="604">
        <f t="shared" si="104"/>
        <v>123863.0049270913</v>
      </c>
      <c r="CG33" s="604">
        <f t="shared" si="105"/>
        <v>125339.03259468902</v>
      </c>
      <c r="CH33" s="606">
        <f t="shared" si="106"/>
        <v>126834.53542959597</v>
      </c>
      <c r="CI33" s="159">
        <f t="shared" si="107"/>
        <v>16.428571428571427</v>
      </c>
      <c r="CJ33" s="157">
        <v>21</v>
      </c>
      <c r="CK33" s="158">
        <v>20</v>
      </c>
      <c r="CL33" s="158">
        <v>14</v>
      </c>
      <c r="CM33" s="158">
        <v>15</v>
      </c>
      <c r="CN33" s="158">
        <v>15</v>
      </c>
      <c r="CO33" s="158">
        <v>19</v>
      </c>
      <c r="CP33" s="158">
        <v>17</v>
      </c>
      <c r="CQ33" s="158">
        <v>15</v>
      </c>
      <c r="CR33" s="157">
        <f t="shared" si="108"/>
        <v>15.277027040558835</v>
      </c>
      <c r="CS33" s="158">
        <f t="shared" si="173"/>
        <v>15.55405408111767</v>
      </c>
      <c r="CT33" s="158">
        <f t="shared" si="173"/>
        <v>15.831081121676505</v>
      </c>
      <c r="CU33" s="158">
        <f t="shared" si="173"/>
        <v>16.108108162235339</v>
      </c>
      <c r="CV33" s="310">
        <f t="shared" si="109"/>
        <v>15.692567601397087</v>
      </c>
      <c r="CW33" s="604">
        <f t="shared" si="110"/>
        <v>23942.636025356122</v>
      </c>
      <c r="CX33" s="600">
        <f t="shared" si="111"/>
        <v>23942.636025356122</v>
      </c>
      <c r="CY33" s="604">
        <f t="shared" si="26"/>
        <v>25032.781477250788</v>
      </c>
      <c r="CZ33" s="604">
        <f t="shared" si="27"/>
        <v>25146.285287234725</v>
      </c>
      <c r="DA33" s="604">
        <f t="shared" si="28"/>
        <v>25232.422514871636</v>
      </c>
      <c r="DB33" s="604">
        <f t="shared" si="29"/>
        <v>26048.122113012643</v>
      </c>
      <c r="DC33" s="604">
        <f t="shared" si="30"/>
        <v>26479.357627926373</v>
      </c>
      <c r="DD33" s="604">
        <f t="shared" ref="DD33" si="187">DD32</f>
        <v>26931.540509428491</v>
      </c>
      <c r="DE33" s="605">
        <f t="shared" si="32"/>
        <v>27150.99054421578</v>
      </c>
      <c r="DF33" s="604">
        <f t="shared" si="33"/>
        <v>27524.333956490984</v>
      </c>
      <c r="DG33" s="604">
        <f t="shared" si="34"/>
        <v>27884.378428171603</v>
      </c>
      <c r="DH33" s="606">
        <f t="shared" si="35"/>
        <v>28231.822111100952</v>
      </c>
      <c r="DJ33" s="9" t="s">
        <v>26</v>
      </c>
      <c r="DK33" s="603">
        <f t="shared" si="36"/>
        <v>253.75</v>
      </c>
      <c r="DL33" s="600">
        <f t="shared" si="37"/>
        <v>379.5</v>
      </c>
      <c r="DM33" s="600">
        <f t="shared" si="38"/>
        <v>294.91071428571428</v>
      </c>
      <c r="DN33" s="600">
        <f t="shared" si="39"/>
        <v>275.25</v>
      </c>
      <c r="DO33" s="600">
        <f t="shared" si="40"/>
        <v>0</v>
      </c>
      <c r="DP33" s="600">
        <f t="shared" si="41"/>
        <v>0</v>
      </c>
      <c r="DQ33" s="600">
        <f t="shared" si="42"/>
        <v>0</v>
      </c>
      <c r="DR33" s="601">
        <f t="shared" si="43"/>
        <v>1071.9166666666667</v>
      </c>
      <c r="DS33" s="600">
        <f t="shared" si="44"/>
        <v>1052.9550156698949</v>
      </c>
      <c r="DT33" s="600">
        <f t="shared" si="45"/>
        <v>1034.6688014476576</v>
      </c>
      <c r="DU33" s="600">
        <f t="shared" si="46"/>
        <v>1017.0225657297408</v>
      </c>
      <c r="DV33" s="600">
        <f t="shared" si="47"/>
        <v>999.98328948946141</v>
      </c>
      <c r="DW33" s="603">
        <f t="shared" si="48"/>
        <v>19133.583333333332</v>
      </c>
      <c r="DX33" s="600">
        <f t="shared" si="49"/>
        <v>21800.1</v>
      </c>
      <c r="DY33" s="600">
        <f t="shared" si="50"/>
        <v>25076.446428571428</v>
      </c>
      <c r="DZ33" s="600">
        <f t="shared" si="51"/>
        <v>21173.883333333335</v>
      </c>
      <c r="EA33" s="600">
        <f t="shared" si="52"/>
        <v>23958.333333333332</v>
      </c>
      <c r="EB33" s="600">
        <f t="shared" si="53"/>
        <v>19195.36842105263</v>
      </c>
      <c r="EC33" s="600">
        <f t="shared" si="54"/>
        <v>21265.882352941175</v>
      </c>
      <c r="ED33" s="600">
        <f t="shared" si="55"/>
        <v>28480.216666666667</v>
      </c>
      <c r="EE33" s="603">
        <f t="shared" si="56"/>
        <v>28802.365949575862</v>
      </c>
      <c r="EF33" s="600">
        <f t="shared" si="57"/>
        <v>29113.039888243991</v>
      </c>
      <c r="EG33" s="600">
        <f t="shared" si="58"/>
        <v>29412.840901538741</v>
      </c>
      <c r="EH33" s="601">
        <f t="shared" si="59"/>
        <v>29702.329966759487</v>
      </c>
      <c r="EI33" s="603">
        <f t="shared" si="113"/>
        <v>19387.333333333332</v>
      </c>
      <c r="EJ33" s="600">
        <f t="shared" si="114"/>
        <v>22179.599999999999</v>
      </c>
      <c r="EK33" s="600">
        <f t="shared" si="115"/>
        <v>25371.357142857141</v>
      </c>
      <c r="EL33" s="600">
        <f t="shared" si="116"/>
        <v>21449.133333333335</v>
      </c>
      <c r="EM33" s="600">
        <f t="shared" si="117"/>
        <v>23958.333333333332</v>
      </c>
      <c r="EN33" s="600">
        <f t="shared" si="118"/>
        <v>19195.36842105263</v>
      </c>
      <c r="EO33" s="600">
        <f t="shared" si="119"/>
        <v>21265.882352941175</v>
      </c>
      <c r="EP33" s="601">
        <f t="shared" si="120"/>
        <v>29552.133333333335</v>
      </c>
      <c r="EQ33" s="600">
        <f t="shared" si="121"/>
        <v>29855.320965245755</v>
      </c>
      <c r="ER33" s="600">
        <f t="shared" si="122"/>
        <v>30147.708689691648</v>
      </c>
      <c r="ES33" s="600">
        <f t="shared" si="123"/>
        <v>30429.863467268482</v>
      </c>
      <c r="ET33" s="601">
        <f t="shared" si="124"/>
        <v>30702.313256248948</v>
      </c>
      <c r="EV33" s="605">
        <v>108909.68000000001</v>
      </c>
      <c r="EW33" s="604">
        <v>108909.68000000001</v>
      </c>
      <c r="EX33" s="604">
        <v>108909.68000000001</v>
      </c>
      <c r="EY33" s="604">
        <v>111376.32000000001</v>
      </c>
      <c r="EZ33" s="604">
        <v>111590.38</v>
      </c>
      <c r="FA33" s="604">
        <v>111761.76</v>
      </c>
      <c r="FB33" s="604">
        <v>111134.1</v>
      </c>
      <c r="FC33" s="604">
        <v>108105.36</v>
      </c>
      <c r="FD33" s="605">
        <f t="shared" si="125"/>
        <v>109537.38002370535</v>
      </c>
      <c r="FE33" s="604">
        <f t="shared" si="177"/>
        <v>110988.36933208164</v>
      </c>
      <c r="FF33" s="604">
        <f t="shared" si="177"/>
        <v>112458.57920217454</v>
      </c>
      <c r="FG33" s="606">
        <f t="shared" si="177"/>
        <v>113948.26423957666</v>
      </c>
    </row>
    <row r="34" spans="1:163" x14ac:dyDescent="0.25">
      <c r="A34" s="108">
        <v>30</v>
      </c>
      <c r="B34" s="130" t="s">
        <v>27</v>
      </c>
      <c r="C34" s="605">
        <v>2467950</v>
      </c>
      <c r="D34" s="604">
        <v>2566351</v>
      </c>
      <c r="E34" s="604">
        <v>2682613</v>
      </c>
      <c r="F34" s="604">
        <v>2798493</v>
      </c>
      <c r="G34" s="604">
        <v>2946117</v>
      </c>
      <c r="H34" s="604">
        <v>3077528</v>
      </c>
      <c r="I34" s="600">
        <v>3698585</v>
      </c>
      <c r="J34" s="601">
        <v>3713128</v>
      </c>
      <c r="K34" s="600">
        <f t="shared" ref="K34:N34" si="188">J34*K$186</f>
        <v>3820501.8634168087</v>
      </c>
      <c r="L34" s="600">
        <f t="shared" si="188"/>
        <v>3927875.7268336173</v>
      </c>
      <c r="M34" s="600">
        <f t="shared" si="188"/>
        <v>4035249.590250426</v>
      </c>
      <c r="N34" s="600">
        <f t="shared" si="188"/>
        <v>4142623.4536672337</v>
      </c>
      <c r="O34" s="603">
        <v>108758</v>
      </c>
      <c r="P34" s="600">
        <v>132022</v>
      </c>
      <c r="Q34" s="600">
        <v>98280</v>
      </c>
      <c r="R34" s="600">
        <v>119988</v>
      </c>
      <c r="S34" s="600">
        <v>116831</v>
      </c>
      <c r="T34" s="600">
        <v>110877</v>
      </c>
      <c r="U34" s="600">
        <v>221332</v>
      </c>
      <c r="V34" s="600">
        <v>118341</v>
      </c>
      <c r="W34" s="603">
        <f t="shared" si="63"/>
        <v>118350.28574879911</v>
      </c>
      <c r="X34" s="600">
        <f t="shared" si="171"/>
        <v>118359.57149759824</v>
      </c>
      <c r="Y34" s="600">
        <f t="shared" si="171"/>
        <v>118368.85724639737</v>
      </c>
      <c r="Z34" s="601">
        <f t="shared" si="171"/>
        <v>118378.14299519648</v>
      </c>
      <c r="AA34" s="604">
        <f t="shared" si="65"/>
        <v>2359192</v>
      </c>
      <c r="AB34" s="604">
        <f t="shared" si="66"/>
        <v>2434329</v>
      </c>
      <c r="AC34" s="604">
        <f t="shared" si="67"/>
        <v>2584333</v>
      </c>
      <c r="AD34" s="604">
        <f t="shared" si="68"/>
        <v>2678505</v>
      </c>
      <c r="AE34" s="604">
        <f t="shared" si="69"/>
        <v>2829286</v>
      </c>
      <c r="AF34" s="604">
        <f t="shared" si="70"/>
        <v>2966651</v>
      </c>
      <c r="AG34" s="604">
        <f t="shared" si="71"/>
        <v>3477253</v>
      </c>
      <c r="AH34" s="604">
        <f t="shared" si="72"/>
        <v>3594787</v>
      </c>
      <c r="AI34" s="605">
        <f t="shared" si="73"/>
        <v>3702151.5776680093</v>
      </c>
      <c r="AJ34" s="604">
        <f t="shared" si="74"/>
        <v>3809516.1553360191</v>
      </c>
      <c r="AK34" s="604">
        <f t="shared" si="75"/>
        <v>3916880.7330040284</v>
      </c>
      <c r="AL34" s="606">
        <f t="shared" si="76"/>
        <v>4024245.3106720373</v>
      </c>
      <c r="AM34" s="600">
        <f t="shared" si="128"/>
        <v>1966247</v>
      </c>
      <c r="AN34" s="600">
        <f t="shared" si="129"/>
        <v>2149881.5</v>
      </c>
      <c r="AO34" s="600">
        <f t="shared" si="130"/>
        <v>2185028</v>
      </c>
      <c r="AP34" s="600">
        <f t="shared" si="131"/>
        <v>2344665</v>
      </c>
      <c r="AQ34" s="600">
        <f t="shared" si="132"/>
        <v>2628038.5</v>
      </c>
      <c r="AR34" s="600">
        <f t="shared" si="133"/>
        <v>2723307.25</v>
      </c>
      <c r="AS34" s="600">
        <f t="shared" si="134"/>
        <v>2975319.25</v>
      </c>
      <c r="AT34" s="600">
        <f t="shared" si="84"/>
        <v>3237642</v>
      </c>
      <c r="AU34" s="603">
        <f t="shared" si="85"/>
        <v>3346383.7128841612</v>
      </c>
      <c r="AV34" s="600">
        <f t="shared" si="15"/>
        <v>3455130.1184350294</v>
      </c>
      <c r="AW34" s="600">
        <f t="shared" si="16"/>
        <v>3563881.0510983323</v>
      </c>
      <c r="AX34" s="601">
        <f t="shared" si="17"/>
        <v>3672636.3339691386</v>
      </c>
      <c r="AY34" s="600">
        <f t="shared" si="86"/>
        <v>392945</v>
      </c>
      <c r="AZ34" s="600">
        <f t="shared" si="18"/>
        <v>284447.5</v>
      </c>
      <c r="BA34" s="600">
        <f t="shared" si="19"/>
        <v>399305</v>
      </c>
      <c r="BB34" s="600">
        <f t="shared" si="20"/>
        <v>333840</v>
      </c>
      <c r="BC34" s="600">
        <f t="shared" si="21"/>
        <v>201247.5</v>
      </c>
      <c r="BD34" s="600">
        <f t="shared" si="87"/>
        <v>243343.75</v>
      </c>
      <c r="BE34" s="600">
        <f t="shared" si="88"/>
        <v>501933.75</v>
      </c>
      <c r="BF34" s="600">
        <f t="shared" si="89"/>
        <v>357145</v>
      </c>
      <c r="BG34" s="603">
        <f t="shared" si="90"/>
        <v>357306.53286868241</v>
      </c>
      <c r="BH34" s="600">
        <f t="shared" si="91"/>
        <v>357468.06573736481</v>
      </c>
      <c r="BI34" s="600">
        <f t="shared" si="92"/>
        <v>357629.59860604722</v>
      </c>
      <c r="BJ34" s="601">
        <f t="shared" si="93"/>
        <v>357791.13147472963</v>
      </c>
      <c r="BK34" s="604">
        <v>314356</v>
      </c>
      <c r="BL34" s="604">
        <v>227558</v>
      </c>
      <c r="BM34" s="604">
        <v>319444</v>
      </c>
      <c r="BN34" s="604">
        <v>267072</v>
      </c>
      <c r="BO34" s="604">
        <v>160998</v>
      </c>
      <c r="BP34" s="604">
        <v>194675</v>
      </c>
      <c r="BQ34" s="604">
        <v>401547</v>
      </c>
      <c r="BR34" s="604">
        <v>285716</v>
      </c>
      <c r="BS34" s="605">
        <f t="shared" si="94"/>
        <v>285845.22629494593</v>
      </c>
      <c r="BT34" s="604">
        <f t="shared" si="172"/>
        <v>285974.45258989185</v>
      </c>
      <c r="BU34" s="604">
        <f t="shared" si="172"/>
        <v>286103.67888483778</v>
      </c>
      <c r="BV34" s="606">
        <f t="shared" si="172"/>
        <v>286232.9051797837</v>
      </c>
      <c r="BW34" s="604">
        <f t="shared" si="95"/>
        <v>875364.14</v>
      </c>
      <c r="BX34" s="604">
        <f t="shared" si="96"/>
        <v>788566.14</v>
      </c>
      <c r="BY34" s="604">
        <f t="shared" si="97"/>
        <v>880452.14</v>
      </c>
      <c r="BZ34" s="604">
        <f t="shared" si="98"/>
        <v>831070.82</v>
      </c>
      <c r="CA34" s="604">
        <f t="shared" si="99"/>
        <v>726217.16</v>
      </c>
      <c r="CB34" s="604">
        <f t="shared" si="100"/>
        <v>760870.52</v>
      </c>
      <c r="CC34" s="604">
        <f t="shared" si="101"/>
        <v>966847.34</v>
      </c>
      <c r="CD34" s="604">
        <f t="shared" si="102"/>
        <v>847265.34</v>
      </c>
      <c r="CE34" s="605">
        <f t="shared" si="103"/>
        <v>854833.14195094048</v>
      </c>
      <c r="CF34" s="604">
        <f t="shared" si="104"/>
        <v>862499.47915755399</v>
      </c>
      <c r="CG34" s="604">
        <f t="shared" si="105"/>
        <v>870265.65686926735</v>
      </c>
      <c r="CH34" s="606">
        <f t="shared" si="106"/>
        <v>878132.99762552243</v>
      </c>
      <c r="CI34" s="159">
        <f t="shared" si="107"/>
        <v>65.285714285714292</v>
      </c>
      <c r="CJ34" s="157">
        <v>64</v>
      </c>
      <c r="CK34" s="158">
        <v>60</v>
      </c>
      <c r="CL34" s="158">
        <v>57</v>
      </c>
      <c r="CM34" s="158">
        <v>69</v>
      </c>
      <c r="CN34" s="158">
        <v>69</v>
      </c>
      <c r="CO34" s="158">
        <v>75</v>
      </c>
      <c r="CP34" s="158">
        <v>62</v>
      </c>
      <c r="CQ34" s="158">
        <v>65</v>
      </c>
      <c r="CR34" s="157">
        <f t="shared" si="108"/>
        <v>66.200450509088284</v>
      </c>
      <c r="CS34" s="158">
        <f t="shared" si="173"/>
        <v>67.400901018176569</v>
      </c>
      <c r="CT34" s="158">
        <f t="shared" si="173"/>
        <v>68.601351527264853</v>
      </c>
      <c r="CU34" s="158">
        <f t="shared" si="173"/>
        <v>69.801802036353138</v>
      </c>
      <c r="CV34" s="310">
        <f t="shared" si="109"/>
        <v>68.001126272720711</v>
      </c>
      <c r="CW34" s="604">
        <f t="shared" si="110"/>
        <v>23942.636025356122</v>
      </c>
      <c r="CX34" s="600">
        <f t="shared" si="111"/>
        <v>23942.636025356122</v>
      </c>
      <c r="CY34" s="604">
        <f t="shared" si="26"/>
        <v>25032.781477250788</v>
      </c>
      <c r="CZ34" s="604">
        <f t="shared" si="27"/>
        <v>25146.285287234725</v>
      </c>
      <c r="DA34" s="604">
        <f t="shared" si="28"/>
        <v>25232.422514871636</v>
      </c>
      <c r="DB34" s="604">
        <f t="shared" si="29"/>
        <v>26048.122113012643</v>
      </c>
      <c r="DC34" s="604">
        <f t="shared" si="30"/>
        <v>26479.357627926373</v>
      </c>
      <c r="DD34" s="604">
        <f t="shared" ref="DD34" si="189">DD33</f>
        <v>26931.540509428491</v>
      </c>
      <c r="DE34" s="605">
        <f t="shared" si="32"/>
        <v>27150.99054421578</v>
      </c>
      <c r="DF34" s="604">
        <f t="shared" si="33"/>
        <v>27524.333956490984</v>
      </c>
      <c r="DG34" s="604">
        <f t="shared" si="34"/>
        <v>27884.378428171603</v>
      </c>
      <c r="DH34" s="606">
        <f t="shared" si="35"/>
        <v>28231.822111100952</v>
      </c>
      <c r="DJ34" s="9" t="s">
        <v>27</v>
      </c>
      <c r="DK34" s="603">
        <f t="shared" si="36"/>
        <v>6139.765625</v>
      </c>
      <c r="DL34" s="600">
        <f t="shared" si="37"/>
        <v>4740.791666666667</v>
      </c>
      <c r="DM34" s="600">
        <f t="shared" si="38"/>
        <v>7005.3508771929828</v>
      </c>
      <c r="DN34" s="600">
        <f t="shared" si="39"/>
        <v>4838.260869565217</v>
      </c>
      <c r="DO34" s="600">
        <f t="shared" si="40"/>
        <v>2916.6304347826085</v>
      </c>
      <c r="DP34" s="600">
        <f t="shared" si="41"/>
        <v>3244.5833333333335</v>
      </c>
      <c r="DQ34" s="600">
        <f t="shared" si="42"/>
        <v>8095.7056451612907</v>
      </c>
      <c r="DR34" s="601">
        <f t="shared" si="43"/>
        <v>5494.5384615384619</v>
      </c>
      <c r="DS34" s="600">
        <f t="shared" si="44"/>
        <v>5397.3429201910012</v>
      </c>
      <c r="DT34" s="600">
        <f t="shared" si="45"/>
        <v>5303.609600722747</v>
      </c>
      <c r="DU34" s="600">
        <f t="shared" si="46"/>
        <v>5213.1567475592847</v>
      </c>
      <c r="DV34" s="600">
        <f t="shared" si="47"/>
        <v>5125.8151084464862</v>
      </c>
      <c r="DW34" s="603">
        <f t="shared" si="48"/>
        <v>30722.609375</v>
      </c>
      <c r="DX34" s="600">
        <f t="shared" si="49"/>
        <v>35831.35833333333</v>
      </c>
      <c r="DY34" s="600">
        <f t="shared" si="50"/>
        <v>38333.824561403511</v>
      </c>
      <c r="DZ34" s="600">
        <f t="shared" si="51"/>
        <v>33980.65217391304</v>
      </c>
      <c r="EA34" s="600">
        <f t="shared" si="52"/>
        <v>38087.514492753624</v>
      </c>
      <c r="EB34" s="600">
        <f t="shared" si="53"/>
        <v>36310.763333333336</v>
      </c>
      <c r="EC34" s="600">
        <f t="shared" si="54"/>
        <v>47989.020161290326</v>
      </c>
      <c r="ED34" s="600">
        <f t="shared" si="55"/>
        <v>49809.876923076925</v>
      </c>
      <c r="EE34" s="603">
        <f t="shared" si="56"/>
        <v>50526.016349996469</v>
      </c>
      <c r="EF34" s="600">
        <f t="shared" si="57"/>
        <v>51216.64603070679</v>
      </c>
      <c r="EG34" s="600">
        <f t="shared" si="58"/>
        <v>51883.105145288515</v>
      </c>
      <c r="EH34" s="601">
        <f t="shared" si="59"/>
        <v>52526.640749013895</v>
      </c>
      <c r="EI34" s="603">
        <f t="shared" si="113"/>
        <v>36862.375</v>
      </c>
      <c r="EJ34" s="600">
        <f t="shared" si="114"/>
        <v>40572.149999999994</v>
      </c>
      <c r="EK34" s="600">
        <f t="shared" si="115"/>
        <v>45339.175438596496</v>
      </c>
      <c r="EL34" s="600">
        <f t="shared" si="116"/>
        <v>38818.913043478256</v>
      </c>
      <c r="EM34" s="600">
        <f t="shared" si="117"/>
        <v>41004.144927536232</v>
      </c>
      <c r="EN34" s="600">
        <f t="shared" si="118"/>
        <v>39555.346666666672</v>
      </c>
      <c r="EO34" s="600">
        <f t="shared" si="119"/>
        <v>56084.725806451614</v>
      </c>
      <c r="EP34" s="601">
        <f t="shared" si="120"/>
        <v>55304.415384615386</v>
      </c>
      <c r="EQ34" s="600">
        <f t="shared" si="121"/>
        <v>55923.359270187473</v>
      </c>
      <c r="ER34" s="600">
        <f t="shared" si="122"/>
        <v>56520.255631429536</v>
      </c>
      <c r="ES34" s="600">
        <f t="shared" si="123"/>
        <v>57096.261892847797</v>
      </c>
      <c r="ET34" s="601">
        <f t="shared" si="124"/>
        <v>57652.45585746038</v>
      </c>
      <c r="EV34" s="605">
        <v>561008.14</v>
      </c>
      <c r="EW34" s="604">
        <v>561008.14</v>
      </c>
      <c r="EX34" s="604">
        <v>561008.14</v>
      </c>
      <c r="EY34" s="604">
        <v>563998.81999999995</v>
      </c>
      <c r="EZ34" s="604">
        <v>565219.16</v>
      </c>
      <c r="FA34" s="604">
        <v>566195.52</v>
      </c>
      <c r="FB34" s="604">
        <v>565300.34</v>
      </c>
      <c r="FC34" s="604">
        <v>561549.34</v>
      </c>
      <c r="FD34" s="605">
        <f t="shared" si="125"/>
        <v>568987.91565599455</v>
      </c>
      <c r="FE34" s="604">
        <f t="shared" si="177"/>
        <v>576525.02656766213</v>
      </c>
      <c r="FF34" s="604">
        <f t="shared" si="177"/>
        <v>584161.97798442957</v>
      </c>
      <c r="FG34" s="606">
        <f t="shared" si="177"/>
        <v>591900.09244573873</v>
      </c>
    </row>
    <row r="35" spans="1:163" x14ac:dyDescent="0.25">
      <c r="A35" s="108">
        <v>31</v>
      </c>
      <c r="B35" s="130" t="s">
        <v>28</v>
      </c>
      <c r="C35" s="605">
        <v>422820</v>
      </c>
      <c r="D35" s="604">
        <v>390495</v>
      </c>
      <c r="E35" s="604">
        <v>439939</v>
      </c>
      <c r="F35" s="604">
        <v>460488</v>
      </c>
      <c r="G35" s="604">
        <v>339161</v>
      </c>
      <c r="H35" s="604">
        <v>376713</v>
      </c>
      <c r="I35" s="600">
        <v>411676</v>
      </c>
      <c r="J35" s="601">
        <v>459001</v>
      </c>
      <c r="K35" s="600">
        <f t="shared" ref="K35:N35" si="190">J35*K$186</f>
        <v>472274.09769072832</v>
      </c>
      <c r="L35" s="600">
        <f t="shared" si="190"/>
        <v>485547.19538145664</v>
      </c>
      <c r="M35" s="600">
        <f t="shared" si="190"/>
        <v>498820.29307218496</v>
      </c>
      <c r="N35" s="600">
        <f t="shared" si="190"/>
        <v>512093.39076291316</v>
      </c>
      <c r="O35" s="603">
        <v>0</v>
      </c>
      <c r="P35" s="600">
        <v>0</v>
      </c>
      <c r="Q35" s="600">
        <v>0</v>
      </c>
      <c r="R35" s="600">
        <v>0</v>
      </c>
      <c r="S35" s="600">
        <v>0</v>
      </c>
      <c r="T35" s="600">
        <v>0</v>
      </c>
      <c r="U35" s="600">
        <v>0</v>
      </c>
      <c r="V35" s="600">
        <v>0</v>
      </c>
      <c r="W35" s="603">
        <f t="shared" si="63"/>
        <v>0</v>
      </c>
      <c r="X35" s="600">
        <f t="shared" si="171"/>
        <v>0</v>
      </c>
      <c r="Y35" s="600">
        <f t="shared" si="171"/>
        <v>0</v>
      </c>
      <c r="Z35" s="601">
        <f t="shared" si="171"/>
        <v>0</v>
      </c>
      <c r="AA35" s="604">
        <f t="shared" si="65"/>
        <v>422820</v>
      </c>
      <c r="AB35" s="604">
        <f t="shared" si="66"/>
        <v>390495</v>
      </c>
      <c r="AC35" s="604">
        <f t="shared" si="67"/>
        <v>439939</v>
      </c>
      <c r="AD35" s="604">
        <f t="shared" si="68"/>
        <v>460488</v>
      </c>
      <c r="AE35" s="604">
        <f t="shared" si="69"/>
        <v>339161</v>
      </c>
      <c r="AF35" s="604">
        <f t="shared" si="70"/>
        <v>376713</v>
      </c>
      <c r="AG35" s="604">
        <f t="shared" si="71"/>
        <v>411676</v>
      </c>
      <c r="AH35" s="604">
        <f t="shared" si="72"/>
        <v>459001</v>
      </c>
      <c r="AI35" s="605">
        <f t="shared" si="73"/>
        <v>472274.09769072832</v>
      </c>
      <c r="AJ35" s="604">
        <f t="shared" si="74"/>
        <v>485547.19538145664</v>
      </c>
      <c r="AK35" s="604">
        <f t="shared" si="75"/>
        <v>498820.29307218496</v>
      </c>
      <c r="AL35" s="606">
        <f t="shared" si="76"/>
        <v>512093.39076291316</v>
      </c>
      <c r="AM35" s="600">
        <f t="shared" si="128"/>
        <v>353930</v>
      </c>
      <c r="AN35" s="600">
        <f t="shared" si="129"/>
        <v>373020</v>
      </c>
      <c r="AO35" s="600">
        <f t="shared" si="130"/>
        <v>422336.5</v>
      </c>
      <c r="AP35" s="600">
        <f t="shared" si="131"/>
        <v>416689.25</v>
      </c>
      <c r="AQ35" s="600">
        <f t="shared" si="132"/>
        <v>339161</v>
      </c>
      <c r="AR35" s="600">
        <f t="shared" si="133"/>
        <v>376713</v>
      </c>
      <c r="AS35" s="600">
        <f t="shared" si="134"/>
        <v>411676</v>
      </c>
      <c r="AT35" s="600">
        <f t="shared" si="84"/>
        <v>459001</v>
      </c>
      <c r="AU35" s="603">
        <f t="shared" si="85"/>
        <v>472274.09769072832</v>
      </c>
      <c r="AV35" s="600">
        <f t="shared" si="15"/>
        <v>485547.19538145664</v>
      </c>
      <c r="AW35" s="600">
        <f t="shared" si="16"/>
        <v>498820.29307218496</v>
      </c>
      <c r="AX35" s="601">
        <f t="shared" si="17"/>
        <v>512093.39076291316</v>
      </c>
      <c r="AY35" s="600">
        <f t="shared" si="86"/>
        <v>68890</v>
      </c>
      <c r="AZ35" s="600">
        <f t="shared" si="18"/>
        <v>17475</v>
      </c>
      <c r="BA35" s="600">
        <f t="shared" si="19"/>
        <v>17602.5</v>
      </c>
      <c r="BB35" s="600">
        <f t="shared" si="20"/>
        <v>43798.75</v>
      </c>
      <c r="BC35" s="600">
        <f t="shared" si="21"/>
        <v>0</v>
      </c>
      <c r="BD35" s="600">
        <f t="shared" si="87"/>
        <v>0</v>
      </c>
      <c r="BE35" s="600">
        <f t="shared" si="88"/>
        <v>0</v>
      </c>
      <c r="BF35" s="600">
        <f t="shared" si="89"/>
        <v>0</v>
      </c>
      <c r="BG35" s="603">
        <f t="shared" si="90"/>
        <v>0</v>
      </c>
      <c r="BH35" s="600">
        <f t="shared" si="91"/>
        <v>0</v>
      </c>
      <c r="BI35" s="600">
        <f t="shared" si="92"/>
        <v>0</v>
      </c>
      <c r="BJ35" s="601">
        <f t="shared" si="93"/>
        <v>0</v>
      </c>
      <c r="BK35" s="604">
        <v>55112</v>
      </c>
      <c r="BL35" s="604">
        <v>13980</v>
      </c>
      <c r="BM35" s="604">
        <v>14082</v>
      </c>
      <c r="BN35" s="604">
        <v>35039</v>
      </c>
      <c r="BO35" s="604">
        <v>0</v>
      </c>
      <c r="BP35" s="604">
        <v>0</v>
      </c>
      <c r="BQ35" s="604">
        <v>0</v>
      </c>
      <c r="BR35" s="604">
        <v>0</v>
      </c>
      <c r="BS35" s="605">
        <f t="shared" si="94"/>
        <v>0</v>
      </c>
      <c r="BT35" s="604">
        <f t="shared" si="172"/>
        <v>0</v>
      </c>
      <c r="BU35" s="604">
        <f t="shared" si="172"/>
        <v>0</v>
      </c>
      <c r="BV35" s="606">
        <f t="shared" si="172"/>
        <v>0</v>
      </c>
      <c r="BW35" s="604">
        <f t="shared" si="95"/>
        <v>73882.84</v>
      </c>
      <c r="BX35" s="604">
        <f t="shared" si="96"/>
        <v>32750.84</v>
      </c>
      <c r="BY35" s="604">
        <f t="shared" si="97"/>
        <v>32852.839999999997</v>
      </c>
      <c r="BZ35" s="604">
        <f t="shared" si="98"/>
        <v>53809.84</v>
      </c>
      <c r="CA35" s="604">
        <f t="shared" si="99"/>
        <v>18770.84</v>
      </c>
      <c r="CB35" s="604">
        <f t="shared" si="100"/>
        <v>18770.84</v>
      </c>
      <c r="CC35" s="604">
        <f t="shared" si="101"/>
        <v>18728.38</v>
      </c>
      <c r="CD35" s="604">
        <f t="shared" si="102"/>
        <v>1529</v>
      </c>
      <c r="CE35" s="605">
        <f t="shared" si="103"/>
        <v>1549.2539320552237</v>
      </c>
      <c r="CF35" s="604">
        <f t="shared" si="104"/>
        <v>1569.7761582659068</v>
      </c>
      <c r="CG35" s="604">
        <f t="shared" si="105"/>
        <v>1590.5702325964678</v>
      </c>
      <c r="CH35" s="606">
        <f t="shared" si="106"/>
        <v>1611.6397560889923</v>
      </c>
      <c r="CI35" s="159">
        <f t="shared" si="107"/>
        <v>16</v>
      </c>
      <c r="CJ35" s="157">
        <v>25</v>
      </c>
      <c r="CK35" s="158">
        <v>20</v>
      </c>
      <c r="CL35" s="158">
        <v>18</v>
      </c>
      <c r="CM35" s="158">
        <v>16</v>
      </c>
      <c r="CN35" s="158">
        <v>19</v>
      </c>
      <c r="CO35" s="158">
        <v>16</v>
      </c>
      <c r="CP35" s="158">
        <v>14</v>
      </c>
      <c r="CQ35" s="158">
        <v>9</v>
      </c>
      <c r="CR35" s="157">
        <f t="shared" si="108"/>
        <v>9.1662162243353009</v>
      </c>
      <c r="CS35" s="158">
        <f t="shared" si="173"/>
        <v>9.3324324486706018</v>
      </c>
      <c r="CT35" s="158">
        <f t="shared" si="173"/>
        <v>9.4986486730059028</v>
      </c>
      <c r="CU35" s="158">
        <f t="shared" si="173"/>
        <v>9.6648648973412037</v>
      </c>
      <c r="CV35" s="310">
        <f t="shared" si="109"/>
        <v>9.4155405608382523</v>
      </c>
      <c r="CW35" s="604">
        <f t="shared" si="110"/>
        <v>23942.636025356122</v>
      </c>
      <c r="CX35" s="600">
        <f t="shared" si="111"/>
        <v>23942.636025356122</v>
      </c>
      <c r="CY35" s="604">
        <f t="shared" si="26"/>
        <v>25032.781477250788</v>
      </c>
      <c r="CZ35" s="604">
        <f t="shared" si="27"/>
        <v>25146.285287234725</v>
      </c>
      <c r="DA35" s="604">
        <f t="shared" si="28"/>
        <v>25232.422514871636</v>
      </c>
      <c r="DB35" s="604">
        <f t="shared" si="29"/>
        <v>26048.122113012643</v>
      </c>
      <c r="DC35" s="604">
        <f t="shared" si="30"/>
        <v>26479.357627926373</v>
      </c>
      <c r="DD35" s="604">
        <f t="shared" ref="DD35" si="191">DD34</f>
        <v>26931.540509428491</v>
      </c>
      <c r="DE35" s="605">
        <f t="shared" si="32"/>
        <v>27150.99054421578</v>
      </c>
      <c r="DF35" s="604">
        <f t="shared" si="33"/>
        <v>27524.333956490984</v>
      </c>
      <c r="DG35" s="604">
        <f t="shared" si="34"/>
        <v>27884.378428171603</v>
      </c>
      <c r="DH35" s="606">
        <f t="shared" si="35"/>
        <v>28231.822111100952</v>
      </c>
      <c r="DJ35" s="9" t="s">
        <v>28</v>
      </c>
      <c r="DK35" s="603">
        <f t="shared" si="36"/>
        <v>2755.6</v>
      </c>
      <c r="DL35" s="600">
        <f t="shared" si="37"/>
        <v>873.75</v>
      </c>
      <c r="DM35" s="600">
        <f t="shared" si="38"/>
        <v>977.91666666666663</v>
      </c>
      <c r="DN35" s="600">
        <f t="shared" si="39"/>
        <v>2737.421875</v>
      </c>
      <c r="DO35" s="600">
        <f t="shared" si="40"/>
        <v>0</v>
      </c>
      <c r="DP35" s="600">
        <f t="shared" si="41"/>
        <v>0</v>
      </c>
      <c r="DQ35" s="600">
        <f t="shared" si="42"/>
        <v>0</v>
      </c>
      <c r="DR35" s="601">
        <f t="shared" si="43"/>
        <v>0</v>
      </c>
      <c r="DS35" s="600">
        <f t="shared" si="44"/>
        <v>0</v>
      </c>
      <c r="DT35" s="600">
        <f t="shared" si="45"/>
        <v>0</v>
      </c>
      <c r="DU35" s="600">
        <f t="shared" si="46"/>
        <v>0</v>
      </c>
      <c r="DV35" s="600">
        <f t="shared" si="47"/>
        <v>0</v>
      </c>
      <c r="DW35" s="603">
        <f t="shared" si="48"/>
        <v>14157.2</v>
      </c>
      <c r="DX35" s="600">
        <f t="shared" si="49"/>
        <v>18651</v>
      </c>
      <c r="DY35" s="600">
        <f t="shared" si="50"/>
        <v>23463.138888888891</v>
      </c>
      <c r="DZ35" s="600">
        <f t="shared" si="51"/>
        <v>26043.078125</v>
      </c>
      <c r="EA35" s="600">
        <f t="shared" si="52"/>
        <v>17850.57894736842</v>
      </c>
      <c r="EB35" s="600">
        <f t="shared" si="53"/>
        <v>23544.5625</v>
      </c>
      <c r="EC35" s="600">
        <f t="shared" si="54"/>
        <v>29405.428571428572</v>
      </c>
      <c r="ED35" s="600">
        <f t="shared" si="55"/>
        <v>51000.111111111109</v>
      </c>
      <c r="EE35" s="603">
        <f t="shared" si="56"/>
        <v>51523.342471116084</v>
      </c>
      <c r="EF35" s="600">
        <f t="shared" si="57"/>
        <v>52027.935701867573</v>
      </c>
      <c r="EG35" s="600">
        <f t="shared" si="58"/>
        <v>52514.86924553557</v>
      </c>
      <c r="EH35" s="601">
        <f t="shared" si="59"/>
        <v>52985.054235345764</v>
      </c>
      <c r="EI35" s="603">
        <f t="shared" si="113"/>
        <v>16912.8</v>
      </c>
      <c r="EJ35" s="600">
        <f t="shared" si="114"/>
        <v>19524.75</v>
      </c>
      <c r="EK35" s="600">
        <f t="shared" si="115"/>
        <v>24441.055555555558</v>
      </c>
      <c r="EL35" s="600">
        <f t="shared" si="116"/>
        <v>28780.5</v>
      </c>
      <c r="EM35" s="600">
        <f t="shared" si="117"/>
        <v>17850.57894736842</v>
      </c>
      <c r="EN35" s="600">
        <f t="shared" si="118"/>
        <v>23544.5625</v>
      </c>
      <c r="EO35" s="600">
        <f t="shared" si="119"/>
        <v>29405.428571428572</v>
      </c>
      <c r="EP35" s="601">
        <f t="shared" si="120"/>
        <v>51000.111111111109</v>
      </c>
      <c r="EQ35" s="600">
        <f t="shared" si="121"/>
        <v>51523.342471116084</v>
      </c>
      <c r="ER35" s="600">
        <f t="shared" si="122"/>
        <v>52027.935701867573</v>
      </c>
      <c r="ES35" s="600">
        <f t="shared" si="123"/>
        <v>52514.86924553557</v>
      </c>
      <c r="ET35" s="601">
        <f t="shared" si="124"/>
        <v>52985.054235345764</v>
      </c>
      <c r="EV35" s="605">
        <v>18770.84</v>
      </c>
      <c r="EW35" s="604">
        <v>18770.84</v>
      </c>
      <c r="EX35" s="604">
        <v>18770.84</v>
      </c>
      <c r="EY35" s="604">
        <v>18770.84</v>
      </c>
      <c r="EZ35" s="604">
        <v>18770.84</v>
      </c>
      <c r="FA35" s="604">
        <v>18770.84</v>
      </c>
      <c r="FB35" s="604">
        <v>18728.38</v>
      </c>
      <c r="FC35" s="604">
        <v>1529</v>
      </c>
      <c r="FD35" s="605">
        <f t="shared" si="125"/>
        <v>1549.2539320552237</v>
      </c>
      <c r="FE35" s="604">
        <f t="shared" si="177"/>
        <v>1569.7761582659068</v>
      </c>
      <c r="FF35" s="604">
        <f t="shared" si="177"/>
        <v>1590.5702325964678</v>
      </c>
      <c r="FG35" s="606">
        <f t="shared" si="177"/>
        <v>1611.6397560889923</v>
      </c>
    </row>
    <row r="36" spans="1:163" x14ac:dyDescent="0.25">
      <c r="A36" s="108">
        <v>32</v>
      </c>
      <c r="B36" s="130" t="s">
        <v>29</v>
      </c>
      <c r="C36" s="605">
        <v>5888983</v>
      </c>
      <c r="D36" s="604">
        <v>5715954</v>
      </c>
      <c r="E36" s="604">
        <v>6371714</v>
      </c>
      <c r="F36" s="604">
        <v>6270065</v>
      </c>
      <c r="G36" s="604">
        <v>6161716</v>
      </c>
      <c r="H36" s="604">
        <v>6283218</v>
      </c>
      <c r="I36" s="600">
        <v>6216549</v>
      </c>
      <c r="J36" s="601">
        <v>6956429</v>
      </c>
      <c r="K36" s="600">
        <f t="shared" ref="K36:N36" si="192">J36*K$186</f>
        <v>7157590.5697909491</v>
      </c>
      <c r="L36" s="600">
        <f t="shared" si="192"/>
        <v>7358752.1395818982</v>
      </c>
      <c r="M36" s="600">
        <f t="shared" si="192"/>
        <v>7559913.7093728473</v>
      </c>
      <c r="N36" s="600">
        <f t="shared" si="192"/>
        <v>7761075.2791637946</v>
      </c>
      <c r="O36" s="603">
        <v>399736</v>
      </c>
      <c r="P36" s="600">
        <v>256000</v>
      </c>
      <c r="Q36" s="600">
        <v>404466</v>
      </c>
      <c r="R36" s="600">
        <v>395304</v>
      </c>
      <c r="S36" s="600">
        <v>269965</v>
      </c>
      <c r="T36" s="600">
        <v>299923</v>
      </c>
      <c r="U36" s="600">
        <v>311884</v>
      </c>
      <c r="V36" s="600">
        <v>346146</v>
      </c>
      <c r="W36" s="603">
        <f t="shared" si="63"/>
        <v>346173.16070342332</v>
      </c>
      <c r="X36" s="600">
        <f t="shared" si="171"/>
        <v>346200.32140684663</v>
      </c>
      <c r="Y36" s="600">
        <f t="shared" si="171"/>
        <v>346227.48211027001</v>
      </c>
      <c r="Z36" s="601">
        <f t="shared" si="171"/>
        <v>346254.64281369332</v>
      </c>
      <c r="AA36" s="604">
        <f t="shared" si="65"/>
        <v>5489247</v>
      </c>
      <c r="AB36" s="604">
        <f t="shared" si="66"/>
        <v>5459954</v>
      </c>
      <c r="AC36" s="604">
        <f t="shared" si="67"/>
        <v>5967248</v>
      </c>
      <c r="AD36" s="604">
        <f t="shared" si="68"/>
        <v>5874761</v>
      </c>
      <c r="AE36" s="604">
        <f t="shared" si="69"/>
        <v>5891751</v>
      </c>
      <c r="AF36" s="604">
        <f t="shared" si="70"/>
        <v>5983295</v>
      </c>
      <c r="AG36" s="604">
        <f t="shared" si="71"/>
        <v>5904665</v>
      </c>
      <c r="AH36" s="604">
        <f t="shared" si="72"/>
        <v>6610283</v>
      </c>
      <c r="AI36" s="605">
        <f t="shared" si="73"/>
        <v>6811417.4090875257</v>
      </c>
      <c r="AJ36" s="604">
        <f t="shared" si="74"/>
        <v>7012551.8181750514</v>
      </c>
      <c r="AK36" s="604">
        <f t="shared" si="75"/>
        <v>7213686.227262577</v>
      </c>
      <c r="AL36" s="606">
        <f t="shared" si="76"/>
        <v>7414820.6363501009</v>
      </c>
      <c r="AM36" s="600">
        <f t="shared" si="128"/>
        <v>4316018.25</v>
      </c>
      <c r="AN36" s="600">
        <f t="shared" si="129"/>
        <v>4426209</v>
      </c>
      <c r="AO36" s="600">
        <f t="shared" si="130"/>
        <v>4666300.5</v>
      </c>
      <c r="AP36" s="600">
        <f t="shared" si="131"/>
        <v>4823577.25</v>
      </c>
      <c r="AQ36" s="600">
        <f t="shared" si="132"/>
        <v>4838414.75</v>
      </c>
      <c r="AR36" s="600">
        <f t="shared" si="133"/>
        <v>5264373.75</v>
      </c>
      <c r="AS36" s="600">
        <f t="shared" si="134"/>
        <v>5199050</v>
      </c>
      <c r="AT36" s="600">
        <f t="shared" si="84"/>
        <v>5695353</v>
      </c>
      <c r="AU36" s="603">
        <f t="shared" si="85"/>
        <v>5886641.1166910818</v>
      </c>
      <c r="AV36" s="600">
        <f t="shared" si="15"/>
        <v>6077937.4882767461</v>
      </c>
      <c r="AW36" s="600">
        <f t="shared" si="16"/>
        <v>6269241.8235296067</v>
      </c>
      <c r="AX36" s="601">
        <f t="shared" si="17"/>
        <v>6460553.8112552706</v>
      </c>
      <c r="AY36" s="600">
        <f t="shared" si="86"/>
        <v>1173228.75</v>
      </c>
      <c r="AZ36" s="600">
        <f t="shared" si="18"/>
        <v>1033745</v>
      </c>
      <c r="BA36" s="600">
        <f t="shared" si="19"/>
        <v>1300947.5</v>
      </c>
      <c r="BB36" s="600">
        <f t="shared" si="20"/>
        <v>1051183.75</v>
      </c>
      <c r="BC36" s="600">
        <f t="shared" si="21"/>
        <v>1053336.25</v>
      </c>
      <c r="BD36" s="600">
        <f t="shared" si="87"/>
        <v>718921.25</v>
      </c>
      <c r="BE36" s="600">
        <f t="shared" si="88"/>
        <v>705615</v>
      </c>
      <c r="BF36" s="600">
        <f t="shared" si="89"/>
        <v>914930</v>
      </c>
      <c r="BG36" s="603">
        <f t="shared" si="90"/>
        <v>915343.81306624366</v>
      </c>
      <c r="BH36" s="600">
        <f t="shared" si="91"/>
        <v>915757.6261324872</v>
      </c>
      <c r="BI36" s="600">
        <f t="shared" si="92"/>
        <v>916171.43919873075</v>
      </c>
      <c r="BJ36" s="601">
        <f t="shared" si="93"/>
        <v>916585.25226497441</v>
      </c>
      <c r="BK36" s="604">
        <v>938583</v>
      </c>
      <c r="BL36" s="604">
        <v>826996</v>
      </c>
      <c r="BM36" s="604">
        <v>1040758</v>
      </c>
      <c r="BN36" s="604">
        <v>840947</v>
      </c>
      <c r="BO36" s="604">
        <v>842669</v>
      </c>
      <c r="BP36" s="604">
        <v>575137</v>
      </c>
      <c r="BQ36" s="604">
        <v>564492</v>
      </c>
      <c r="BR36" s="604">
        <v>731944</v>
      </c>
      <c r="BS36" s="605">
        <f t="shared" si="94"/>
        <v>732275.05045299488</v>
      </c>
      <c r="BT36" s="604">
        <f t="shared" si="172"/>
        <v>732606.10090598976</v>
      </c>
      <c r="BU36" s="604">
        <f t="shared" si="172"/>
        <v>732937.15135898464</v>
      </c>
      <c r="BV36" s="606">
        <f t="shared" si="172"/>
        <v>733268.20181197952</v>
      </c>
      <c r="BW36" s="604">
        <f t="shared" si="95"/>
        <v>2884635.02</v>
      </c>
      <c r="BX36" s="604">
        <f t="shared" si="96"/>
        <v>2773048.02</v>
      </c>
      <c r="BY36" s="604">
        <f t="shared" si="97"/>
        <v>2986810.02</v>
      </c>
      <c r="BZ36" s="604">
        <f t="shared" si="98"/>
        <v>2802913.16</v>
      </c>
      <c r="CA36" s="604">
        <f t="shared" si="99"/>
        <v>2806726.92</v>
      </c>
      <c r="CB36" s="604">
        <f t="shared" si="100"/>
        <v>2540868.2400000002</v>
      </c>
      <c r="CC36" s="604">
        <f t="shared" si="101"/>
        <v>2529948.9</v>
      </c>
      <c r="CD36" s="604">
        <f t="shared" si="102"/>
        <v>2663439.7199999997</v>
      </c>
      <c r="CE36" s="605">
        <f t="shared" si="103"/>
        <v>2689356.3708963143</v>
      </c>
      <c r="CF36" s="604">
        <f t="shared" si="104"/>
        <v>2715611.942010399</v>
      </c>
      <c r="CG36" s="604">
        <f t="shared" si="105"/>
        <v>2742210.9228563565</v>
      </c>
      <c r="CH36" s="606">
        <f t="shared" si="106"/>
        <v>2769157.8624187373</v>
      </c>
      <c r="CI36" s="159">
        <f t="shared" si="107"/>
        <v>213.71428571428572</v>
      </c>
      <c r="CJ36" s="157">
        <v>223</v>
      </c>
      <c r="CK36" s="158">
        <v>209</v>
      </c>
      <c r="CL36" s="158">
        <v>204</v>
      </c>
      <c r="CM36" s="158">
        <v>211</v>
      </c>
      <c r="CN36" s="158">
        <v>213</v>
      </c>
      <c r="CO36" s="158">
        <v>205</v>
      </c>
      <c r="CP36" s="158">
        <v>225</v>
      </c>
      <c r="CQ36" s="158">
        <v>229</v>
      </c>
      <c r="CR36" s="157">
        <f t="shared" si="108"/>
        <v>233.22927948586488</v>
      </c>
      <c r="CS36" s="158">
        <f t="shared" si="173"/>
        <v>237.45855897172976</v>
      </c>
      <c r="CT36" s="158">
        <f t="shared" si="173"/>
        <v>241.68783845759464</v>
      </c>
      <c r="CU36" s="158">
        <f t="shared" si="173"/>
        <v>245.91711794345952</v>
      </c>
      <c r="CV36" s="310">
        <f t="shared" si="109"/>
        <v>239.5731987146622</v>
      </c>
      <c r="CW36" s="604">
        <f t="shared" si="110"/>
        <v>23942.636025356122</v>
      </c>
      <c r="CX36" s="600">
        <f t="shared" si="111"/>
        <v>23942.636025356122</v>
      </c>
      <c r="CY36" s="604">
        <f t="shared" si="26"/>
        <v>25032.781477250788</v>
      </c>
      <c r="CZ36" s="604">
        <f t="shared" si="27"/>
        <v>25146.285287234725</v>
      </c>
      <c r="DA36" s="604">
        <f t="shared" si="28"/>
        <v>25232.422514871636</v>
      </c>
      <c r="DB36" s="604">
        <f t="shared" si="29"/>
        <v>26048.122113012643</v>
      </c>
      <c r="DC36" s="604">
        <f t="shared" si="30"/>
        <v>26479.357627926373</v>
      </c>
      <c r="DD36" s="604">
        <f t="shared" ref="DD36" si="193">DD35</f>
        <v>26931.540509428491</v>
      </c>
      <c r="DE36" s="605">
        <f t="shared" si="32"/>
        <v>27150.99054421578</v>
      </c>
      <c r="DF36" s="604">
        <f t="shared" si="33"/>
        <v>27524.333956490984</v>
      </c>
      <c r="DG36" s="604">
        <f t="shared" si="34"/>
        <v>27884.378428171603</v>
      </c>
      <c r="DH36" s="606">
        <f t="shared" si="35"/>
        <v>28231.822111100952</v>
      </c>
      <c r="DJ36" s="9" t="s">
        <v>29</v>
      </c>
      <c r="DK36" s="603">
        <f t="shared" si="36"/>
        <v>5261.115470852018</v>
      </c>
      <c r="DL36" s="600">
        <f t="shared" si="37"/>
        <v>4946.1483253588513</v>
      </c>
      <c r="DM36" s="600">
        <f t="shared" si="38"/>
        <v>6377.1936274509808</v>
      </c>
      <c r="DN36" s="600">
        <f t="shared" si="39"/>
        <v>4981.913507109005</v>
      </c>
      <c r="DO36" s="600">
        <f t="shared" si="40"/>
        <v>4945.2406103286385</v>
      </c>
      <c r="DP36" s="600">
        <f t="shared" si="41"/>
        <v>3506.9329268292681</v>
      </c>
      <c r="DQ36" s="600">
        <f t="shared" si="42"/>
        <v>3136.0666666666666</v>
      </c>
      <c r="DR36" s="601">
        <f t="shared" si="43"/>
        <v>3995.3275109170304</v>
      </c>
      <c r="DS36" s="600">
        <f t="shared" si="44"/>
        <v>3924.6522352769994</v>
      </c>
      <c r="DT36" s="600">
        <f t="shared" si="45"/>
        <v>3856.4944978105054</v>
      </c>
      <c r="DU36" s="600">
        <f t="shared" si="46"/>
        <v>3790.7221358160218</v>
      </c>
      <c r="DV36" s="600">
        <f t="shared" si="47"/>
        <v>3727.2120783219034</v>
      </c>
      <c r="DW36" s="603">
        <f t="shared" si="48"/>
        <v>19354.34192825112</v>
      </c>
      <c r="DX36" s="600">
        <f t="shared" si="49"/>
        <v>21178.033492822968</v>
      </c>
      <c r="DY36" s="600">
        <f t="shared" si="50"/>
        <v>22874.022058823528</v>
      </c>
      <c r="DZ36" s="600">
        <f t="shared" si="51"/>
        <v>22860.555687203792</v>
      </c>
      <c r="EA36" s="600">
        <f t="shared" si="52"/>
        <v>22715.562206572769</v>
      </c>
      <c r="EB36" s="600">
        <f t="shared" si="53"/>
        <v>25679.871951219513</v>
      </c>
      <c r="EC36" s="600">
        <f t="shared" si="54"/>
        <v>23106.888888888891</v>
      </c>
      <c r="ED36" s="600">
        <f t="shared" si="55"/>
        <v>24870.537117903928</v>
      </c>
      <c r="EE36" s="603">
        <f t="shared" si="56"/>
        <v>25280.160402753463</v>
      </c>
      <c r="EF36" s="600">
        <f t="shared" si="57"/>
        <v>25675.192414388432</v>
      </c>
      <c r="EG36" s="600">
        <f t="shared" si="58"/>
        <v>26056.399147981032</v>
      </c>
      <c r="EH36" s="601">
        <f t="shared" si="59"/>
        <v>26424.493904402294</v>
      </c>
      <c r="EI36" s="603">
        <f t="shared" si="113"/>
        <v>24615.457399103139</v>
      </c>
      <c r="EJ36" s="600">
        <f t="shared" si="114"/>
        <v>26124.18181818182</v>
      </c>
      <c r="EK36" s="600">
        <f t="shared" si="115"/>
        <v>29251.215686274511</v>
      </c>
      <c r="EL36" s="600">
        <f t="shared" si="116"/>
        <v>27842.469194312798</v>
      </c>
      <c r="EM36" s="600">
        <f t="shared" si="117"/>
        <v>27660.802816901407</v>
      </c>
      <c r="EN36" s="600">
        <f t="shared" si="118"/>
        <v>29186.804878048781</v>
      </c>
      <c r="EO36" s="600">
        <f t="shared" si="119"/>
        <v>26242.955555555556</v>
      </c>
      <c r="EP36" s="601">
        <f t="shared" si="120"/>
        <v>28865.86462882096</v>
      </c>
      <c r="EQ36" s="600">
        <f t="shared" si="121"/>
        <v>29204.812638030464</v>
      </c>
      <c r="ER36" s="600">
        <f t="shared" si="122"/>
        <v>29531.686912198937</v>
      </c>
      <c r="ES36" s="600">
        <f t="shared" si="123"/>
        <v>29847.121283797052</v>
      </c>
      <c r="ET36" s="601">
        <f t="shared" si="124"/>
        <v>30151.705982724197</v>
      </c>
      <c r="EV36" s="605">
        <v>1946052.02</v>
      </c>
      <c r="EW36" s="604">
        <v>1946052.02</v>
      </c>
      <c r="EX36" s="604">
        <v>1946052.02</v>
      </c>
      <c r="EY36" s="604">
        <v>1961966.16</v>
      </c>
      <c r="EZ36" s="604">
        <v>1964057.92</v>
      </c>
      <c r="FA36" s="604">
        <v>1965731.24</v>
      </c>
      <c r="FB36" s="604">
        <v>1965456.9</v>
      </c>
      <c r="FC36" s="604">
        <v>1931495.72</v>
      </c>
      <c r="FD36" s="605">
        <f t="shared" si="125"/>
        <v>1957081.3204433192</v>
      </c>
      <c r="FE36" s="604">
        <f t="shared" si="177"/>
        <v>1983005.841104409</v>
      </c>
      <c r="FF36" s="604">
        <f t="shared" si="177"/>
        <v>2009273.7714973718</v>
      </c>
      <c r="FG36" s="606">
        <f t="shared" si="177"/>
        <v>2035889.6606067575</v>
      </c>
    </row>
    <row r="37" spans="1:163" x14ac:dyDescent="0.25">
      <c r="A37" s="108">
        <v>33</v>
      </c>
      <c r="B37" s="130" t="s">
        <v>30</v>
      </c>
      <c r="C37" s="605">
        <v>4059887</v>
      </c>
      <c r="D37" s="604">
        <v>4008984</v>
      </c>
      <c r="E37" s="604">
        <v>4208115</v>
      </c>
      <c r="F37" s="604">
        <v>4494665</v>
      </c>
      <c r="G37" s="604">
        <v>4850168</v>
      </c>
      <c r="H37" s="604">
        <v>5513263</v>
      </c>
      <c r="I37" s="600">
        <v>6069744</v>
      </c>
      <c r="J37" s="601">
        <v>6666552</v>
      </c>
      <c r="K37" s="600">
        <f t="shared" ref="K37:N37" si="194">J37*K$186</f>
        <v>6859331.0918893861</v>
      </c>
      <c r="L37" s="600">
        <f t="shared" si="194"/>
        <v>7052110.1837787721</v>
      </c>
      <c r="M37" s="600">
        <f t="shared" si="194"/>
        <v>7244889.2756681582</v>
      </c>
      <c r="N37" s="600">
        <f t="shared" si="194"/>
        <v>7437668.3675575433</v>
      </c>
      <c r="O37" s="603">
        <v>317492</v>
      </c>
      <c r="P37" s="600">
        <v>304216</v>
      </c>
      <c r="Q37" s="600">
        <v>389518</v>
      </c>
      <c r="R37" s="600">
        <v>377680</v>
      </c>
      <c r="S37" s="600">
        <v>380559</v>
      </c>
      <c r="T37" s="600">
        <v>368397</v>
      </c>
      <c r="U37" s="600">
        <v>375630</v>
      </c>
      <c r="V37" s="600">
        <v>386982</v>
      </c>
      <c r="W37" s="603">
        <f t="shared" si="63"/>
        <v>387012.36494234268</v>
      </c>
      <c r="X37" s="600">
        <f t="shared" si="171"/>
        <v>387042.72988468542</v>
      </c>
      <c r="Y37" s="600">
        <f t="shared" si="171"/>
        <v>387073.09482702817</v>
      </c>
      <c r="Z37" s="601">
        <f t="shared" si="171"/>
        <v>387103.45976937091</v>
      </c>
      <c r="AA37" s="604">
        <f t="shared" si="65"/>
        <v>3742395</v>
      </c>
      <c r="AB37" s="604">
        <f t="shared" si="66"/>
        <v>3704768</v>
      </c>
      <c r="AC37" s="604">
        <f t="shared" si="67"/>
        <v>3818597</v>
      </c>
      <c r="AD37" s="604">
        <f t="shared" si="68"/>
        <v>4116985</v>
      </c>
      <c r="AE37" s="604">
        <f t="shared" si="69"/>
        <v>4469609</v>
      </c>
      <c r="AF37" s="604">
        <f t="shared" si="70"/>
        <v>5144866</v>
      </c>
      <c r="AG37" s="604">
        <f t="shared" si="71"/>
        <v>5694114</v>
      </c>
      <c r="AH37" s="604">
        <f t="shared" si="72"/>
        <v>6279570</v>
      </c>
      <c r="AI37" s="605">
        <f t="shared" si="73"/>
        <v>6472318.7269470431</v>
      </c>
      <c r="AJ37" s="604">
        <f t="shared" si="74"/>
        <v>6665067.4538940871</v>
      </c>
      <c r="AK37" s="604">
        <f t="shared" si="75"/>
        <v>6857816.1808411302</v>
      </c>
      <c r="AL37" s="606">
        <f t="shared" si="76"/>
        <v>7050564.9077881724</v>
      </c>
      <c r="AM37" s="600">
        <f t="shared" si="128"/>
        <v>3312018.75</v>
      </c>
      <c r="AN37" s="600">
        <f t="shared" si="129"/>
        <v>3335318</v>
      </c>
      <c r="AO37" s="600">
        <f t="shared" si="130"/>
        <v>3378442</v>
      </c>
      <c r="AP37" s="600">
        <f t="shared" si="131"/>
        <v>3645812.5</v>
      </c>
      <c r="AQ37" s="600">
        <f t="shared" si="132"/>
        <v>4035746.5</v>
      </c>
      <c r="AR37" s="600">
        <f t="shared" si="133"/>
        <v>4490302.25</v>
      </c>
      <c r="AS37" s="600">
        <f t="shared" si="134"/>
        <v>5041639</v>
      </c>
      <c r="AT37" s="600">
        <f t="shared" si="84"/>
        <v>5123686.25</v>
      </c>
      <c r="AU37" s="603">
        <f t="shared" si="85"/>
        <v>5295773.9666487295</v>
      </c>
      <c r="AV37" s="600">
        <f t="shared" si="15"/>
        <v>5467869.1096132407</v>
      </c>
      <c r="AW37" s="600">
        <f t="shared" si="16"/>
        <v>5639971.4168978762</v>
      </c>
      <c r="AX37" s="601">
        <f t="shared" si="17"/>
        <v>5812080.6085441457</v>
      </c>
      <c r="AY37" s="600">
        <f t="shared" si="86"/>
        <v>430376.25</v>
      </c>
      <c r="AZ37" s="600">
        <f t="shared" si="18"/>
        <v>369450</v>
      </c>
      <c r="BA37" s="600">
        <f t="shared" si="19"/>
        <v>440155</v>
      </c>
      <c r="BB37" s="600">
        <f t="shared" si="20"/>
        <v>471172.5</v>
      </c>
      <c r="BC37" s="600">
        <f t="shared" si="21"/>
        <v>433862.5</v>
      </c>
      <c r="BD37" s="600">
        <f t="shared" si="87"/>
        <v>654563.75</v>
      </c>
      <c r="BE37" s="600">
        <f t="shared" si="88"/>
        <v>652475</v>
      </c>
      <c r="BF37" s="600">
        <f t="shared" si="89"/>
        <v>1155883.75</v>
      </c>
      <c r="BG37" s="603">
        <f t="shared" si="90"/>
        <v>1156406.5438736391</v>
      </c>
      <c r="BH37" s="600">
        <f t="shared" si="91"/>
        <v>1156929.3377472784</v>
      </c>
      <c r="BI37" s="600">
        <f t="shared" si="92"/>
        <v>1157452.1316209175</v>
      </c>
      <c r="BJ37" s="601">
        <f t="shared" si="93"/>
        <v>1157974.9254945568</v>
      </c>
      <c r="BK37" s="604">
        <v>344301</v>
      </c>
      <c r="BL37" s="604">
        <v>295560</v>
      </c>
      <c r="BM37" s="604">
        <v>352124</v>
      </c>
      <c r="BN37" s="604">
        <v>376938</v>
      </c>
      <c r="BO37" s="604">
        <v>347090</v>
      </c>
      <c r="BP37" s="604">
        <v>523651</v>
      </c>
      <c r="BQ37" s="604">
        <v>521980</v>
      </c>
      <c r="BR37" s="604">
        <v>924707</v>
      </c>
      <c r="BS37" s="605">
        <f t="shared" si="94"/>
        <v>925125.23509891133</v>
      </c>
      <c r="BT37" s="604">
        <f t="shared" si="172"/>
        <v>925543.47019782267</v>
      </c>
      <c r="BU37" s="604">
        <f t="shared" si="172"/>
        <v>925961.705296734</v>
      </c>
      <c r="BV37" s="606">
        <f t="shared" si="172"/>
        <v>926379.94039564533</v>
      </c>
      <c r="BW37" s="604">
        <f t="shared" si="95"/>
        <v>1293313.24</v>
      </c>
      <c r="BX37" s="604">
        <f t="shared" si="96"/>
        <v>1244572.24</v>
      </c>
      <c r="BY37" s="604">
        <f t="shared" si="97"/>
        <v>1301136.24</v>
      </c>
      <c r="BZ37" s="604">
        <f t="shared" si="98"/>
        <v>1350182.1400000001</v>
      </c>
      <c r="CA37" s="604">
        <f t="shared" si="99"/>
        <v>1328966.5</v>
      </c>
      <c r="CB37" s="604">
        <f t="shared" si="100"/>
        <v>1513498.54</v>
      </c>
      <c r="CC37" s="604">
        <f t="shared" si="101"/>
        <v>1547716.58</v>
      </c>
      <c r="CD37" s="604">
        <f t="shared" si="102"/>
        <v>1939753.78</v>
      </c>
      <c r="CE37" s="605">
        <f t="shared" si="103"/>
        <v>1953617.8545462582</v>
      </c>
      <c r="CF37" s="604">
        <f t="shared" si="104"/>
        <v>1967660.0396998366</v>
      </c>
      <c r="CG37" s="604">
        <f t="shared" si="105"/>
        <v>1981882.694806803</v>
      </c>
      <c r="CH37" s="606">
        <f t="shared" si="106"/>
        <v>1996288.2104663562</v>
      </c>
      <c r="CI37" s="159">
        <f t="shared" si="107"/>
        <v>212.14285714285714</v>
      </c>
      <c r="CJ37" s="157">
        <v>193</v>
      </c>
      <c r="CK37" s="158">
        <v>195</v>
      </c>
      <c r="CL37" s="158">
        <v>203</v>
      </c>
      <c r="CM37" s="158">
        <v>199</v>
      </c>
      <c r="CN37" s="158">
        <v>205</v>
      </c>
      <c r="CO37" s="158">
        <v>214</v>
      </c>
      <c r="CP37" s="158">
        <v>230</v>
      </c>
      <c r="CQ37" s="158">
        <v>239</v>
      </c>
      <c r="CR37" s="157">
        <f t="shared" si="108"/>
        <v>243.41396417957077</v>
      </c>
      <c r="CS37" s="158">
        <f t="shared" si="173"/>
        <v>247.82792835914154</v>
      </c>
      <c r="CT37" s="158">
        <f t="shared" si="173"/>
        <v>252.24189253871231</v>
      </c>
      <c r="CU37" s="158">
        <f t="shared" si="173"/>
        <v>256.65585671828308</v>
      </c>
      <c r="CV37" s="310">
        <f t="shared" si="109"/>
        <v>250.03491044892692</v>
      </c>
      <c r="CW37" s="604">
        <f t="shared" si="110"/>
        <v>23942.636025356122</v>
      </c>
      <c r="CX37" s="600">
        <f t="shared" si="111"/>
        <v>23942.636025356122</v>
      </c>
      <c r="CY37" s="604">
        <f t="shared" si="26"/>
        <v>25032.781477250788</v>
      </c>
      <c r="CZ37" s="604">
        <f t="shared" si="27"/>
        <v>25146.285287234725</v>
      </c>
      <c r="DA37" s="604">
        <f t="shared" si="28"/>
        <v>25232.422514871636</v>
      </c>
      <c r="DB37" s="604">
        <f t="shared" si="29"/>
        <v>26048.122113012643</v>
      </c>
      <c r="DC37" s="604">
        <f t="shared" si="30"/>
        <v>26479.357627926373</v>
      </c>
      <c r="DD37" s="604">
        <f t="shared" ref="DD37" si="195">DD36</f>
        <v>26931.540509428491</v>
      </c>
      <c r="DE37" s="605">
        <f t="shared" si="32"/>
        <v>27150.99054421578</v>
      </c>
      <c r="DF37" s="604">
        <f t="shared" si="33"/>
        <v>27524.333956490984</v>
      </c>
      <c r="DG37" s="604">
        <f t="shared" si="34"/>
        <v>27884.378428171603</v>
      </c>
      <c r="DH37" s="606">
        <f t="shared" si="35"/>
        <v>28231.822111100952</v>
      </c>
      <c r="DJ37" s="9" t="s">
        <v>30</v>
      </c>
      <c r="DK37" s="603">
        <f t="shared" si="36"/>
        <v>2229.9287564766842</v>
      </c>
      <c r="DL37" s="600">
        <f t="shared" si="37"/>
        <v>1894.6153846153845</v>
      </c>
      <c r="DM37" s="600">
        <f t="shared" si="38"/>
        <v>2168.2512315270938</v>
      </c>
      <c r="DN37" s="600">
        <f t="shared" si="39"/>
        <v>2367.7010050251256</v>
      </c>
      <c r="DO37" s="600">
        <f t="shared" si="40"/>
        <v>2116.4024390243903</v>
      </c>
      <c r="DP37" s="600">
        <f t="shared" si="41"/>
        <v>3058.7091121495328</v>
      </c>
      <c r="DQ37" s="600">
        <f t="shared" si="42"/>
        <v>2836.8478260869565</v>
      </c>
      <c r="DR37" s="601">
        <f t="shared" si="43"/>
        <v>4836.3336820083678</v>
      </c>
      <c r="DS37" s="600">
        <f t="shared" si="44"/>
        <v>4750.7814425163278</v>
      </c>
      <c r="DT37" s="600">
        <f t="shared" si="45"/>
        <v>4668.276676512045</v>
      </c>
      <c r="DU37" s="600">
        <f t="shared" si="46"/>
        <v>4588.6594013850408</v>
      </c>
      <c r="DV37" s="600">
        <f t="shared" si="47"/>
        <v>4511.7806400404952</v>
      </c>
      <c r="DW37" s="603">
        <f t="shared" si="48"/>
        <v>17160.718911917098</v>
      </c>
      <c r="DX37" s="600">
        <f t="shared" si="49"/>
        <v>17104.194871794873</v>
      </c>
      <c r="DY37" s="600">
        <f t="shared" si="50"/>
        <v>16642.571428571428</v>
      </c>
      <c r="DZ37" s="600">
        <f t="shared" si="51"/>
        <v>18320.665829145728</v>
      </c>
      <c r="EA37" s="600">
        <f t="shared" si="52"/>
        <v>19686.568292682929</v>
      </c>
      <c r="EB37" s="600">
        <f t="shared" si="53"/>
        <v>20982.720794392524</v>
      </c>
      <c r="EC37" s="600">
        <f t="shared" si="54"/>
        <v>21920.169565217391</v>
      </c>
      <c r="ED37" s="600">
        <f t="shared" si="55"/>
        <v>21438.017782426778</v>
      </c>
      <c r="EE37" s="603">
        <f t="shared" si="56"/>
        <v>21838.977895088065</v>
      </c>
      <c r="EF37" s="600">
        <f t="shared" si="57"/>
        <v>22225.655327129443</v>
      </c>
      <c r="EG37" s="600">
        <f t="shared" si="58"/>
        <v>22598.799873598953</v>
      </c>
      <c r="EH37" s="601">
        <f t="shared" si="59"/>
        <v>22959.109749681593</v>
      </c>
      <c r="EI37" s="603">
        <f t="shared" si="113"/>
        <v>19390.647668393784</v>
      </c>
      <c r="EJ37" s="600">
        <f t="shared" si="114"/>
        <v>18998.810256410256</v>
      </c>
      <c r="EK37" s="600">
        <f t="shared" si="115"/>
        <v>18810.822660098522</v>
      </c>
      <c r="EL37" s="600">
        <f t="shared" si="116"/>
        <v>20688.366834170854</v>
      </c>
      <c r="EM37" s="600">
        <f t="shared" si="117"/>
        <v>21802.970731707319</v>
      </c>
      <c r="EN37" s="600">
        <f t="shared" si="118"/>
        <v>24041.429906542056</v>
      </c>
      <c r="EO37" s="600">
        <f t="shared" si="119"/>
        <v>24757.017391304347</v>
      </c>
      <c r="EP37" s="601">
        <f t="shared" si="120"/>
        <v>26274.351464435145</v>
      </c>
      <c r="EQ37" s="600">
        <f t="shared" si="121"/>
        <v>26589.759337604391</v>
      </c>
      <c r="ER37" s="600">
        <f t="shared" si="122"/>
        <v>26893.932003641487</v>
      </c>
      <c r="ES37" s="600">
        <f t="shared" si="123"/>
        <v>27187.459274983994</v>
      </c>
      <c r="ET37" s="601">
        <f t="shared" si="124"/>
        <v>27470.890389722088</v>
      </c>
      <c r="EV37" s="605">
        <v>949012.24</v>
      </c>
      <c r="EW37" s="604">
        <v>949012.24</v>
      </c>
      <c r="EX37" s="604">
        <v>949012.24</v>
      </c>
      <c r="EY37" s="604">
        <v>973244.14</v>
      </c>
      <c r="EZ37" s="604">
        <v>981876.5</v>
      </c>
      <c r="FA37" s="604">
        <v>989847.54</v>
      </c>
      <c r="FB37" s="604">
        <v>1025736.58</v>
      </c>
      <c r="FC37" s="604">
        <v>1015046.78</v>
      </c>
      <c r="FD37" s="605">
        <f t="shared" si="125"/>
        <v>1028492.619447347</v>
      </c>
      <c r="FE37" s="604">
        <f t="shared" si="177"/>
        <v>1042116.5695020139</v>
      </c>
      <c r="FF37" s="604">
        <f t="shared" si="177"/>
        <v>1055920.9895100691</v>
      </c>
      <c r="FG37" s="606">
        <f t="shared" si="177"/>
        <v>1069908.2700707109</v>
      </c>
    </row>
    <row r="38" spans="1:163" x14ac:dyDescent="0.25">
      <c r="A38" s="108">
        <v>34</v>
      </c>
      <c r="B38" s="130" t="s">
        <v>31</v>
      </c>
      <c r="C38" s="605">
        <v>22783908</v>
      </c>
      <c r="D38" s="604">
        <v>24116997</v>
      </c>
      <c r="E38" s="604">
        <v>25289836</v>
      </c>
      <c r="F38" s="604">
        <v>25460745</v>
      </c>
      <c r="G38" s="604">
        <v>26302698</v>
      </c>
      <c r="H38" s="604">
        <v>26607014</v>
      </c>
      <c r="I38" s="600">
        <v>27521074</v>
      </c>
      <c r="J38" s="601">
        <v>28116883</v>
      </c>
      <c r="K38" s="600">
        <f t="shared" ref="K38:N38" si="196">J38*K$186</f>
        <v>28929949.060461257</v>
      </c>
      <c r="L38" s="600">
        <f t="shared" si="196"/>
        <v>29743015.120922513</v>
      </c>
      <c r="M38" s="600">
        <f t="shared" si="196"/>
        <v>30556081.18138377</v>
      </c>
      <c r="N38" s="600">
        <f t="shared" si="196"/>
        <v>31369147.241845023</v>
      </c>
      <c r="O38" s="603">
        <v>2074968</v>
      </c>
      <c r="P38" s="600">
        <v>1773975</v>
      </c>
      <c r="Q38" s="600">
        <v>2256679</v>
      </c>
      <c r="R38" s="600">
        <v>2135387</v>
      </c>
      <c r="S38" s="600">
        <v>2447973</v>
      </c>
      <c r="T38" s="600">
        <v>2048568</v>
      </c>
      <c r="U38" s="600">
        <v>2152882</v>
      </c>
      <c r="V38" s="600">
        <v>1958935</v>
      </c>
      <c r="W38" s="603">
        <f t="shared" si="63"/>
        <v>1959088.7098581539</v>
      </c>
      <c r="X38" s="600">
        <f t="shared" si="171"/>
        <v>1959242.4197163081</v>
      </c>
      <c r="Y38" s="600">
        <f t="shared" si="171"/>
        <v>1959396.1295744623</v>
      </c>
      <c r="Z38" s="601">
        <f t="shared" si="171"/>
        <v>1959549.8394326163</v>
      </c>
      <c r="AA38" s="604">
        <f t="shared" si="65"/>
        <v>20708940</v>
      </c>
      <c r="AB38" s="604">
        <f t="shared" si="66"/>
        <v>22343022</v>
      </c>
      <c r="AC38" s="604">
        <f t="shared" si="67"/>
        <v>23033157</v>
      </c>
      <c r="AD38" s="604">
        <f t="shared" si="68"/>
        <v>23325358</v>
      </c>
      <c r="AE38" s="604">
        <f t="shared" si="69"/>
        <v>23854725</v>
      </c>
      <c r="AF38" s="604">
        <f t="shared" si="70"/>
        <v>24558446</v>
      </c>
      <c r="AG38" s="604">
        <f t="shared" si="71"/>
        <v>25368192</v>
      </c>
      <c r="AH38" s="604">
        <f t="shared" si="72"/>
        <v>26157948</v>
      </c>
      <c r="AI38" s="605">
        <f t="shared" si="73"/>
        <v>26970860.350603104</v>
      </c>
      <c r="AJ38" s="604">
        <f t="shared" si="74"/>
        <v>27783772.701206204</v>
      </c>
      <c r="AK38" s="604">
        <f t="shared" si="75"/>
        <v>28596685.051809307</v>
      </c>
      <c r="AL38" s="606">
        <f t="shared" si="76"/>
        <v>29409597.402412407</v>
      </c>
      <c r="AM38" s="600">
        <f t="shared" si="128"/>
        <v>18906546.25</v>
      </c>
      <c r="AN38" s="600">
        <f t="shared" si="129"/>
        <v>20417950.75</v>
      </c>
      <c r="AO38" s="600">
        <f t="shared" si="130"/>
        <v>21352443.25</v>
      </c>
      <c r="AP38" s="600">
        <f t="shared" si="131"/>
        <v>22160051.75</v>
      </c>
      <c r="AQ38" s="600">
        <f t="shared" si="132"/>
        <v>22974032.5</v>
      </c>
      <c r="AR38" s="600">
        <f t="shared" si="133"/>
        <v>23110189.75</v>
      </c>
      <c r="AS38" s="600">
        <f t="shared" si="134"/>
        <v>23650233.25</v>
      </c>
      <c r="AT38" s="600">
        <f t="shared" si="84"/>
        <v>24931693</v>
      </c>
      <c r="AU38" s="603">
        <f t="shared" si="85"/>
        <v>25769066.311169688</v>
      </c>
      <c r="AV38" s="600">
        <f t="shared" si="15"/>
        <v>26606475.758553848</v>
      </c>
      <c r="AW38" s="600">
        <f t="shared" si="16"/>
        <v>27443920.067290004</v>
      </c>
      <c r="AX38" s="601">
        <f t="shared" si="17"/>
        <v>28281397.875109121</v>
      </c>
      <c r="AY38" s="600">
        <f t="shared" si="86"/>
        <v>1802393.75</v>
      </c>
      <c r="AZ38" s="600">
        <f t="shared" si="18"/>
        <v>1925071.25</v>
      </c>
      <c r="BA38" s="600">
        <f t="shared" si="19"/>
        <v>1680713.75</v>
      </c>
      <c r="BB38" s="600">
        <f t="shared" si="20"/>
        <v>1165306.25</v>
      </c>
      <c r="BC38" s="600">
        <f t="shared" si="21"/>
        <v>880692.5</v>
      </c>
      <c r="BD38" s="600">
        <f t="shared" si="87"/>
        <v>1448256.25</v>
      </c>
      <c r="BE38" s="600">
        <f t="shared" si="88"/>
        <v>1717958.75</v>
      </c>
      <c r="BF38" s="600">
        <f t="shared" si="89"/>
        <v>1226255</v>
      </c>
      <c r="BG38" s="603">
        <f t="shared" si="90"/>
        <v>1226809.6220383488</v>
      </c>
      <c r="BH38" s="600">
        <f t="shared" si="91"/>
        <v>1227364.2440766979</v>
      </c>
      <c r="BI38" s="600">
        <f t="shared" si="92"/>
        <v>1227918.8661150467</v>
      </c>
      <c r="BJ38" s="601">
        <f t="shared" si="93"/>
        <v>1228473.4881533957</v>
      </c>
      <c r="BK38" s="604">
        <v>1441915</v>
      </c>
      <c r="BL38" s="604">
        <v>1540057</v>
      </c>
      <c r="BM38" s="604">
        <v>1344571</v>
      </c>
      <c r="BN38" s="604">
        <v>932245</v>
      </c>
      <c r="BO38" s="604">
        <v>704554</v>
      </c>
      <c r="BP38" s="604">
        <v>1158605</v>
      </c>
      <c r="BQ38" s="604">
        <v>1374367</v>
      </c>
      <c r="BR38" s="604">
        <v>981004</v>
      </c>
      <c r="BS38" s="605">
        <f t="shared" si="94"/>
        <v>981447.69763067912</v>
      </c>
      <c r="BT38" s="604">
        <f t="shared" si="172"/>
        <v>981891.39526135824</v>
      </c>
      <c r="BU38" s="604">
        <f t="shared" si="172"/>
        <v>982335.09289203736</v>
      </c>
      <c r="BV38" s="606">
        <f t="shared" si="172"/>
        <v>982778.79052271647</v>
      </c>
      <c r="BW38" s="604">
        <f t="shared" si="95"/>
        <v>6470665.3200000003</v>
      </c>
      <c r="BX38" s="604">
        <f t="shared" si="96"/>
        <v>6568807.3200000003</v>
      </c>
      <c r="BY38" s="604">
        <f t="shared" si="97"/>
        <v>6373321.3200000003</v>
      </c>
      <c r="BZ38" s="604">
        <f t="shared" si="98"/>
        <v>6334238.2999999998</v>
      </c>
      <c r="CA38" s="604">
        <f t="shared" si="99"/>
        <v>6709287.9000000004</v>
      </c>
      <c r="CB38" s="604">
        <f t="shared" si="100"/>
        <v>7660600.0599999996</v>
      </c>
      <c r="CC38" s="604">
        <f t="shared" si="101"/>
        <v>8128508.9000000004</v>
      </c>
      <c r="CD38" s="604">
        <f t="shared" si="102"/>
        <v>7927219.0999999996</v>
      </c>
      <c r="CE38" s="605">
        <f t="shared" si="103"/>
        <v>8019675.9883935098</v>
      </c>
      <c r="CF38" s="604">
        <f t="shared" si="104"/>
        <v>8113351.7315377686</v>
      </c>
      <c r="CG38" s="604">
        <f t="shared" si="105"/>
        <v>8208262.4750189809</v>
      </c>
      <c r="CH38" s="606">
        <f t="shared" si="106"/>
        <v>8304424.5782962125</v>
      </c>
      <c r="CI38" s="159">
        <f t="shared" si="107"/>
        <v>1226.4285714285713</v>
      </c>
      <c r="CJ38" s="157">
        <v>1089</v>
      </c>
      <c r="CK38" s="158">
        <v>1116</v>
      </c>
      <c r="CL38" s="158">
        <v>1086</v>
      </c>
      <c r="CM38" s="158">
        <v>1122</v>
      </c>
      <c r="CN38" s="158">
        <v>1195</v>
      </c>
      <c r="CO38" s="158">
        <v>1239</v>
      </c>
      <c r="CP38" s="158">
        <v>1397</v>
      </c>
      <c r="CQ38" s="158">
        <v>1430</v>
      </c>
      <c r="CR38" s="157">
        <f t="shared" si="108"/>
        <v>1456.4099111999421</v>
      </c>
      <c r="CS38" s="158">
        <f t="shared" si="173"/>
        <v>1482.8198223998843</v>
      </c>
      <c r="CT38" s="158">
        <f t="shared" si="173"/>
        <v>1509.2297335998264</v>
      </c>
      <c r="CU38" s="158">
        <f t="shared" si="173"/>
        <v>1535.6396447997688</v>
      </c>
      <c r="CV38" s="310">
        <f t="shared" si="109"/>
        <v>1496.0247779998554</v>
      </c>
      <c r="CW38" s="604">
        <f t="shared" si="110"/>
        <v>23942.636025356122</v>
      </c>
      <c r="CX38" s="600">
        <f t="shared" si="111"/>
        <v>23942.636025356122</v>
      </c>
      <c r="CY38" s="604">
        <f t="shared" si="26"/>
        <v>25032.781477250788</v>
      </c>
      <c r="CZ38" s="604">
        <f t="shared" si="27"/>
        <v>25146.285287234725</v>
      </c>
      <c r="DA38" s="604">
        <f t="shared" si="28"/>
        <v>25232.422514871636</v>
      </c>
      <c r="DB38" s="604">
        <f t="shared" si="29"/>
        <v>26048.122113012643</v>
      </c>
      <c r="DC38" s="604">
        <f t="shared" si="30"/>
        <v>26479.357627926373</v>
      </c>
      <c r="DD38" s="604">
        <f t="shared" ref="DD38" si="197">DD37</f>
        <v>26931.540509428491</v>
      </c>
      <c r="DE38" s="605">
        <f t="shared" si="32"/>
        <v>27150.99054421578</v>
      </c>
      <c r="DF38" s="604">
        <f t="shared" si="33"/>
        <v>27524.333956490984</v>
      </c>
      <c r="DG38" s="604">
        <f t="shared" si="34"/>
        <v>27884.378428171603</v>
      </c>
      <c r="DH38" s="606">
        <f t="shared" si="35"/>
        <v>28231.822111100952</v>
      </c>
      <c r="DJ38" s="9" t="s">
        <v>31</v>
      </c>
      <c r="DK38" s="603">
        <f t="shared" si="36"/>
        <v>1655.0906795224978</v>
      </c>
      <c r="DL38" s="600">
        <f t="shared" si="37"/>
        <v>1724.9742383512544</v>
      </c>
      <c r="DM38" s="600">
        <f t="shared" si="38"/>
        <v>1547.6185543278084</v>
      </c>
      <c r="DN38" s="600">
        <f t="shared" si="39"/>
        <v>1038.5973707664884</v>
      </c>
      <c r="DO38" s="600">
        <f t="shared" si="40"/>
        <v>736.98117154811712</v>
      </c>
      <c r="DP38" s="600">
        <f t="shared" si="41"/>
        <v>1168.8912429378531</v>
      </c>
      <c r="DQ38" s="600">
        <f t="shared" si="42"/>
        <v>1229.7485683607731</v>
      </c>
      <c r="DR38" s="601">
        <f t="shared" si="43"/>
        <v>857.52097902097898</v>
      </c>
      <c r="DS38" s="600">
        <f t="shared" si="44"/>
        <v>842.35187676495229</v>
      </c>
      <c r="DT38" s="600">
        <f t="shared" si="45"/>
        <v>827.72311614384694</v>
      </c>
      <c r="DU38" s="600">
        <f t="shared" si="46"/>
        <v>813.60633095016294</v>
      </c>
      <c r="DV38" s="600">
        <f t="shared" si="47"/>
        <v>799.97510634311323</v>
      </c>
      <c r="DW38" s="603">
        <f t="shared" si="48"/>
        <v>17361.383149678604</v>
      </c>
      <c r="DX38" s="600">
        <f t="shared" si="49"/>
        <v>18295.654793906811</v>
      </c>
      <c r="DY38" s="600">
        <f t="shared" si="50"/>
        <v>19661.549953959486</v>
      </c>
      <c r="DZ38" s="600">
        <f t="shared" si="51"/>
        <v>19750.491755793228</v>
      </c>
      <c r="EA38" s="600">
        <f t="shared" si="52"/>
        <v>19225.13179916318</v>
      </c>
      <c r="EB38" s="600">
        <f t="shared" si="53"/>
        <v>18652.291969330105</v>
      </c>
      <c r="EC38" s="600">
        <f t="shared" si="54"/>
        <v>16929.300823192556</v>
      </c>
      <c r="ED38" s="600">
        <f t="shared" si="55"/>
        <v>17434.750349650349</v>
      </c>
      <c r="EE38" s="603">
        <f t="shared" si="56"/>
        <v>17676.377049201845</v>
      </c>
      <c r="EF38" s="600">
        <f t="shared" si="57"/>
        <v>17909.396715609739</v>
      </c>
      <c r="EG38" s="600">
        <f t="shared" si="58"/>
        <v>18134.261190583667</v>
      </c>
      <c r="EH38" s="601">
        <f t="shared" si="59"/>
        <v>18351.391232761209</v>
      </c>
      <c r="EI38" s="603">
        <f t="shared" si="113"/>
        <v>19016.473829201102</v>
      </c>
      <c r="EJ38" s="600">
        <f t="shared" si="114"/>
        <v>20020.629032258064</v>
      </c>
      <c r="EK38" s="600">
        <f t="shared" si="115"/>
        <v>21209.168508287294</v>
      </c>
      <c r="EL38" s="600">
        <f t="shared" si="116"/>
        <v>20789.089126559717</v>
      </c>
      <c r="EM38" s="600">
        <f t="shared" si="117"/>
        <v>19962.112970711296</v>
      </c>
      <c r="EN38" s="600">
        <f t="shared" si="118"/>
        <v>19821.183212267959</v>
      </c>
      <c r="EO38" s="600">
        <f t="shared" si="119"/>
        <v>18159.04939155333</v>
      </c>
      <c r="EP38" s="601">
        <f t="shared" si="120"/>
        <v>18292.271328671326</v>
      </c>
      <c r="EQ38" s="600">
        <f t="shared" si="121"/>
        <v>18518.728925966796</v>
      </c>
      <c r="ER38" s="600">
        <f t="shared" si="122"/>
        <v>18737.119831753585</v>
      </c>
      <c r="ES38" s="600">
        <f t="shared" si="123"/>
        <v>18947.86752153383</v>
      </c>
      <c r="ET38" s="601">
        <f t="shared" si="124"/>
        <v>19151.366339104323</v>
      </c>
      <c r="EV38" s="605">
        <v>5028750.32</v>
      </c>
      <c r="EW38" s="604">
        <v>5028750.32</v>
      </c>
      <c r="EX38" s="604">
        <v>5028750.32</v>
      </c>
      <c r="EY38" s="604">
        <v>5401993.2999999998</v>
      </c>
      <c r="EZ38" s="604">
        <v>6004733.9000000004</v>
      </c>
      <c r="FA38" s="604">
        <v>6501995.0599999996</v>
      </c>
      <c r="FB38" s="604">
        <v>6754141.9000000004</v>
      </c>
      <c r="FC38" s="604">
        <v>6946215.0999999996</v>
      </c>
      <c r="FD38" s="605">
        <f t="shared" si="125"/>
        <v>7038228.2907628305</v>
      </c>
      <c r="FE38" s="604">
        <f t="shared" si="177"/>
        <v>7131460.3362764101</v>
      </c>
      <c r="FF38" s="604">
        <f t="shared" si="177"/>
        <v>7225927.3821269432</v>
      </c>
      <c r="FG38" s="606">
        <f t="shared" si="177"/>
        <v>7321645.7877734955</v>
      </c>
    </row>
    <row r="39" spans="1:163" x14ac:dyDescent="0.25">
      <c r="A39" s="108">
        <v>35</v>
      </c>
      <c r="B39" s="130" t="s">
        <v>32</v>
      </c>
      <c r="C39" s="605">
        <v>20061755</v>
      </c>
      <c r="D39" s="604">
        <v>22390242</v>
      </c>
      <c r="E39" s="604">
        <v>22838815</v>
      </c>
      <c r="F39" s="604">
        <v>23016666</v>
      </c>
      <c r="G39" s="604">
        <v>24622322</v>
      </c>
      <c r="H39" s="604">
        <v>28576750</v>
      </c>
      <c r="I39" s="600">
        <v>29745638</v>
      </c>
      <c r="J39" s="601">
        <v>30261222</v>
      </c>
      <c r="K39" s="600">
        <f t="shared" ref="K39:N39" si="198">J39*K$186</f>
        <v>31136296.685778063</v>
      </c>
      <c r="L39" s="600">
        <f t="shared" si="198"/>
        <v>32011371.371556126</v>
      </c>
      <c r="M39" s="600">
        <f t="shared" si="198"/>
        <v>32886446.057334188</v>
      </c>
      <c r="N39" s="600">
        <f t="shared" si="198"/>
        <v>33761520.743112244</v>
      </c>
      <c r="O39" s="603">
        <v>767311</v>
      </c>
      <c r="P39" s="600">
        <v>719696</v>
      </c>
      <c r="Q39" s="600">
        <v>720231</v>
      </c>
      <c r="R39" s="600">
        <v>750179</v>
      </c>
      <c r="S39" s="600">
        <v>650000</v>
      </c>
      <c r="T39" s="600">
        <v>550626</v>
      </c>
      <c r="U39" s="600">
        <v>806941</v>
      </c>
      <c r="V39" s="600">
        <v>763269</v>
      </c>
      <c r="W39" s="603">
        <f t="shared" si="63"/>
        <v>763328.8906904636</v>
      </c>
      <c r="X39" s="600">
        <f t="shared" si="171"/>
        <v>763388.78138092719</v>
      </c>
      <c r="Y39" s="600">
        <f t="shared" si="171"/>
        <v>763448.6720713909</v>
      </c>
      <c r="Z39" s="601">
        <f t="shared" si="171"/>
        <v>763508.5627618545</v>
      </c>
      <c r="AA39" s="604">
        <f t="shared" si="65"/>
        <v>19294444</v>
      </c>
      <c r="AB39" s="604">
        <f t="shared" si="66"/>
        <v>21670546</v>
      </c>
      <c r="AC39" s="604">
        <f t="shared" si="67"/>
        <v>22118584</v>
      </c>
      <c r="AD39" s="604">
        <f t="shared" si="68"/>
        <v>22266487</v>
      </c>
      <c r="AE39" s="604">
        <f t="shared" si="69"/>
        <v>23972322</v>
      </c>
      <c r="AF39" s="604">
        <f t="shared" si="70"/>
        <v>28026124</v>
      </c>
      <c r="AG39" s="604">
        <f t="shared" si="71"/>
        <v>28938697</v>
      </c>
      <c r="AH39" s="604">
        <f t="shared" si="72"/>
        <v>29497953</v>
      </c>
      <c r="AI39" s="605">
        <f t="shared" si="73"/>
        <v>30372967.795087598</v>
      </c>
      <c r="AJ39" s="604">
        <f t="shared" si="74"/>
        <v>31247982.590175197</v>
      </c>
      <c r="AK39" s="604">
        <f t="shared" si="75"/>
        <v>32122997.385262799</v>
      </c>
      <c r="AL39" s="606">
        <f t="shared" si="76"/>
        <v>32998012.180350389</v>
      </c>
      <c r="AM39" s="600">
        <f t="shared" si="128"/>
        <v>16230429</v>
      </c>
      <c r="AN39" s="600">
        <f t="shared" si="129"/>
        <v>18167362.25</v>
      </c>
      <c r="AO39" s="600">
        <f t="shared" si="130"/>
        <v>18945689</v>
      </c>
      <c r="AP39" s="600">
        <f t="shared" si="131"/>
        <v>19530440.75</v>
      </c>
      <c r="AQ39" s="600">
        <f t="shared" si="132"/>
        <v>20838618.25</v>
      </c>
      <c r="AR39" s="600">
        <f t="shared" si="133"/>
        <v>24476240.25</v>
      </c>
      <c r="AS39" s="600">
        <f t="shared" si="134"/>
        <v>25532879.5</v>
      </c>
      <c r="AT39" s="600">
        <f t="shared" si="84"/>
        <v>25921145.5</v>
      </c>
      <c r="AU39" s="603">
        <f t="shared" si="85"/>
        <v>26791751.256161295</v>
      </c>
      <c r="AV39" s="600">
        <f t="shared" ref="AV39:AV70" si="199">IF(AU39*AV$186&gt;=AJ39,AJ39,AU39*AV$186)</f>
        <v>27662394.58265819</v>
      </c>
      <c r="AW39" s="600">
        <f t="shared" ref="AW39:AW70" si="200">IF(AV39*AW$186&gt;=AK39,AK39,AV39*AW$186)</f>
        <v>28533074.154033341</v>
      </c>
      <c r="AX39" s="601">
        <f t="shared" ref="AX39:AX70" si="201">IF(AW39*AX$186&gt;=AL39,AL39,AW39*AX$186)</f>
        <v>29403788.553953968</v>
      </c>
      <c r="AY39" s="600">
        <f t="shared" ref="AY39:AY70" si="202">BK39*$AZ$2</f>
        <v>3064015</v>
      </c>
      <c r="AZ39" s="600">
        <f t="shared" ref="AZ39:AZ70" si="203">BL39*$AZ$2</f>
        <v>3503183.75</v>
      </c>
      <c r="BA39" s="600">
        <f t="shared" ref="BA39:BA70" si="204">BM39*$AZ$2</f>
        <v>3172895</v>
      </c>
      <c r="BB39" s="600">
        <f t="shared" ref="BB39:BB70" si="205">BN39*$AZ$2</f>
        <v>2736046.25</v>
      </c>
      <c r="BC39" s="600">
        <f t="shared" ref="BC39:BC70" si="206">BO39*$AZ$2</f>
        <v>3133703.75</v>
      </c>
      <c r="BD39" s="600">
        <f t="shared" ref="BD39:BD70" si="207">BP39*$AZ$2</f>
        <v>3549883.75</v>
      </c>
      <c r="BE39" s="600">
        <f t="shared" si="88"/>
        <v>3405817.5</v>
      </c>
      <c r="BF39" s="600">
        <f t="shared" si="89"/>
        <v>3576807.5</v>
      </c>
      <c r="BG39" s="603">
        <f t="shared" si="90"/>
        <v>3578425.2518268484</v>
      </c>
      <c r="BH39" s="600">
        <f t="shared" si="91"/>
        <v>3580043.0036536967</v>
      </c>
      <c r="BI39" s="600">
        <f t="shared" si="92"/>
        <v>3581660.7554805446</v>
      </c>
      <c r="BJ39" s="601">
        <f t="shared" si="93"/>
        <v>3583278.507307393</v>
      </c>
      <c r="BK39" s="604">
        <v>2451212</v>
      </c>
      <c r="BL39" s="604">
        <v>2802547</v>
      </c>
      <c r="BM39" s="604">
        <v>2538316</v>
      </c>
      <c r="BN39" s="604">
        <v>2188837</v>
      </c>
      <c r="BO39" s="604">
        <v>2506963</v>
      </c>
      <c r="BP39" s="604">
        <v>2839907</v>
      </c>
      <c r="BQ39" s="604">
        <v>2724654</v>
      </c>
      <c r="BR39" s="604">
        <v>2861446</v>
      </c>
      <c r="BS39" s="605">
        <f t="shared" si="94"/>
        <v>2862740.2014614786</v>
      </c>
      <c r="BT39" s="604">
        <f t="shared" si="172"/>
        <v>2864034.4029229572</v>
      </c>
      <c r="BU39" s="604">
        <f t="shared" si="172"/>
        <v>2865328.6043844358</v>
      </c>
      <c r="BV39" s="606">
        <f t="shared" si="172"/>
        <v>2866622.8058459144</v>
      </c>
      <c r="BW39" s="604">
        <f t="shared" si="95"/>
        <v>2806733.32</v>
      </c>
      <c r="BX39" s="604">
        <f t="shared" si="96"/>
        <v>3158068.32</v>
      </c>
      <c r="BY39" s="604">
        <f t="shared" si="97"/>
        <v>2893837.32</v>
      </c>
      <c r="BZ39" s="604">
        <f t="shared" si="98"/>
        <v>2544358.3199999998</v>
      </c>
      <c r="CA39" s="604">
        <f t="shared" si="99"/>
        <v>2862484.32</v>
      </c>
      <c r="CB39" s="604">
        <f t="shared" si="100"/>
        <v>3195428.32</v>
      </c>
      <c r="CC39" s="604">
        <f t="shared" si="101"/>
        <v>3026526.7800000003</v>
      </c>
      <c r="CD39" s="604">
        <f t="shared" si="102"/>
        <v>2972065.74</v>
      </c>
      <c r="CE39" s="605">
        <f t="shared" si="103"/>
        <v>2974825.2682750341</v>
      </c>
      <c r="CF39" s="604">
        <f t="shared" si="104"/>
        <v>2977604.2070338619</v>
      </c>
      <c r="CG39" s="604">
        <f t="shared" si="105"/>
        <v>2980402.813397883</v>
      </c>
      <c r="CH39" s="606">
        <f t="shared" si="106"/>
        <v>2983221.3478944609</v>
      </c>
      <c r="CI39" s="159">
        <f t="shared" si="107"/>
        <v>576.71428571428567</v>
      </c>
      <c r="CJ39" s="157">
        <v>531</v>
      </c>
      <c r="CK39" s="158">
        <v>522</v>
      </c>
      <c r="CL39" s="158">
        <v>583</v>
      </c>
      <c r="CM39" s="158">
        <v>583</v>
      </c>
      <c r="CN39" s="158">
        <v>522</v>
      </c>
      <c r="CO39" s="158">
        <v>553</v>
      </c>
      <c r="CP39" s="158">
        <v>623</v>
      </c>
      <c r="CQ39" s="158">
        <v>651</v>
      </c>
      <c r="CR39" s="157">
        <f t="shared" si="108"/>
        <v>663.02297356025338</v>
      </c>
      <c r="CS39" s="158">
        <f t="shared" si="173"/>
        <v>675.04594712050675</v>
      </c>
      <c r="CT39" s="158">
        <f t="shared" si="173"/>
        <v>687.06892068076013</v>
      </c>
      <c r="CU39" s="158">
        <f t="shared" si="173"/>
        <v>699.09189424101362</v>
      </c>
      <c r="CV39" s="310">
        <f t="shared" si="109"/>
        <v>681.05743390063344</v>
      </c>
      <c r="CW39" s="604">
        <f t="shared" si="110"/>
        <v>23942.636025356122</v>
      </c>
      <c r="CX39" s="600">
        <f t="shared" si="111"/>
        <v>23942.636025356122</v>
      </c>
      <c r="CY39" s="604">
        <f t="shared" si="26"/>
        <v>25032.781477250788</v>
      </c>
      <c r="CZ39" s="604">
        <f t="shared" si="27"/>
        <v>25146.285287234725</v>
      </c>
      <c r="DA39" s="604">
        <f t="shared" si="28"/>
        <v>25232.422514871636</v>
      </c>
      <c r="DB39" s="604">
        <f t="shared" ref="DB39:DB70" si="208">DB38</f>
        <v>26048.122113012643</v>
      </c>
      <c r="DC39" s="604">
        <f t="shared" ref="DC39:DD70" si="209">DC38</f>
        <v>26479.357627926373</v>
      </c>
      <c r="DD39" s="604">
        <f t="shared" si="209"/>
        <v>26931.540509428491</v>
      </c>
      <c r="DE39" s="605">
        <f t="shared" ref="DE39:DE70" si="210">DE38</f>
        <v>27150.99054421578</v>
      </c>
      <c r="DF39" s="604">
        <f t="shared" ref="DF39:DF70" si="211">DF38</f>
        <v>27524.333956490984</v>
      </c>
      <c r="DG39" s="604">
        <f t="shared" ref="DG39:DG70" si="212">DG38</f>
        <v>27884.378428171603</v>
      </c>
      <c r="DH39" s="606">
        <f t="shared" ref="DH39:DH70" si="213">DH38</f>
        <v>28231.822111100952</v>
      </c>
      <c r="DJ39" s="9" t="s">
        <v>32</v>
      </c>
      <c r="DK39" s="603">
        <f t="shared" ref="DK39:DK70" si="214">IFERROR(AY39/CJ39,0)</f>
        <v>5770.273069679849</v>
      </c>
      <c r="DL39" s="600">
        <f t="shared" ref="DL39:DL70" si="215">IFERROR(AZ39/CK39,0)</f>
        <v>6711.0799808429119</v>
      </c>
      <c r="DM39" s="600">
        <f t="shared" ref="DM39:DM70" si="216">IFERROR(BA39/CL39,0)</f>
        <v>5442.3584905660373</v>
      </c>
      <c r="DN39" s="600">
        <f t="shared" ref="DN39:DN70" si="217">IFERROR(BB39/CM39,0)</f>
        <v>4693.0467409948542</v>
      </c>
      <c r="DO39" s="600">
        <f t="shared" ref="DO39:DO70" si="218">IFERROR(BC39/CN39,0)</f>
        <v>6003.2638888888887</v>
      </c>
      <c r="DP39" s="600">
        <f t="shared" ref="DP39:DP70" si="219">IFERROR(BD39/CO39,0)</f>
        <v>6419.3196202531644</v>
      </c>
      <c r="DQ39" s="600">
        <f t="shared" ref="DQ39:DQ70" si="220">IFERROR(BE39/CP39,0)</f>
        <v>5466.8017656500806</v>
      </c>
      <c r="DR39" s="601">
        <f t="shared" ref="DR39:DR70" si="221">IFERROR(BF39/CQ39,0)</f>
        <v>5494.3279569892475</v>
      </c>
      <c r="DS39" s="600">
        <f t="shared" ref="DS39:DS70" si="222">IFERROR(BG39/CR39,0)</f>
        <v>5397.1361393583038</v>
      </c>
      <c r="DT39" s="600">
        <f t="shared" ref="DT39:DT70" si="223">IFERROR(BH39/CS39,0)</f>
        <v>5303.4064109633127</v>
      </c>
      <c r="DU39" s="600">
        <f t="shared" ref="DU39:DU70" si="224">IFERROR(BI39/CT39,0)</f>
        <v>5212.9570231932066</v>
      </c>
      <c r="DV39" s="600">
        <f t="shared" ref="DV39:DV70" si="225">IFERROR(BJ39/CU39,0)</f>
        <v>5125.6187302781818</v>
      </c>
      <c r="DW39" s="603">
        <f t="shared" ref="DW39:DW70" si="226">IFERROR((AA39-AY39)/CJ39,0)</f>
        <v>30565.77966101695</v>
      </c>
      <c r="DX39" s="600">
        <f t="shared" ref="DX39:DX70" si="227">IFERROR((AB39-AZ39)/CK39,0)</f>
        <v>34803.375957854405</v>
      </c>
      <c r="DY39" s="600">
        <f t="shared" ref="DY39:DY70" si="228">IFERROR((AC39-BA39)/CL39,0)</f>
        <v>32496.893653516294</v>
      </c>
      <c r="DZ39" s="600">
        <f t="shared" ref="DZ39:DZ70" si="229">IFERROR((AD39-BB39)/CM39,0)</f>
        <v>33499.898370497431</v>
      </c>
      <c r="EA39" s="600">
        <f t="shared" ref="EA39:EA70" si="230">IFERROR((AE39-BC39)/CN39,0)</f>
        <v>39920.724616858235</v>
      </c>
      <c r="EB39" s="600">
        <f t="shared" ref="EB39:EB70" si="231">IFERROR((AF39-BD39)/CO39,0)</f>
        <v>44260.832278481015</v>
      </c>
      <c r="EC39" s="600">
        <f t="shared" ref="EC39:EC70" si="232">IFERROR((AG39-BE39)/CP39,0)</f>
        <v>40983.755216693418</v>
      </c>
      <c r="ED39" s="600">
        <f t="shared" ref="ED39:ED70" si="233">IFERROR((AH39-BF39)/CQ39,0)</f>
        <v>39817.427803379418</v>
      </c>
      <c r="EE39" s="603">
        <f t="shared" ref="EE39:EE70" si="234">IFERROR((AI39-BG39)/CR39,0)</f>
        <v>40412.690980195344</v>
      </c>
      <c r="EF39" s="600">
        <f t="shared" ref="EF39:EF70" si="235">IFERROR((AJ39-BH39)/CS39,0)</f>
        <v>40986.750167959042</v>
      </c>
      <c r="EG39" s="600">
        <f t="shared" ref="EG39:EG70" si="236">IFERROR((AK39-BI39)/CT39,0)</f>
        <v>41540.718508272774</v>
      </c>
      <c r="EH39" s="601">
        <f t="shared" ref="EH39:EH70" si="237">IFERROR((AL39-BJ39)/CU39,0)</f>
        <v>42075.632567557986</v>
      </c>
      <c r="EI39" s="603">
        <f t="shared" si="113"/>
        <v>36336.0527306968</v>
      </c>
      <c r="EJ39" s="600">
        <f t="shared" si="114"/>
        <v>41514.45593869732</v>
      </c>
      <c r="EK39" s="600">
        <f t="shared" si="115"/>
        <v>37939.252144082333</v>
      </c>
      <c r="EL39" s="600">
        <f t="shared" si="116"/>
        <v>38192.945111492285</v>
      </c>
      <c r="EM39" s="600">
        <f t="shared" si="117"/>
        <v>45923.988505747126</v>
      </c>
      <c r="EN39" s="600">
        <f t="shared" si="118"/>
        <v>50680.151898734177</v>
      </c>
      <c r="EO39" s="600">
        <f t="shared" si="119"/>
        <v>46450.5569823435</v>
      </c>
      <c r="EP39" s="601">
        <f t="shared" si="120"/>
        <v>45311.755760368666</v>
      </c>
      <c r="EQ39" s="600">
        <f t="shared" si="121"/>
        <v>45809.827119553651</v>
      </c>
      <c r="ER39" s="600">
        <f t="shared" si="122"/>
        <v>46290.156578922353</v>
      </c>
      <c r="ES39" s="600">
        <f t="shared" si="123"/>
        <v>46753.675531465982</v>
      </c>
      <c r="ET39" s="601">
        <f t="shared" si="124"/>
        <v>47201.25129783617</v>
      </c>
      <c r="EV39" s="605">
        <v>355521.32</v>
      </c>
      <c r="EW39" s="604">
        <v>355521.32</v>
      </c>
      <c r="EX39" s="604">
        <v>355521.32</v>
      </c>
      <c r="EY39" s="604">
        <v>355521.32</v>
      </c>
      <c r="EZ39" s="604">
        <v>355521.32</v>
      </c>
      <c r="FA39" s="604">
        <v>355521.32</v>
      </c>
      <c r="FB39" s="604">
        <v>301872.78000000003</v>
      </c>
      <c r="FC39" s="604">
        <v>110619.74</v>
      </c>
      <c r="FD39" s="605">
        <f t="shared" si="125"/>
        <v>112085.0668135556</v>
      </c>
      <c r="FE39" s="604">
        <f t="shared" si="177"/>
        <v>113569.80411090482</v>
      </c>
      <c r="FF39" s="604">
        <f t="shared" si="177"/>
        <v>115074.20901344721</v>
      </c>
      <c r="FG39" s="606">
        <f t="shared" si="177"/>
        <v>116598.54204854659</v>
      </c>
    </row>
    <row r="40" spans="1:163" x14ac:dyDescent="0.25">
      <c r="A40" s="108">
        <v>36</v>
      </c>
      <c r="B40" s="130" t="s">
        <v>33</v>
      </c>
      <c r="C40" s="605">
        <v>1468000</v>
      </c>
      <c r="D40" s="604">
        <v>1600988</v>
      </c>
      <c r="E40" s="604">
        <v>1627976</v>
      </c>
      <c r="F40" s="604">
        <v>1522582</v>
      </c>
      <c r="G40" s="604">
        <v>1648961</v>
      </c>
      <c r="H40" s="604">
        <v>1625969</v>
      </c>
      <c r="I40" s="600">
        <v>1622842</v>
      </c>
      <c r="J40" s="601">
        <v>1685157</v>
      </c>
      <c r="K40" s="600">
        <f t="shared" ref="K40:N40" si="238">J40*K$186</f>
        <v>1733887.293583706</v>
      </c>
      <c r="L40" s="600">
        <f t="shared" si="238"/>
        <v>1782617.587167412</v>
      </c>
      <c r="M40" s="600">
        <f t="shared" si="238"/>
        <v>1831347.8807511181</v>
      </c>
      <c r="N40" s="600">
        <f t="shared" si="238"/>
        <v>1880078.1743348236</v>
      </c>
      <c r="O40" s="603">
        <v>0</v>
      </c>
      <c r="P40" s="600">
        <v>0</v>
      </c>
      <c r="Q40" s="600">
        <v>0</v>
      </c>
      <c r="R40" s="600">
        <v>0</v>
      </c>
      <c r="S40" s="600">
        <v>0</v>
      </c>
      <c r="T40" s="600">
        <v>0</v>
      </c>
      <c r="U40" s="600">
        <v>0</v>
      </c>
      <c r="V40" s="600">
        <v>0</v>
      </c>
      <c r="W40" s="603">
        <f t="shared" si="63"/>
        <v>0</v>
      </c>
      <c r="X40" s="600">
        <f t="shared" si="171"/>
        <v>0</v>
      </c>
      <c r="Y40" s="600">
        <f t="shared" si="171"/>
        <v>0</v>
      </c>
      <c r="Z40" s="601">
        <f t="shared" si="171"/>
        <v>0</v>
      </c>
      <c r="AA40" s="604">
        <f t="shared" si="65"/>
        <v>1468000</v>
      </c>
      <c r="AB40" s="604">
        <f t="shared" si="66"/>
        <v>1600988</v>
      </c>
      <c r="AC40" s="604">
        <f t="shared" si="67"/>
        <v>1627976</v>
      </c>
      <c r="AD40" s="604">
        <f t="shared" si="68"/>
        <v>1522582</v>
      </c>
      <c r="AE40" s="604">
        <f t="shared" si="69"/>
        <v>1648961</v>
      </c>
      <c r="AF40" s="604">
        <f t="shared" si="70"/>
        <v>1625969</v>
      </c>
      <c r="AG40" s="604">
        <f t="shared" si="71"/>
        <v>1622842</v>
      </c>
      <c r="AH40" s="604">
        <f t="shared" si="72"/>
        <v>1685157</v>
      </c>
      <c r="AI40" s="605">
        <f t="shared" si="73"/>
        <v>1733887.293583706</v>
      </c>
      <c r="AJ40" s="604">
        <f t="shared" si="74"/>
        <v>1782617.587167412</v>
      </c>
      <c r="AK40" s="604">
        <f t="shared" si="75"/>
        <v>1831347.8807511181</v>
      </c>
      <c r="AL40" s="606">
        <f t="shared" si="76"/>
        <v>1880078.1743348236</v>
      </c>
      <c r="AM40" s="600">
        <f t="shared" si="128"/>
        <v>1266700</v>
      </c>
      <c r="AN40" s="600">
        <f t="shared" si="129"/>
        <v>1406018</v>
      </c>
      <c r="AO40" s="600">
        <f t="shared" si="130"/>
        <v>1445349.75</v>
      </c>
      <c r="AP40" s="600">
        <f t="shared" si="131"/>
        <v>1427378.25</v>
      </c>
      <c r="AQ40" s="600">
        <f t="shared" si="132"/>
        <v>1504564.75</v>
      </c>
      <c r="AR40" s="600">
        <f t="shared" si="133"/>
        <v>1458761.5</v>
      </c>
      <c r="AS40" s="600">
        <f t="shared" si="134"/>
        <v>1484903.25</v>
      </c>
      <c r="AT40" s="600">
        <f t="shared" si="84"/>
        <v>1557013.25</v>
      </c>
      <c r="AU40" s="603">
        <f t="shared" si="85"/>
        <v>1609308.1880408132</v>
      </c>
      <c r="AV40" s="600">
        <f t="shared" si="199"/>
        <v>1661605.382830285</v>
      </c>
      <c r="AW40" s="600">
        <f t="shared" si="200"/>
        <v>1713904.7547517701</v>
      </c>
      <c r="AX40" s="601">
        <f t="shared" si="201"/>
        <v>1766206.2187299812</v>
      </c>
      <c r="AY40" s="600">
        <f t="shared" si="202"/>
        <v>201300</v>
      </c>
      <c r="AZ40" s="600">
        <f t="shared" si="203"/>
        <v>194970</v>
      </c>
      <c r="BA40" s="600">
        <f t="shared" si="204"/>
        <v>182626.25</v>
      </c>
      <c r="BB40" s="600">
        <f t="shared" si="205"/>
        <v>95203.75</v>
      </c>
      <c r="BC40" s="600">
        <f t="shared" si="206"/>
        <v>144396.25</v>
      </c>
      <c r="BD40" s="600">
        <f t="shared" si="207"/>
        <v>167207.5</v>
      </c>
      <c r="BE40" s="600">
        <f t="shared" si="88"/>
        <v>137938.75</v>
      </c>
      <c r="BF40" s="600">
        <f t="shared" si="89"/>
        <v>128143.75</v>
      </c>
      <c r="BG40" s="603">
        <f t="shared" si="90"/>
        <v>128201.70804936712</v>
      </c>
      <c r="BH40" s="600">
        <f t="shared" si="91"/>
        <v>128259.66609873423</v>
      </c>
      <c r="BI40" s="600">
        <f t="shared" si="92"/>
        <v>128317.62414810134</v>
      </c>
      <c r="BJ40" s="601">
        <f t="shared" si="93"/>
        <v>128375.58219746847</v>
      </c>
      <c r="BK40" s="604">
        <v>161040</v>
      </c>
      <c r="BL40" s="604">
        <v>155976</v>
      </c>
      <c r="BM40" s="604">
        <v>146101</v>
      </c>
      <c r="BN40" s="604">
        <v>76163</v>
      </c>
      <c r="BO40" s="604">
        <v>115517</v>
      </c>
      <c r="BP40" s="604">
        <v>133766</v>
      </c>
      <c r="BQ40" s="604">
        <v>110351</v>
      </c>
      <c r="BR40" s="604">
        <v>102515</v>
      </c>
      <c r="BS40" s="605">
        <f t="shared" si="94"/>
        <v>102561.36643949369</v>
      </c>
      <c r="BT40" s="604">
        <f t="shared" si="172"/>
        <v>102607.73287898739</v>
      </c>
      <c r="BU40" s="604">
        <f t="shared" si="172"/>
        <v>102654.09931848108</v>
      </c>
      <c r="BV40" s="606">
        <f t="shared" si="172"/>
        <v>102700.46575797477</v>
      </c>
      <c r="BW40" s="604">
        <f t="shared" ref="BW40:BW71" si="239">BK40+EV40</f>
        <v>532257.22</v>
      </c>
      <c r="BX40" s="604">
        <f t="shared" ref="BX40:BX71" si="240">BL40+EW40</f>
        <v>527193.22</v>
      </c>
      <c r="BY40" s="604">
        <f t="shared" ref="BY40:BY71" si="241">BM40+EX40</f>
        <v>517318.22000000003</v>
      </c>
      <c r="BZ40" s="604">
        <f t="shared" ref="BZ40:BZ71" si="242">BN40+EY40</f>
        <v>452777.04</v>
      </c>
      <c r="CA40" s="604">
        <f t="shared" ref="CA40:CA71" si="243">BO40+EZ40</f>
        <v>493152.5</v>
      </c>
      <c r="CB40" s="604">
        <f t="shared" ref="CB40:CB71" si="244">BP40+FA40</f>
        <v>512218.58</v>
      </c>
      <c r="CC40" s="604">
        <f t="shared" ref="CC40:CC71" si="245">BQ40+FB40</f>
        <v>487132.68</v>
      </c>
      <c r="CD40" s="604">
        <f t="shared" si="102"/>
        <v>467890.56</v>
      </c>
      <c r="CE40" s="605">
        <f t="shared" ref="CE40:CE71" si="246">BS40+FD40</f>
        <v>472776.88181351544</v>
      </c>
      <c r="CF40" s="604">
        <f t="shared" ref="CF40:CF71" si="247">BT40+FE40</f>
        <v>477727.31620210991</v>
      </c>
      <c r="CG40" s="604">
        <f t="shared" ref="CG40:CG71" si="248">BU40+FF40</f>
        <v>482742.71243441605</v>
      </c>
      <c r="CH40" s="606">
        <f t="shared" ref="CH40:CH71" si="249">BV40+FG40</f>
        <v>487823.93102892244</v>
      </c>
      <c r="CI40" s="159">
        <f t="shared" si="107"/>
        <v>40.857142857142854</v>
      </c>
      <c r="CJ40" s="157">
        <v>43</v>
      </c>
      <c r="CK40" s="158">
        <v>35</v>
      </c>
      <c r="CL40" s="158">
        <v>39</v>
      </c>
      <c r="CM40" s="158">
        <v>41</v>
      </c>
      <c r="CN40" s="158">
        <v>43</v>
      </c>
      <c r="CO40" s="158">
        <v>48</v>
      </c>
      <c r="CP40" s="158">
        <v>43</v>
      </c>
      <c r="CQ40" s="158">
        <v>37</v>
      </c>
      <c r="CR40" s="157">
        <f t="shared" si="108"/>
        <v>37.683333366711793</v>
      </c>
      <c r="CS40" s="158">
        <f t="shared" si="173"/>
        <v>38.366666733423585</v>
      </c>
      <c r="CT40" s="158">
        <f t="shared" si="173"/>
        <v>39.050000100135378</v>
      </c>
      <c r="CU40" s="158">
        <f t="shared" si="173"/>
        <v>39.733333466847171</v>
      </c>
      <c r="CV40" s="310">
        <f t="shared" si="109"/>
        <v>38.708333416779482</v>
      </c>
      <c r="CW40" s="604">
        <f t="shared" si="110"/>
        <v>23942.636025356122</v>
      </c>
      <c r="CX40" s="600">
        <f t="shared" si="111"/>
        <v>23942.636025356122</v>
      </c>
      <c r="CY40" s="604">
        <f t="shared" si="26"/>
        <v>25032.781477250788</v>
      </c>
      <c r="CZ40" s="604">
        <f t="shared" si="27"/>
        <v>25146.285287234725</v>
      </c>
      <c r="DA40" s="604">
        <f t="shared" si="28"/>
        <v>25232.422514871636</v>
      </c>
      <c r="DB40" s="604">
        <f t="shared" si="208"/>
        <v>26048.122113012643</v>
      </c>
      <c r="DC40" s="604">
        <f t="shared" si="209"/>
        <v>26479.357627926373</v>
      </c>
      <c r="DD40" s="604">
        <f t="shared" si="209"/>
        <v>26931.540509428491</v>
      </c>
      <c r="DE40" s="605">
        <f t="shared" si="210"/>
        <v>27150.99054421578</v>
      </c>
      <c r="DF40" s="604">
        <f t="shared" si="211"/>
        <v>27524.333956490984</v>
      </c>
      <c r="DG40" s="604">
        <f t="shared" si="212"/>
        <v>27884.378428171603</v>
      </c>
      <c r="DH40" s="606">
        <f t="shared" si="213"/>
        <v>28231.822111100952</v>
      </c>
      <c r="DJ40" s="9" t="s">
        <v>33</v>
      </c>
      <c r="DK40" s="603">
        <f t="shared" si="214"/>
        <v>4681.395348837209</v>
      </c>
      <c r="DL40" s="600">
        <f t="shared" si="215"/>
        <v>5570.5714285714284</v>
      </c>
      <c r="DM40" s="600">
        <f t="shared" si="216"/>
        <v>4682.7243589743593</v>
      </c>
      <c r="DN40" s="600">
        <f t="shared" si="217"/>
        <v>2322.0426829268295</v>
      </c>
      <c r="DO40" s="600">
        <f t="shared" si="218"/>
        <v>3358.0523255813955</v>
      </c>
      <c r="DP40" s="600">
        <f t="shared" si="219"/>
        <v>3483.4895833333335</v>
      </c>
      <c r="DQ40" s="600">
        <f t="shared" si="220"/>
        <v>3207.8779069767443</v>
      </c>
      <c r="DR40" s="601">
        <f t="shared" si="221"/>
        <v>3463.3445945945946</v>
      </c>
      <c r="DS40" s="600">
        <f t="shared" si="222"/>
        <v>3402.0798213837488</v>
      </c>
      <c r="DT40" s="600">
        <f t="shared" si="223"/>
        <v>3342.9973729513299</v>
      </c>
      <c r="DU40" s="600">
        <f t="shared" si="224"/>
        <v>3285.982684226843</v>
      </c>
      <c r="DV40" s="600">
        <f t="shared" si="225"/>
        <v>3230.9290712943302</v>
      </c>
      <c r="DW40" s="603">
        <f t="shared" si="226"/>
        <v>29458.139534883721</v>
      </c>
      <c r="DX40" s="600">
        <f t="shared" si="227"/>
        <v>40171.942857142858</v>
      </c>
      <c r="DY40" s="600">
        <f t="shared" si="228"/>
        <v>37060.25</v>
      </c>
      <c r="DZ40" s="600">
        <f t="shared" si="229"/>
        <v>34814.103658536587</v>
      </c>
      <c r="EA40" s="600">
        <f t="shared" si="230"/>
        <v>34989.877906976741</v>
      </c>
      <c r="EB40" s="600">
        <f t="shared" si="231"/>
        <v>30390.864583333332</v>
      </c>
      <c r="EC40" s="600">
        <f t="shared" si="232"/>
        <v>34532.633720930229</v>
      </c>
      <c r="ED40" s="600">
        <f t="shared" si="233"/>
        <v>42081.439189189186</v>
      </c>
      <c r="EE40" s="603">
        <f t="shared" si="234"/>
        <v>42609.966849502445</v>
      </c>
      <c r="EF40" s="600">
        <f t="shared" si="235"/>
        <v>43119.667719986319</v>
      </c>
      <c r="EG40" s="600">
        <f t="shared" si="236"/>
        <v>43611.53014688757</v>
      </c>
      <c r="EH40" s="601">
        <f t="shared" si="237"/>
        <v>44086.474486187937</v>
      </c>
      <c r="EI40" s="603">
        <f t="shared" ref="EI40:EI71" si="250">DK40+DW40</f>
        <v>34139.534883720931</v>
      </c>
      <c r="EJ40" s="600">
        <f t="shared" ref="EJ40:EJ71" si="251">DL40+DX40</f>
        <v>45742.514285714286</v>
      </c>
      <c r="EK40" s="600">
        <f t="shared" ref="EK40:EK71" si="252">DM40+DY40</f>
        <v>41742.974358974359</v>
      </c>
      <c r="EL40" s="600">
        <f t="shared" ref="EL40:EL71" si="253">DN40+DZ40</f>
        <v>37136.14634146342</v>
      </c>
      <c r="EM40" s="600">
        <f t="shared" ref="EM40:EM71" si="254">DO40+EA40</f>
        <v>38347.930232558138</v>
      </c>
      <c r="EN40" s="600">
        <f t="shared" ref="EN40:EN71" si="255">DP40+EB40</f>
        <v>33874.354166666664</v>
      </c>
      <c r="EO40" s="600">
        <f t="shared" si="119"/>
        <v>37740.511627906977</v>
      </c>
      <c r="EP40" s="601">
        <f t="shared" si="120"/>
        <v>45544.78378378378</v>
      </c>
      <c r="EQ40" s="600">
        <f t="shared" si="121"/>
        <v>46012.046670886193</v>
      </c>
      <c r="ER40" s="600">
        <f t="shared" si="122"/>
        <v>46462.665092937648</v>
      </c>
      <c r="ES40" s="600">
        <f t="shared" si="123"/>
        <v>46897.512831114414</v>
      </c>
      <c r="ET40" s="601">
        <f t="shared" si="124"/>
        <v>47317.40355748227</v>
      </c>
      <c r="EV40" s="605">
        <v>371217.22000000003</v>
      </c>
      <c r="EW40" s="604">
        <v>371217.22000000003</v>
      </c>
      <c r="EX40" s="604">
        <v>371217.22000000003</v>
      </c>
      <c r="EY40" s="604">
        <v>376614.04</v>
      </c>
      <c r="EZ40" s="604">
        <v>377635.5</v>
      </c>
      <c r="FA40" s="604">
        <v>378452.58</v>
      </c>
      <c r="FB40" s="604">
        <v>376781.68</v>
      </c>
      <c r="FC40" s="604">
        <v>365375.56</v>
      </c>
      <c r="FD40" s="605">
        <f t="shared" si="125"/>
        <v>370215.51537402178</v>
      </c>
      <c r="FE40" s="604">
        <f t="shared" si="177"/>
        <v>375119.58332312253</v>
      </c>
      <c r="FF40" s="604">
        <f t="shared" si="177"/>
        <v>380088.613115935</v>
      </c>
      <c r="FG40" s="606">
        <f t="shared" si="177"/>
        <v>385123.46527094766</v>
      </c>
    </row>
    <row r="41" spans="1:163" x14ac:dyDescent="0.25">
      <c r="A41" s="108">
        <v>37</v>
      </c>
      <c r="B41" s="130" t="s">
        <v>34</v>
      </c>
      <c r="C41" s="605">
        <v>4487030</v>
      </c>
      <c r="D41" s="604">
        <v>4534089</v>
      </c>
      <c r="E41" s="604">
        <v>4558969</v>
      </c>
      <c r="F41" s="604">
        <v>4385208</v>
      </c>
      <c r="G41" s="604">
        <v>4914094</v>
      </c>
      <c r="H41" s="604">
        <v>4787811</v>
      </c>
      <c r="I41" s="600">
        <v>5063458</v>
      </c>
      <c r="J41" s="601">
        <v>5236821</v>
      </c>
      <c r="K41" s="600">
        <f t="shared" ref="K41:N41" si="256">J41*K$186</f>
        <v>5388256.0441978499</v>
      </c>
      <c r="L41" s="600">
        <f t="shared" si="256"/>
        <v>5539691.0883956999</v>
      </c>
      <c r="M41" s="600">
        <f t="shared" si="256"/>
        <v>5691126.1325935498</v>
      </c>
      <c r="N41" s="600">
        <f t="shared" si="256"/>
        <v>5842561.1767913988</v>
      </c>
      <c r="O41" s="603">
        <v>287507</v>
      </c>
      <c r="P41" s="600">
        <v>294000</v>
      </c>
      <c r="Q41" s="600">
        <v>313539</v>
      </c>
      <c r="R41" s="600">
        <v>387364</v>
      </c>
      <c r="S41" s="600">
        <v>307143</v>
      </c>
      <c r="T41" s="600">
        <v>343578</v>
      </c>
      <c r="U41" s="600">
        <v>326365</v>
      </c>
      <c r="V41" s="600">
        <v>358624</v>
      </c>
      <c r="W41" s="603">
        <f t="shared" si="63"/>
        <v>358652.13980258181</v>
      </c>
      <c r="X41" s="600">
        <f t="shared" si="171"/>
        <v>358680.27960516367</v>
      </c>
      <c r="Y41" s="600">
        <f t="shared" si="171"/>
        <v>358708.41940774553</v>
      </c>
      <c r="Z41" s="601">
        <f t="shared" si="171"/>
        <v>358736.55921032734</v>
      </c>
      <c r="AA41" s="604">
        <f t="shared" si="65"/>
        <v>4199523</v>
      </c>
      <c r="AB41" s="604">
        <f t="shared" si="66"/>
        <v>4240089</v>
      </c>
      <c r="AC41" s="604">
        <f t="shared" si="67"/>
        <v>4245430</v>
      </c>
      <c r="AD41" s="604">
        <f t="shared" si="68"/>
        <v>3997844</v>
      </c>
      <c r="AE41" s="604">
        <f t="shared" si="69"/>
        <v>4606951</v>
      </c>
      <c r="AF41" s="604">
        <f t="shared" si="70"/>
        <v>4444233</v>
      </c>
      <c r="AG41" s="604">
        <f t="shared" si="71"/>
        <v>4737093</v>
      </c>
      <c r="AH41" s="604">
        <f t="shared" si="72"/>
        <v>4878197</v>
      </c>
      <c r="AI41" s="605">
        <f t="shared" si="73"/>
        <v>5029603.9043952683</v>
      </c>
      <c r="AJ41" s="604">
        <f t="shared" si="74"/>
        <v>5181010.8087905366</v>
      </c>
      <c r="AK41" s="604">
        <f t="shared" si="75"/>
        <v>5332417.713185804</v>
      </c>
      <c r="AL41" s="606">
        <f t="shared" si="76"/>
        <v>5483824.6175810713</v>
      </c>
      <c r="AM41" s="600">
        <f t="shared" si="77"/>
        <v>3495763</v>
      </c>
      <c r="AN41" s="600">
        <f t="shared" si="78"/>
        <v>3653072.75</v>
      </c>
      <c r="AO41" s="600">
        <f t="shared" si="79"/>
        <v>3586460</v>
      </c>
      <c r="AP41" s="600">
        <f t="shared" si="80"/>
        <v>3397735.25</v>
      </c>
      <c r="AQ41" s="600">
        <f t="shared" si="81"/>
        <v>4224651</v>
      </c>
      <c r="AR41" s="600">
        <f t="shared" si="82"/>
        <v>3816215.5</v>
      </c>
      <c r="AS41" s="600">
        <f t="shared" si="83"/>
        <v>4472418</v>
      </c>
      <c r="AT41" s="600">
        <f t="shared" si="84"/>
        <v>4450739.5</v>
      </c>
      <c r="AU41" s="603">
        <f t="shared" si="85"/>
        <v>4600225.1555577163</v>
      </c>
      <c r="AV41" s="600">
        <f t="shared" si="199"/>
        <v>4749717.2620562939</v>
      </c>
      <c r="AW41" s="600">
        <f t="shared" si="200"/>
        <v>4899215.5919106761</v>
      </c>
      <c r="AX41" s="601">
        <f t="shared" si="201"/>
        <v>5048719.90193222</v>
      </c>
      <c r="AY41" s="600">
        <f t="shared" si="202"/>
        <v>703760</v>
      </c>
      <c r="AZ41" s="600">
        <f t="shared" si="203"/>
        <v>587016.25</v>
      </c>
      <c r="BA41" s="600">
        <f t="shared" si="204"/>
        <v>658970</v>
      </c>
      <c r="BB41" s="600">
        <f t="shared" si="205"/>
        <v>600108.75</v>
      </c>
      <c r="BC41" s="600">
        <f t="shared" si="206"/>
        <v>382300</v>
      </c>
      <c r="BD41" s="600">
        <f t="shared" si="207"/>
        <v>628017.5</v>
      </c>
      <c r="BE41" s="600">
        <f t="shared" si="88"/>
        <v>264675</v>
      </c>
      <c r="BF41" s="600">
        <f t="shared" si="89"/>
        <v>427457.5</v>
      </c>
      <c r="BG41" s="603">
        <f t="shared" si="90"/>
        <v>427650.8344613947</v>
      </c>
      <c r="BH41" s="600">
        <f t="shared" si="91"/>
        <v>427844.16892278939</v>
      </c>
      <c r="BI41" s="600">
        <f t="shared" si="92"/>
        <v>428037.50338418409</v>
      </c>
      <c r="BJ41" s="601">
        <f t="shared" si="93"/>
        <v>428230.83784557873</v>
      </c>
      <c r="BK41" s="604">
        <v>563008</v>
      </c>
      <c r="BL41" s="604">
        <v>469613</v>
      </c>
      <c r="BM41" s="604">
        <v>527176</v>
      </c>
      <c r="BN41" s="604">
        <v>480087</v>
      </c>
      <c r="BO41" s="604">
        <v>305840</v>
      </c>
      <c r="BP41" s="604">
        <v>502414</v>
      </c>
      <c r="BQ41" s="604">
        <v>211740</v>
      </c>
      <c r="BR41" s="604">
        <v>341966</v>
      </c>
      <c r="BS41" s="605">
        <f t="shared" si="94"/>
        <v>342120.66756911576</v>
      </c>
      <c r="BT41" s="604">
        <f t="shared" si="172"/>
        <v>342275.33513823152</v>
      </c>
      <c r="BU41" s="604">
        <f t="shared" si="172"/>
        <v>342430.00270734727</v>
      </c>
      <c r="BV41" s="606">
        <f t="shared" si="172"/>
        <v>342584.67027646297</v>
      </c>
      <c r="BW41" s="604">
        <f t="shared" si="239"/>
        <v>2073459.58</v>
      </c>
      <c r="BX41" s="604">
        <f t="shared" si="240"/>
        <v>1980064.58</v>
      </c>
      <c r="BY41" s="604">
        <f t="shared" si="241"/>
        <v>2037627.58</v>
      </c>
      <c r="BZ41" s="604">
        <f t="shared" si="242"/>
        <v>2052255.62</v>
      </c>
      <c r="CA41" s="604">
        <f t="shared" si="243"/>
        <v>1963588.62</v>
      </c>
      <c r="CB41" s="604">
        <f t="shared" si="244"/>
        <v>2241620.48</v>
      </c>
      <c r="CC41" s="604">
        <f t="shared" si="245"/>
        <v>1971941.96</v>
      </c>
      <c r="CD41" s="604">
        <f t="shared" si="102"/>
        <v>2086566</v>
      </c>
      <c r="CE41" s="605">
        <f t="shared" si="246"/>
        <v>2109830.5497558676</v>
      </c>
      <c r="CF41" s="604">
        <f t="shared" si="247"/>
        <v>2133401.2250732877</v>
      </c>
      <c r="CG41" s="604">
        <f t="shared" si="248"/>
        <v>2157282.0810512304</v>
      </c>
      <c r="CH41" s="606">
        <f t="shared" si="249"/>
        <v>2181477.2265046225</v>
      </c>
      <c r="CI41" s="159">
        <f t="shared" si="107"/>
        <v>189.42857142857142</v>
      </c>
      <c r="CJ41" s="157">
        <v>147</v>
      </c>
      <c r="CK41" s="158">
        <v>153</v>
      </c>
      <c r="CL41" s="158">
        <v>162</v>
      </c>
      <c r="CM41" s="158">
        <v>188</v>
      </c>
      <c r="CN41" s="158">
        <v>205</v>
      </c>
      <c r="CO41" s="158">
        <v>213</v>
      </c>
      <c r="CP41" s="158">
        <v>202</v>
      </c>
      <c r="CQ41" s="158">
        <v>203</v>
      </c>
      <c r="CR41" s="157">
        <f t="shared" si="108"/>
        <v>206.74909928222957</v>
      </c>
      <c r="CS41" s="158">
        <f t="shared" si="173"/>
        <v>210.49819856445913</v>
      </c>
      <c r="CT41" s="158">
        <f t="shared" si="173"/>
        <v>214.2472978466887</v>
      </c>
      <c r="CU41" s="158">
        <f t="shared" si="173"/>
        <v>217.99639712891826</v>
      </c>
      <c r="CV41" s="310">
        <f t="shared" si="109"/>
        <v>212.37274820557391</v>
      </c>
      <c r="CW41" s="604">
        <f t="shared" si="110"/>
        <v>23942.636025356122</v>
      </c>
      <c r="CX41" s="600">
        <f t="shared" si="111"/>
        <v>23942.636025356122</v>
      </c>
      <c r="CY41" s="604">
        <f t="shared" si="26"/>
        <v>25032.781477250788</v>
      </c>
      <c r="CZ41" s="604">
        <f t="shared" si="27"/>
        <v>25146.285287234725</v>
      </c>
      <c r="DA41" s="604">
        <f t="shared" si="28"/>
        <v>25232.422514871636</v>
      </c>
      <c r="DB41" s="604">
        <f t="shared" si="208"/>
        <v>26048.122113012643</v>
      </c>
      <c r="DC41" s="604">
        <f t="shared" si="209"/>
        <v>26479.357627926373</v>
      </c>
      <c r="DD41" s="604">
        <f t="shared" si="209"/>
        <v>26931.540509428491</v>
      </c>
      <c r="DE41" s="605">
        <f t="shared" si="210"/>
        <v>27150.99054421578</v>
      </c>
      <c r="DF41" s="604">
        <f t="shared" si="211"/>
        <v>27524.333956490984</v>
      </c>
      <c r="DG41" s="604">
        <f t="shared" si="212"/>
        <v>27884.378428171603</v>
      </c>
      <c r="DH41" s="606">
        <f t="shared" si="213"/>
        <v>28231.822111100952</v>
      </c>
      <c r="DJ41" s="9" t="s">
        <v>34</v>
      </c>
      <c r="DK41" s="603">
        <f t="shared" si="214"/>
        <v>4787.482993197279</v>
      </c>
      <c r="DL41" s="600">
        <f t="shared" si="215"/>
        <v>3836.7075163398695</v>
      </c>
      <c r="DM41" s="600">
        <f t="shared" si="216"/>
        <v>4067.7160493827159</v>
      </c>
      <c r="DN41" s="600">
        <f t="shared" si="217"/>
        <v>3192.067819148936</v>
      </c>
      <c r="DO41" s="600">
        <f t="shared" si="218"/>
        <v>1864.8780487804879</v>
      </c>
      <c r="DP41" s="600">
        <f t="shared" si="219"/>
        <v>2948.43896713615</v>
      </c>
      <c r="DQ41" s="600">
        <f t="shared" si="220"/>
        <v>1310.2722772277227</v>
      </c>
      <c r="DR41" s="601">
        <f t="shared" si="221"/>
        <v>2105.7019704433496</v>
      </c>
      <c r="DS41" s="600">
        <f t="shared" si="222"/>
        <v>2068.4531925220922</v>
      </c>
      <c r="DT41" s="600">
        <f t="shared" si="223"/>
        <v>2032.5312607925914</v>
      </c>
      <c r="DU41" s="600">
        <f t="shared" si="224"/>
        <v>1997.8665200738242</v>
      </c>
      <c r="DV41" s="600">
        <f t="shared" si="225"/>
        <v>1964.394106900457</v>
      </c>
      <c r="DW41" s="603">
        <f t="shared" si="226"/>
        <v>23780.700680272108</v>
      </c>
      <c r="DX41" s="600">
        <f t="shared" si="227"/>
        <v>23876.292483660131</v>
      </c>
      <c r="DY41" s="600">
        <f t="shared" si="228"/>
        <v>22138.641975308641</v>
      </c>
      <c r="DZ41" s="600">
        <f t="shared" si="229"/>
        <v>18073.059840425532</v>
      </c>
      <c r="EA41" s="600">
        <f t="shared" si="230"/>
        <v>20608.053658536584</v>
      </c>
      <c r="EB41" s="600">
        <f t="shared" si="231"/>
        <v>17916.504694835679</v>
      </c>
      <c r="EC41" s="600">
        <f t="shared" si="232"/>
        <v>22140.683168316831</v>
      </c>
      <c r="ED41" s="600">
        <f t="shared" si="233"/>
        <v>21924.82512315271</v>
      </c>
      <c r="EE41" s="603">
        <f t="shared" si="234"/>
        <v>22258.636607900422</v>
      </c>
      <c r="EF41" s="600">
        <f t="shared" si="235"/>
        <v>22580.557326775528</v>
      </c>
      <c r="EG41" s="600">
        <f t="shared" si="236"/>
        <v>22891.211506952593</v>
      </c>
      <c r="EH41" s="601">
        <f t="shared" si="237"/>
        <v>23191.180433801968</v>
      </c>
      <c r="EI41" s="603">
        <f t="shared" si="250"/>
        <v>28568.183673469386</v>
      </c>
      <c r="EJ41" s="600">
        <f t="shared" si="251"/>
        <v>27713</v>
      </c>
      <c r="EK41" s="600">
        <f t="shared" si="252"/>
        <v>26206.358024691355</v>
      </c>
      <c r="EL41" s="600">
        <f t="shared" si="253"/>
        <v>21265.127659574468</v>
      </c>
      <c r="EM41" s="600">
        <f t="shared" si="254"/>
        <v>22472.931707317071</v>
      </c>
      <c r="EN41" s="600">
        <f t="shared" si="255"/>
        <v>20864.943661971829</v>
      </c>
      <c r="EO41" s="600">
        <f t="shared" si="119"/>
        <v>23450.955445544554</v>
      </c>
      <c r="EP41" s="601">
        <f t="shared" si="120"/>
        <v>24030.527093596058</v>
      </c>
      <c r="EQ41" s="600">
        <f t="shared" si="121"/>
        <v>24327.089800422513</v>
      </c>
      <c r="ER41" s="600">
        <f t="shared" si="122"/>
        <v>24613.08858756812</v>
      </c>
      <c r="ES41" s="600">
        <f t="shared" si="123"/>
        <v>24889.078027026419</v>
      </c>
      <c r="ET41" s="601">
        <f t="shared" si="124"/>
        <v>25155.574540702426</v>
      </c>
      <c r="EV41" s="605">
        <v>1510451.58</v>
      </c>
      <c r="EW41" s="604">
        <v>1510451.58</v>
      </c>
      <c r="EX41" s="604">
        <v>1510451.58</v>
      </c>
      <c r="EY41" s="604">
        <v>1572168.62</v>
      </c>
      <c r="EZ41" s="604">
        <v>1657748.62</v>
      </c>
      <c r="FA41" s="604">
        <v>1739206.48</v>
      </c>
      <c r="FB41" s="604">
        <v>1760201.96</v>
      </c>
      <c r="FC41" s="604">
        <v>1744600</v>
      </c>
      <c r="FD41" s="605">
        <f t="shared" si="125"/>
        <v>1767709.8821867516</v>
      </c>
      <c r="FE41" s="604">
        <f t="shared" si="177"/>
        <v>1791125.8899350562</v>
      </c>
      <c r="FF41" s="604">
        <f t="shared" si="177"/>
        <v>1814852.0783438832</v>
      </c>
      <c r="FG41" s="606">
        <f t="shared" si="177"/>
        <v>1838892.5562281595</v>
      </c>
    </row>
    <row r="42" spans="1:163" x14ac:dyDescent="0.25">
      <c r="A42" s="108">
        <v>40</v>
      </c>
      <c r="B42" s="130" t="s">
        <v>35</v>
      </c>
      <c r="C42" s="605">
        <v>2587446</v>
      </c>
      <c r="D42" s="604">
        <v>2450770</v>
      </c>
      <c r="E42" s="604">
        <v>2460253</v>
      </c>
      <c r="F42" s="604">
        <v>2877931</v>
      </c>
      <c r="G42" s="604">
        <v>3256771</v>
      </c>
      <c r="H42" s="604">
        <v>3972076</v>
      </c>
      <c r="I42" s="600">
        <v>3418220</v>
      </c>
      <c r="J42" s="601">
        <v>3779517</v>
      </c>
      <c r="K42" s="600">
        <f t="shared" ref="K42:N42" si="257">J42*K$186</f>
        <v>3888810.6581069939</v>
      </c>
      <c r="L42" s="600">
        <f t="shared" si="257"/>
        <v>3998104.3162139878</v>
      </c>
      <c r="M42" s="600">
        <f t="shared" si="257"/>
        <v>4107397.9743209817</v>
      </c>
      <c r="N42" s="600">
        <f t="shared" si="257"/>
        <v>4216691.6324279746</v>
      </c>
      <c r="O42" s="603">
        <v>174398</v>
      </c>
      <c r="P42" s="600">
        <v>141373</v>
      </c>
      <c r="Q42" s="600">
        <v>186539</v>
      </c>
      <c r="R42" s="600">
        <v>153218</v>
      </c>
      <c r="S42" s="600">
        <v>165863</v>
      </c>
      <c r="T42" s="600">
        <v>168252</v>
      </c>
      <c r="U42" s="600">
        <v>149100</v>
      </c>
      <c r="V42" s="600">
        <v>166906</v>
      </c>
      <c r="W42" s="603">
        <f t="shared" si="63"/>
        <v>166919.09645168678</v>
      </c>
      <c r="X42" s="600">
        <f t="shared" si="171"/>
        <v>166932.19290337357</v>
      </c>
      <c r="Y42" s="600">
        <f t="shared" si="171"/>
        <v>166945.28935506035</v>
      </c>
      <c r="Z42" s="601">
        <f t="shared" si="171"/>
        <v>166958.38580674713</v>
      </c>
      <c r="AA42" s="604">
        <f t="shared" si="65"/>
        <v>2413048</v>
      </c>
      <c r="AB42" s="604">
        <f t="shared" si="66"/>
        <v>2309397</v>
      </c>
      <c r="AC42" s="604">
        <f t="shared" si="67"/>
        <v>2273714</v>
      </c>
      <c r="AD42" s="604">
        <f t="shared" si="68"/>
        <v>2724713</v>
      </c>
      <c r="AE42" s="604">
        <f t="shared" si="69"/>
        <v>3090908</v>
      </c>
      <c r="AF42" s="604">
        <f t="shared" si="70"/>
        <v>3803824</v>
      </c>
      <c r="AG42" s="604">
        <f t="shared" si="71"/>
        <v>3269120</v>
      </c>
      <c r="AH42" s="604">
        <f t="shared" si="72"/>
        <v>3612611</v>
      </c>
      <c r="AI42" s="605">
        <f t="shared" si="73"/>
        <v>3721891.5616553072</v>
      </c>
      <c r="AJ42" s="604">
        <f t="shared" si="74"/>
        <v>3831172.1233106144</v>
      </c>
      <c r="AK42" s="604">
        <f t="shared" si="75"/>
        <v>3940452.6849659211</v>
      </c>
      <c r="AL42" s="606">
        <f t="shared" si="76"/>
        <v>4049733.2466212274</v>
      </c>
      <c r="AM42" s="600">
        <f t="shared" si="77"/>
        <v>2252596.75</v>
      </c>
      <c r="AN42" s="600">
        <f t="shared" si="78"/>
        <v>2150390.75</v>
      </c>
      <c r="AO42" s="600">
        <f t="shared" si="79"/>
        <v>2096722.75</v>
      </c>
      <c r="AP42" s="600">
        <f t="shared" si="80"/>
        <v>2525455.5</v>
      </c>
      <c r="AQ42" s="600">
        <f t="shared" si="81"/>
        <v>2887509.25</v>
      </c>
      <c r="AR42" s="600">
        <f t="shared" si="82"/>
        <v>3498619</v>
      </c>
      <c r="AS42" s="600">
        <f t="shared" si="83"/>
        <v>2932990</v>
      </c>
      <c r="AT42" s="600">
        <f t="shared" si="84"/>
        <v>3418373.5</v>
      </c>
      <c r="AU42" s="603">
        <f t="shared" si="85"/>
        <v>3533185.3876848724</v>
      </c>
      <c r="AV42" s="600">
        <f t="shared" si="199"/>
        <v>3648002.2299902728</v>
      </c>
      <c r="AW42" s="600">
        <f t="shared" si="200"/>
        <v>3762823.8521203659</v>
      </c>
      <c r="AX42" s="601">
        <f t="shared" si="201"/>
        <v>3877650.0672950419</v>
      </c>
      <c r="AY42" s="600">
        <f t="shared" si="202"/>
        <v>160451.25</v>
      </c>
      <c r="AZ42" s="600">
        <f t="shared" si="203"/>
        <v>159006.25</v>
      </c>
      <c r="BA42" s="600">
        <f t="shared" si="204"/>
        <v>176991.25</v>
      </c>
      <c r="BB42" s="600">
        <f t="shared" si="205"/>
        <v>199257.5</v>
      </c>
      <c r="BC42" s="600">
        <f t="shared" si="206"/>
        <v>203398.75</v>
      </c>
      <c r="BD42" s="600">
        <f t="shared" si="207"/>
        <v>305205</v>
      </c>
      <c r="BE42" s="600">
        <f t="shared" si="88"/>
        <v>336130</v>
      </c>
      <c r="BF42" s="600">
        <f t="shared" si="89"/>
        <v>194237.5</v>
      </c>
      <c r="BG42" s="603">
        <f t="shared" si="90"/>
        <v>194325.35154651664</v>
      </c>
      <c r="BH42" s="600">
        <f t="shared" si="91"/>
        <v>194413.20309303334</v>
      </c>
      <c r="BI42" s="600">
        <f t="shared" si="92"/>
        <v>194501.05463955001</v>
      </c>
      <c r="BJ42" s="601">
        <f t="shared" si="93"/>
        <v>194588.90618606668</v>
      </c>
      <c r="BK42" s="604">
        <v>128361</v>
      </c>
      <c r="BL42" s="604">
        <v>127205</v>
      </c>
      <c r="BM42" s="604">
        <v>141593</v>
      </c>
      <c r="BN42" s="604">
        <v>159406</v>
      </c>
      <c r="BO42" s="604">
        <v>162719</v>
      </c>
      <c r="BP42" s="604">
        <v>244164</v>
      </c>
      <c r="BQ42" s="604">
        <v>268904</v>
      </c>
      <c r="BR42" s="604">
        <v>155390</v>
      </c>
      <c r="BS42" s="605">
        <f t="shared" si="94"/>
        <v>155460.28123721332</v>
      </c>
      <c r="BT42" s="604">
        <f t="shared" si="172"/>
        <v>155530.56247442667</v>
      </c>
      <c r="BU42" s="604">
        <f t="shared" si="172"/>
        <v>155600.84371164002</v>
      </c>
      <c r="BV42" s="606">
        <f t="shared" si="172"/>
        <v>155671.12494885334</v>
      </c>
      <c r="BW42" s="604">
        <f t="shared" si="239"/>
        <v>414612.24</v>
      </c>
      <c r="BX42" s="604">
        <f t="shared" si="240"/>
        <v>413456.24</v>
      </c>
      <c r="BY42" s="604">
        <f t="shared" si="241"/>
        <v>427844.24</v>
      </c>
      <c r="BZ42" s="604">
        <f t="shared" si="242"/>
        <v>456366.84</v>
      </c>
      <c r="CA42" s="604">
        <f t="shared" si="243"/>
        <v>462727.5</v>
      </c>
      <c r="CB42" s="604">
        <f t="shared" si="244"/>
        <v>547149.32000000007</v>
      </c>
      <c r="CC42" s="604">
        <f t="shared" si="245"/>
        <v>584325.26</v>
      </c>
      <c r="CD42" s="604">
        <f t="shared" si="102"/>
        <v>469349.14</v>
      </c>
      <c r="CE42" s="605">
        <f t="shared" si="246"/>
        <v>473578.2878753274</v>
      </c>
      <c r="CF42" s="604">
        <f t="shared" si="247"/>
        <v>477862.52626884659</v>
      </c>
      <c r="CG42" s="604">
        <f t="shared" si="248"/>
        <v>482202.58493831556</v>
      </c>
      <c r="CH42" s="606">
        <f t="shared" si="249"/>
        <v>486599.20330824493</v>
      </c>
      <c r="CI42" s="159">
        <f t="shared" si="107"/>
        <v>95.142857142857139</v>
      </c>
      <c r="CJ42" s="157">
        <v>100</v>
      </c>
      <c r="CK42" s="158">
        <v>90</v>
      </c>
      <c r="CL42" s="158">
        <v>85</v>
      </c>
      <c r="CM42" s="158">
        <v>91</v>
      </c>
      <c r="CN42" s="158">
        <v>84</v>
      </c>
      <c r="CO42" s="158">
        <v>93</v>
      </c>
      <c r="CP42" s="158">
        <v>111</v>
      </c>
      <c r="CQ42" s="158">
        <v>112</v>
      </c>
      <c r="CR42" s="157">
        <f t="shared" si="108"/>
        <v>114.06846856950597</v>
      </c>
      <c r="CS42" s="158">
        <f t="shared" si="173"/>
        <v>116.13693713901193</v>
      </c>
      <c r="CT42" s="158">
        <f t="shared" si="173"/>
        <v>118.2054057085179</v>
      </c>
      <c r="CU42" s="158">
        <f t="shared" si="173"/>
        <v>120.27387427802387</v>
      </c>
      <c r="CV42" s="310">
        <f t="shared" si="109"/>
        <v>117.17117142376492</v>
      </c>
      <c r="CW42" s="604">
        <f t="shared" si="110"/>
        <v>23942.636025356122</v>
      </c>
      <c r="CX42" s="600">
        <f t="shared" si="111"/>
        <v>23942.636025356122</v>
      </c>
      <c r="CY42" s="604">
        <f t="shared" si="26"/>
        <v>25032.781477250788</v>
      </c>
      <c r="CZ42" s="604">
        <f t="shared" si="27"/>
        <v>25146.285287234725</v>
      </c>
      <c r="DA42" s="604">
        <f t="shared" si="28"/>
        <v>25232.422514871636</v>
      </c>
      <c r="DB42" s="604">
        <f t="shared" si="208"/>
        <v>26048.122113012643</v>
      </c>
      <c r="DC42" s="604">
        <f t="shared" si="209"/>
        <v>26479.357627926373</v>
      </c>
      <c r="DD42" s="604">
        <f t="shared" si="209"/>
        <v>26931.540509428491</v>
      </c>
      <c r="DE42" s="605">
        <f t="shared" si="210"/>
        <v>27150.99054421578</v>
      </c>
      <c r="DF42" s="604">
        <f t="shared" si="211"/>
        <v>27524.333956490984</v>
      </c>
      <c r="DG42" s="604">
        <f t="shared" si="212"/>
        <v>27884.378428171603</v>
      </c>
      <c r="DH42" s="606">
        <f t="shared" si="213"/>
        <v>28231.822111100952</v>
      </c>
      <c r="DJ42" s="9" t="s">
        <v>35</v>
      </c>
      <c r="DK42" s="603">
        <f t="shared" si="214"/>
        <v>1604.5125</v>
      </c>
      <c r="DL42" s="600">
        <f t="shared" si="215"/>
        <v>1766.7361111111111</v>
      </c>
      <c r="DM42" s="600">
        <f t="shared" si="216"/>
        <v>2082.25</v>
      </c>
      <c r="DN42" s="600">
        <f t="shared" si="217"/>
        <v>2189.6428571428573</v>
      </c>
      <c r="DO42" s="600">
        <f t="shared" si="218"/>
        <v>2421.4136904761904</v>
      </c>
      <c r="DP42" s="600">
        <f t="shared" si="219"/>
        <v>3281.7741935483873</v>
      </c>
      <c r="DQ42" s="600">
        <f t="shared" si="220"/>
        <v>3028.198198198198</v>
      </c>
      <c r="DR42" s="601">
        <f t="shared" si="221"/>
        <v>1734.2633928571429</v>
      </c>
      <c r="DS42" s="600">
        <f t="shared" si="222"/>
        <v>1703.5851711124474</v>
      </c>
      <c r="DT42" s="600">
        <f t="shared" si="223"/>
        <v>1673.9997444596579</v>
      </c>
      <c r="DU42" s="600">
        <f t="shared" si="224"/>
        <v>1645.4497446518576</v>
      </c>
      <c r="DV42" s="600">
        <f t="shared" si="225"/>
        <v>1617.8817499156712</v>
      </c>
      <c r="DW42" s="603">
        <f t="shared" si="226"/>
        <v>22525.967499999999</v>
      </c>
      <c r="DX42" s="600">
        <f t="shared" si="227"/>
        <v>23893.230555555554</v>
      </c>
      <c r="DY42" s="600">
        <f t="shared" si="228"/>
        <v>24667.326470588236</v>
      </c>
      <c r="DZ42" s="600">
        <f t="shared" si="229"/>
        <v>27752.258241758242</v>
      </c>
      <c r="EA42" s="600">
        <f t="shared" si="230"/>
        <v>34375.110119047618</v>
      </c>
      <c r="EB42" s="600">
        <f t="shared" si="231"/>
        <v>37619.559139784949</v>
      </c>
      <c r="EC42" s="600">
        <f t="shared" si="232"/>
        <v>26423.333333333332</v>
      </c>
      <c r="ED42" s="600">
        <f t="shared" si="233"/>
        <v>30521.191964285714</v>
      </c>
      <c r="EE42" s="603">
        <f t="shared" si="234"/>
        <v>30924.989651801272</v>
      </c>
      <c r="EF42" s="600">
        <f t="shared" si="235"/>
        <v>31314.403580873717</v>
      </c>
      <c r="EG42" s="600">
        <f t="shared" si="236"/>
        <v>31690.188852813499</v>
      </c>
      <c r="EH42" s="601">
        <f t="shared" si="237"/>
        <v>32053.0486240399</v>
      </c>
      <c r="EI42" s="603">
        <f t="shared" si="250"/>
        <v>24130.48</v>
      </c>
      <c r="EJ42" s="600">
        <f t="shared" si="251"/>
        <v>25659.966666666664</v>
      </c>
      <c r="EK42" s="600">
        <f t="shared" si="252"/>
        <v>26749.576470588236</v>
      </c>
      <c r="EL42" s="600">
        <f t="shared" si="253"/>
        <v>29941.9010989011</v>
      </c>
      <c r="EM42" s="600">
        <f t="shared" si="254"/>
        <v>36796.523809523809</v>
      </c>
      <c r="EN42" s="600">
        <f t="shared" si="255"/>
        <v>40901.333333333336</v>
      </c>
      <c r="EO42" s="600">
        <f t="shared" si="119"/>
        <v>29451.531531531531</v>
      </c>
      <c r="EP42" s="601">
        <f t="shared" si="120"/>
        <v>32255.455357142855</v>
      </c>
      <c r="EQ42" s="600">
        <f t="shared" si="121"/>
        <v>32628.574822913721</v>
      </c>
      <c r="ER42" s="600">
        <f t="shared" si="122"/>
        <v>32988.403325333376</v>
      </c>
      <c r="ES42" s="600">
        <f t="shared" si="123"/>
        <v>33335.638597465353</v>
      </c>
      <c r="ET42" s="601">
        <f t="shared" si="124"/>
        <v>33670.930373955569</v>
      </c>
      <c r="EV42" s="605">
        <v>286251.24</v>
      </c>
      <c r="EW42" s="604">
        <v>286251.24</v>
      </c>
      <c r="EX42" s="604">
        <v>286251.24</v>
      </c>
      <c r="EY42" s="604">
        <v>296960.84000000003</v>
      </c>
      <c r="EZ42" s="604">
        <v>300008.5</v>
      </c>
      <c r="FA42" s="604">
        <v>302985.32</v>
      </c>
      <c r="FB42" s="604">
        <v>315421.26</v>
      </c>
      <c r="FC42" s="604">
        <v>313959.14</v>
      </c>
      <c r="FD42" s="605">
        <f t="shared" si="125"/>
        <v>318118.00663811411</v>
      </c>
      <c r="FE42" s="604">
        <f t="shared" si="177"/>
        <v>322331.96379441989</v>
      </c>
      <c r="FF42" s="604">
        <f t="shared" si="177"/>
        <v>326601.74122667557</v>
      </c>
      <c r="FG42" s="606">
        <f t="shared" si="177"/>
        <v>330928.0783593916</v>
      </c>
    </row>
    <row r="43" spans="1:163" x14ac:dyDescent="0.25">
      <c r="A43" s="108">
        <v>41</v>
      </c>
      <c r="B43" s="130" t="s">
        <v>36</v>
      </c>
      <c r="C43" s="605">
        <v>4179517</v>
      </c>
      <c r="D43" s="604">
        <v>4207793</v>
      </c>
      <c r="E43" s="604">
        <v>4383443</v>
      </c>
      <c r="F43" s="604">
        <v>4487116</v>
      </c>
      <c r="G43" s="604">
        <v>4645099</v>
      </c>
      <c r="H43" s="604">
        <v>4788321</v>
      </c>
      <c r="I43" s="600">
        <v>4556286</v>
      </c>
      <c r="J43" s="601">
        <v>4810317</v>
      </c>
      <c r="K43" s="600">
        <f t="shared" ref="K43:N43" si="258">J43*K$186</f>
        <v>4949418.6739928043</v>
      </c>
      <c r="L43" s="600">
        <f t="shared" si="258"/>
        <v>5088520.3479856085</v>
      </c>
      <c r="M43" s="600">
        <f t="shared" si="258"/>
        <v>5227622.0219784128</v>
      </c>
      <c r="N43" s="600">
        <f t="shared" si="258"/>
        <v>5366723.6959712161</v>
      </c>
      <c r="O43" s="603">
        <v>258974</v>
      </c>
      <c r="P43" s="600">
        <v>260065</v>
      </c>
      <c r="Q43" s="600">
        <v>263893</v>
      </c>
      <c r="R43" s="600">
        <v>264479</v>
      </c>
      <c r="S43" s="600">
        <v>229918</v>
      </c>
      <c r="T43" s="600">
        <v>200253</v>
      </c>
      <c r="U43" s="600">
        <v>136109</v>
      </c>
      <c r="V43" s="600">
        <v>133494</v>
      </c>
      <c r="W43" s="603">
        <f t="shared" si="63"/>
        <v>133504.47474459562</v>
      </c>
      <c r="X43" s="600">
        <f t="shared" si="171"/>
        <v>133514.94948919123</v>
      </c>
      <c r="Y43" s="600">
        <f t="shared" si="171"/>
        <v>133525.42423378685</v>
      </c>
      <c r="Z43" s="601">
        <f t="shared" si="171"/>
        <v>133535.89897838247</v>
      </c>
      <c r="AA43" s="604">
        <f t="shared" si="65"/>
        <v>3920543</v>
      </c>
      <c r="AB43" s="604">
        <f t="shared" si="66"/>
        <v>3947728</v>
      </c>
      <c r="AC43" s="604">
        <f t="shared" si="67"/>
        <v>4119550</v>
      </c>
      <c r="AD43" s="604">
        <f t="shared" si="68"/>
        <v>4222637</v>
      </c>
      <c r="AE43" s="604">
        <f t="shared" si="69"/>
        <v>4415181</v>
      </c>
      <c r="AF43" s="604">
        <f t="shared" si="70"/>
        <v>4588068</v>
      </c>
      <c r="AG43" s="604">
        <f t="shared" si="71"/>
        <v>4420177</v>
      </c>
      <c r="AH43" s="604">
        <f t="shared" si="72"/>
        <v>4676823</v>
      </c>
      <c r="AI43" s="605">
        <f t="shared" si="73"/>
        <v>4815914.1992482087</v>
      </c>
      <c r="AJ43" s="604">
        <f t="shared" si="74"/>
        <v>4955005.3984964173</v>
      </c>
      <c r="AK43" s="604">
        <f t="shared" si="75"/>
        <v>5094096.597744626</v>
      </c>
      <c r="AL43" s="606">
        <f t="shared" si="76"/>
        <v>5233187.7969928337</v>
      </c>
      <c r="AM43" s="600">
        <f t="shared" si="77"/>
        <v>3130004.25</v>
      </c>
      <c r="AN43" s="600">
        <f t="shared" si="78"/>
        <v>3275623</v>
      </c>
      <c r="AO43" s="600">
        <f t="shared" si="79"/>
        <v>3542165</v>
      </c>
      <c r="AP43" s="600">
        <f t="shared" si="80"/>
        <v>3693174.5</v>
      </c>
      <c r="AQ43" s="600">
        <f t="shared" si="81"/>
        <v>3951189.75</v>
      </c>
      <c r="AR43" s="600">
        <f t="shared" si="82"/>
        <v>4022313</v>
      </c>
      <c r="AS43" s="600">
        <f t="shared" si="83"/>
        <v>4088718.25</v>
      </c>
      <c r="AT43" s="600">
        <f t="shared" si="84"/>
        <v>4338751.75</v>
      </c>
      <c r="AU43" s="603">
        <f t="shared" si="85"/>
        <v>4484476.1065144483</v>
      </c>
      <c r="AV43" s="600">
        <f t="shared" si="199"/>
        <v>4630206.7516537318</v>
      </c>
      <c r="AW43" s="600">
        <f t="shared" si="200"/>
        <v>4775943.4635591982</v>
      </c>
      <c r="AX43" s="601">
        <f t="shared" si="201"/>
        <v>4921686.0051612211</v>
      </c>
      <c r="AY43" s="600">
        <f t="shared" si="202"/>
        <v>790538.75</v>
      </c>
      <c r="AZ43" s="600">
        <f t="shared" si="203"/>
        <v>672105</v>
      </c>
      <c r="BA43" s="600">
        <f t="shared" si="204"/>
        <v>577385</v>
      </c>
      <c r="BB43" s="600">
        <f t="shared" si="205"/>
        <v>529462.5</v>
      </c>
      <c r="BC43" s="600">
        <f t="shared" si="206"/>
        <v>463991.25</v>
      </c>
      <c r="BD43" s="600">
        <f t="shared" si="207"/>
        <v>565755</v>
      </c>
      <c r="BE43" s="600">
        <f t="shared" si="88"/>
        <v>331458.75</v>
      </c>
      <c r="BF43" s="600">
        <f t="shared" si="89"/>
        <v>338071.25</v>
      </c>
      <c r="BG43" s="603">
        <f t="shared" si="90"/>
        <v>338224.15601529228</v>
      </c>
      <c r="BH43" s="600">
        <f t="shared" si="91"/>
        <v>338377.06203058449</v>
      </c>
      <c r="BI43" s="600">
        <f t="shared" si="92"/>
        <v>338529.96804587671</v>
      </c>
      <c r="BJ43" s="601">
        <f t="shared" si="93"/>
        <v>338682.87406116893</v>
      </c>
      <c r="BK43" s="604">
        <v>632431</v>
      </c>
      <c r="BL43" s="604">
        <v>537684</v>
      </c>
      <c r="BM43" s="604">
        <v>461908</v>
      </c>
      <c r="BN43" s="604">
        <v>423570</v>
      </c>
      <c r="BO43" s="604">
        <v>371193</v>
      </c>
      <c r="BP43" s="604">
        <v>452604</v>
      </c>
      <c r="BQ43" s="604">
        <v>265167</v>
      </c>
      <c r="BR43" s="604">
        <v>270457</v>
      </c>
      <c r="BS43" s="605">
        <f t="shared" si="94"/>
        <v>270579.3248122338</v>
      </c>
      <c r="BT43" s="604">
        <f t="shared" si="172"/>
        <v>270701.64962446759</v>
      </c>
      <c r="BU43" s="604">
        <f t="shared" si="172"/>
        <v>270823.97443670139</v>
      </c>
      <c r="BV43" s="606">
        <f t="shared" si="172"/>
        <v>270946.29924893513</v>
      </c>
      <c r="BW43" s="604">
        <f t="shared" si="239"/>
        <v>1450440.06</v>
      </c>
      <c r="BX43" s="604">
        <f t="shared" si="240"/>
        <v>1355693.06</v>
      </c>
      <c r="BY43" s="604">
        <f t="shared" si="241"/>
        <v>1279917.06</v>
      </c>
      <c r="BZ43" s="604">
        <f t="shared" si="242"/>
        <v>1251877.7</v>
      </c>
      <c r="CA43" s="604">
        <f t="shared" si="243"/>
        <v>1201232.76</v>
      </c>
      <c r="CB43" s="604">
        <f t="shared" si="244"/>
        <v>1284029.3199999998</v>
      </c>
      <c r="CC43" s="604">
        <f t="shared" si="245"/>
        <v>1096248.8999999999</v>
      </c>
      <c r="CD43" s="604">
        <f t="shared" si="102"/>
        <v>1091289.76</v>
      </c>
      <c r="CE43" s="605">
        <f t="shared" si="246"/>
        <v>1102285.2639814566</v>
      </c>
      <c r="CF43" s="604">
        <f t="shared" si="247"/>
        <v>1113424.7997693997</v>
      </c>
      <c r="CG43" s="604">
        <f t="shared" si="248"/>
        <v>1124710.2752843145</v>
      </c>
      <c r="CH43" s="606">
        <f t="shared" si="249"/>
        <v>1136143.6237199975</v>
      </c>
      <c r="CI43" s="159">
        <f t="shared" si="107"/>
        <v>161.14285714285714</v>
      </c>
      <c r="CJ43" s="157">
        <v>171</v>
      </c>
      <c r="CK43" s="158">
        <v>155</v>
      </c>
      <c r="CL43" s="158">
        <v>162</v>
      </c>
      <c r="CM43" s="158">
        <v>160</v>
      </c>
      <c r="CN43" s="158">
        <v>174</v>
      </c>
      <c r="CO43" s="158">
        <v>170</v>
      </c>
      <c r="CP43" s="158">
        <v>167</v>
      </c>
      <c r="CQ43" s="158">
        <v>140</v>
      </c>
      <c r="CR43" s="157">
        <f t="shared" si="108"/>
        <v>142.58558571188246</v>
      </c>
      <c r="CS43" s="158">
        <f t="shared" si="173"/>
        <v>145.17117142376492</v>
      </c>
      <c r="CT43" s="158">
        <f t="shared" si="173"/>
        <v>147.75675713564738</v>
      </c>
      <c r="CU43" s="158">
        <f t="shared" si="173"/>
        <v>150.34234284752984</v>
      </c>
      <c r="CV43" s="310">
        <f t="shared" si="109"/>
        <v>146.46396427970615</v>
      </c>
      <c r="CW43" s="604">
        <f t="shared" si="110"/>
        <v>23942.636025356122</v>
      </c>
      <c r="CX43" s="600">
        <f t="shared" si="111"/>
        <v>23942.636025356122</v>
      </c>
      <c r="CY43" s="604">
        <f t="shared" si="26"/>
        <v>25032.781477250788</v>
      </c>
      <c r="CZ43" s="604">
        <f t="shared" si="27"/>
        <v>25146.285287234725</v>
      </c>
      <c r="DA43" s="604">
        <f t="shared" si="28"/>
        <v>25232.422514871636</v>
      </c>
      <c r="DB43" s="604">
        <f t="shared" si="208"/>
        <v>26048.122113012643</v>
      </c>
      <c r="DC43" s="604">
        <f t="shared" si="209"/>
        <v>26479.357627926373</v>
      </c>
      <c r="DD43" s="604">
        <f t="shared" si="209"/>
        <v>26931.540509428491</v>
      </c>
      <c r="DE43" s="605">
        <f t="shared" si="210"/>
        <v>27150.99054421578</v>
      </c>
      <c r="DF43" s="604">
        <f t="shared" si="211"/>
        <v>27524.333956490984</v>
      </c>
      <c r="DG43" s="604">
        <f t="shared" si="212"/>
        <v>27884.378428171603</v>
      </c>
      <c r="DH43" s="606">
        <f t="shared" si="213"/>
        <v>28231.822111100952</v>
      </c>
      <c r="DJ43" s="9" t="s">
        <v>36</v>
      </c>
      <c r="DK43" s="603">
        <f t="shared" si="214"/>
        <v>4623.0336257309946</v>
      </c>
      <c r="DL43" s="600">
        <f t="shared" si="215"/>
        <v>4336.1612903225805</v>
      </c>
      <c r="DM43" s="600">
        <f t="shared" si="216"/>
        <v>3564.1049382716051</v>
      </c>
      <c r="DN43" s="600">
        <f t="shared" si="217"/>
        <v>3309.140625</v>
      </c>
      <c r="DO43" s="600">
        <f t="shared" si="218"/>
        <v>2666.6163793103447</v>
      </c>
      <c r="DP43" s="600">
        <f t="shared" si="219"/>
        <v>3327.9705882352941</v>
      </c>
      <c r="DQ43" s="600">
        <f t="shared" si="220"/>
        <v>1984.7829341317365</v>
      </c>
      <c r="DR43" s="601">
        <f t="shared" si="221"/>
        <v>2414.7946428571427</v>
      </c>
      <c r="DS43" s="600">
        <f t="shared" si="222"/>
        <v>2372.0781755508556</v>
      </c>
      <c r="DT43" s="600">
        <f t="shared" si="223"/>
        <v>2330.8833200969216</v>
      </c>
      <c r="DU43" s="600">
        <f t="shared" si="224"/>
        <v>2291.1301967401118</v>
      </c>
      <c r="DV43" s="600">
        <f t="shared" si="225"/>
        <v>2252.7444208092807</v>
      </c>
      <c r="DW43" s="603">
        <f t="shared" si="226"/>
        <v>18304.11842105263</v>
      </c>
      <c r="DX43" s="600">
        <f t="shared" si="227"/>
        <v>21133.051612903226</v>
      </c>
      <c r="DY43" s="600">
        <f t="shared" si="228"/>
        <v>21865.216049382718</v>
      </c>
      <c r="DZ43" s="600">
        <f t="shared" si="229"/>
        <v>23082.340625000001</v>
      </c>
      <c r="EA43" s="600">
        <f t="shared" si="230"/>
        <v>22707.987068965518</v>
      </c>
      <c r="EB43" s="600">
        <f t="shared" si="231"/>
        <v>23660.664705882355</v>
      </c>
      <c r="EC43" s="600">
        <f t="shared" si="232"/>
        <v>24483.342814371259</v>
      </c>
      <c r="ED43" s="600">
        <f t="shared" si="233"/>
        <v>30991.083928571428</v>
      </c>
      <c r="EE43" s="603">
        <f t="shared" si="234"/>
        <v>31403.525264333679</v>
      </c>
      <c r="EF43" s="600">
        <f t="shared" si="235"/>
        <v>31801.274944524408</v>
      </c>
      <c r="EG43" s="600">
        <f t="shared" si="236"/>
        <v>32185.104234068462</v>
      </c>
      <c r="EH43" s="601">
        <f t="shared" si="237"/>
        <v>32555.731341072969</v>
      </c>
      <c r="EI43" s="603">
        <f t="shared" si="250"/>
        <v>22927.152046783624</v>
      </c>
      <c r="EJ43" s="600">
        <f t="shared" si="251"/>
        <v>25469.212903225805</v>
      </c>
      <c r="EK43" s="600">
        <f t="shared" si="252"/>
        <v>25429.320987654322</v>
      </c>
      <c r="EL43" s="600">
        <f t="shared" si="253"/>
        <v>26391.481250000001</v>
      </c>
      <c r="EM43" s="600">
        <f t="shared" si="254"/>
        <v>25374.603448275862</v>
      </c>
      <c r="EN43" s="600">
        <f t="shared" si="255"/>
        <v>26988.635294117648</v>
      </c>
      <c r="EO43" s="600">
        <f t="shared" si="119"/>
        <v>26468.125748502996</v>
      </c>
      <c r="EP43" s="601">
        <f t="shared" si="120"/>
        <v>33405.87857142857</v>
      </c>
      <c r="EQ43" s="600">
        <f t="shared" si="121"/>
        <v>33775.603439884537</v>
      </c>
      <c r="ER43" s="600">
        <f t="shared" si="122"/>
        <v>34132.158264621328</v>
      </c>
      <c r="ES43" s="600">
        <f t="shared" si="123"/>
        <v>34476.234430808574</v>
      </c>
      <c r="ET43" s="601">
        <f t="shared" si="124"/>
        <v>34808.475761882248</v>
      </c>
      <c r="EV43" s="605">
        <v>818009.06</v>
      </c>
      <c r="EW43" s="604">
        <v>818009.06</v>
      </c>
      <c r="EX43" s="604">
        <v>818009.06</v>
      </c>
      <c r="EY43" s="604">
        <v>828307.7</v>
      </c>
      <c r="EZ43" s="604">
        <v>830039.76</v>
      </c>
      <c r="FA43" s="604">
        <v>831425.32</v>
      </c>
      <c r="FB43" s="604">
        <v>831081.9</v>
      </c>
      <c r="FC43" s="604">
        <v>820832.76</v>
      </c>
      <c r="FD43" s="605">
        <f t="shared" si="125"/>
        <v>831705.93916922284</v>
      </c>
      <c r="FE43" s="604">
        <f t="shared" si="177"/>
        <v>842723.15014493209</v>
      </c>
      <c r="FF43" s="604">
        <f t="shared" si="177"/>
        <v>853886.30084761325</v>
      </c>
      <c r="FG43" s="606">
        <f t="shared" si="177"/>
        <v>865197.3244710624</v>
      </c>
    </row>
    <row r="44" spans="1:163" x14ac:dyDescent="0.25">
      <c r="A44" s="108">
        <v>42</v>
      </c>
      <c r="B44" s="130" t="s">
        <v>37</v>
      </c>
      <c r="C44" s="605">
        <v>6496548</v>
      </c>
      <c r="D44" s="604">
        <v>6703062</v>
      </c>
      <c r="E44" s="604">
        <v>6210687</v>
      </c>
      <c r="F44" s="604">
        <v>6226634</v>
      </c>
      <c r="G44" s="604">
        <v>6898079</v>
      </c>
      <c r="H44" s="604">
        <v>7070980</v>
      </c>
      <c r="I44" s="600">
        <v>6706311</v>
      </c>
      <c r="J44" s="601">
        <v>7642677</v>
      </c>
      <c r="K44" s="600">
        <f t="shared" ref="K44:N44" si="259">J44*K$186</f>
        <v>7863683.0510536628</v>
      </c>
      <c r="L44" s="600">
        <f t="shared" si="259"/>
        <v>8084689.1021073256</v>
      </c>
      <c r="M44" s="600">
        <f t="shared" si="259"/>
        <v>8305695.1531609884</v>
      </c>
      <c r="N44" s="600">
        <f t="shared" si="259"/>
        <v>8526701.2042146493</v>
      </c>
      <c r="O44" s="603">
        <v>319907</v>
      </c>
      <c r="P44" s="600">
        <v>401716</v>
      </c>
      <c r="Q44" s="600">
        <v>332726</v>
      </c>
      <c r="R44" s="600">
        <v>356370</v>
      </c>
      <c r="S44" s="600">
        <v>450804</v>
      </c>
      <c r="T44" s="600">
        <v>263388</v>
      </c>
      <c r="U44" s="600">
        <v>283326</v>
      </c>
      <c r="V44" s="600">
        <v>455587</v>
      </c>
      <c r="W44" s="603">
        <f t="shared" si="63"/>
        <v>455622.74810452963</v>
      </c>
      <c r="X44" s="600">
        <f t="shared" si="171"/>
        <v>455658.49620905932</v>
      </c>
      <c r="Y44" s="600">
        <f t="shared" si="171"/>
        <v>455694.24431358901</v>
      </c>
      <c r="Z44" s="601">
        <f t="shared" si="171"/>
        <v>455729.99241811864</v>
      </c>
      <c r="AA44" s="604">
        <f t="shared" si="65"/>
        <v>6176641</v>
      </c>
      <c r="AB44" s="604">
        <f t="shared" si="66"/>
        <v>6301346</v>
      </c>
      <c r="AC44" s="604">
        <f t="shared" si="67"/>
        <v>5877961</v>
      </c>
      <c r="AD44" s="604">
        <f t="shared" si="68"/>
        <v>5870264</v>
      </c>
      <c r="AE44" s="604">
        <f t="shared" si="69"/>
        <v>6447275</v>
      </c>
      <c r="AF44" s="604">
        <f t="shared" si="70"/>
        <v>6807592</v>
      </c>
      <c r="AG44" s="604">
        <f t="shared" si="71"/>
        <v>6422985</v>
      </c>
      <c r="AH44" s="604">
        <f t="shared" si="72"/>
        <v>7187090</v>
      </c>
      <c r="AI44" s="605">
        <f t="shared" si="73"/>
        <v>7408060.3029491333</v>
      </c>
      <c r="AJ44" s="604">
        <f t="shared" si="74"/>
        <v>7629030.6058982667</v>
      </c>
      <c r="AK44" s="604">
        <f t="shared" si="75"/>
        <v>7850000.9088473991</v>
      </c>
      <c r="AL44" s="606">
        <f t="shared" si="76"/>
        <v>8070971.2117965305</v>
      </c>
      <c r="AM44" s="600">
        <f t="shared" si="77"/>
        <v>5418591</v>
      </c>
      <c r="AN44" s="600">
        <f t="shared" si="78"/>
        <v>5308233.5</v>
      </c>
      <c r="AO44" s="600">
        <f t="shared" si="79"/>
        <v>5297334.75</v>
      </c>
      <c r="AP44" s="600">
        <f t="shared" si="80"/>
        <v>5276445.25</v>
      </c>
      <c r="AQ44" s="600">
        <f t="shared" si="81"/>
        <v>5753611.25</v>
      </c>
      <c r="AR44" s="600">
        <f t="shared" si="82"/>
        <v>6206014.5</v>
      </c>
      <c r="AS44" s="600">
        <f t="shared" si="83"/>
        <v>5737470</v>
      </c>
      <c r="AT44" s="600">
        <f t="shared" si="84"/>
        <v>6595672.5</v>
      </c>
      <c r="AU44" s="603">
        <f t="shared" si="85"/>
        <v>6817199.3782876423</v>
      </c>
      <c r="AV44" s="600">
        <f t="shared" si="199"/>
        <v>7038735.8164008455</v>
      </c>
      <c r="AW44" s="600">
        <f t="shared" si="200"/>
        <v>7260281.4770750953</v>
      </c>
      <c r="AX44" s="601">
        <f t="shared" si="201"/>
        <v>7481835.9999224935</v>
      </c>
      <c r="AY44" s="600">
        <f t="shared" si="202"/>
        <v>758050</v>
      </c>
      <c r="AZ44" s="600">
        <f t="shared" si="203"/>
        <v>993112.5</v>
      </c>
      <c r="BA44" s="600">
        <f t="shared" si="204"/>
        <v>580626.25</v>
      </c>
      <c r="BB44" s="600">
        <f t="shared" si="205"/>
        <v>593818.75</v>
      </c>
      <c r="BC44" s="600">
        <f t="shared" si="206"/>
        <v>693663.75</v>
      </c>
      <c r="BD44" s="600">
        <f t="shared" si="207"/>
        <v>601577.5</v>
      </c>
      <c r="BE44" s="600">
        <f t="shared" si="88"/>
        <v>685515</v>
      </c>
      <c r="BF44" s="600">
        <f t="shared" si="89"/>
        <v>591417.5</v>
      </c>
      <c r="BG44" s="603">
        <f t="shared" si="90"/>
        <v>591684.9918180682</v>
      </c>
      <c r="BH44" s="600">
        <f t="shared" si="91"/>
        <v>591952.4836361364</v>
      </c>
      <c r="BI44" s="600">
        <f t="shared" si="92"/>
        <v>592219.97545420472</v>
      </c>
      <c r="BJ44" s="601">
        <f t="shared" si="93"/>
        <v>592487.4672722728</v>
      </c>
      <c r="BK44" s="604">
        <v>606440</v>
      </c>
      <c r="BL44" s="604">
        <v>794490</v>
      </c>
      <c r="BM44" s="604">
        <v>464501</v>
      </c>
      <c r="BN44" s="604">
        <v>475055</v>
      </c>
      <c r="BO44" s="604">
        <v>554931</v>
      </c>
      <c r="BP44" s="604">
        <v>481262</v>
      </c>
      <c r="BQ44" s="604">
        <v>548412</v>
      </c>
      <c r="BR44" s="604">
        <v>473134</v>
      </c>
      <c r="BS44" s="605">
        <f t="shared" si="94"/>
        <v>473347.99345445458</v>
      </c>
      <c r="BT44" s="604">
        <f t="shared" si="172"/>
        <v>473561.98690890917</v>
      </c>
      <c r="BU44" s="604">
        <f t="shared" si="172"/>
        <v>473775.98036336375</v>
      </c>
      <c r="BV44" s="606">
        <f t="shared" si="172"/>
        <v>473989.97381781827</v>
      </c>
      <c r="BW44" s="604">
        <f t="shared" si="239"/>
        <v>2277498.4</v>
      </c>
      <c r="BX44" s="604">
        <f t="shared" si="240"/>
        <v>2465548.4</v>
      </c>
      <c r="BY44" s="604">
        <f t="shared" si="241"/>
        <v>2135559.4</v>
      </c>
      <c r="BZ44" s="604">
        <f t="shared" si="242"/>
        <v>2161559.38</v>
      </c>
      <c r="CA44" s="604">
        <f t="shared" si="243"/>
        <v>2244294.2800000003</v>
      </c>
      <c r="CB44" s="604">
        <f t="shared" si="244"/>
        <v>2173281.34</v>
      </c>
      <c r="CC44" s="604">
        <f t="shared" si="245"/>
        <v>2245614.1</v>
      </c>
      <c r="CD44" s="604">
        <f t="shared" si="102"/>
        <v>2134361.04</v>
      </c>
      <c r="CE44" s="605">
        <f t="shared" si="246"/>
        <v>2156580.5138968746</v>
      </c>
      <c r="CF44" s="604">
        <f t="shared" si="247"/>
        <v>2179091.4838733589</v>
      </c>
      <c r="CG44" s="604">
        <f t="shared" si="248"/>
        <v>2201897.8112386689</v>
      </c>
      <c r="CH44" s="606">
        <f t="shared" si="249"/>
        <v>2225003.4084509369</v>
      </c>
      <c r="CI44" s="159">
        <f t="shared" si="107"/>
        <v>159.71428571428572</v>
      </c>
      <c r="CJ44" s="157">
        <v>164</v>
      </c>
      <c r="CK44" s="158">
        <v>146</v>
      </c>
      <c r="CL44" s="158">
        <v>143</v>
      </c>
      <c r="CM44" s="158">
        <v>152</v>
      </c>
      <c r="CN44" s="158">
        <v>154</v>
      </c>
      <c r="CO44" s="158">
        <v>156</v>
      </c>
      <c r="CP44" s="158">
        <v>171</v>
      </c>
      <c r="CQ44" s="158">
        <v>196</v>
      </c>
      <c r="CR44" s="157">
        <f t="shared" si="108"/>
        <v>199.61981999663544</v>
      </c>
      <c r="CS44" s="158">
        <f t="shared" si="173"/>
        <v>203.23963999327088</v>
      </c>
      <c r="CT44" s="158">
        <f t="shared" si="173"/>
        <v>206.85945998990633</v>
      </c>
      <c r="CU44" s="158">
        <f t="shared" si="173"/>
        <v>210.47927998654177</v>
      </c>
      <c r="CV44" s="310">
        <f t="shared" si="109"/>
        <v>205.04954999158861</v>
      </c>
      <c r="CW44" s="604">
        <f t="shared" si="110"/>
        <v>23942.636025356122</v>
      </c>
      <c r="CX44" s="600">
        <f t="shared" si="111"/>
        <v>23942.636025356122</v>
      </c>
      <c r="CY44" s="604">
        <f t="shared" si="26"/>
        <v>25032.781477250788</v>
      </c>
      <c r="CZ44" s="604">
        <f t="shared" si="27"/>
        <v>25146.285287234725</v>
      </c>
      <c r="DA44" s="604">
        <f t="shared" si="28"/>
        <v>25232.422514871636</v>
      </c>
      <c r="DB44" s="604">
        <f t="shared" si="208"/>
        <v>26048.122113012643</v>
      </c>
      <c r="DC44" s="604">
        <f t="shared" si="209"/>
        <v>26479.357627926373</v>
      </c>
      <c r="DD44" s="604">
        <f t="shared" si="209"/>
        <v>26931.540509428491</v>
      </c>
      <c r="DE44" s="605">
        <f t="shared" si="210"/>
        <v>27150.99054421578</v>
      </c>
      <c r="DF44" s="604">
        <f t="shared" si="211"/>
        <v>27524.333956490984</v>
      </c>
      <c r="DG44" s="604">
        <f t="shared" si="212"/>
        <v>27884.378428171603</v>
      </c>
      <c r="DH44" s="606">
        <f t="shared" si="213"/>
        <v>28231.822111100952</v>
      </c>
      <c r="DJ44" s="9" t="s">
        <v>37</v>
      </c>
      <c r="DK44" s="603">
        <f t="shared" si="214"/>
        <v>4622.2560975609758</v>
      </c>
      <c r="DL44" s="600">
        <f t="shared" si="215"/>
        <v>6802.1404109589039</v>
      </c>
      <c r="DM44" s="600">
        <f t="shared" si="216"/>
        <v>4060.3234265734268</v>
      </c>
      <c r="DN44" s="600">
        <f t="shared" si="217"/>
        <v>3906.7023026315787</v>
      </c>
      <c r="DO44" s="600">
        <f t="shared" si="218"/>
        <v>4504.3100649350654</v>
      </c>
      <c r="DP44" s="600">
        <f t="shared" si="219"/>
        <v>3856.2660256410259</v>
      </c>
      <c r="DQ44" s="600">
        <f t="shared" si="220"/>
        <v>4008.8596491228072</v>
      </c>
      <c r="DR44" s="601">
        <f t="shared" si="221"/>
        <v>3017.4362244897961</v>
      </c>
      <c r="DS44" s="600">
        <f t="shared" si="222"/>
        <v>2964.0593395387341</v>
      </c>
      <c r="DT44" s="600">
        <f t="shared" si="223"/>
        <v>2912.5838033158075</v>
      </c>
      <c r="DU44" s="600">
        <f t="shared" si="224"/>
        <v>2862.909801094434</v>
      </c>
      <c r="DV44" s="600">
        <f t="shared" si="225"/>
        <v>2814.9443845976525</v>
      </c>
      <c r="DW44" s="603">
        <f t="shared" si="226"/>
        <v>33040.189024390245</v>
      </c>
      <c r="DX44" s="600">
        <f t="shared" si="227"/>
        <v>36357.763698630137</v>
      </c>
      <c r="DY44" s="600">
        <f t="shared" si="228"/>
        <v>37044.29895104895</v>
      </c>
      <c r="DZ44" s="600">
        <f t="shared" si="229"/>
        <v>34713.45559210526</v>
      </c>
      <c r="EA44" s="600">
        <f t="shared" si="230"/>
        <v>37361.112012987011</v>
      </c>
      <c r="EB44" s="600">
        <f t="shared" si="231"/>
        <v>39782.144230769234</v>
      </c>
      <c r="EC44" s="600">
        <f t="shared" si="232"/>
        <v>33552.456140350878</v>
      </c>
      <c r="ED44" s="600">
        <f t="shared" si="233"/>
        <v>33651.390306122448</v>
      </c>
      <c r="EE44" s="603">
        <f t="shared" si="234"/>
        <v>34146.786182083291</v>
      </c>
      <c r="EF44" s="600">
        <f t="shared" si="235"/>
        <v>34624.535462152577</v>
      </c>
      <c r="EG44" s="600">
        <f t="shared" si="236"/>
        <v>35085.564536170292</v>
      </c>
      <c r="EH44" s="601">
        <f t="shared" si="237"/>
        <v>35530.736065813406</v>
      </c>
      <c r="EI44" s="603">
        <f t="shared" si="250"/>
        <v>37662.445121951219</v>
      </c>
      <c r="EJ44" s="600">
        <f t="shared" si="251"/>
        <v>43159.904109589042</v>
      </c>
      <c r="EK44" s="600">
        <f t="shared" si="252"/>
        <v>41104.622377622378</v>
      </c>
      <c r="EL44" s="600">
        <f t="shared" si="253"/>
        <v>38620.15789473684</v>
      </c>
      <c r="EM44" s="600">
        <f t="shared" si="254"/>
        <v>41865.422077922078</v>
      </c>
      <c r="EN44" s="600">
        <f t="shared" si="255"/>
        <v>43638.410256410258</v>
      </c>
      <c r="EO44" s="600">
        <f t="shared" si="119"/>
        <v>37561.315789473687</v>
      </c>
      <c r="EP44" s="601">
        <f t="shared" si="120"/>
        <v>36668.826530612241</v>
      </c>
      <c r="EQ44" s="600">
        <f t="shared" si="121"/>
        <v>37110.845521622025</v>
      </c>
      <c r="ER44" s="600">
        <f t="shared" si="122"/>
        <v>37537.119265468384</v>
      </c>
      <c r="ES44" s="600">
        <f t="shared" si="123"/>
        <v>37948.474337264728</v>
      </c>
      <c r="ET44" s="601">
        <f t="shared" si="124"/>
        <v>38345.680450411055</v>
      </c>
      <c r="EV44" s="605">
        <v>1671058.4</v>
      </c>
      <c r="EW44" s="604">
        <v>1671058.4</v>
      </c>
      <c r="EX44" s="604">
        <v>1671058.4</v>
      </c>
      <c r="EY44" s="604">
        <v>1686504.3800000001</v>
      </c>
      <c r="EZ44" s="604">
        <v>1689363.28</v>
      </c>
      <c r="FA44" s="604">
        <v>1692019.34</v>
      </c>
      <c r="FB44" s="604">
        <v>1697202.1</v>
      </c>
      <c r="FC44" s="604">
        <v>1661227.04</v>
      </c>
      <c r="FD44" s="605">
        <f t="shared" si="125"/>
        <v>1683232.5204424202</v>
      </c>
      <c r="FE44" s="604">
        <f t="shared" si="177"/>
        <v>1705529.49696445</v>
      </c>
      <c r="FF44" s="604">
        <f t="shared" si="177"/>
        <v>1728121.8308753052</v>
      </c>
      <c r="FG44" s="606">
        <f t="shared" si="177"/>
        <v>1751013.4346331188</v>
      </c>
    </row>
    <row r="45" spans="1:163" s="118" customFormat="1" x14ac:dyDescent="0.25">
      <c r="A45" s="108">
        <v>43</v>
      </c>
      <c r="B45" s="9" t="s">
        <v>38</v>
      </c>
      <c r="C45" s="605">
        <v>18728494</v>
      </c>
      <c r="D45" s="604">
        <v>20016414</v>
      </c>
      <c r="E45" s="604">
        <v>19864040</v>
      </c>
      <c r="F45" s="604">
        <v>20732262</v>
      </c>
      <c r="G45" s="604">
        <v>20914377</v>
      </c>
      <c r="H45" s="604">
        <v>22215171</v>
      </c>
      <c r="I45" s="600">
        <v>20995340</v>
      </c>
      <c r="J45" s="601">
        <v>23795502</v>
      </c>
      <c r="K45" s="600">
        <f t="shared" ref="K45:N45" si="260">J45*K$186</f>
        <v>24483605.125365566</v>
      </c>
      <c r="L45" s="600">
        <f t="shared" si="260"/>
        <v>25171708.250731133</v>
      </c>
      <c r="M45" s="600">
        <f t="shared" si="260"/>
        <v>25859811.376096699</v>
      </c>
      <c r="N45" s="600">
        <f t="shared" si="260"/>
        <v>26547914.501462262</v>
      </c>
      <c r="O45" s="603">
        <v>1714267</v>
      </c>
      <c r="P45" s="600">
        <v>1380424</v>
      </c>
      <c r="Q45" s="600">
        <v>1887199</v>
      </c>
      <c r="R45" s="600">
        <v>2305774</v>
      </c>
      <c r="S45" s="600">
        <v>1948047</v>
      </c>
      <c r="T45" s="600">
        <v>2045840</v>
      </c>
      <c r="U45" s="600">
        <v>1700000</v>
      </c>
      <c r="V45" s="600">
        <v>1847985</v>
      </c>
      <c r="W45" s="603">
        <f t="shared" si="63"/>
        <v>1848130.0040518038</v>
      </c>
      <c r="X45" s="600">
        <f t="shared" si="171"/>
        <v>1848275.0081036079</v>
      </c>
      <c r="Y45" s="600">
        <f t="shared" si="171"/>
        <v>1848420.012155412</v>
      </c>
      <c r="Z45" s="601">
        <f t="shared" si="171"/>
        <v>1848565.0162072161</v>
      </c>
      <c r="AA45" s="604">
        <f t="shared" si="65"/>
        <v>17014227</v>
      </c>
      <c r="AB45" s="604">
        <f t="shared" si="66"/>
        <v>18635990</v>
      </c>
      <c r="AC45" s="604">
        <f t="shared" si="67"/>
        <v>17976841</v>
      </c>
      <c r="AD45" s="604">
        <f t="shared" si="68"/>
        <v>18426488</v>
      </c>
      <c r="AE45" s="604">
        <f t="shared" si="69"/>
        <v>18966330</v>
      </c>
      <c r="AF45" s="604">
        <f t="shared" si="70"/>
        <v>20169331</v>
      </c>
      <c r="AG45" s="604">
        <f t="shared" si="71"/>
        <v>19295340</v>
      </c>
      <c r="AH45" s="604">
        <f t="shared" si="72"/>
        <v>21947517</v>
      </c>
      <c r="AI45" s="605">
        <f t="shared" si="73"/>
        <v>22635475.121313762</v>
      </c>
      <c r="AJ45" s="604">
        <f t="shared" si="74"/>
        <v>23323433.242627524</v>
      </c>
      <c r="AK45" s="604">
        <f t="shared" si="75"/>
        <v>24011391.363941286</v>
      </c>
      <c r="AL45" s="606">
        <f t="shared" si="76"/>
        <v>24699349.485255048</v>
      </c>
      <c r="AM45" s="600">
        <f t="shared" si="77"/>
        <v>14382635.75</v>
      </c>
      <c r="AN45" s="600">
        <f t="shared" si="78"/>
        <v>16199095</v>
      </c>
      <c r="AO45" s="600">
        <f t="shared" si="79"/>
        <v>15783179.75</v>
      </c>
      <c r="AP45" s="600">
        <f t="shared" si="80"/>
        <v>16481931.75</v>
      </c>
      <c r="AQ45" s="600">
        <f t="shared" si="81"/>
        <v>16827993.75</v>
      </c>
      <c r="AR45" s="600">
        <f t="shared" si="82"/>
        <v>17750364.75</v>
      </c>
      <c r="AS45" s="600">
        <f t="shared" si="83"/>
        <v>17268555</v>
      </c>
      <c r="AT45" s="600">
        <f t="shared" si="84"/>
        <v>20443585.75</v>
      </c>
      <c r="AU45" s="603">
        <f t="shared" si="85"/>
        <v>21130218.346176241</v>
      </c>
      <c r="AV45" s="600">
        <f t="shared" si="199"/>
        <v>21816880.573464945</v>
      </c>
      <c r="AW45" s="600">
        <f t="shared" si="200"/>
        <v>22503571.386499465</v>
      </c>
      <c r="AX45" s="601">
        <f t="shared" si="201"/>
        <v>23190289.668241188</v>
      </c>
      <c r="AY45" s="600">
        <f t="shared" si="202"/>
        <v>2631591.25</v>
      </c>
      <c r="AZ45" s="600">
        <f t="shared" si="203"/>
        <v>2436895</v>
      </c>
      <c r="BA45" s="600">
        <f t="shared" si="204"/>
        <v>2193661.25</v>
      </c>
      <c r="BB45" s="600">
        <f t="shared" si="205"/>
        <v>1944556.25</v>
      </c>
      <c r="BC45" s="600">
        <f t="shared" si="206"/>
        <v>2138336.25</v>
      </c>
      <c r="BD45" s="600">
        <f t="shared" si="207"/>
        <v>2418966.25</v>
      </c>
      <c r="BE45" s="600">
        <f t="shared" si="88"/>
        <v>2026785</v>
      </c>
      <c r="BF45" s="600">
        <f t="shared" si="89"/>
        <v>1503931.25</v>
      </c>
      <c r="BG45" s="603">
        <f t="shared" si="90"/>
        <v>1504611.4620402458</v>
      </c>
      <c r="BH45" s="600">
        <f t="shared" si="91"/>
        <v>1505291.6740804915</v>
      </c>
      <c r="BI45" s="600">
        <f t="shared" si="92"/>
        <v>1505971.8861207375</v>
      </c>
      <c r="BJ45" s="601">
        <f t="shared" si="93"/>
        <v>1506652.0981609833</v>
      </c>
      <c r="BK45" s="604">
        <v>2105273</v>
      </c>
      <c r="BL45" s="604">
        <v>1949516</v>
      </c>
      <c r="BM45" s="604">
        <v>1754929</v>
      </c>
      <c r="BN45" s="604">
        <v>1555645</v>
      </c>
      <c r="BO45" s="604">
        <v>1710669</v>
      </c>
      <c r="BP45" s="604">
        <v>1935173</v>
      </c>
      <c r="BQ45" s="604">
        <v>1621428</v>
      </c>
      <c r="BR45" s="604">
        <v>1203145</v>
      </c>
      <c r="BS45" s="605">
        <f t="shared" si="94"/>
        <v>1203689.1696321967</v>
      </c>
      <c r="BT45" s="604">
        <f t="shared" si="172"/>
        <v>1204233.3392643933</v>
      </c>
      <c r="BU45" s="604">
        <f t="shared" si="172"/>
        <v>1204777.50889659</v>
      </c>
      <c r="BV45" s="606">
        <f t="shared" si="172"/>
        <v>1205321.6785287866</v>
      </c>
      <c r="BW45" s="604">
        <f t="shared" si="239"/>
        <v>11281652.74</v>
      </c>
      <c r="BX45" s="604">
        <f t="shared" si="240"/>
        <v>11125895.74</v>
      </c>
      <c r="BY45" s="604">
        <f t="shared" si="241"/>
        <v>10931308.74</v>
      </c>
      <c r="BZ45" s="604">
        <f t="shared" si="242"/>
        <v>11109268.42</v>
      </c>
      <c r="CA45" s="604">
        <f t="shared" si="243"/>
        <v>11844655.060000001</v>
      </c>
      <c r="CB45" s="604">
        <f t="shared" si="244"/>
        <v>12673637.66</v>
      </c>
      <c r="CC45" s="604">
        <f t="shared" si="245"/>
        <v>12524858.560000001</v>
      </c>
      <c r="CD45" s="604">
        <f t="shared" si="102"/>
        <v>11987724.52</v>
      </c>
      <c r="CE45" s="605">
        <f t="shared" si="246"/>
        <v>12131126.858920773</v>
      </c>
      <c r="CF45" s="604">
        <f t="shared" si="247"/>
        <v>12276421.571716174</v>
      </c>
      <c r="CG45" s="604">
        <f t="shared" si="248"/>
        <v>12423633.725758262</v>
      </c>
      <c r="CH45" s="606">
        <f t="shared" si="249"/>
        <v>12572788.720474593</v>
      </c>
      <c r="CI45" s="159">
        <f t="shared" si="107"/>
        <v>1115</v>
      </c>
      <c r="CJ45" s="157">
        <v>1069</v>
      </c>
      <c r="CK45" s="158">
        <v>1058</v>
      </c>
      <c r="CL45" s="158">
        <v>1092</v>
      </c>
      <c r="CM45" s="158">
        <v>1089</v>
      </c>
      <c r="CN45" s="158">
        <v>1118</v>
      </c>
      <c r="CO45" s="158">
        <v>1107</v>
      </c>
      <c r="CP45" s="158">
        <v>1140</v>
      </c>
      <c r="CQ45" s="158">
        <v>1201</v>
      </c>
      <c r="CR45" s="157">
        <f t="shared" si="108"/>
        <v>1223.1806317140774</v>
      </c>
      <c r="CS45" s="158">
        <f t="shared" si="173"/>
        <v>1245.3612634281549</v>
      </c>
      <c r="CT45" s="158">
        <f t="shared" si="173"/>
        <v>1267.5418951422323</v>
      </c>
      <c r="CU45" s="158">
        <f t="shared" si="173"/>
        <v>1289.7225268563097</v>
      </c>
      <c r="CV45" s="310">
        <f t="shared" si="109"/>
        <v>1256.4515792851937</v>
      </c>
      <c r="CW45" s="604">
        <f t="shared" si="110"/>
        <v>23942.636025356122</v>
      </c>
      <c r="CX45" s="600">
        <f t="shared" si="111"/>
        <v>23942.636025356122</v>
      </c>
      <c r="CY45" s="604">
        <f t="shared" si="26"/>
        <v>25032.781477250788</v>
      </c>
      <c r="CZ45" s="604">
        <f t="shared" si="27"/>
        <v>25146.285287234725</v>
      </c>
      <c r="DA45" s="604">
        <f t="shared" si="28"/>
        <v>25232.422514871636</v>
      </c>
      <c r="DB45" s="604">
        <f t="shared" si="208"/>
        <v>26048.122113012643</v>
      </c>
      <c r="DC45" s="604">
        <f t="shared" si="209"/>
        <v>26479.357627926373</v>
      </c>
      <c r="DD45" s="604">
        <f t="shared" si="209"/>
        <v>26931.540509428491</v>
      </c>
      <c r="DE45" s="605">
        <f t="shared" si="210"/>
        <v>27150.99054421578</v>
      </c>
      <c r="DF45" s="604">
        <f t="shared" si="211"/>
        <v>27524.333956490984</v>
      </c>
      <c r="DG45" s="604">
        <f t="shared" si="212"/>
        <v>27884.378428171603</v>
      </c>
      <c r="DH45" s="606">
        <f t="shared" si="213"/>
        <v>28231.822111100952</v>
      </c>
      <c r="DJ45" s="9" t="s">
        <v>38</v>
      </c>
      <c r="DK45" s="603">
        <f t="shared" si="214"/>
        <v>2461.7317586529466</v>
      </c>
      <c r="DL45" s="600">
        <f t="shared" si="215"/>
        <v>2303.3034026465029</v>
      </c>
      <c r="DM45" s="600">
        <f t="shared" si="216"/>
        <v>2008.8472985347985</v>
      </c>
      <c r="DN45" s="600">
        <f t="shared" si="217"/>
        <v>1785.6347566574839</v>
      </c>
      <c r="DO45" s="600">
        <f t="shared" si="218"/>
        <v>1912.6442307692307</v>
      </c>
      <c r="DP45" s="600">
        <f t="shared" si="219"/>
        <v>2185.154697380307</v>
      </c>
      <c r="DQ45" s="600">
        <f t="shared" si="220"/>
        <v>1777.8815789473683</v>
      </c>
      <c r="DR45" s="601">
        <f t="shared" si="221"/>
        <v>1252.2325145711907</v>
      </c>
      <c r="DS45" s="600">
        <f t="shared" si="222"/>
        <v>1230.0811695585724</v>
      </c>
      <c r="DT45" s="600">
        <f t="shared" si="223"/>
        <v>1208.718882050993</v>
      </c>
      <c r="DU45" s="600">
        <f t="shared" si="224"/>
        <v>1188.1042290533132</v>
      </c>
      <c r="DV45" s="600">
        <f t="shared" si="225"/>
        <v>1168.1986371389805</v>
      </c>
      <c r="DW45" s="603">
        <f t="shared" si="226"/>
        <v>13454.28975678204</v>
      </c>
      <c r="DX45" s="600">
        <f t="shared" si="227"/>
        <v>15311.053875236295</v>
      </c>
      <c r="DY45" s="600">
        <f t="shared" si="228"/>
        <v>14453.461309523809</v>
      </c>
      <c r="DZ45" s="600">
        <f t="shared" si="229"/>
        <v>15134.923553719009</v>
      </c>
      <c r="EA45" s="600">
        <f t="shared" si="230"/>
        <v>15051.872763864043</v>
      </c>
      <c r="EB45" s="600">
        <f t="shared" si="231"/>
        <v>16034.65650406504</v>
      </c>
      <c r="EC45" s="600">
        <f t="shared" si="232"/>
        <v>15147.855263157895</v>
      </c>
      <c r="ED45" s="600">
        <f t="shared" si="233"/>
        <v>17022.136344712741</v>
      </c>
      <c r="EE45" s="603">
        <f t="shared" si="234"/>
        <v>17275.341933482254</v>
      </c>
      <c r="EF45" s="600">
        <f t="shared" si="235"/>
        <v>17519.528035172203</v>
      </c>
      <c r="EG45" s="600">
        <f t="shared" si="236"/>
        <v>17755.168144004572</v>
      </c>
      <c r="EH45" s="601">
        <f t="shared" si="237"/>
        <v>17982.703181610788</v>
      </c>
      <c r="EI45" s="603">
        <f t="shared" si="250"/>
        <v>15916.021515434986</v>
      </c>
      <c r="EJ45" s="600">
        <f t="shared" si="251"/>
        <v>17614.357277882798</v>
      </c>
      <c r="EK45" s="600">
        <f t="shared" si="252"/>
        <v>16462.308608058607</v>
      </c>
      <c r="EL45" s="600">
        <f t="shared" si="253"/>
        <v>16920.558310376491</v>
      </c>
      <c r="EM45" s="600">
        <f t="shared" si="254"/>
        <v>16964.516994633275</v>
      </c>
      <c r="EN45" s="600">
        <f t="shared" si="255"/>
        <v>18219.811201445347</v>
      </c>
      <c r="EO45" s="600">
        <f t="shared" si="119"/>
        <v>16925.736842105263</v>
      </c>
      <c r="EP45" s="601">
        <f t="shared" si="120"/>
        <v>18274.368859283932</v>
      </c>
      <c r="EQ45" s="600">
        <f t="shared" si="121"/>
        <v>18505.423103040826</v>
      </c>
      <c r="ER45" s="600">
        <f t="shared" si="122"/>
        <v>18728.246917223198</v>
      </c>
      <c r="ES45" s="600">
        <f t="shared" si="123"/>
        <v>18943.272373057887</v>
      </c>
      <c r="ET45" s="601">
        <f t="shared" si="124"/>
        <v>19150.901818749768</v>
      </c>
      <c r="EV45" s="605">
        <v>9176379.7400000002</v>
      </c>
      <c r="EW45" s="604">
        <v>9176379.7400000002</v>
      </c>
      <c r="EX45" s="604">
        <v>9176379.7400000002</v>
      </c>
      <c r="EY45" s="604">
        <v>9553623.4199999999</v>
      </c>
      <c r="EZ45" s="604">
        <v>10133986.060000001</v>
      </c>
      <c r="FA45" s="604">
        <v>10738464.66</v>
      </c>
      <c r="FB45" s="604">
        <v>10903430.560000001</v>
      </c>
      <c r="FC45" s="604">
        <v>10784579.52</v>
      </c>
      <c r="FD45" s="605">
        <f t="shared" si="125"/>
        <v>10927437.689288577</v>
      </c>
      <c r="FE45" s="604">
        <f t="shared" si="177"/>
        <v>11072188.232451782</v>
      </c>
      <c r="FF45" s="604">
        <f t="shared" si="177"/>
        <v>11218856.216861673</v>
      </c>
      <c r="FG45" s="606">
        <f t="shared" si="177"/>
        <v>11367467.041945806</v>
      </c>
    </row>
    <row r="46" spans="1:163" x14ac:dyDescent="0.25">
      <c r="A46" s="108">
        <v>44</v>
      </c>
      <c r="B46" s="130" t="s">
        <v>39</v>
      </c>
      <c r="C46" s="605">
        <v>11562427</v>
      </c>
      <c r="D46" s="604">
        <v>11109242</v>
      </c>
      <c r="E46" s="604">
        <v>11454414</v>
      </c>
      <c r="F46" s="604">
        <v>10640103</v>
      </c>
      <c r="G46" s="604">
        <v>11673042</v>
      </c>
      <c r="H46" s="604">
        <v>11380128</v>
      </c>
      <c r="I46" s="600">
        <v>11916135</v>
      </c>
      <c r="J46" s="601">
        <v>12775275</v>
      </c>
      <c r="K46" s="600">
        <f t="shared" ref="K46:N46" si="261">J46*K$186</f>
        <v>13144702.241119124</v>
      </c>
      <c r="L46" s="600">
        <f t="shared" si="261"/>
        <v>13514129.482238248</v>
      </c>
      <c r="M46" s="600">
        <f t="shared" si="261"/>
        <v>13883556.723357372</v>
      </c>
      <c r="N46" s="600">
        <f t="shared" si="261"/>
        <v>14252983.964476494</v>
      </c>
      <c r="O46" s="603">
        <v>427685</v>
      </c>
      <c r="P46" s="600">
        <v>823795</v>
      </c>
      <c r="Q46" s="600">
        <v>620132</v>
      </c>
      <c r="R46" s="600">
        <v>849169</v>
      </c>
      <c r="S46" s="600">
        <v>599835</v>
      </c>
      <c r="T46" s="600">
        <v>618865</v>
      </c>
      <c r="U46" s="600">
        <v>331230</v>
      </c>
      <c r="V46" s="600">
        <v>566774</v>
      </c>
      <c r="W46" s="603">
        <f t="shared" si="63"/>
        <v>566818.47250732942</v>
      </c>
      <c r="X46" s="600">
        <f t="shared" si="171"/>
        <v>566862.94501465885</v>
      </c>
      <c r="Y46" s="600">
        <f t="shared" si="171"/>
        <v>566907.41752198827</v>
      </c>
      <c r="Z46" s="601">
        <f t="shared" si="171"/>
        <v>566951.8900293177</v>
      </c>
      <c r="AA46" s="604">
        <f t="shared" si="65"/>
        <v>11134742</v>
      </c>
      <c r="AB46" s="604">
        <f t="shared" si="66"/>
        <v>10285447</v>
      </c>
      <c r="AC46" s="604">
        <f t="shared" si="67"/>
        <v>10834282</v>
      </c>
      <c r="AD46" s="604">
        <f t="shared" si="68"/>
        <v>9790934</v>
      </c>
      <c r="AE46" s="604">
        <f t="shared" si="69"/>
        <v>11073207</v>
      </c>
      <c r="AF46" s="604">
        <f t="shared" si="70"/>
        <v>10761263</v>
      </c>
      <c r="AG46" s="604">
        <f t="shared" si="71"/>
        <v>11584905</v>
      </c>
      <c r="AH46" s="604">
        <f t="shared" si="72"/>
        <v>12208501</v>
      </c>
      <c r="AI46" s="605">
        <f t="shared" si="73"/>
        <v>12577883.768611794</v>
      </c>
      <c r="AJ46" s="604">
        <f t="shared" si="74"/>
        <v>12947266.537223589</v>
      </c>
      <c r="AK46" s="604">
        <f t="shared" si="75"/>
        <v>13316649.305835383</v>
      </c>
      <c r="AL46" s="606">
        <f t="shared" si="76"/>
        <v>13686032.074447177</v>
      </c>
      <c r="AM46" s="600">
        <f t="shared" si="77"/>
        <v>10078983.25</v>
      </c>
      <c r="AN46" s="600">
        <f t="shared" si="78"/>
        <v>9355630.75</v>
      </c>
      <c r="AO46" s="600">
        <f t="shared" si="79"/>
        <v>9397194.5</v>
      </c>
      <c r="AP46" s="600">
        <f t="shared" si="80"/>
        <v>8173239</v>
      </c>
      <c r="AQ46" s="600">
        <f t="shared" si="81"/>
        <v>9724544.5</v>
      </c>
      <c r="AR46" s="600">
        <f t="shared" si="82"/>
        <v>9776691.75</v>
      </c>
      <c r="AS46" s="600">
        <f t="shared" si="83"/>
        <v>10774196.25</v>
      </c>
      <c r="AT46" s="600">
        <f t="shared" si="84"/>
        <v>11334358.5</v>
      </c>
      <c r="AU46" s="603">
        <f t="shared" si="85"/>
        <v>11715042.206763487</v>
      </c>
      <c r="AV46" s="600">
        <f t="shared" si="199"/>
        <v>12095742.341645582</v>
      </c>
      <c r="AW46" s="600">
        <f t="shared" si="200"/>
        <v>12476458.325072791</v>
      </c>
      <c r="AX46" s="601">
        <f t="shared" si="201"/>
        <v>12857189.537735162</v>
      </c>
      <c r="AY46" s="600">
        <f t="shared" si="202"/>
        <v>1055758.75</v>
      </c>
      <c r="AZ46" s="600">
        <f t="shared" si="203"/>
        <v>929816.25</v>
      </c>
      <c r="BA46" s="600">
        <f t="shared" si="204"/>
        <v>1437087.5</v>
      </c>
      <c r="BB46" s="600">
        <f t="shared" si="205"/>
        <v>1617695</v>
      </c>
      <c r="BC46" s="600">
        <f t="shared" si="206"/>
        <v>1348662.5</v>
      </c>
      <c r="BD46" s="600">
        <f t="shared" si="207"/>
        <v>984571.25</v>
      </c>
      <c r="BE46" s="600">
        <f t="shared" si="88"/>
        <v>810708.75</v>
      </c>
      <c r="BF46" s="600">
        <f t="shared" si="89"/>
        <v>874142.5</v>
      </c>
      <c r="BG46" s="603">
        <f t="shared" si="90"/>
        <v>874537.86531566223</v>
      </c>
      <c r="BH46" s="600">
        <f t="shared" si="91"/>
        <v>874933.23063132458</v>
      </c>
      <c r="BI46" s="600">
        <f t="shared" si="92"/>
        <v>875328.59594698693</v>
      </c>
      <c r="BJ46" s="601">
        <f t="shared" si="93"/>
        <v>875723.96126264916</v>
      </c>
      <c r="BK46" s="604">
        <v>844607</v>
      </c>
      <c r="BL46" s="604">
        <v>743853</v>
      </c>
      <c r="BM46" s="604">
        <v>1149670</v>
      </c>
      <c r="BN46" s="604">
        <v>1294156</v>
      </c>
      <c r="BO46" s="604">
        <v>1078930</v>
      </c>
      <c r="BP46" s="604">
        <v>787657</v>
      </c>
      <c r="BQ46" s="604">
        <v>648567</v>
      </c>
      <c r="BR46" s="604">
        <v>699314</v>
      </c>
      <c r="BS46" s="605">
        <f t="shared" si="94"/>
        <v>699630.29225252976</v>
      </c>
      <c r="BT46" s="604">
        <f t="shared" si="172"/>
        <v>699946.58450505964</v>
      </c>
      <c r="BU46" s="604">
        <f t="shared" si="172"/>
        <v>700262.87675758952</v>
      </c>
      <c r="BV46" s="606">
        <f t="shared" si="172"/>
        <v>700579.16901011928</v>
      </c>
      <c r="BW46" s="604">
        <f t="shared" si="239"/>
        <v>4972714.5</v>
      </c>
      <c r="BX46" s="604">
        <f t="shared" si="240"/>
        <v>4871960.5</v>
      </c>
      <c r="BY46" s="604">
        <f t="shared" si="241"/>
        <v>5277777.5</v>
      </c>
      <c r="BZ46" s="604">
        <f t="shared" si="242"/>
        <v>5530034.2400000002</v>
      </c>
      <c r="CA46" s="604">
        <f t="shared" si="243"/>
        <v>5405248.2599999998</v>
      </c>
      <c r="CB46" s="604">
        <f t="shared" si="244"/>
        <v>5188588.26</v>
      </c>
      <c r="CC46" s="604">
        <f t="shared" si="245"/>
        <v>5049169.8</v>
      </c>
      <c r="CD46" s="604">
        <f t="shared" si="102"/>
        <v>5078819.0200000005</v>
      </c>
      <c r="CE46" s="605">
        <f t="shared" si="246"/>
        <v>5137148.5216119746</v>
      </c>
      <c r="CF46" s="604">
        <f t="shared" si="247"/>
        <v>5196246.4964748789</v>
      </c>
      <c r="CG46" s="604">
        <f t="shared" si="248"/>
        <v>5256123.1241864953</v>
      </c>
      <c r="CH46" s="606">
        <f t="shared" si="249"/>
        <v>5316788.7191888746</v>
      </c>
      <c r="CI46" s="159">
        <f t="shared" si="107"/>
        <v>424.28571428571428</v>
      </c>
      <c r="CJ46" s="157">
        <v>468</v>
      </c>
      <c r="CK46" s="158">
        <v>435</v>
      </c>
      <c r="CL46" s="158">
        <v>434</v>
      </c>
      <c r="CM46" s="158">
        <v>442</v>
      </c>
      <c r="CN46" s="158">
        <v>435</v>
      </c>
      <c r="CO46" s="158">
        <v>427</v>
      </c>
      <c r="CP46" s="158">
        <v>395</v>
      </c>
      <c r="CQ46" s="158">
        <v>402</v>
      </c>
      <c r="CR46" s="157">
        <f t="shared" si="108"/>
        <v>409.42432468697677</v>
      </c>
      <c r="CS46" s="158">
        <f t="shared" si="173"/>
        <v>416.84864937395355</v>
      </c>
      <c r="CT46" s="158">
        <f t="shared" si="173"/>
        <v>424.27297406093032</v>
      </c>
      <c r="CU46" s="158">
        <f t="shared" si="173"/>
        <v>431.6972987479071</v>
      </c>
      <c r="CV46" s="310">
        <f t="shared" si="109"/>
        <v>420.56081171744194</v>
      </c>
      <c r="CW46" s="604">
        <f t="shared" si="110"/>
        <v>23942.636025356122</v>
      </c>
      <c r="CX46" s="600">
        <f t="shared" si="111"/>
        <v>23942.636025356122</v>
      </c>
      <c r="CY46" s="604">
        <f t="shared" si="26"/>
        <v>25032.781477250788</v>
      </c>
      <c r="CZ46" s="604">
        <f t="shared" si="27"/>
        <v>25146.285287234725</v>
      </c>
      <c r="DA46" s="604">
        <f t="shared" si="28"/>
        <v>25232.422514871636</v>
      </c>
      <c r="DB46" s="604">
        <f t="shared" si="208"/>
        <v>26048.122113012643</v>
      </c>
      <c r="DC46" s="604">
        <f t="shared" si="209"/>
        <v>26479.357627926373</v>
      </c>
      <c r="DD46" s="604">
        <f t="shared" si="209"/>
        <v>26931.540509428491</v>
      </c>
      <c r="DE46" s="605">
        <f t="shared" si="210"/>
        <v>27150.99054421578</v>
      </c>
      <c r="DF46" s="604">
        <f t="shared" si="211"/>
        <v>27524.333956490984</v>
      </c>
      <c r="DG46" s="604">
        <f t="shared" si="212"/>
        <v>27884.378428171603</v>
      </c>
      <c r="DH46" s="606">
        <f t="shared" si="213"/>
        <v>28231.822111100952</v>
      </c>
      <c r="DJ46" s="9" t="s">
        <v>39</v>
      </c>
      <c r="DK46" s="603">
        <f t="shared" si="214"/>
        <v>2255.8947649572651</v>
      </c>
      <c r="DL46" s="600">
        <f t="shared" si="215"/>
        <v>2137.5086206896553</v>
      </c>
      <c r="DM46" s="600">
        <f t="shared" si="216"/>
        <v>3311.2615207373274</v>
      </c>
      <c r="DN46" s="600">
        <f t="shared" si="217"/>
        <v>3659.943438914027</v>
      </c>
      <c r="DO46" s="600">
        <f t="shared" si="218"/>
        <v>3100.3735632183907</v>
      </c>
      <c r="DP46" s="600">
        <f t="shared" si="219"/>
        <v>2305.7874707259953</v>
      </c>
      <c r="DQ46" s="600">
        <f t="shared" si="220"/>
        <v>2052.4272151898736</v>
      </c>
      <c r="DR46" s="601">
        <f t="shared" si="221"/>
        <v>2174.4838308457711</v>
      </c>
      <c r="DS46" s="600">
        <f t="shared" si="222"/>
        <v>2136.0183374162871</v>
      </c>
      <c r="DT46" s="600">
        <f t="shared" si="223"/>
        <v>2098.9230310457956</v>
      </c>
      <c r="DU46" s="600">
        <f t="shared" si="224"/>
        <v>2063.1259812963717</v>
      </c>
      <c r="DV46" s="600">
        <f t="shared" si="225"/>
        <v>2028.5602059651403</v>
      </c>
      <c r="DW46" s="603">
        <f t="shared" si="226"/>
        <v>21536.288995726496</v>
      </c>
      <c r="DX46" s="600">
        <f t="shared" si="227"/>
        <v>21507.197126436782</v>
      </c>
      <c r="DY46" s="600">
        <f t="shared" si="228"/>
        <v>21652.521889400923</v>
      </c>
      <c r="DZ46" s="600">
        <f t="shared" si="229"/>
        <v>18491.490950226245</v>
      </c>
      <c r="EA46" s="600">
        <f t="shared" si="230"/>
        <v>22355.274712643677</v>
      </c>
      <c r="EB46" s="600">
        <f t="shared" si="231"/>
        <v>22896.233606557376</v>
      </c>
      <c r="EC46" s="600">
        <f t="shared" si="232"/>
        <v>27276.446202531646</v>
      </c>
      <c r="ED46" s="600">
        <f t="shared" si="233"/>
        <v>28194.921641791047</v>
      </c>
      <c r="EE46" s="603">
        <f t="shared" si="234"/>
        <v>28584.881741562043</v>
      </c>
      <c r="EF46" s="600">
        <f t="shared" si="235"/>
        <v>28960.950994379287</v>
      </c>
      <c r="EG46" s="600">
        <f t="shared" si="236"/>
        <v>29323.858625276669</v>
      </c>
      <c r="EH46" s="601">
        <f t="shared" si="237"/>
        <v>29674.283694476402</v>
      </c>
      <c r="EI46" s="603">
        <f t="shared" si="250"/>
        <v>23792.183760683762</v>
      </c>
      <c r="EJ46" s="600">
        <f t="shared" si="251"/>
        <v>23644.705747126438</v>
      </c>
      <c r="EK46" s="600">
        <f t="shared" si="252"/>
        <v>24963.78341013825</v>
      </c>
      <c r="EL46" s="600">
        <f t="shared" si="253"/>
        <v>22151.434389140271</v>
      </c>
      <c r="EM46" s="600">
        <f t="shared" si="254"/>
        <v>25455.64827586207</v>
      </c>
      <c r="EN46" s="600">
        <f t="shared" si="255"/>
        <v>25202.021077283371</v>
      </c>
      <c r="EO46" s="600">
        <f t="shared" si="119"/>
        <v>29328.873417721519</v>
      </c>
      <c r="EP46" s="601">
        <f t="shared" si="120"/>
        <v>30369.405472636819</v>
      </c>
      <c r="EQ46" s="600">
        <f t="shared" si="121"/>
        <v>30720.900078978331</v>
      </c>
      <c r="ER46" s="600">
        <f t="shared" si="122"/>
        <v>31059.874025425084</v>
      </c>
      <c r="ES46" s="600">
        <f t="shared" si="123"/>
        <v>31386.984606573042</v>
      </c>
      <c r="ET46" s="601">
        <f t="shared" si="124"/>
        <v>31702.843900441541</v>
      </c>
      <c r="EV46" s="605">
        <v>4128107.5</v>
      </c>
      <c r="EW46" s="604">
        <v>4128107.5</v>
      </c>
      <c r="EX46" s="604">
        <v>4128107.5</v>
      </c>
      <c r="EY46" s="604">
        <v>4235878.24</v>
      </c>
      <c r="EZ46" s="604">
        <v>4326318.26</v>
      </c>
      <c r="FA46" s="604">
        <v>4400931.26</v>
      </c>
      <c r="FB46" s="604">
        <v>4400602.8</v>
      </c>
      <c r="FC46" s="604">
        <v>4379505.0200000005</v>
      </c>
      <c r="FD46" s="605">
        <f t="shared" si="125"/>
        <v>4437518.2293594452</v>
      </c>
      <c r="FE46" s="604">
        <f t="shared" si="177"/>
        <v>4496299.9119698191</v>
      </c>
      <c r="FF46" s="604">
        <f t="shared" si="177"/>
        <v>4555860.2474289062</v>
      </c>
      <c r="FG46" s="606">
        <f t="shared" si="177"/>
        <v>4616209.5501787551</v>
      </c>
    </row>
    <row r="47" spans="1:163" x14ac:dyDescent="0.25">
      <c r="A47" s="108">
        <v>45</v>
      </c>
      <c r="B47" s="130" t="s">
        <v>40</v>
      </c>
      <c r="C47" s="605">
        <v>9386506</v>
      </c>
      <c r="D47" s="604">
        <v>8999713</v>
      </c>
      <c r="E47" s="604">
        <v>8353490</v>
      </c>
      <c r="F47" s="604">
        <v>9446227</v>
      </c>
      <c r="G47" s="604">
        <v>9390148</v>
      </c>
      <c r="H47" s="604">
        <v>9284733</v>
      </c>
      <c r="I47" s="600">
        <v>9983562</v>
      </c>
      <c r="J47" s="601">
        <v>9801740</v>
      </c>
      <c r="K47" s="600">
        <f t="shared" ref="K47:N47" si="262">J47*K$186</f>
        <v>10085180.455596218</v>
      </c>
      <c r="L47" s="600">
        <f t="shared" si="262"/>
        <v>10368620.911192436</v>
      </c>
      <c r="M47" s="600">
        <f t="shared" si="262"/>
        <v>10652061.366788652</v>
      </c>
      <c r="N47" s="600">
        <f t="shared" si="262"/>
        <v>10935501.822384868</v>
      </c>
      <c r="O47" s="603">
        <v>606624</v>
      </c>
      <c r="P47" s="600">
        <v>380870</v>
      </c>
      <c r="Q47" s="600">
        <v>507802</v>
      </c>
      <c r="R47" s="600">
        <v>598063</v>
      </c>
      <c r="S47" s="600">
        <v>323053</v>
      </c>
      <c r="T47" s="600">
        <v>659357</v>
      </c>
      <c r="U47" s="600">
        <v>465014</v>
      </c>
      <c r="V47" s="600">
        <v>426014</v>
      </c>
      <c r="W47" s="603">
        <f t="shared" si="63"/>
        <v>426047.42762853875</v>
      </c>
      <c r="X47" s="600">
        <f t="shared" ref="X47:Z66" si="263">W47*X$186</f>
        <v>426080.85525707755</v>
      </c>
      <c r="Y47" s="600">
        <f t="shared" si="263"/>
        <v>426114.28288561635</v>
      </c>
      <c r="Z47" s="601">
        <f t="shared" si="263"/>
        <v>426147.7105141551</v>
      </c>
      <c r="AA47" s="604">
        <f t="shared" si="65"/>
        <v>8779882</v>
      </c>
      <c r="AB47" s="604">
        <f t="shared" si="66"/>
        <v>8618843</v>
      </c>
      <c r="AC47" s="604">
        <f t="shared" si="67"/>
        <v>7845688</v>
      </c>
      <c r="AD47" s="604">
        <f t="shared" si="68"/>
        <v>8848164</v>
      </c>
      <c r="AE47" s="604">
        <f t="shared" si="69"/>
        <v>9067095</v>
      </c>
      <c r="AF47" s="604">
        <f t="shared" si="70"/>
        <v>8625376</v>
      </c>
      <c r="AG47" s="604">
        <f t="shared" si="71"/>
        <v>9518548</v>
      </c>
      <c r="AH47" s="604">
        <f t="shared" si="72"/>
        <v>9375726</v>
      </c>
      <c r="AI47" s="605">
        <f t="shared" si="73"/>
        <v>9659133.0279676784</v>
      </c>
      <c r="AJ47" s="604">
        <f t="shared" si="74"/>
        <v>9942540.0559353586</v>
      </c>
      <c r="AK47" s="604">
        <f t="shared" si="75"/>
        <v>10225947.083903035</v>
      </c>
      <c r="AL47" s="606">
        <f t="shared" si="76"/>
        <v>10509354.111870714</v>
      </c>
      <c r="AM47" s="600">
        <f t="shared" si="77"/>
        <v>7721167</v>
      </c>
      <c r="AN47" s="600">
        <f t="shared" si="78"/>
        <v>7550395.5</v>
      </c>
      <c r="AO47" s="600">
        <f t="shared" si="79"/>
        <v>6705436.75</v>
      </c>
      <c r="AP47" s="600">
        <f t="shared" si="80"/>
        <v>7612015.25</v>
      </c>
      <c r="AQ47" s="600">
        <f t="shared" si="81"/>
        <v>8231907.5</v>
      </c>
      <c r="AR47" s="600">
        <f t="shared" si="82"/>
        <v>7800113.5</v>
      </c>
      <c r="AS47" s="600">
        <f t="shared" si="83"/>
        <v>8916398</v>
      </c>
      <c r="AT47" s="600">
        <f t="shared" si="84"/>
        <v>8509882.25</v>
      </c>
      <c r="AU47" s="603">
        <f t="shared" si="85"/>
        <v>8795701.118271267</v>
      </c>
      <c r="AV47" s="600">
        <f t="shared" si="199"/>
        <v>9081532.3208404928</v>
      </c>
      <c r="AW47" s="600">
        <f t="shared" si="200"/>
        <v>9367375.4225615561</v>
      </c>
      <c r="AX47" s="601">
        <f t="shared" si="201"/>
        <v>9653229.9584540371</v>
      </c>
      <c r="AY47" s="600">
        <f t="shared" si="202"/>
        <v>1058715</v>
      </c>
      <c r="AZ47" s="600">
        <f t="shared" si="203"/>
        <v>1068447.5</v>
      </c>
      <c r="BA47" s="600">
        <f t="shared" si="204"/>
        <v>1140251.25</v>
      </c>
      <c r="BB47" s="600">
        <f t="shared" si="205"/>
        <v>1236148.75</v>
      </c>
      <c r="BC47" s="600">
        <f t="shared" si="206"/>
        <v>835187.5</v>
      </c>
      <c r="BD47" s="600">
        <f t="shared" si="207"/>
        <v>825262.5</v>
      </c>
      <c r="BE47" s="600">
        <f t="shared" si="88"/>
        <v>602150</v>
      </c>
      <c r="BF47" s="600">
        <f t="shared" si="89"/>
        <v>865843.75</v>
      </c>
      <c r="BG47" s="603">
        <f t="shared" si="90"/>
        <v>866235.36187967972</v>
      </c>
      <c r="BH47" s="600">
        <f t="shared" si="91"/>
        <v>866626.97375935945</v>
      </c>
      <c r="BI47" s="600">
        <f t="shared" si="92"/>
        <v>867018.58563903905</v>
      </c>
      <c r="BJ47" s="601">
        <f t="shared" si="93"/>
        <v>867410.19751871878</v>
      </c>
      <c r="BK47" s="604">
        <v>846972</v>
      </c>
      <c r="BL47" s="604">
        <v>854758</v>
      </c>
      <c r="BM47" s="604">
        <v>912201</v>
      </c>
      <c r="BN47" s="604">
        <v>988919</v>
      </c>
      <c r="BO47" s="604">
        <v>668150</v>
      </c>
      <c r="BP47" s="604">
        <v>660210</v>
      </c>
      <c r="BQ47" s="604">
        <v>481720</v>
      </c>
      <c r="BR47" s="604">
        <v>692675</v>
      </c>
      <c r="BS47" s="605">
        <f t="shared" si="94"/>
        <v>692988.28950374376</v>
      </c>
      <c r="BT47" s="604">
        <f t="shared" ref="BT47:BV66" si="264">BS47*BT$186</f>
        <v>693301.57900748751</v>
      </c>
      <c r="BU47" s="604">
        <f t="shared" si="264"/>
        <v>693614.86851123127</v>
      </c>
      <c r="BV47" s="606">
        <f t="shared" si="264"/>
        <v>693928.15801497502</v>
      </c>
      <c r="BW47" s="604">
        <f t="shared" si="239"/>
        <v>2409106.42</v>
      </c>
      <c r="BX47" s="604">
        <f t="shared" si="240"/>
        <v>2416892.42</v>
      </c>
      <c r="BY47" s="604">
        <f t="shared" si="241"/>
        <v>2474335.42</v>
      </c>
      <c r="BZ47" s="604">
        <f t="shared" si="242"/>
        <v>2557993.54</v>
      </c>
      <c r="CA47" s="604">
        <f t="shared" si="243"/>
        <v>2237380.7400000002</v>
      </c>
      <c r="CB47" s="604">
        <f t="shared" si="244"/>
        <v>2230605.8600000003</v>
      </c>
      <c r="CC47" s="604">
        <f t="shared" si="245"/>
        <v>2051814.9</v>
      </c>
      <c r="CD47" s="604">
        <f t="shared" si="102"/>
        <v>2221626.38</v>
      </c>
      <c r="CE47" s="605">
        <f t="shared" si="246"/>
        <v>2242192.9575130707</v>
      </c>
      <c r="CF47" s="604">
        <f t="shared" si="247"/>
        <v>2263027.820650232</v>
      </c>
      <c r="CG47" s="604">
        <f t="shared" si="248"/>
        <v>2284134.5232628928</v>
      </c>
      <c r="CH47" s="606">
        <f t="shared" si="249"/>
        <v>2305516.6662786296</v>
      </c>
      <c r="CI47" s="159">
        <f t="shared" si="107"/>
        <v>350.42857142857144</v>
      </c>
      <c r="CJ47" s="157">
        <v>337</v>
      </c>
      <c r="CK47" s="158">
        <v>339</v>
      </c>
      <c r="CL47" s="158">
        <v>334</v>
      </c>
      <c r="CM47" s="158">
        <v>326</v>
      </c>
      <c r="CN47" s="158">
        <v>335</v>
      </c>
      <c r="CO47" s="158">
        <v>343</v>
      </c>
      <c r="CP47" s="158">
        <v>379</v>
      </c>
      <c r="CQ47" s="158">
        <v>397</v>
      </c>
      <c r="CR47" s="157">
        <f t="shared" si="108"/>
        <v>404.33198234012383</v>
      </c>
      <c r="CS47" s="158">
        <f t="shared" ref="CS47:CU66" si="265">CR47*CS$186</f>
        <v>411.66396468024766</v>
      </c>
      <c r="CT47" s="158">
        <f t="shared" si="265"/>
        <v>418.99594702037149</v>
      </c>
      <c r="CU47" s="158">
        <f t="shared" si="265"/>
        <v>426.32792936049532</v>
      </c>
      <c r="CV47" s="310">
        <f t="shared" si="109"/>
        <v>415.32995585030955</v>
      </c>
      <c r="CW47" s="604">
        <f t="shared" si="110"/>
        <v>23942.636025356122</v>
      </c>
      <c r="CX47" s="600">
        <f t="shared" si="111"/>
        <v>23942.636025356122</v>
      </c>
      <c r="CY47" s="604">
        <f t="shared" si="26"/>
        <v>25032.781477250788</v>
      </c>
      <c r="CZ47" s="604">
        <f t="shared" si="27"/>
        <v>25146.285287234725</v>
      </c>
      <c r="DA47" s="604">
        <f t="shared" si="28"/>
        <v>25232.422514871636</v>
      </c>
      <c r="DB47" s="604">
        <f t="shared" si="208"/>
        <v>26048.122113012643</v>
      </c>
      <c r="DC47" s="604">
        <f t="shared" si="209"/>
        <v>26479.357627926373</v>
      </c>
      <c r="DD47" s="604">
        <f t="shared" si="209"/>
        <v>26931.540509428491</v>
      </c>
      <c r="DE47" s="605">
        <f t="shared" si="210"/>
        <v>27150.99054421578</v>
      </c>
      <c r="DF47" s="604">
        <f t="shared" si="211"/>
        <v>27524.333956490984</v>
      </c>
      <c r="DG47" s="604">
        <f t="shared" si="212"/>
        <v>27884.378428171603</v>
      </c>
      <c r="DH47" s="606">
        <f t="shared" si="213"/>
        <v>28231.822111100952</v>
      </c>
      <c r="DJ47" s="9" t="s">
        <v>40</v>
      </c>
      <c r="DK47" s="603">
        <f t="shared" si="214"/>
        <v>3141.587537091988</v>
      </c>
      <c r="DL47" s="600">
        <f t="shared" si="215"/>
        <v>3151.7625368731565</v>
      </c>
      <c r="DM47" s="600">
        <f t="shared" si="216"/>
        <v>3413.9258982035926</v>
      </c>
      <c r="DN47" s="600">
        <f t="shared" si="217"/>
        <v>3791.8673312883434</v>
      </c>
      <c r="DO47" s="600">
        <f t="shared" si="218"/>
        <v>2493.0970149253731</v>
      </c>
      <c r="DP47" s="600">
        <f t="shared" si="219"/>
        <v>2406.0131195335275</v>
      </c>
      <c r="DQ47" s="600">
        <f t="shared" si="220"/>
        <v>1588.7862796833774</v>
      </c>
      <c r="DR47" s="601">
        <f t="shared" si="221"/>
        <v>2180.9666246851384</v>
      </c>
      <c r="DS47" s="600">
        <f t="shared" si="222"/>
        <v>2142.3864539882056</v>
      </c>
      <c r="DT47" s="600">
        <f t="shared" si="223"/>
        <v>2105.1805552922174</v>
      </c>
      <c r="DU47" s="600">
        <f t="shared" si="224"/>
        <v>2069.2767837128622</v>
      </c>
      <c r="DV47" s="600">
        <f t="shared" si="225"/>
        <v>2034.6079573530642</v>
      </c>
      <c r="DW47" s="603">
        <f t="shared" si="226"/>
        <v>22911.474777448071</v>
      </c>
      <c r="DX47" s="600">
        <f t="shared" si="227"/>
        <v>22272.553097345131</v>
      </c>
      <c r="DY47" s="600">
        <f t="shared" si="228"/>
        <v>20076.157934131737</v>
      </c>
      <c r="DZ47" s="600">
        <f t="shared" si="229"/>
        <v>23349.740030674846</v>
      </c>
      <c r="EA47" s="600">
        <f t="shared" si="230"/>
        <v>24572.858208955226</v>
      </c>
      <c r="EB47" s="600">
        <f t="shared" si="231"/>
        <v>22740.855685131195</v>
      </c>
      <c r="EC47" s="600">
        <f t="shared" si="232"/>
        <v>23526.116094986806</v>
      </c>
      <c r="ED47" s="600">
        <f t="shared" si="233"/>
        <v>21435.471662468513</v>
      </c>
      <c r="EE47" s="603">
        <f t="shared" si="234"/>
        <v>21746.728060436777</v>
      </c>
      <c r="EF47" s="600">
        <f t="shared" si="235"/>
        <v>22046.897131803962</v>
      </c>
      <c r="EG47" s="600">
        <f t="shared" si="236"/>
        <v>22336.560925752743</v>
      </c>
      <c r="EH47" s="601">
        <f t="shared" si="237"/>
        <v>22616.26145116788</v>
      </c>
      <c r="EI47" s="603">
        <f t="shared" si="250"/>
        <v>26053.06231454006</v>
      </c>
      <c r="EJ47" s="600">
        <f t="shared" si="251"/>
        <v>25424.315634218288</v>
      </c>
      <c r="EK47" s="600">
        <f t="shared" si="252"/>
        <v>23490.083832335331</v>
      </c>
      <c r="EL47" s="600">
        <f t="shared" si="253"/>
        <v>27141.60736196319</v>
      </c>
      <c r="EM47" s="600">
        <f t="shared" si="254"/>
        <v>27065.955223880599</v>
      </c>
      <c r="EN47" s="600">
        <f t="shared" si="255"/>
        <v>25146.868804664722</v>
      </c>
      <c r="EO47" s="600">
        <f t="shared" si="119"/>
        <v>25114.902374670182</v>
      </c>
      <c r="EP47" s="601">
        <f t="shared" si="120"/>
        <v>23616.438287153651</v>
      </c>
      <c r="EQ47" s="600">
        <f t="shared" si="121"/>
        <v>23889.114514424982</v>
      </c>
      <c r="ER47" s="600">
        <f t="shared" si="122"/>
        <v>24152.077687096178</v>
      </c>
      <c r="ES47" s="600">
        <f t="shared" si="123"/>
        <v>24405.837709465606</v>
      </c>
      <c r="ET47" s="601">
        <f t="shared" si="124"/>
        <v>24650.869408520943</v>
      </c>
      <c r="EV47" s="605">
        <v>1562134.42</v>
      </c>
      <c r="EW47" s="604">
        <v>1562134.42</v>
      </c>
      <c r="EX47" s="604">
        <v>1562134.42</v>
      </c>
      <c r="EY47" s="604">
        <v>1569074.54</v>
      </c>
      <c r="EZ47" s="604">
        <v>1569230.74</v>
      </c>
      <c r="FA47" s="604">
        <v>1570395.86</v>
      </c>
      <c r="FB47" s="604">
        <v>1570094.9</v>
      </c>
      <c r="FC47" s="604">
        <v>1528951.3800000001</v>
      </c>
      <c r="FD47" s="605">
        <f t="shared" si="125"/>
        <v>1549204.6680093268</v>
      </c>
      <c r="FE47" s="604">
        <f t="shared" si="177"/>
        <v>1569726.2416427447</v>
      </c>
      <c r="FF47" s="604">
        <f t="shared" si="177"/>
        <v>1590519.6547516615</v>
      </c>
      <c r="FG47" s="606">
        <f t="shared" si="177"/>
        <v>1611588.5082636548</v>
      </c>
    </row>
    <row r="48" spans="1:163" x14ac:dyDescent="0.25">
      <c r="A48" s="108">
        <v>47</v>
      </c>
      <c r="B48" s="130" t="s">
        <v>41</v>
      </c>
      <c r="C48" s="605">
        <v>3833835</v>
      </c>
      <c r="D48" s="604">
        <v>4152338</v>
      </c>
      <c r="E48" s="604">
        <v>4435390</v>
      </c>
      <c r="F48" s="604">
        <v>4853041</v>
      </c>
      <c r="G48" s="604">
        <v>4390315</v>
      </c>
      <c r="H48" s="604">
        <v>6076160</v>
      </c>
      <c r="I48" s="600">
        <v>5942794</v>
      </c>
      <c r="J48" s="601">
        <v>6156354</v>
      </c>
      <c r="K48" s="600">
        <f t="shared" ref="K48:N48" si="266">J48*K$186</f>
        <v>6334379.5120592462</v>
      </c>
      <c r="L48" s="600">
        <f t="shared" si="266"/>
        <v>6512405.0241184924</v>
      </c>
      <c r="M48" s="600">
        <f t="shared" si="266"/>
        <v>6690430.5361777386</v>
      </c>
      <c r="N48" s="600">
        <f t="shared" si="266"/>
        <v>6868456.0482369829</v>
      </c>
      <c r="O48" s="603">
        <v>262593</v>
      </c>
      <c r="P48" s="600">
        <v>269622</v>
      </c>
      <c r="Q48" s="600">
        <v>253291</v>
      </c>
      <c r="R48" s="600">
        <v>249391</v>
      </c>
      <c r="S48" s="600">
        <v>230886</v>
      </c>
      <c r="T48" s="600">
        <v>237133</v>
      </c>
      <c r="U48" s="600">
        <v>231234</v>
      </c>
      <c r="V48" s="600">
        <v>251683</v>
      </c>
      <c r="W48" s="603">
        <f t="shared" si="63"/>
        <v>251702.74856655771</v>
      </c>
      <c r="X48" s="600">
        <f t="shared" si="263"/>
        <v>251722.49713311545</v>
      </c>
      <c r="Y48" s="600">
        <f t="shared" si="263"/>
        <v>251742.24569967319</v>
      </c>
      <c r="Z48" s="601">
        <f t="shared" si="263"/>
        <v>251761.99426623093</v>
      </c>
      <c r="AA48" s="604">
        <f t="shared" si="65"/>
        <v>3571242</v>
      </c>
      <c r="AB48" s="604">
        <f t="shared" si="66"/>
        <v>3882716</v>
      </c>
      <c r="AC48" s="604">
        <f t="shared" si="67"/>
        <v>4182099</v>
      </c>
      <c r="AD48" s="604">
        <f t="shared" si="68"/>
        <v>4603650</v>
      </c>
      <c r="AE48" s="604">
        <f t="shared" si="69"/>
        <v>4159429</v>
      </c>
      <c r="AF48" s="604">
        <f t="shared" si="70"/>
        <v>5839027</v>
      </c>
      <c r="AG48" s="604">
        <f t="shared" si="71"/>
        <v>5711560</v>
      </c>
      <c r="AH48" s="604">
        <f t="shared" si="72"/>
        <v>5904671</v>
      </c>
      <c r="AI48" s="605">
        <f t="shared" si="73"/>
        <v>6082676.7634926885</v>
      </c>
      <c r="AJ48" s="604">
        <f t="shared" si="74"/>
        <v>6260682.5269853771</v>
      </c>
      <c r="AK48" s="604">
        <f t="shared" si="75"/>
        <v>6438688.2904780656</v>
      </c>
      <c r="AL48" s="606">
        <f t="shared" si="76"/>
        <v>6616694.0539707523</v>
      </c>
      <c r="AM48" s="600">
        <f t="shared" si="77"/>
        <v>3118184.5</v>
      </c>
      <c r="AN48" s="600">
        <f t="shared" si="78"/>
        <v>3429767.25</v>
      </c>
      <c r="AO48" s="600">
        <f t="shared" si="79"/>
        <v>3711950.25</v>
      </c>
      <c r="AP48" s="600">
        <f t="shared" si="80"/>
        <v>4026205</v>
      </c>
      <c r="AQ48" s="600">
        <f t="shared" si="81"/>
        <v>3859747.75</v>
      </c>
      <c r="AR48" s="600">
        <f t="shared" si="82"/>
        <v>5447540.75</v>
      </c>
      <c r="AS48" s="600">
        <f t="shared" si="83"/>
        <v>5552602.5</v>
      </c>
      <c r="AT48" s="600">
        <f t="shared" si="84"/>
        <v>5719014.75</v>
      </c>
      <c r="AU48" s="603">
        <f t="shared" si="85"/>
        <v>5911097.5868067816</v>
      </c>
      <c r="AV48" s="600">
        <f t="shared" si="199"/>
        <v>6103188.7128036944</v>
      </c>
      <c r="AW48" s="600">
        <f t="shared" si="200"/>
        <v>6295287.8355534263</v>
      </c>
      <c r="AX48" s="601">
        <f t="shared" si="201"/>
        <v>6487394.6425687056</v>
      </c>
      <c r="AY48" s="600">
        <f t="shared" si="202"/>
        <v>453057.5</v>
      </c>
      <c r="AZ48" s="600">
        <f t="shared" si="203"/>
        <v>452948.75</v>
      </c>
      <c r="BA48" s="600">
        <f t="shared" si="204"/>
        <v>470148.75</v>
      </c>
      <c r="BB48" s="600">
        <f t="shared" si="205"/>
        <v>577445</v>
      </c>
      <c r="BC48" s="600">
        <f t="shared" si="206"/>
        <v>299681.25</v>
      </c>
      <c r="BD48" s="600">
        <f t="shared" si="207"/>
        <v>391486.25</v>
      </c>
      <c r="BE48" s="600">
        <f t="shared" si="88"/>
        <v>158957.5</v>
      </c>
      <c r="BF48" s="600">
        <f t="shared" si="89"/>
        <v>185656.25</v>
      </c>
      <c r="BG48" s="603">
        <f t="shared" si="90"/>
        <v>185740.22033880168</v>
      </c>
      <c r="BH48" s="600">
        <f t="shared" si="91"/>
        <v>185824.19067760333</v>
      </c>
      <c r="BI48" s="600">
        <f t="shared" si="92"/>
        <v>185908.16101640498</v>
      </c>
      <c r="BJ48" s="601">
        <f t="shared" si="93"/>
        <v>185992.13135520663</v>
      </c>
      <c r="BK48" s="604">
        <v>362446</v>
      </c>
      <c r="BL48" s="604">
        <v>362359</v>
      </c>
      <c r="BM48" s="604">
        <v>376119</v>
      </c>
      <c r="BN48" s="604">
        <v>461956</v>
      </c>
      <c r="BO48" s="604">
        <v>239745</v>
      </c>
      <c r="BP48" s="604">
        <v>313189</v>
      </c>
      <c r="BQ48" s="604">
        <v>127166</v>
      </c>
      <c r="BR48" s="604">
        <v>148525</v>
      </c>
      <c r="BS48" s="605">
        <f t="shared" si="94"/>
        <v>148592.17627104133</v>
      </c>
      <c r="BT48" s="604">
        <f t="shared" si="264"/>
        <v>148659.35254208266</v>
      </c>
      <c r="BU48" s="604">
        <f t="shared" si="264"/>
        <v>148726.52881312399</v>
      </c>
      <c r="BV48" s="606">
        <f t="shared" si="264"/>
        <v>148793.7050841653</v>
      </c>
      <c r="BW48" s="604">
        <f t="shared" si="239"/>
        <v>1568515.7</v>
      </c>
      <c r="BX48" s="604">
        <f t="shared" si="240"/>
        <v>1568428.7</v>
      </c>
      <c r="BY48" s="604">
        <f t="shared" si="241"/>
        <v>1582188.7</v>
      </c>
      <c r="BZ48" s="604">
        <f t="shared" si="242"/>
        <v>1705059.4</v>
      </c>
      <c r="CA48" s="604">
        <f t="shared" si="243"/>
        <v>1494059.6</v>
      </c>
      <c r="CB48" s="604">
        <f t="shared" si="244"/>
        <v>1586846</v>
      </c>
      <c r="CC48" s="604">
        <f t="shared" si="245"/>
        <v>1405334.54</v>
      </c>
      <c r="CD48" s="604">
        <f t="shared" si="102"/>
        <v>1415715.32</v>
      </c>
      <c r="CE48" s="605">
        <f t="shared" si="246"/>
        <v>1432568.3606545059</v>
      </c>
      <c r="CF48" s="604">
        <f t="shared" si="247"/>
        <v>1449643.7556299474</v>
      </c>
      <c r="CG48" s="604">
        <f t="shared" si="248"/>
        <v>1466944.4503477167</v>
      </c>
      <c r="CH48" s="606">
        <f t="shared" si="249"/>
        <v>1484473.4292457951</v>
      </c>
      <c r="CI48" s="159">
        <f t="shared" si="107"/>
        <v>192.85714285714286</v>
      </c>
      <c r="CJ48" s="157">
        <v>194</v>
      </c>
      <c r="CK48" s="158">
        <v>167</v>
      </c>
      <c r="CL48" s="158">
        <v>166</v>
      </c>
      <c r="CM48" s="158">
        <v>203</v>
      </c>
      <c r="CN48" s="158">
        <v>198</v>
      </c>
      <c r="CO48" s="158">
        <v>218</v>
      </c>
      <c r="CP48" s="158">
        <v>201</v>
      </c>
      <c r="CQ48" s="158">
        <v>197</v>
      </c>
      <c r="CR48" s="157">
        <f t="shared" si="108"/>
        <v>200.63828846600603</v>
      </c>
      <c r="CS48" s="158">
        <f t="shared" si="265"/>
        <v>204.27657693201206</v>
      </c>
      <c r="CT48" s="158">
        <f t="shared" si="265"/>
        <v>207.91486539801809</v>
      </c>
      <c r="CU48" s="158">
        <f t="shared" si="265"/>
        <v>211.55315386402413</v>
      </c>
      <c r="CV48" s="310">
        <f t="shared" si="109"/>
        <v>206.09572116501508</v>
      </c>
      <c r="CW48" s="604">
        <f t="shared" si="110"/>
        <v>23942.636025356122</v>
      </c>
      <c r="CX48" s="600">
        <f t="shared" si="111"/>
        <v>23942.636025356122</v>
      </c>
      <c r="CY48" s="604">
        <f t="shared" si="26"/>
        <v>25032.781477250788</v>
      </c>
      <c r="CZ48" s="604">
        <f t="shared" si="27"/>
        <v>25146.285287234725</v>
      </c>
      <c r="DA48" s="604">
        <f t="shared" si="28"/>
        <v>25232.422514871636</v>
      </c>
      <c r="DB48" s="604">
        <f t="shared" si="208"/>
        <v>26048.122113012643</v>
      </c>
      <c r="DC48" s="604">
        <f t="shared" si="209"/>
        <v>26479.357627926373</v>
      </c>
      <c r="DD48" s="604">
        <f t="shared" si="209"/>
        <v>26931.540509428491</v>
      </c>
      <c r="DE48" s="605">
        <f t="shared" si="210"/>
        <v>27150.99054421578</v>
      </c>
      <c r="DF48" s="604">
        <f t="shared" si="211"/>
        <v>27524.333956490984</v>
      </c>
      <c r="DG48" s="604">
        <f t="shared" si="212"/>
        <v>27884.378428171603</v>
      </c>
      <c r="DH48" s="606">
        <f t="shared" si="213"/>
        <v>28231.822111100952</v>
      </c>
      <c r="DJ48" s="9" t="s">
        <v>41</v>
      </c>
      <c r="DK48" s="603">
        <f t="shared" si="214"/>
        <v>2335.3479381443299</v>
      </c>
      <c r="DL48" s="600">
        <f t="shared" si="215"/>
        <v>2712.2679640718561</v>
      </c>
      <c r="DM48" s="600">
        <f t="shared" si="216"/>
        <v>2832.2213855421687</v>
      </c>
      <c r="DN48" s="600">
        <f t="shared" si="217"/>
        <v>2844.5566502463053</v>
      </c>
      <c r="DO48" s="600">
        <f t="shared" si="218"/>
        <v>1513.5416666666667</v>
      </c>
      <c r="DP48" s="600">
        <f t="shared" si="219"/>
        <v>1795.8084862385322</v>
      </c>
      <c r="DQ48" s="600">
        <f t="shared" si="220"/>
        <v>790.83333333333337</v>
      </c>
      <c r="DR48" s="601">
        <f t="shared" si="221"/>
        <v>942.41751269035535</v>
      </c>
      <c r="DS48" s="600">
        <f t="shared" si="222"/>
        <v>925.7466346971529</v>
      </c>
      <c r="DT48" s="600">
        <f t="shared" si="223"/>
        <v>909.66959339371488</v>
      </c>
      <c r="DU48" s="600">
        <f t="shared" si="224"/>
        <v>894.15521425327154</v>
      </c>
      <c r="DV48" s="600">
        <f t="shared" si="225"/>
        <v>879.1744673055224</v>
      </c>
      <c r="DW48" s="603">
        <f t="shared" si="226"/>
        <v>16073.115979381444</v>
      </c>
      <c r="DX48" s="600">
        <f t="shared" si="227"/>
        <v>20537.528443113773</v>
      </c>
      <c r="DY48" s="600">
        <f t="shared" si="228"/>
        <v>22361.14608433735</v>
      </c>
      <c r="DZ48" s="600">
        <f t="shared" si="229"/>
        <v>19833.522167487685</v>
      </c>
      <c r="EA48" s="600">
        <f t="shared" si="230"/>
        <v>19493.675505050505</v>
      </c>
      <c r="EB48" s="600">
        <f t="shared" si="231"/>
        <v>24988.719036697246</v>
      </c>
      <c r="EC48" s="600">
        <f t="shared" si="232"/>
        <v>27624.888059701494</v>
      </c>
      <c r="ED48" s="600">
        <f t="shared" si="233"/>
        <v>29030.531725888326</v>
      </c>
      <c r="EE48" s="603">
        <f t="shared" si="234"/>
        <v>29390.883406349429</v>
      </c>
      <c r="EF48" s="600">
        <f t="shared" si="235"/>
        <v>29738.398927301518</v>
      </c>
      <c r="EG48" s="600">
        <f t="shared" si="236"/>
        <v>30073.752146061146</v>
      </c>
      <c r="EH48" s="601">
        <f t="shared" si="237"/>
        <v>30397.570563986403</v>
      </c>
      <c r="EI48" s="603">
        <f t="shared" si="250"/>
        <v>18408.463917525773</v>
      </c>
      <c r="EJ48" s="600">
        <f t="shared" si="251"/>
        <v>23249.79640718563</v>
      </c>
      <c r="EK48" s="600">
        <f t="shared" si="252"/>
        <v>25193.367469879518</v>
      </c>
      <c r="EL48" s="600">
        <f t="shared" si="253"/>
        <v>22678.078817733989</v>
      </c>
      <c r="EM48" s="600">
        <f t="shared" si="254"/>
        <v>21007.217171717173</v>
      </c>
      <c r="EN48" s="600">
        <f t="shared" si="255"/>
        <v>26784.527522935779</v>
      </c>
      <c r="EO48" s="600">
        <f t="shared" si="119"/>
        <v>28415.721393034826</v>
      </c>
      <c r="EP48" s="601">
        <f t="shared" si="120"/>
        <v>29972.94923857868</v>
      </c>
      <c r="EQ48" s="600">
        <f t="shared" si="121"/>
        <v>30316.630041046581</v>
      </c>
      <c r="ER48" s="600">
        <f t="shared" si="122"/>
        <v>30648.068520695233</v>
      </c>
      <c r="ES48" s="600">
        <f t="shared" si="123"/>
        <v>30967.907360314417</v>
      </c>
      <c r="ET48" s="601">
        <f t="shared" si="124"/>
        <v>31276.745031291925</v>
      </c>
      <c r="EV48" s="605">
        <v>1206069.7</v>
      </c>
      <c r="EW48" s="604">
        <v>1206069.7</v>
      </c>
      <c r="EX48" s="604">
        <v>1206069.7</v>
      </c>
      <c r="EY48" s="604">
        <v>1243103.3999999999</v>
      </c>
      <c r="EZ48" s="604">
        <v>1254314.6000000001</v>
      </c>
      <c r="FA48" s="604">
        <v>1273657</v>
      </c>
      <c r="FB48" s="604">
        <v>1278168.54</v>
      </c>
      <c r="FC48" s="604">
        <v>1267190.32</v>
      </c>
      <c r="FD48" s="605">
        <f t="shared" si="125"/>
        <v>1283976.1843834645</v>
      </c>
      <c r="FE48" s="604">
        <f t="shared" ref="FE48:FG67" si="267">FD48*$FD$186</f>
        <v>1300984.4030878646</v>
      </c>
      <c r="FF48" s="604">
        <f t="shared" si="267"/>
        <v>1318217.9215345928</v>
      </c>
      <c r="FG48" s="606">
        <f t="shared" si="267"/>
        <v>1335679.7241616298</v>
      </c>
    </row>
    <row r="49" spans="1:163" x14ac:dyDescent="0.25">
      <c r="A49" s="108">
        <v>39</v>
      </c>
      <c r="B49" s="130" t="s">
        <v>42</v>
      </c>
      <c r="C49" s="605">
        <v>621515</v>
      </c>
      <c r="D49" s="604">
        <v>612798</v>
      </c>
      <c r="E49" s="604">
        <v>623977</v>
      </c>
      <c r="F49" s="604">
        <v>681252</v>
      </c>
      <c r="G49" s="604">
        <v>607658</v>
      </c>
      <c r="H49" s="604">
        <v>609558</v>
      </c>
      <c r="I49" s="600">
        <v>718313</v>
      </c>
      <c r="J49" s="601">
        <v>746202</v>
      </c>
      <c r="K49" s="600">
        <f t="shared" ref="K49:N49" si="268">J49*K$186</f>
        <v>767780.19273382158</v>
      </c>
      <c r="L49" s="600">
        <f t="shared" si="268"/>
        <v>789358.38546764315</v>
      </c>
      <c r="M49" s="600">
        <f t="shared" si="268"/>
        <v>810936.57820146473</v>
      </c>
      <c r="N49" s="600">
        <f t="shared" si="268"/>
        <v>832514.77093528619</v>
      </c>
      <c r="O49" s="603">
        <v>37997</v>
      </c>
      <c r="P49" s="600">
        <v>36675</v>
      </c>
      <c r="Q49" s="600">
        <v>36000</v>
      </c>
      <c r="R49" s="600">
        <v>40308</v>
      </c>
      <c r="S49" s="600">
        <v>36149</v>
      </c>
      <c r="T49" s="600">
        <v>25000</v>
      </c>
      <c r="U49" s="600">
        <v>27533</v>
      </c>
      <c r="V49" s="600">
        <v>27292</v>
      </c>
      <c r="W49" s="603">
        <f t="shared" si="63"/>
        <v>27294.141494969837</v>
      </c>
      <c r="X49" s="600">
        <f t="shared" si="263"/>
        <v>27296.282989939675</v>
      </c>
      <c r="Y49" s="600">
        <f t="shared" si="263"/>
        <v>27298.424484909516</v>
      </c>
      <c r="Z49" s="601">
        <f t="shared" si="263"/>
        <v>27300.565979879353</v>
      </c>
      <c r="AA49" s="604">
        <f t="shared" si="65"/>
        <v>583518</v>
      </c>
      <c r="AB49" s="604">
        <f t="shared" si="66"/>
        <v>576123</v>
      </c>
      <c r="AC49" s="604">
        <f t="shared" si="67"/>
        <v>587977</v>
      </c>
      <c r="AD49" s="604">
        <f t="shared" si="68"/>
        <v>640944</v>
      </c>
      <c r="AE49" s="604">
        <f t="shared" si="69"/>
        <v>571509</v>
      </c>
      <c r="AF49" s="604">
        <f t="shared" si="70"/>
        <v>584558</v>
      </c>
      <c r="AG49" s="604">
        <f t="shared" si="71"/>
        <v>690780</v>
      </c>
      <c r="AH49" s="604">
        <f t="shared" si="72"/>
        <v>718910</v>
      </c>
      <c r="AI49" s="605">
        <f t="shared" si="73"/>
        <v>740486.05123885174</v>
      </c>
      <c r="AJ49" s="604">
        <f t="shared" si="74"/>
        <v>762062.10247770348</v>
      </c>
      <c r="AK49" s="604">
        <f t="shared" si="75"/>
        <v>783638.15371655521</v>
      </c>
      <c r="AL49" s="606">
        <f t="shared" si="76"/>
        <v>805214.20495540684</v>
      </c>
      <c r="AM49" s="600">
        <f t="shared" si="77"/>
        <v>563179.25</v>
      </c>
      <c r="AN49" s="600">
        <f t="shared" si="78"/>
        <v>555784.25</v>
      </c>
      <c r="AO49" s="600">
        <f t="shared" si="79"/>
        <v>567638.25</v>
      </c>
      <c r="AP49" s="600">
        <f t="shared" si="80"/>
        <v>620605.25</v>
      </c>
      <c r="AQ49" s="600">
        <f t="shared" si="81"/>
        <v>571509</v>
      </c>
      <c r="AR49" s="600">
        <f t="shared" si="82"/>
        <v>584558</v>
      </c>
      <c r="AS49" s="600">
        <f t="shared" si="83"/>
        <v>682867.5</v>
      </c>
      <c r="AT49" s="600">
        <f t="shared" si="84"/>
        <v>713506.25</v>
      </c>
      <c r="AU49" s="603">
        <f t="shared" si="85"/>
        <v>737470.57087876135</v>
      </c>
      <c r="AV49" s="600">
        <f t="shared" si="199"/>
        <v>761435.92591973848</v>
      </c>
      <c r="AW49" s="600">
        <f t="shared" si="200"/>
        <v>783638.15371655521</v>
      </c>
      <c r="AX49" s="601">
        <f t="shared" si="201"/>
        <v>805214.20495540684</v>
      </c>
      <c r="AY49" s="600">
        <f t="shared" si="202"/>
        <v>20338.75</v>
      </c>
      <c r="AZ49" s="600">
        <f t="shared" si="203"/>
        <v>20338.75</v>
      </c>
      <c r="BA49" s="600">
        <f t="shared" si="204"/>
        <v>20338.75</v>
      </c>
      <c r="BB49" s="600">
        <f t="shared" si="205"/>
        <v>20338.75</v>
      </c>
      <c r="BC49" s="600">
        <f t="shared" si="206"/>
        <v>0</v>
      </c>
      <c r="BD49" s="600">
        <f t="shared" si="207"/>
        <v>0</v>
      </c>
      <c r="BE49" s="600">
        <f t="shared" si="88"/>
        <v>7912.5</v>
      </c>
      <c r="BF49" s="600">
        <f t="shared" si="89"/>
        <v>5403.75</v>
      </c>
      <c r="BG49" s="603">
        <f t="shared" si="90"/>
        <v>5406.1940584052481</v>
      </c>
      <c r="BH49" s="600">
        <f t="shared" si="91"/>
        <v>5408.6381168104972</v>
      </c>
      <c r="BI49" s="600">
        <f t="shared" si="92"/>
        <v>5411.0821752157462</v>
      </c>
      <c r="BJ49" s="601">
        <f t="shared" si="93"/>
        <v>5413.5262336209944</v>
      </c>
      <c r="BK49" s="604">
        <v>16271</v>
      </c>
      <c r="BL49" s="604">
        <v>16271</v>
      </c>
      <c r="BM49" s="604">
        <v>16271</v>
      </c>
      <c r="BN49" s="604">
        <v>16271</v>
      </c>
      <c r="BO49" s="604">
        <v>0</v>
      </c>
      <c r="BP49" s="604">
        <v>0</v>
      </c>
      <c r="BQ49" s="604">
        <v>6330</v>
      </c>
      <c r="BR49" s="604">
        <v>4323</v>
      </c>
      <c r="BS49" s="605">
        <f t="shared" si="94"/>
        <v>4324.9552467241983</v>
      </c>
      <c r="BT49" s="604">
        <f t="shared" si="264"/>
        <v>4326.9104934483976</v>
      </c>
      <c r="BU49" s="604">
        <f t="shared" si="264"/>
        <v>4328.8657401725968</v>
      </c>
      <c r="BV49" s="606">
        <f t="shared" si="264"/>
        <v>4330.8209868967951</v>
      </c>
      <c r="BW49" s="604">
        <f t="shared" si="239"/>
        <v>260443.06</v>
      </c>
      <c r="BX49" s="604">
        <f t="shared" si="240"/>
        <v>260443.06</v>
      </c>
      <c r="BY49" s="604">
        <f t="shared" si="241"/>
        <v>260443.06</v>
      </c>
      <c r="BZ49" s="604">
        <f t="shared" si="242"/>
        <v>261976.68</v>
      </c>
      <c r="CA49" s="604">
        <f t="shared" si="243"/>
        <v>245705.68</v>
      </c>
      <c r="CB49" s="604">
        <f t="shared" si="244"/>
        <v>245705.68</v>
      </c>
      <c r="CC49" s="604">
        <f t="shared" si="245"/>
        <v>251753.42</v>
      </c>
      <c r="CD49" s="604">
        <f t="shared" si="102"/>
        <v>244568.94</v>
      </c>
      <c r="CE49" s="605">
        <f t="shared" si="246"/>
        <v>247753.31836333853</v>
      </c>
      <c r="CF49" s="604">
        <f t="shared" si="247"/>
        <v>250979.85276433235</v>
      </c>
      <c r="CG49" s="604">
        <f t="shared" si="248"/>
        <v>254249.10162385934</v>
      </c>
      <c r="CH49" s="606">
        <f t="shared" si="249"/>
        <v>257561.6307599319</v>
      </c>
      <c r="CI49" s="159">
        <f t="shared" si="107"/>
        <v>26.571428571428573</v>
      </c>
      <c r="CJ49" s="157">
        <v>28</v>
      </c>
      <c r="CK49" s="158">
        <v>31</v>
      </c>
      <c r="CL49" s="158">
        <v>29</v>
      </c>
      <c r="CM49" s="158">
        <v>28</v>
      </c>
      <c r="CN49" s="158">
        <v>22</v>
      </c>
      <c r="CO49" s="158">
        <v>22</v>
      </c>
      <c r="CP49" s="158">
        <v>23</v>
      </c>
      <c r="CQ49" s="158">
        <v>31</v>
      </c>
      <c r="CR49" s="157">
        <f t="shared" si="108"/>
        <v>31.572522550488259</v>
      </c>
      <c r="CS49" s="158">
        <f t="shared" si="265"/>
        <v>32.145045100976517</v>
      </c>
      <c r="CT49" s="158">
        <f t="shared" si="265"/>
        <v>32.717567651464776</v>
      </c>
      <c r="CU49" s="158">
        <f t="shared" si="265"/>
        <v>33.290090201953035</v>
      </c>
      <c r="CV49" s="310">
        <f t="shared" si="109"/>
        <v>32.431306376220647</v>
      </c>
      <c r="CW49" s="604">
        <f t="shared" si="110"/>
        <v>23942.636025356122</v>
      </c>
      <c r="CX49" s="600">
        <f t="shared" si="111"/>
        <v>23942.636025356122</v>
      </c>
      <c r="CY49" s="604">
        <f t="shared" si="26"/>
        <v>25032.781477250788</v>
      </c>
      <c r="CZ49" s="604">
        <f t="shared" si="27"/>
        <v>25146.285287234725</v>
      </c>
      <c r="DA49" s="604">
        <f t="shared" si="28"/>
        <v>25232.422514871636</v>
      </c>
      <c r="DB49" s="604">
        <f t="shared" si="208"/>
        <v>26048.122113012643</v>
      </c>
      <c r="DC49" s="604">
        <f t="shared" si="209"/>
        <v>26479.357627926373</v>
      </c>
      <c r="DD49" s="604">
        <f t="shared" si="209"/>
        <v>26931.540509428491</v>
      </c>
      <c r="DE49" s="605">
        <f t="shared" si="210"/>
        <v>27150.99054421578</v>
      </c>
      <c r="DF49" s="604">
        <f t="shared" si="211"/>
        <v>27524.333956490984</v>
      </c>
      <c r="DG49" s="604">
        <f t="shared" si="212"/>
        <v>27884.378428171603</v>
      </c>
      <c r="DH49" s="606">
        <f t="shared" si="213"/>
        <v>28231.822111100952</v>
      </c>
      <c r="DJ49" s="9" t="s">
        <v>42</v>
      </c>
      <c r="DK49" s="603">
        <f t="shared" si="214"/>
        <v>726.38392857142856</v>
      </c>
      <c r="DL49" s="600">
        <f t="shared" si="215"/>
        <v>656.08870967741939</v>
      </c>
      <c r="DM49" s="600">
        <f t="shared" si="216"/>
        <v>701.33620689655174</v>
      </c>
      <c r="DN49" s="600">
        <f t="shared" si="217"/>
        <v>726.38392857142856</v>
      </c>
      <c r="DO49" s="600">
        <f t="shared" si="218"/>
        <v>0</v>
      </c>
      <c r="DP49" s="600">
        <f t="shared" si="219"/>
        <v>0</v>
      </c>
      <c r="DQ49" s="600">
        <f t="shared" si="220"/>
        <v>344.02173913043481</v>
      </c>
      <c r="DR49" s="601">
        <f t="shared" si="221"/>
        <v>174.31451612903226</v>
      </c>
      <c r="DS49" s="600">
        <f t="shared" si="222"/>
        <v>171.23098256593511</v>
      </c>
      <c r="DT49" s="600">
        <f t="shared" si="223"/>
        <v>168.25728817055511</v>
      </c>
      <c r="DU49" s="600">
        <f t="shared" si="224"/>
        <v>165.3876667379181</v>
      </c>
      <c r="DV49" s="600">
        <f t="shared" si="225"/>
        <v>162.61674873153086</v>
      </c>
      <c r="DW49" s="603">
        <f t="shared" si="226"/>
        <v>20113.544642857141</v>
      </c>
      <c r="DX49" s="600">
        <f t="shared" si="227"/>
        <v>17928.524193548386</v>
      </c>
      <c r="DY49" s="600">
        <f t="shared" si="228"/>
        <v>19573.732758620688</v>
      </c>
      <c r="DZ49" s="600">
        <f t="shared" si="229"/>
        <v>22164.473214285714</v>
      </c>
      <c r="EA49" s="600">
        <f t="shared" si="230"/>
        <v>25977.68181818182</v>
      </c>
      <c r="EB49" s="600">
        <f t="shared" si="231"/>
        <v>26570.81818181818</v>
      </c>
      <c r="EC49" s="600">
        <f t="shared" si="232"/>
        <v>29689.891304347828</v>
      </c>
      <c r="ED49" s="600">
        <f t="shared" si="233"/>
        <v>23016.330645161292</v>
      </c>
      <c r="EE49" s="603">
        <f t="shared" si="234"/>
        <v>23282.265647445987</v>
      </c>
      <c r="EF49" s="600">
        <f t="shared" si="235"/>
        <v>23538.727725658318</v>
      </c>
      <c r="EG49" s="600">
        <f t="shared" si="236"/>
        <v>23786.21417801204</v>
      </c>
      <c r="EH49" s="601">
        <f t="shared" si="237"/>
        <v>24025.188092607328</v>
      </c>
      <c r="EI49" s="603">
        <f t="shared" si="250"/>
        <v>20839.928571428569</v>
      </c>
      <c r="EJ49" s="600">
        <f t="shared" si="251"/>
        <v>18584.612903225807</v>
      </c>
      <c r="EK49" s="600">
        <f t="shared" si="252"/>
        <v>20275.068965517239</v>
      </c>
      <c r="EL49" s="600">
        <f t="shared" si="253"/>
        <v>22890.857142857141</v>
      </c>
      <c r="EM49" s="600">
        <f t="shared" si="254"/>
        <v>25977.68181818182</v>
      </c>
      <c r="EN49" s="600">
        <f t="shared" si="255"/>
        <v>26570.81818181818</v>
      </c>
      <c r="EO49" s="600">
        <f t="shared" si="119"/>
        <v>30033.913043478264</v>
      </c>
      <c r="EP49" s="601">
        <f t="shared" si="120"/>
        <v>23190.645161290326</v>
      </c>
      <c r="EQ49" s="600">
        <f t="shared" si="121"/>
        <v>23453.496630011923</v>
      </c>
      <c r="ER49" s="600">
        <f t="shared" si="122"/>
        <v>23706.985013828875</v>
      </c>
      <c r="ES49" s="600">
        <f t="shared" si="123"/>
        <v>23951.601844749959</v>
      </c>
      <c r="ET49" s="601">
        <f t="shared" si="124"/>
        <v>24187.804841338861</v>
      </c>
      <c r="EV49" s="605">
        <v>244172.06</v>
      </c>
      <c r="EW49" s="604">
        <v>244172.06</v>
      </c>
      <c r="EX49" s="604">
        <v>244172.06</v>
      </c>
      <c r="EY49" s="604">
        <v>245705.68</v>
      </c>
      <c r="EZ49" s="604">
        <v>245705.68</v>
      </c>
      <c r="FA49" s="604">
        <v>245705.68</v>
      </c>
      <c r="FB49" s="604">
        <v>245423.42</v>
      </c>
      <c r="FC49" s="604">
        <v>240245.94</v>
      </c>
      <c r="FD49" s="605">
        <f t="shared" si="125"/>
        <v>243428.36311661435</v>
      </c>
      <c r="FE49" s="604">
        <f t="shared" si="267"/>
        <v>246652.94227088394</v>
      </c>
      <c r="FF49" s="604">
        <f t="shared" si="267"/>
        <v>249920.23588368675</v>
      </c>
      <c r="FG49" s="606">
        <f t="shared" si="267"/>
        <v>253230.80977303511</v>
      </c>
    </row>
    <row r="50" spans="1:163" x14ac:dyDescent="0.25">
      <c r="A50" s="108">
        <v>46</v>
      </c>
      <c r="B50" s="130" t="s">
        <v>43</v>
      </c>
      <c r="C50" s="605">
        <v>3160762</v>
      </c>
      <c r="D50" s="604">
        <v>3237855</v>
      </c>
      <c r="E50" s="604">
        <v>3641323</v>
      </c>
      <c r="F50" s="604">
        <v>3505635</v>
      </c>
      <c r="G50" s="604">
        <v>3651594</v>
      </c>
      <c r="H50" s="604">
        <v>3502860</v>
      </c>
      <c r="I50" s="600">
        <v>3868228</v>
      </c>
      <c r="J50" s="601">
        <v>3470990</v>
      </c>
      <c r="K50" s="600">
        <f t="shared" ref="K50:N50" si="269">J50*K$186</f>
        <v>3571361.8714197595</v>
      </c>
      <c r="L50" s="600">
        <f t="shared" si="269"/>
        <v>3671733.7428395189</v>
      </c>
      <c r="M50" s="600">
        <f t="shared" si="269"/>
        <v>3772105.6142592784</v>
      </c>
      <c r="N50" s="600">
        <f t="shared" si="269"/>
        <v>3872477.4856790374</v>
      </c>
      <c r="O50" s="603">
        <v>197794</v>
      </c>
      <c r="P50" s="600">
        <v>117950</v>
      </c>
      <c r="Q50" s="600">
        <v>223979</v>
      </c>
      <c r="R50" s="600">
        <v>165313</v>
      </c>
      <c r="S50" s="600">
        <v>195079</v>
      </c>
      <c r="T50" s="600">
        <v>184275</v>
      </c>
      <c r="U50" s="600">
        <v>180599</v>
      </c>
      <c r="V50" s="600">
        <v>193383</v>
      </c>
      <c r="W50" s="603">
        <f t="shared" si="63"/>
        <v>193398.17399683979</v>
      </c>
      <c r="X50" s="600">
        <f t="shared" si="263"/>
        <v>193413.34799367961</v>
      </c>
      <c r="Y50" s="600">
        <f t="shared" si="263"/>
        <v>193428.52199051942</v>
      </c>
      <c r="Z50" s="601">
        <f t="shared" si="263"/>
        <v>193443.69598735924</v>
      </c>
      <c r="AA50" s="604">
        <f t="shared" si="65"/>
        <v>2962968</v>
      </c>
      <c r="AB50" s="604">
        <f t="shared" si="66"/>
        <v>3119905</v>
      </c>
      <c r="AC50" s="604">
        <f t="shared" si="67"/>
        <v>3417344</v>
      </c>
      <c r="AD50" s="604">
        <f t="shared" si="68"/>
        <v>3340322</v>
      </c>
      <c r="AE50" s="604">
        <f t="shared" si="69"/>
        <v>3456515</v>
      </c>
      <c r="AF50" s="604">
        <f t="shared" si="70"/>
        <v>3318585</v>
      </c>
      <c r="AG50" s="604">
        <f t="shared" si="71"/>
        <v>3687629</v>
      </c>
      <c r="AH50" s="604">
        <f t="shared" si="72"/>
        <v>3277607</v>
      </c>
      <c r="AI50" s="605">
        <f t="shared" si="73"/>
        <v>3377963.6974229198</v>
      </c>
      <c r="AJ50" s="604">
        <f t="shared" si="74"/>
        <v>3478320.3948458391</v>
      </c>
      <c r="AK50" s="604">
        <f t="shared" si="75"/>
        <v>3578677.0922687589</v>
      </c>
      <c r="AL50" s="606">
        <f t="shared" si="76"/>
        <v>3679033.7896916782</v>
      </c>
      <c r="AM50" s="600">
        <f t="shared" si="77"/>
        <v>2707108</v>
      </c>
      <c r="AN50" s="600">
        <f t="shared" si="78"/>
        <v>2715592.5</v>
      </c>
      <c r="AO50" s="600">
        <f t="shared" si="79"/>
        <v>2767470.25</v>
      </c>
      <c r="AP50" s="600">
        <f t="shared" si="80"/>
        <v>2842873.25</v>
      </c>
      <c r="AQ50" s="600">
        <f t="shared" si="81"/>
        <v>2819837.5</v>
      </c>
      <c r="AR50" s="600">
        <f t="shared" si="82"/>
        <v>2828415</v>
      </c>
      <c r="AS50" s="600">
        <f t="shared" si="83"/>
        <v>3097065.25</v>
      </c>
      <c r="AT50" s="600">
        <f t="shared" si="84"/>
        <v>2871893.25</v>
      </c>
      <c r="AU50" s="603">
        <f t="shared" si="85"/>
        <v>2968350.6690801396</v>
      </c>
      <c r="AV50" s="600">
        <f t="shared" si="199"/>
        <v>3064812.2507075402</v>
      </c>
      <c r="AW50" s="600">
        <f t="shared" si="200"/>
        <v>3161277.8480302044</v>
      </c>
      <c r="AX50" s="601">
        <f t="shared" si="201"/>
        <v>3257747.3041277314</v>
      </c>
      <c r="AY50" s="600">
        <f t="shared" si="202"/>
        <v>255860</v>
      </c>
      <c r="AZ50" s="600">
        <f t="shared" si="203"/>
        <v>404312.5</v>
      </c>
      <c r="BA50" s="600">
        <f t="shared" si="204"/>
        <v>649873.75</v>
      </c>
      <c r="BB50" s="600">
        <f t="shared" si="205"/>
        <v>497448.75</v>
      </c>
      <c r="BC50" s="600">
        <f t="shared" si="206"/>
        <v>636677.5</v>
      </c>
      <c r="BD50" s="600">
        <f t="shared" si="207"/>
        <v>490170</v>
      </c>
      <c r="BE50" s="600">
        <f t="shared" si="88"/>
        <v>590563.75</v>
      </c>
      <c r="BF50" s="600">
        <f t="shared" si="89"/>
        <v>405713.75</v>
      </c>
      <c r="BG50" s="603">
        <f t="shared" si="90"/>
        <v>405897.24999552389</v>
      </c>
      <c r="BH50" s="600">
        <f t="shared" si="91"/>
        <v>406080.74999104784</v>
      </c>
      <c r="BI50" s="600">
        <f t="shared" si="92"/>
        <v>406264.24998657184</v>
      </c>
      <c r="BJ50" s="601">
        <f t="shared" si="93"/>
        <v>406447.74998209567</v>
      </c>
      <c r="BK50" s="604">
        <v>204688</v>
      </c>
      <c r="BL50" s="604">
        <v>323450</v>
      </c>
      <c r="BM50" s="604">
        <v>519899</v>
      </c>
      <c r="BN50" s="604">
        <v>397959</v>
      </c>
      <c r="BO50" s="604">
        <v>509342</v>
      </c>
      <c r="BP50" s="604">
        <v>392136</v>
      </c>
      <c r="BQ50" s="604">
        <v>472451</v>
      </c>
      <c r="BR50" s="604">
        <v>324571</v>
      </c>
      <c r="BS50" s="605">
        <f t="shared" si="94"/>
        <v>324717.79999641911</v>
      </c>
      <c r="BT50" s="604">
        <f t="shared" si="264"/>
        <v>324864.59999283828</v>
      </c>
      <c r="BU50" s="604">
        <f t="shared" si="264"/>
        <v>325011.39998925745</v>
      </c>
      <c r="BV50" s="606">
        <f t="shared" si="264"/>
        <v>325158.19998567656</v>
      </c>
      <c r="BW50" s="604">
        <f t="shared" si="239"/>
        <v>335338.96000000002</v>
      </c>
      <c r="BX50" s="604">
        <f t="shared" si="240"/>
        <v>454100.96</v>
      </c>
      <c r="BY50" s="604">
        <f t="shared" si="241"/>
        <v>650549.96</v>
      </c>
      <c r="BZ50" s="604">
        <f t="shared" si="242"/>
        <v>528609.96</v>
      </c>
      <c r="CA50" s="604">
        <f t="shared" si="243"/>
        <v>639992.96</v>
      </c>
      <c r="CB50" s="604">
        <f t="shared" si="244"/>
        <v>522786.96</v>
      </c>
      <c r="CC50" s="604">
        <f t="shared" si="245"/>
        <v>602934.1</v>
      </c>
      <c r="CD50" s="604">
        <f t="shared" si="102"/>
        <v>366335.14</v>
      </c>
      <c r="CE50" s="605">
        <f t="shared" si="246"/>
        <v>367035.16959347919</v>
      </c>
      <c r="CF50" s="604">
        <f t="shared" si="247"/>
        <v>367742.52755495696</v>
      </c>
      <c r="CG50" s="604">
        <f t="shared" si="248"/>
        <v>368457.31095982087</v>
      </c>
      <c r="CH50" s="606">
        <f t="shared" si="249"/>
        <v>369179.61816936953</v>
      </c>
      <c r="CI50" s="159">
        <f t="shared" si="107"/>
        <v>85.714285714285708</v>
      </c>
      <c r="CJ50" s="157">
        <v>90</v>
      </c>
      <c r="CK50" s="158">
        <v>88</v>
      </c>
      <c r="CL50" s="158">
        <v>75</v>
      </c>
      <c r="CM50" s="158">
        <v>75</v>
      </c>
      <c r="CN50" s="158">
        <v>85</v>
      </c>
      <c r="CO50" s="158">
        <v>89</v>
      </c>
      <c r="CP50" s="158">
        <v>91</v>
      </c>
      <c r="CQ50" s="158">
        <v>97</v>
      </c>
      <c r="CR50" s="157">
        <f t="shared" si="108"/>
        <v>98.791441528947132</v>
      </c>
      <c r="CS50" s="158">
        <f t="shared" si="265"/>
        <v>100.58288305789426</v>
      </c>
      <c r="CT50" s="158">
        <f t="shared" si="265"/>
        <v>102.3743245868414</v>
      </c>
      <c r="CU50" s="158">
        <f t="shared" si="265"/>
        <v>104.16576611578853</v>
      </c>
      <c r="CV50" s="310">
        <f t="shared" si="109"/>
        <v>101.47860382236783</v>
      </c>
      <c r="CW50" s="604">
        <f t="shared" si="110"/>
        <v>23942.636025356122</v>
      </c>
      <c r="CX50" s="600">
        <f t="shared" si="111"/>
        <v>23942.636025356122</v>
      </c>
      <c r="CY50" s="604">
        <f t="shared" si="26"/>
        <v>25032.781477250788</v>
      </c>
      <c r="CZ50" s="604">
        <f t="shared" si="27"/>
        <v>25146.285287234725</v>
      </c>
      <c r="DA50" s="604">
        <f t="shared" si="28"/>
        <v>25232.422514871636</v>
      </c>
      <c r="DB50" s="604">
        <f t="shared" si="208"/>
        <v>26048.122113012643</v>
      </c>
      <c r="DC50" s="604">
        <f t="shared" si="209"/>
        <v>26479.357627926373</v>
      </c>
      <c r="DD50" s="604">
        <f t="shared" si="209"/>
        <v>26931.540509428491</v>
      </c>
      <c r="DE50" s="605">
        <f t="shared" si="210"/>
        <v>27150.99054421578</v>
      </c>
      <c r="DF50" s="604">
        <f t="shared" si="211"/>
        <v>27524.333956490984</v>
      </c>
      <c r="DG50" s="604">
        <f t="shared" si="212"/>
        <v>27884.378428171603</v>
      </c>
      <c r="DH50" s="606">
        <f t="shared" si="213"/>
        <v>28231.822111100952</v>
      </c>
      <c r="DJ50" s="9" t="s">
        <v>43</v>
      </c>
      <c r="DK50" s="603">
        <f t="shared" si="214"/>
        <v>2842.8888888888887</v>
      </c>
      <c r="DL50" s="600">
        <f t="shared" si="215"/>
        <v>4594.460227272727</v>
      </c>
      <c r="DM50" s="600">
        <f t="shared" si="216"/>
        <v>8664.9833333333336</v>
      </c>
      <c r="DN50" s="600">
        <f t="shared" si="217"/>
        <v>6632.65</v>
      </c>
      <c r="DO50" s="600">
        <f t="shared" si="218"/>
        <v>7490.3235294117649</v>
      </c>
      <c r="DP50" s="600">
        <f t="shared" si="219"/>
        <v>5507.5280898876408</v>
      </c>
      <c r="DQ50" s="600">
        <f t="shared" si="220"/>
        <v>6489.7115384615381</v>
      </c>
      <c r="DR50" s="601">
        <f t="shared" si="221"/>
        <v>4182.6159793814431</v>
      </c>
      <c r="DS50" s="600">
        <f t="shared" si="222"/>
        <v>4108.6276676769712</v>
      </c>
      <c r="DT50" s="600">
        <f t="shared" si="223"/>
        <v>4037.2749084684001</v>
      </c>
      <c r="DU50" s="600">
        <f t="shared" si="224"/>
        <v>3968.41934367976</v>
      </c>
      <c r="DV50" s="600">
        <f t="shared" si="225"/>
        <v>3901.9321331568444</v>
      </c>
      <c r="DW50" s="603">
        <f t="shared" si="226"/>
        <v>30078.977777777778</v>
      </c>
      <c r="DX50" s="600">
        <f t="shared" si="227"/>
        <v>30859.00568181818</v>
      </c>
      <c r="DY50" s="600">
        <f t="shared" si="228"/>
        <v>36899.603333333333</v>
      </c>
      <c r="DZ50" s="600">
        <f t="shared" si="229"/>
        <v>37904.976666666669</v>
      </c>
      <c r="EA50" s="600">
        <f t="shared" si="230"/>
        <v>33174.558823529413</v>
      </c>
      <c r="EB50" s="600">
        <f t="shared" si="231"/>
        <v>31779.943820224718</v>
      </c>
      <c r="EC50" s="600">
        <f t="shared" si="232"/>
        <v>34033.684065934067</v>
      </c>
      <c r="ED50" s="600">
        <f t="shared" si="233"/>
        <v>29607.146907216495</v>
      </c>
      <c r="EE50" s="603">
        <f t="shared" si="234"/>
        <v>30084.250228867681</v>
      </c>
      <c r="EF50" s="600">
        <f t="shared" si="235"/>
        <v>30544.3585573745</v>
      </c>
      <c r="EG50" s="600">
        <f t="shared" si="236"/>
        <v>30988.364075516947</v>
      </c>
      <c r="EH50" s="601">
        <f t="shared" si="237"/>
        <v>31417.097591082304</v>
      </c>
      <c r="EI50" s="603">
        <f t="shared" si="250"/>
        <v>32921.866666666669</v>
      </c>
      <c r="EJ50" s="600">
        <f t="shared" si="251"/>
        <v>35453.465909090904</v>
      </c>
      <c r="EK50" s="600">
        <f t="shared" si="252"/>
        <v>45564.58666666667</v>
      </c>
      <c r="EL50" s="600">
        <f t="shared" si="253"/>
        <v>44537.626666666671</v>
      </c>
      <c r="EM50" s="600">
        <f t="shared" si="254"/>
        <v>40664.882352941175</v>
      </c>
      <c r="EN50" s="600">
        <f t="shared" si="255"/>
        <v>37287.471910112363</v>
      </c>
      <c r="EO50" s="600">
        <f t="shared" si="119"/>
        <v>40523.395604395606</v>
      </c>
      <c r="EP50" s="601">
        <f t="shared" si="120"/>
        <v>33789.762886597935</v>
      </c>
      <c r="EQ50" s="600">
        <f t="shared" si="121"/>
        <v>34192.877896544655</v>
      </c>
      <c r="ER50" s="600">
        <f t="shared" si="122"/>
        <v>34581.633465842897</v>
      </c>
      <c r="ES50" s="600">
        <f t="shared" si="123"/>
        <v>34956.783419196705</v>
      </c>
      <c r="ET50" s="601">
        <f t="shared" si="124"/>
        <v>35319.029724239146</v>
      </c>
      <c r="EV50" s="605">
        <v>130650.96</v>
      </c>
      <c r="EW50" s="604">
        <v>130650.96</v>
      </c>
      <c r="EX50" s="604">
        <v>130650.96</v>
      </c>
      <c r="EY50" s="604">
        <v>130650.96</v>
      </c>
      <c r="EZ50" s="604">
        <v>130650.96</v>
      </c>
      <c r="FA50" s="604">
        <v>130650.96</v>
      </c>
      <c r="FB50" s="604">
        <v>130483.1</v>
      </c>
      <c r="FC50" s="604">
        <v>41764.14</v>
      </c>
      <c r="FD50" s="605">
        <f t="shared" si="125"/>
        <v>42317.369597060067</v>
      </c>
      <c r="FE50" s="604">
        <f t="shared" si="267"/>
        <v>42877.927562118697</v>
      </c>
      <c r="FF50" s="604">
        <f t="shared" si="267"/>
        <v>43445.910970563404</v>
      </c>
      <c r="FG50" s="606">
        <f t="shared" si="267"/>
        <v>44021.418183692957</v>
      </c>
    </row>
    <row r="51" spans="1:163" x14ac:dyDescent="0.25">
      <c r="A51" s="108">
        <v>48</v>
      </c>
      <c r="B51" s="130" t="s">
        <v>44</v>
      </c>
      <c r="C51" s="605">
        <v>6111400</v>
      </c>
      <c r="D51" s="604">
        <v>6187182</v>
      </c>
      <c r="E51" s="604">
        <v>6079335</v>
      </c>
      <c r="F51" s="604">
        <v>6327592</v>
      </c>
      <c r="G51" s="604">
        <v>7081023</v>
      </c>
      <c r="H51" s="604">
        <v>7162016</v>
      </c>
      <c r="I51" s="600">
        <v>7589633</v>
      </c>
      <c r="J51" s="601">
        <v>8228889</v>
      </c>
      <c r="K51" s="600">
        <f t="shared" ref="K51:N51" si="270">J51*K$186</f>
        <v>8466846.7551751733</v>
      </c>
      <c r="L51" s="600">
        <f t="shared" si="270"/>
        <v>8704804.5103503466</v>
      </c>
      <c r="M51" s="600">
        <f t="shared" si="270"/>
        <v>8942762.2655255198</v>
      </c>
      <c r="N51" s="600">
        <f t="shared" si="270"/>
        <v>9180720.0207006913</v>
      </c>
      <c r="O51" s="603">
        <v>380010</v>
      </c>
      <c r="P51" s="600">
        <v>375627</v>
      </c>
      <c r="Q51" s="600">
        <v>355458</v>
      </c>
      <c r="R51" s="600">
        <v>379436</v>
      </c>
      <c r="S51" s="600">
        <v>426171</v>
      </c>
      <c r="T51" s="600">
        <v>433571</v>
      </c>
      <c r="U51" s="600">
        <v>433983</v>
      </c>
      <c r="V51" s="600">
        <v>450540</v>
      </c>
      <c r="W51" s="603">
        <f t="shared" si="63"/>
        <v>450575.35208646161</v>
      </c>
      <c r="X51" s="600">
        <f t="shared" si="263"/>
        <v>450610.70417292329</v>
      </c>
      <c r="Y51" s="600">
        <f t="shared" si="263"/>
        <v>450646.05625938496</v>
      </c>
      <c r="Z51" s="601">
        <f t="shared" si="263"/>
        <v>450681.40834584658</v>
      </c>
      <c r="AA51" s="604">
        <f t="shared" si="65"/>
        <v>5731390</v>
      </c>
      <c r="AB51" s="604">
        <f t="shared" si="66"/>
        <v>5811555</v>
      </c>
      <c r="AC51" s="604">
        <f t="shared" si="67"/>
        <v>5723877</v>
      </c>
      <c r="AD51" s="604">
        <f t="shared" si="68"/>
        <v>5948156</v>
      </c>
      <c r="AE51" s="604">
        <f t="shared" si="69"/>
        <v>6654852</v>
      </c>
      <c r="AF51" s="604">
        <f t="shared" si="70"/>
        <v>6728445</v>
      </c>
      <c r="AG51" s="604">
        <f t="shared" si="71"/>
        <v>7155650</v>
      </c>
      <c r="AH51" s="604">
        <f t="shared" si="72"/>
        <v>7778349</v>
      </c>
      <c r="AI51" s="605">
        <f t="shared" si="73"/>
        <v>8016271.4030887112</v>
      </c>
      <c r="AJ51" s="604">
        <f t="shared" si="74"/>
        <v>8254193.8061774233</v>
      </c>
      <c r="AK51" s="604">
        <f t="shared" si="75"/>
        <v>8492116.2092661355</v>
      </c>
      <c r="AL51" s="606">
        <f t="shared" si="76"/>
        <v>8730038.6123548448</v>
      </c>
      <c r="AM51" s="600">
        <f t="shared" si="77"/>
        <v>5247465</v>
      </c>
      <c r="AN51" s="600">
        <f t="shared" si="78"/>
        <v>5158707.5</v>
      </c>
      <c r="AO51" s="600">
        <f t="shared" si="79"/>
        <v>5143157</v>
      </c>
      <c r="AP51" s="600">
        <f t="shared" si="80"/>
        <v>5280893.5</v>
      </c>
      <c r="AQ51" s="600">
        <f t="shared" si="81"/>
        <v>5955662</v>
      </c>
      <c r="AR51" s="600">
        <f t="shared" si="82"/>
        <v>6152198.75</v>
      </c>
      <c r="AS51" s="600">
        <f t="shared" si="83"/>
        <v>6600612.5</v>
      </c>
      <c r="AT51" s="600">
        <f t="shared" si="84"/>
        <v>7211932.75</v>
      </c>
      <c r="AU51" s="603">
        <f t="shared" si="85"/>
        <v>7454157.7768684365</v>
      </c>
      <c r="AV51" s="600">
        <f t="shared" si="199"/>
        <v>7696393.2567754453</v>
      </c>
      <c r="AW51" s="600">
        <f t="shared" si="200"/>
        <v>7938638.820944529</v>
      </c>
      <c r="AX51" s="601">
        <f t="shared" si="201"/>
        <v>8180894.0753152966</v>
      </c>
      <c r="AY51" s="600">
        <f t="shared" si="202"/>
        <v>483925</v>
      </c>
      <c r="AZ51" s="600">
        <f t="shared" si="203"/>
        <v>652847.5</v>
      </c>
      <c r="BA51" s="600">
        <f t="shared" si="204"/>
        <v>580720</v>
      </c>
      <c r="BB51" s="600">
        <f t="shared" si="205"/>
        <v>667262.5</v>
      </c>
      <c r="BC51" s="600">
        <f t="shared" si="206"/>
        <v>699190</v>
      </c>
      <c r="BD51" s="600">
        <f t="shared" si="207"/>
        <v>576246.25</v>
      </c>
      <c r="BE51" s="600">
        <f t="shared" si="88"/>
        <v>555037.5</v>
      </c>
      <c r="BF51" s="600">
        <f t="shared" si="89"/>
        <v>566416.25</v>
      </c>
      <c r="BG51" s="603">
        <f t="shared" si="90"/>
        <v>566672.43401974218</v>
      </c>
      <c r="BH51" s="600">
        <f t="shared" si="91"/>
        <v>566928.61803948437</v>
      </c>
      <c r="BI51" s="600">
        <f t="shared" si="92"/>
        <v>567184.80205922667</v>
      </c>
      <c r="BJ51" s="601">
        <f t="shared" si="93"/>
        <v>567440.98607896874</v>
      </c>
      <c r="BK51" s="604">
        <v>387140</v>
      </c>
      <c r="BL51" s="604">
        <v>522278</v>
      </c>
      <c r="BM51" s="604">
        <v>464576</v>
      </c>
      <c r="BN51" s="604">
        <v>533810</v>
      </c>
      <c r="BO51" s="604">
        <v>559352</v>
      </c>
      <c r="BP51" s="604">
        <v>460997</v>
      </c>
      <c r="BQ51" s="604">
        <v>444030</v>
      </c>
      <c r="BR51" s="604">
        <v>453133</v>
      </c>
      <c r="BS51" s="605">
        <f t="shared" si="94"/>
        <v>453337.94721579377</v>
      </c>
      <c r="BT51" s="604">
        <f t="shared" si="264"/>
        <v>453542.89443158754</v>
      </c>
      <c r="BU51" s="604">
        <f t="shared" si="264"/>
        <v>453747.84164738131</v>
      </c>
      <c r="BV51" s="606">
        <f t="shared" si="264"/>
        <v>453952.78886317502</v>
      </c>
      <c r="BW51" s="604">
        <f t="shared" si="239"/>
        <v>2478221.7400000002</v>
      </c>
      <c r="BX51" s="604">
        <f t="shared" si="240"/>
        <v>2613359.7400000002</v>
      </c>
      <c r="BY51" s="604">
        <f t="shared" si="241"/>
        <v>2555657.7400000002</v>
      </c>
      <c r="BZ51" s="604">
        <f t="shared" si="242"/>
        <v>2656722.88</v>
      </c>
      <c r="CA51" s="604">
        <f t="shared" si="243"/>
        <v>2691142.1</v>
      </c>
      <c r="CB51" s="604">
        <f t="shared" si="244"/>
        <v>2599889.14</v>
      </c>
      <c r="CC51" s="604">
        <f t="shared" si="245"/>
        <v>2590214.48</v>
      </c>
      <c r="CD51" s="604">
        <f t="shared" si="102"/>
        <v>2587249.6</v>
      </c>
      <c r="CE51" s="605">
        <f t="shared" si="246"/>
        <v>2615724.1695927228</v>
      </c>
      <c r="CF51" s="604">
        <f t="shared" si="247"/>
        <v>2644573.213358663</v>
      </c>
      <c r="CG51" s="604">
        <f t="shared" si="248"/>
        <v>2673801.6917781746</v>
      </c>
      <c r="CH51" s="606">
        <f t="shared" si="249"/>
        <v>2703414.6310407221</v>
      </c>
      <c r="CI51" s="159">
        <f t="shared" si="107"/>
        <v>291.28571428571428</v>
      </c>
      <c r="CJ51" s="157">
        <v>247</v>
      </c>
      <c r="CK51" s="158">
        <v>265</v>
      </c>
      <c r="CL51" s="158">
        <v>273</v>
      </c>
      <c r="CM51" s="158">
        <v>287</v>
      </c>
      <c r="CN51" s="158">
        <v>296</v>
      </c>
      <c r="CO51" s="158">
        <v>289</v>
      </c>
      <c r="CP51" s="158">
        <v>306</v>
      </c>
      <c r="CQ51" s="158">
        <v>323</v>
      </c>
      <c r="CR51" s="157">
        <f t="shared" si="108"/>
        <v>328.96531560670024</v>
      </c>
      <c r="CS51" s="158">
        <f t="shared" si="265"/>
        <v>334.93063121340049</v>
      </c>
      <c r="CT51" s="158">
        <f t="shared" si="265"/>
        <v>340.89594682010073</v>
      </c>
      <c r="CU51" s="158">
        <f t="shared" si="265"/>
        <v>346.86126242680098</v>
      </c>
      <c r="CV51" s="310">
        <f t="shared" si="109"/>
        <v>337.91328901675064</v>
      </c>
      <c r="CW51" s="604">
        <f t="shared" si="110"/>
        <v>23942.636025356122</v>
      </c>
      <c r="CX51" s="600">
        <f t="shared" si="111"/>
        <v>23942.636025356122</v>
      </c>
      <c r="CY51" s="604">
        <f t="shared" si="26"/>
        <v>25032.781477250788</v>
      </c>
      <c r="CZ51" s="604">
        <f t="shared" si="27"/>
        <v>25146.285287234725</v>
      </c>
      <c r="DA51" s="604">
        <f t="shared" si="28"/>
        <v>25232.422514871636</v>
      </c>
      <c r="DB51" s="604">
        <f t="shared" si="208"/>
        <v>26048.122113012643</v>
      </c>
      <c r="DC51" s="604">
        <f t="shared" si="209"/>
        <v>26479.357627926373</v>
      </c>
      <c r="DD51" s="604">
        <f t="shared" si="209"/>
        <v>26931.540509428491</v>
      </c>
      <c r="DE51" s="605">
        <f t="shared" si="210"/>
        <v>27150.99054421578</v>
      </c>
      <c r="DF51" s="604">
        <f t="shared" si="211"/>
        <v>27524.333956490984</v>
      </c>
      <c r="DG51" s="604">
        <f t="shared" si="212"/>
        <v>27884.378428171603</v>
      </c>
      <c r="DH51" s="606">
        <f t="shared" si="213"/>
        <v>28231.822111100952</v>
      </c>
      <c r="DJ51" s="9" t="s">
        <v>44</v>
      </c>
      <c r="DK51" s="603">
        <f t="shared" si="214"/>
        <v>1959.2105263157894</v>
      </c>
      <c r="DL51" s="600">
        <f t="shared" si="215"/>
        <v>2463.5754716981132</v>
      </c>
      <c r="DM51" s="600">
        <f t="shared" si="216"/>
        <v>2127.1794871794873</v>
      </c>
      <c r="DN51" s="600">
        <f t="shared" si="217"/>
        <v>2324.9564459930311</v>
      </c>
      <c r="DO51" s="600">
        <f t="shared" si="218"/>
        <v>2362.1283783783783</v>
      </c>
      <c r="DP51" s="600">
        <f t="shared" si="219"/>
        <v>1993.9316608996539</v>
      </c>
      <c r="DQ51" s="600">
        <f t="shared" si="220"/>
        <v>1813.8480392156862</v>
      </c>
      <c r="DR51" s="601">
        <f t="shared" si="221"/>
        <v>1753.610681114551</v>
      </c>
      <c r="DS51" s="600">
        <f t="shared" si="222"/>
        <v>1722.5902158549641</v>
      </c>
      <c r="DT51" s="600">
        <f t="shared" si="223"/>
        <v>1692.674736812193</v>
      </c>
      <c r="DU51" s="600">
        <f t="shared" si="224"/>
        <v>1663.8062357442584</v>
      </c>
      <c r="DV51" s="600">
        <f t="shared" si="225"/>
        <v>1635.9306949092284</v>
      </c>
      <c r="DW51" s="603">
        <f t="shared" si="226"/>
        <v>21244.797570850202</v>
      </c>
      <c r="DX51" s="600">
        <f t="shared" si="227"/>
        <v>19466.82075471698</v>
      </c>
      <c r="DY51" s="600">
        <f t="shared" si="228"/>
        <v>18839.402930402932</v>
      </c>
      <c r="DZ51" s="600">
        <f t="shared" si="229"/>
        <v>18400.325783972126</v>
      </c>
      <c r="EA51" s="600">
        <f t="shared" si="230"/>
        <v>20120.47972972973</v>
      </c>
      <c r="EB51" s="600">
        <f t="shared" si="231"/>
        <v>21287.884948096886</v>
      </c>
      <c r="EC51" s="600">
        <f t="shared" si="232"/>
        <v>21570.629084967321</v>
      </c>
      <c r="ED51" s="600">
        <f t="shared" si="233"/>
        <v>22327.96517027864</v>
      </c>
      <c r="EE51" s="603">
        <f t="shared" si="234"/>
        <v>22645.545337598618</v>
      </c>
      <c r="EF51" s="600">
        <f t="shared" si="235"/>
        <v>22951.81291806067</v>
      </c>
      <c r="EG51" s="600">
        <f t="shared" si="236"/>
        <v>23247.361786290443</v>
      </c>
      <c r="EH51" s="601">
        <f t="shared" si="237"/>
        <v>23532.744963120378</v>
      </c>
      <c r="EI51" s="603">
        <f t="shared" si="250"/>
        <v>23204.008097165992</v>
      </c>
      <c r="EJ51" s="600">
        <f t="shared" si="251"/>
        <v>21930.396226415094</v>
      </c>
      <c r="EK51" s="600">
        <f t="shared" si="252"/>
        <v>20966.58241758242</v>
      </c>
      <c r="EL51" s="600">
        <f t="shared" si="253"/>
        <v>20725.282229965156</v>
      </c>
      <c r="EM51" s="600">
        <f t="shared" si="254"/>
        <v>22482.608108108107</v>
      </c>
      <c r="EN51" s="600">
        <f t="shared" si="255"/>
        <v>23281.816608996538</v>
      </c>
      <c r="EO51" s="600">
        <f t="shared" si="119"/>
        <v>23384.477124183006</v>
      </c>
      <c r="EP51" s="601">
        <f t="shared" si="120"/>
        <v>24081.575851393191</v>
      </c>
      <c r="EQ51" s="600">
        <f t="shared" si="121"/>
        <v>24368.135553453583</v>
      </c>
      <c r="ER51" s="600">
        <f t="shared" si="122"/>
        <v>24644.487654872864</v>
      </c>
      <c r="ES51" s="600">
        <f t="shared" si="123"/>
        <v>24911.168022034701</v>
      </c>
      <c r="ET51" s="601">
        <f t="shared" si="124"/>
        <v>25168.675658029606</v>
      </c>
      <c r="EV51" s="605">
        <v>2091081.74</v>
      </c>
      <c r="EW51" s="604">
        <v>2091081.74</v>
      </c>
      <c r="EX51" s="604">
        <v>2091081.74</v>
      </c>
      <c r="EY51" s="604">
        <v>2122912.88</v>
      </c>
      <c r="EZ51" s="604">
        <v>2131790.1</v>
      </c>
      <c r="FA51" s="604">
        <v>2138892.14</v>
      </c>
      <c r="FB51" s="604">
        <v>2146184.48</v>
      </c>
      <c r="FC51" s="604">
        <v>2134116.6</v>
      </c>
      <c r="FD51" s="605">
        <f t="shared" si="125"/>
        <v>2162386.2223769291</v>
      </c>
      <c r="FE51" s="604">
        <f t="shared" si="267"/>
        <v>2191030.3189270757</v>
      </c>
      <c r="FF51" s="604">
        <f t="shared" si="267"/>
        <v>2220053.8501307932</v>
      </c>
      <c r="FG51" s="606">
        <f t="shared" si="267"/>
        <v>2249461.842177547</v>
      </c>
    </row>
    <row r="52" spans="1:163" x14ac:dyDescent="0.25">
      <c r="A52" s="108">
        <v>49</v>
      </c>
      <c r="B52" s="130" t="s">
        <v>45</v>
      </c>
      <c r="C52" s="605">
        <v>14737048</v>
      </c>
      <c r="D52" s="604">
        <v>14989717</v>
      </c>
      <c r="E52" s="604">
        <v>14799108</v>
      </c>
      <c r="F52" s="604">
        <v>16372876</v>
      </c>
      <c r="G52" s="604">
        <v>16597808</v>
      </c>
      <c r="H52" s="604">
        <v>16405758</v>
      </c>
      <c r="I52" s="600">
        <v>17569229</v>
      </c>
      <c r="J52" s="601">
        <v>18333635</v>
      </c>
      <c r="K52" s="600">
        <f t="shared" ref="K52:N52" si="271">J52*K$186</f>
        <v>18863795.344707649</v>
      </c>
      <c r="L52" s="600">
        <f t="shared" si="271"/>
        <v>19393955.689415298</v>
      </c>
      <c r="M52" s="600">
        <f t="shared" si="271"/>
        <v>19924116.034122948</v>
      </c>
      <c r="N52" s="600">
        <f t="shared" si="271"/>
        <v>20454276.378830593</v>
      </c>
      <c r="O52" s="603">
        <v>2183184</v>
      </c>
      <c r="P52" s="600">
        <v>1252896</v>
      </c>
      <c r="Q52" s="600">
        <v>1401556</v>
      </c>
      <c r="R52" s="600">
        <v>1176563</v>
      </c>
      <c r="S52" s="600">
        <v>1201709</v>
      </c>
      <c r="T52" s="600">
        <v>1222619</v>
      </c>
      <c r="U52" s="600">
        <v>1273574</v>
      </c>
      <c r="V52" s="600">
        <v>1223429</v>
      </c>
      <c r="W52" s="603">
        <f t="shared" si="63"/>
        <v>1223524.9976201616</v>
      </c>
      <c r="X52" s="600">
        <f t="shared" si="263"/>
        <v>1223620.9952403235</v>
      </c>
      <c r="Y52" s="600">
        <f t="shared" si="263"/>
        <v>1223716.9928604853</v>
      </c>
      <c r="Z52" s="601">
        <f t="shared" si="263"/>
        <v>1223812.990480647</v>
      </c>
      <c r="AA52" s="604">
        <f t="shared" si="65"/>
        <v>12553864</v>
      </c>
      <c r="AB52" s="604">
        <f t="shared" si="66"/>
        <v>13736821</v>
      </c>
      <c r="AC52" s="604">
        <f t="shared" si="67"/>
        <v>13397552</v>
      </c>
      <c r="AD52" s="604">
        <f t="shared" si="68"/>
        <v>15196313</v>
      </c>
      <c r="AE52" s="604">
        <f t="shared" si="69"/>
        <v>15396099</v>
      </c>
      <c r="AF52" s="604">
        <f t="shared" si="70"/>
        <v>15183139</v>
      </c>
      <c r="AG52" s="604">
        <f t="shared" si="71"/>
        <v>16295655</v>
      </c>
      <c r="AH52" s="604">
        <f t="shared" si="72"/>
        <v>17110206</v>
      </c>
      <c r="AI52" s="605">
        <f t="shared" si="73"/>
        <v>17640270.347087488</v>
      </c>
      <c r="AJ52" s="604">
        <f t="shared" si="74"/>
        <v>18170334.694174975</v>
      </c>
      <c r="AK52" s="604">
        <f t="shared" si="75"/>
        <v>18700399.041262463</v>
      </c>
      <c r="AL52" s="606">
        <f t="shared" si="76"/>
        <v>19230463.388349947</v>
      </c>
      <c r="AM52" s="600">
        <f t="shared" si="77"/>
        <v>10847480.25</v>
      </c>
      <c r="AN52" s="600">
        <f t="shared" si="78"/>
        <v>12445711</v>
      </c>
      <c r="AO52" s="600">
        <f t="shared" si="79"/>
        <v>11786298.25</v>
      </c>
      <c r="AP52" s="600">
        <f t="shared" si="80"/>
        <v>13281436.75</v>
      </c>
      <c r="AQ52" s="600">
        <f t="shared" si="81"/>
        <v>13618636.5</v>
      </c>
      <c r="AR52" s="600">
        <f t="shared" si="82"/>
        <v>13599649</v>
      </c>
      <c r="AS52" s="600">
        <f t="shared" si="83"/>
        <v>14911808.75</v>
      </c>
      <c r="AT52" s="600">
        <f t="shared" si="84"/>
        <v>15459638.5</v>
      </c>
      <c r="AU52" s="603">
        <f t="shared" si="85"/>
        <v>15978876.751499062</v>
      </c>
      <c r="AV52" s="600">
        <f t="shared" si="199"/>
        <v>16498137.410333738</v>
      </c>
      <c r="AW52" s="600">
        <f t="shared" si="200"/>
        <v>17017419.685987595</v>
      </c>
      <c r="AX52" s="601">
        <f t="shared" si="201"/>
        <v>17536722.733745161</v>
      </c>
      <c r="AY52" s="600">
        <f t="shared" si="202"/>
        <v>1706383.75</v>
      </c>
      <c r="AZ52" s="600">
        <f t="shared" si="203"/>
        <v>1291110</v>
      </c>
      <c r="BA52" s="600">
        <f t="shared" si="204"/>
        <v>1611253.75</v>
      </c>
      <c r="BB52" s="600">
        <f t="shared" si="205"/>
        <v>1914876.25</v>
      </c>
      <c r="BC52" s="600">
        <f t="shared" si="206"/>
        <v>1777462.5</v>
      </c>
      <c r="BD52" s="600">
        <f t="shared" si="207"/>
        <v>1583490</v>
      </c>
      <c r="BE52" s="600">
        <f t="shared" si="88"/>
        <v>1383846.25</v>
      </c>
      <c r="BF52" s="600">
        <f t="shared" si="89"/>
        <v>1650567.5</v>
      </c>
      <c r="BG52" s="603">
        <f t="shared" si="90"/>
        <v>1651314.0340498367</v>
      </c>
      <c r="BH52" s="600">
        <f t="shared" si="91"/>
        <v>1652060.5680996734</v>
      </c>
      <c r="BI52" s="600">
        <f t="shared" si="92"/>
        <v>1652807.1021495098</v>
      </c>
      <c r="BJ52" s="601">
        <f t="shared" si="93"/>
        <v>1653553.6361993465</v>
      </c>
      <c r="BK52" s="604">
        <v>1365107</v>
      </c>
      <c r="BL52" s="604">
        <v>1032888</v>
      </c>
      <c r="BM52" s="604">
        <v>1289003</v>
      </c>
      <c r="BN52" s="604">
        <v>1531901</v>
      </c>
      <c r="BO52" s="604">
        <v>1421970</v>
      </c>
      <c r="BP52" s="604">
        <v>1266792</v>
      </c>
      <c r="BQ52" s="604">
        <v>1107077</v>
      </c>
      <c r="BR52" s="604">
        <v>1320454</v>
      </c>
      <c r="BS52" s="605">
        <f t="shared" si="94"/>
        <v>1321051.2272398693</v>
      </c>
      <c r="BT52" s="604">
        <f t="shared" si="264"/>
        <v>1321648.4544797386</v>
      </c>
      <c r="BU52" s="604">
        <f t="shared" si="264"/>
        <v>1322245.6817196079</v>
      </c>
      <c r="BV52" s="606">
        <f t="shared" si="264"/>
        <v>1322842.9089594772</v>
      </c>
      <c r="BW52" s="604">
        <f t="shared" si="239"/>
        <v>7608738.6799999997</v>
      </c>
      <c r="BX52" s="604">
        <f t="shared" si="240"/>
        <v>7276519.6799999997</v>
      </c>
      <c r="BY52" s="604">
        <f t="shared" si="241"/>
        <v>7532634.6799999997</v>
      </c>
      <c r="BZ52" s="604">
        <f t="shared" si="242"/>
        <v>7870209.2400000002</v>
      </c>
      <c r="CA52" s="604">
        <f t="shared" si="243"/>
        <v>7780218.3799999999</v>
      </c>
      <c r="CB52" s="604">
        <f t="shared" si="244"/>
        <v>7640992.3600000003</v>
      </c>
      <c r="CC52" s="604">
        <f t="shared" si="245"/>
        <v>7529744.46</v>
      </c>
      <c r="CD52" s="604">
        <f t="shared" si="102"/>
        <v>7606022.96</v>
      </c>
      <c r="CE52" s="605">
        <f t="shared" si="246"/>
        <v>7689882.1144107413</v>
      </c>
      <c r="CF52" s="604">
        <f t="shared" si="247"/>
        <v>7774844.1997670047</v>
      </c>
      <c r="CG52" s="604">
        <f t="shared" si="248"/>
        <v>7860923.826067768</v>
      </c>
      <c r="CH52" s="606">
        <f t="shared" si="249"/>
        <v>7948135.7968436759</v>
      </c>
      <c r="CI52" s="159">
        <f t="shared" si="107"/>
        <v>762.85714285714289</v>
      </c>
      <c r="CJ52" s="157">
        <v>822</v>
      </c>
      <c r="CK52" s="158">
        <v>779</v>
      </c>
      <c r="CL52" s="158">
        <v>751</v>
      </c>
      <c r="CM52" s="158">
        <v>746</v>
      </c>
      <c r="CN52" s="158">
        <v>750</v>
      </c>
      <c r="CO52" s="158">
        <v>762</v>
      </c>
      <c r="CP52" s="158">
        <v>765</v>
      </c>
      <c r="CQ52" s="158">
        <v>787</v>
      </c>
      <c r="CR52" s="157">
        <f t="shared" si="108"/>
        <v>801.53468539465348</v>
      </c>
      <c r="CS52" s="158">
        <f t="shared" si="265"/>
        <v>816.06937078930696</v>
      </c>
      <c r="CT52" s="158">
        <f t="shared" si="265"/>
        <v>830.60405618396044</v>
      </c>
      <c r="CU52" s="158">
        <f t="shared" si="265"/>
        <v>845.13874157861403</v>
      </c>
      <c r="CV52" s="310">
        <f t="shared" si="109"/>
        <v>823.3367134866337</v>
      </c>
      <c r="CW52" s="604">
        <f t="shared" si="110"/>
        <v>23942.636025356122</v>
      </c>
      <c r="CX52" s="600">
        <f t="shared" si="111"/>
        <v>23942.636025356122</v>
      </c>
      <c r="CY52" s="604">
        <f t="shared" si="26"/>
        <v>25032.781477250788</v>
      </c>
      <c r="CZ52" s="604">
        <f t="shared" si="27"/>
        <v>25146.285287234725</v>
      </c>
      <c r="DA52" s="604">
        <f t="shared" si="28"/>
        <v>25232.422514871636</v>
      </c>
      <c r="DB52" s="604">
        <f t="shared" si="208"/>
        <v>26048.122113012643</v>
      </c>
      <c r="DC52" s="604">
        <f t="shared" si="209"/>
        <v>26479.357627926373</v>
      </c>
      <c r="DD52" s="604">
        <f t="shared" si="209"/>
        <v>26931.540509428491</v>
      </c>
      <c r="DE52" s="605">
        <f t="shared" si="210"/>
        <v>27150.99054421578</v>
      </c>
      <c r="DF52" s="604">
        <f t="shared" si="211"/>
        <v>27524.333956490984</v>
      </c>
      <c r="DG52" s="604">
        <f t="shared" si="212"/>
        <v>27884.378428171603</v>
      </c>
      <c r="DH52" s="606">
        <f t="shared" si="213"/>
        <v>28231.822111100952</v>
      </c>
      <c r="DJ52" s="9" t="s">
        <v>45</v>
      </c>
      <c r="DK52" s="603">
        <f t="shared" si="214"/>
        <v>2075.8926399026764</v>
      </c>
      <c r="DL52" s="600">
        <f t="shared" si="215"/>
        <v>1657.3940949935816</v>
      </c>
      <c r="DM52" s="600">
        <f t="shared" si="216"/>
        <v>2145.4776964047937</v>
      </c>
      <c r="DN52" s="600">
        <f t="shared" si="217"/>
        <v>2566.8582439678285</v>
      </c>
      <c r="DO52" s="600">
        <f t="shared" si="218"/>
        <v>2369.9499999999998</v>
      </c>
      <c r="DP52" s="600">
        <f t="shared" si="219"/>
        <v>2078.0708661417325</v>
      </c>
      <c r="DQ52" s="600">
        <f t="shared" si="220"/>
        <v>1808.9493464052287</v>
      </c>
      <c r="DR52" s="601">
        <f t="shared" si="221"/>
        <v>2097.2903430749684</v>
      </c>
      <c r="DS52" s="600">
        <f t="shared" si="222"/>
        <v>2060.190362487901</v>
      </c>
      <c r="DT52" s="600">
        <f t="shared" si="223"/>
        <v>2024.4119277528955</v>
      </c>
      <c r="DU52" s="600">
        <f t="shared" si="224"/>
        <v>1989.8856619398082</v>
      </c>
      <c r="DV52" s="600">
        <f t="shared" si="225"/>
        <v>1956.5469606927663</v>
      </c>
      <c r="DW52" s="603">
        <f t="shared" si="226"/>
        <v>13196.447992700731</v>
      </c>
      <c r="DX52" s="600">
        <f t="shared" si="227"/>
        <v>15976.522464698332</v>
      </c>
      <c r="DY52" s="600">
        <f t="shared" si="228"/>
        <v>15694.138814913449</v>
      </c>
      <c r="DZ52" s="600">
        <f t="shared" si="229"/>
        <v>17803.534517426273</v>
      </c>
      <c r="EA52" s="600">
        <f t="shared" si="230"/>
        <v>18158.182000000001</v>
      </c>
      <c r="EB52" s="600">
        <f t="shared" si="231"/>
        <v>17847.308398950132</v>
      </c>
      <c r="EC52" s="600">
        <f t="shared" si="232"/>
        <v>19492.560457516342</v>
      </c>
      <c r="ED52" s="600">
        <f t="shared" si="233"/>
        <v>19643.75921219822</v>
      </c>
      <c r="EE52" s="603">
        <f t="shared" si="234"/>
        <v>19947.92814881758</v>
      </c>
      <c r="EF52" s="600">
        <f t="shared" si="235"/>
        <v>20241.262222718557</v>
      </c>
      <c r="EG52" s="600">
        <f t="shared" si="236"/>
        <v>20524.330229537536</v>
      </c>
      <c r="EH52" s="601">
        <f t="shared" si="237"/>
        <v>20797.661836350228</v>
      </c>
      <c r="EI52" s="603">
        <f t="shared" si="250"/>
        <v>15272.340632603407</v>
      </c>
      <c r="EJ52" s="600">
        <f t="shared" si="251"/>
        <v>17633.916559691912</v>
      </c>
      <c r="EK52" s="600">
        <f t="shared" si="252"/>
        <v>17839.616511318243</v>
      </c>
      <c r="EL52" s="600">
        <f t="shared" si="253"/>
        <v>20370.392761394101</v>
      </c>
      <c r="EM52" s="600">
        <f t="shared" si="254"/>
        <v>20528.132000000001</v>
      </c>
      <c r="EN52" s="600">
        <f t="shared" si="255"/>
        <v>19925.379265091866</v>
      </c>
      <c r="EO52" s="600">
        <f t="shared" si="119"/>
        <v>21301.50980392157</v>
      </c>
      <c r="EP52" s="601">
        <f t="shared" si="120"/>
        <v>21741.049555273188</v>
      </c>
      <c r="EQ52" s="600">
        <f t="shared" si="121"/>
        <v>22008.118511305482</v>
      </c>
      <c r="ER52" s="600">
        <f t="shared" si="122"/>
        <v>22265.674150471452</v>
      </c>
      <c r="ES52" s="600">
        <f t="shared" si="123"/>
        <v>22514.215891477343</v>
      </c>
      <c r="ET52" s="601">
        <f t="shared" si="124"/>
        <v>22754.208797042993</v>
      </c>
      <c r="EV52" s="605">
        <v>6243631.6799999997</v>
      </c>
      <c r="EW52" s="604">
        <v>6243631.6799999997</v>
      </c>
      <c r="EX52" s="604">
        <v>6243631.6799999997</v>
      </c>
      <c r="EY52" s="604">
        <v>6338308.2400000002</v>
      </c>
      <c r="EZ52" s="604">
        <v>6358248.3799999999</v>
      </c>
      <c r="FA52" s="604">
        <v>6374200.3600000003</v>
      </c>
      <c r="FB52" s="604">
        <v>6422667.46</v>
      </c>
      <c r="FC52" s="604">
        <v>6285568.96</v>
      </c>
      <c r="FD52" s="605">
        <f t="shared" si="125"/>
        <v>6368830.8871708717</v>
      </c>
      <c r="FE52" s="604">
        <f t="shared" si="267"/>
        <v>6453195.7452872666</v>
      </c>
      <c r="FF52" s="604">
        <f t="shared" si="267"/>
        <v>6538678.1443481604</v>
      </c>
      <c r="FG52" s="606">
        <f t="shared" si="267"/>
        <v>6625292.8878841987</v>
      </c>
    </row>
    <row r="53" spans="1:163" x14ac:dyDescent="0.25">
      <c r="A53" s="108">
        <v>50</v>
      </c>
      <c r="B53" s="130" t="s">
        <v>46</v>
      </c>
      <c r="C53" s="605">
        <v>1782054</v>
      </c>
      <c r="D53" s="604">
        <v>1874574</v>
      </c>
      <c r="E53" s="604">
        <v>1939883</v>
      </c>
      <c r="F53" s="604">
        <v>2254990</v>
      </c>
      <c r="G53" s="604">
        <v>2218330</v>
      </c>
      <c r="H53" s="604">
        <v>2315839</v>
      </c>
      <c r="I53" s="600">
        <v>2351262</v>
      </c>
      <c r="J53" s="601">
        <v>2154327</v>
      </c>
      <c r="K53" s="600">
        <f t="shared" ref="K53:N53" si="272">J53*K$186</f>
        <v>2216624.4519200907</v>
      </c>
      <c r="L53" s="600">
        <f t="shared" si="272"/>
        <v>2278921.9038401814</v>
      </c>
      <c r="M53" s="600">
        <f t="shared" si="272"/>
        <v>2341219.3557602721</v>
      </c>
      <c r="N53" s="600">
        <f t="shared" si="272"/>
        <v>2403516.8076803624</v>
      </c>
      <c r="O53" s="603">
        <v>0</v>
      </c>
      <c r="P53" s="600">
        <v>0</v>
      </c>
      <c r="Q53" s="600">
        <v>0</v>
      </c>
      <c r="R53" s="600">
        <v>0</v>
      </c>
      <c r="S53" s="600">
        <v>0</v>
      </c>
      <c r="T53" s="600">
        <v>0</v>
      </c>
      <c r="U53" s="600">
        <v>0</v>
      </c>
      <c r="V53" s="600">
        <v>0</v>
      </c>
      <c r="W53" s="603">
        <f t="shared" si="63"/>
        <v>0</v>
      </c>
      <c r="X53" s="600">
        <f t="shared" si="263"/>
        <v>0</v>
      </c>
      <c r="Y53" s="600">
        <f t="shared" si="263"/>
        <v>0</v>
      </c>
      <c r="Z53" s="601">
        <f t="shared" si="263"/>
        <v>0</v>
      </c>
      <c r="AA53" s="604">
        <f t="shared" si="65"/>
        <v>1782054</v>
      </c>
      <c r="AB53" s="604">
        <f t="shared" si="66"/>
        <v>1874574</v>
      </c>
      <c r="AC53" s="604">
        <f t="shared" si="67"/>
        <v>1939883</v>
      </c>
      <c r="AD53" s="604">
        <f t="shared" si="68"/>
        <v>2254990</v>
      </c>
      <c r="AE53" s="604">
        <f t="shared" si="69"/>
        <v>2218330</v>
      </c>
      <c r="AF53" s="604">
        <f t="shared" si="70"/>
        <v>2315839</v>
      </c>
      <c r="AG53" s="604">
        <f t="shared" si="71"/>
        <v>2351262</v>
      </c>
      <c r="AH53" s="604">
        <f t="shared" si="72"/>
        <v>2154327</v>
      </c>
      <c r="AI53" s="605">
        <f t="shared" si="73"/>
        <v>2216624.4519200907</v>
      </c>
      <c r="AJ53" s="604">
        <f t="shared" si="74"/>
        <v>2278921.9038401814</v>
      </c>
      <c r="AK53" s="604">
        <f t="shared" si="75"/>
        <v>2341219.3557602721</v>
      </c>
      <c r="AL53" s="606">
        <f t="shared" si="76"/>
        <v>2403516.8076803624</v>
      </c>
      <c r="AM53" s="600">
        <f t="shared" si="77"/>
        <v>1769097.75</v>
      </c>
      <c r="AN53" s="600">
        <f t="shared" si="78"/>
        <v>1848510.25</v>
      </c>
      <c r="AO53" s="600">
        <f t="shared" si="79"/>
        <v>1914491.75</v>
      </c>
      <c r="AP53" s="600">
        <f t="shared" si="80"/>
        <v>2181667.5</v>
      </c>
      <c r="AQ53" s="600">
        <f t="shared" si="81"/>
        <v>2069120</v>
      </c>
      <c r="AR53" s="600">
        <f t="shared" si="82"/>
        <v>2145439</v>
      </c>
      <c r="AS53" s="600">
        <f t="shared" si="83"/>
        <v>2216788.25</v>
      </c>
      <c r="AT53" s="600">
        <f t="shared" si="84"/>
        <v>2030670.75</v>
      </c>
      <c r="AU53" s="603">
        <f t="shared" si="85"/>
        <v>2098874.2807358764</v>
      </c>
      <c r="AV53" s="600">
        <f t="shared" si="199"/>
        <v>2167080.7547437456</v>
      </c>
      <c r="AW53" s="600">
        <f t="shared" si="200"/>
        <v>2235290.0681868591</v>
      </c>
      <c r="AX53" s="601">
        <f t="shared" si="201"/>
        <v>2303502.1101092589</v>
      </c>
      <c r="AY53" s="600">
        <f t="shared" si="202"/>
        <v>12956.25</v>
      </c>
      <c r="AZ53" s="600">
        <f t="shared" si="203"/>
        <v>26063.75</v>
      </c>
      <c r="BA53" s="600">
        <f t="shared" si="204"/>
        <v>25391.25</v>
      </c>
      <c r="BB53" s="600">
        <f t="shared" si="205"/>
        <v>73322.5</v>
      </c>
      <c r="BC53" s="600">
        <f t="shared" si="206"/>
        <v>149210</v>
      </c>
      <c r="BD53" s="600">
        <f t="shared" si="207"/>
        <v>170400</v>
      </c>
      <c r="BE53" s="600">
        <f t="shared" si="88"/>
        <v>134473.75</v>
      </c>
      <c r="BF53" s="600">
        <f t="shared" si="89"/>
        <v>123656.25</v>
      </c>
      <c r="BG53" s="603">
        <f t="shared" si="90"/>
        <v>123712.17840105001</v>
      </c>
      <c r="BH53" s="600">
        <f t="shared" si="91"/>
        <v>123768.10680210002</v>
      </c>
      <c r="BI53" s="600">
        <f t="shared" si="92"/>
        <v>123824.03520315005</v>
      </c>
      <c r="BJ53" s="601">
        <f t="shared" si="93"/>
        <v>123879.96360420005</v>
      </c>
      <c r="BK53" s="604">
        <v>10365</v>
      </c>
      <c r="BL53" s="604">
        <v>20851</v>
      </c>
      <c r="BM53" s="604">
        <v>20313</v>
      </c>
      <c r="BN53" s="604">
        <v>58658</v>
      </c>
      <c r="BO53" s="604">
        <v>119368</v>
      </c>
      <c r="BP53" s="604">
        <v>136320</v>
      </c>
      <c r="BQ53" s="604">
        <v>107579</v>
      </c>
      <c r="BR53" s="604">
        <v>98925</v>
      </c>
      <c r="BS53" s="605">
        <f t="shared" si="94"/>
        <v>98969.742720840004</v>
      </c>
      <c r="BT53" s="604">
        <f t="shared" si="264"/>
        <v>99014.485441680023</v>
      </c>
      <c r="BU53" s="604">
        <f t="shared" si="264"/>
        <v>99059.228162520041</v>
      </c>
      <c r="BV53" s="606">
        <f t="shared" si="264"/>
        <v>99103.970883360045</v>
      </c>
      <c r="BW53" s="604">
        <f t="shared" si="239"/>
        <v>96098.34</v>
      </c>
      <c r="BX53" s="604">
        <f t="shared" si="240"/>
        <v>106584.34</v>
      </c>
      <c r="BY53" s="604">
        <f t="shared" si="241"/>
        <v>106046.34</v>
      </c>
      <c r="BZ53" s="604">
        <f t="shared" si="242"/>
        <v>144391.34</v>
      </c>
      <c r="CA53" s="604">
        <f t="shared" si="243"/>
        <v>205101.34</v>
      </c>
      <c r="CB53" s="604">
        <f t="shared" si="244"/>
        <v>222053.34</v>
      </c>
      <c r="CC53" s="604">
        <f t="shared" si="245"/>
        <v>188000</v>
      </c>
      <c r="CD53" s="604">
        <f t="shared" si="102"/>
        <v>121132.45999999999</v>
      </c>
      <c r="CE53" s="605">
        <f t="shared" si="246"/>
        <v>121471.37432709186</v>
      </c>
      <c r="CF53" s="604">
        <f t="shared" si="247"/>
        <v>121814.18540482181</v>
      </c>
      <c r="CG53" s="604">
        <f t="shared" si="248"/>
        <v>122160.94485158267</v>
      </c>
      <c r="CH53" s="606">
        <f t="shared" si="249"/>
        <v>122511.70496953143</v>
      </c>
      <c r="CI53" s="159">
        <f t="shared" si="107"/>
        <v>54.285714285714285</v>
      </c>
      <c r="CJ53" s="157">
        <v>42</v>
      </c>
      <c r="CK53" s="158">
        <v>41</v>
      </c>
      <c r="CL53" s="158">
        <v>42</v>
      </c>
      <c r="CM53" s="158">
        <v>44</v>
      </c>
      <c r="CN53" s="158">
        <v>45</v>
      </c>
      <c r="CO53" s="158">
        <v>59</v>
      </c>
      <c r="CP53" s="158">
        <v>81</v>
      </c>
      <c r="CQ53" s="158">
        <v>68</v>
      </c>
      <c r="CR53" s="157">
        <f t="shared" si="108"/>
        <v>69.255855917200051</v>
      </c>
      <c r="CS53" s="158">
        <f t="shared" si="265"/>
        <v>70.511711834400103</v>
      </c>
      <c r="CT53" s="158">
        <f t="shared" si="265"/>
        <v>71.767567751600154</v>
      </c>
      <c r="CU53" s="158">
        <f t="shared" si="265"/>
        <v>73.023423668800206</v>
      </c>
      <c r="CV53" s="310">
        <f t="shared" si="109"/>
        <v>71.139639793000129</v>
      </c>
      <c r="CW53" s="604">
        <f t="shared" si="110"/>
        <v>23942.636025356122</v>
      </c>
      <c r="CX53" s="600">
        <f t="shared" si="111"/>
        <v>23942.636025356122</v>
      </c>
      <c r="CY53" s="604">
        <f t="shared" si="26"/>
        <v>25032.781477250788</v>
      </c>
      <c r="CZ53" s="604">
        <f t="shared" si="27"/>
        <v>25146.285287234725</v>
      </c>
      <c r="DA53" s="604">
        <f t="shared" si="28"/>
        <v>25232.422514871636</v>
      </c>
      <c r="DB53" s="604">
        <f t="shared" si="208"/>
        <v>26048.122113012643</v>
      </c>
      <c r="DC53" s="604">
        <f t="shared" si="209"/>
        <v>26479.357627926373</v>
      </c>
      <c r="DD53" s="604">
        <f t="shared" si="209"/>
        <v>26931.540509428491</v>
      </c>
      <c r="DE53" s="605">
        <f t="shared" si="210"/>
        <v>27150.99054421578</v>
      </c>
      <c r="DF53" s="604">
        <f t="shared" si="211"/>
        <v>27524.333956490984</v>
      </c>
      <c r="DG53" s="604">
        <f t="shared" si="212"/>
        <v>27884.378428171603</v>
      </c>
      <c r="DH53" s="606">
        <f t="shared" si="213"/>
        <v>28231.822111100952</v>
      </c>
      <c r="DJ53" s="9" t="s">
        <v>46</v>
      </c>
      <c r="DK53" s="603">
        <f t="shared" si="214"/>
        <v>308.48214285714283</v>
      </c>
      <c r="DL53" s="600">
        <f t="shared" si="215"/>
        <v>635.70121951219517</v>
      </c>
      <c r="DM53" s="600">
        <f t="shared" si="216"/>
        <v>604.55357142857144</v>
      </c>
      <c r="DN53" s="600">
        <f t="shared" si="217"/>
        <v>1666.4204545454545</v>
      </c>
      <c r="DO53" s="600">
        <f t="shared" si="218"/>
        <v>3315.7777777777778</v>
      </c>
      <c r="DP53" s="600">
        <f t="shared" si="219"/>
        <v>2888.1355932203392</v>
      </c>
      <c r="DQ53" s="600">
        <f t="shared" si="220"/>
        <v>1660.1697530864199</v>
      </c>
      <c r="DR53" s="601">
        <f t="shared" si="221"/>
        <v>1818.4742647058824</v>
      </c>
      <c r="DS53" s="600">
        <f t="shared" si="222"/>
        <v>1786.3063962267117</v>
      </c>
      <c r="DT53" s="600">
        <f t="shared" si="223"/>
        <v>1755.2843858446515</v>
      </c>
      <c r="DU53" s="600">
        <f t="shared" si="224"/>
        <v>1725.348079674739</v>
      </c>
      <c r="DV53" s="600">
        <f t="shared" si="225"/>
        <v>1696.4414619350239</v>
      </c>
      <c r="DW53" s="603">
        <f t="shared" si="226"/>
        <v>42121.375</v>
      </c>
      <c r="DX53" s="600">
        <f t="shared" si="227"/>
        <v>45085.615853658535</v>
      </c>
      <c r="DY53" s="600">
        <f t="shared" si="228"/>
        <v>45583.136904761908</v>
      </c>
      <c r="DZ53" s="600">
        <f t="shared" si="229"/>
        <v>49583.352272727272</v>
      </c>
      <c r="EA53" s="600">
        <f t="shared" si="230"/>
        <v>45980.444444444445</v>
      </c>
      <c r="EB53" s="600">
        <f t="shared" si="231"/>
        <v>36363.372881355936</v>
      </c>
      <c r="EC53" s="600">
        <f t="shared" si="232"/>
        <v>27367.756172839505</v>
      </c>
      <c r="ED53" s="600">
        <f t="shared" si="233"/>
        <v>29862.805147058825</v>
      </c>
      <c r="EE53" s="603">
        <f t="shared" si="234"/>
        <v>30220.00444296372</v>
      </c>
      <c r="EF53" s="600">
        <f t="shared" si="235"/>
        <v>30564.479871082356</v>
      </c>
      <c r="EG53" s="600">
        <f t="shared" si="236"/>
        <v>30896.899393775017</v>
      </c>
      <c r="EH53" s="601">
        <f t="shared" si="237"/>
        <v>31217.885022969058</v>
      </c>
      <c r="EI53" s="603">
        <f t="shared" si="250"/>
        <v>42429.857142857145</v>
      </c>
      <c r="EJ53" s="600">
        <f t="shared" si="251"/>
        <v>45721.317073170729</v>
      </c>
      <c r="EK53" s="600">
        <f t="shared" si="252"/>
        <v>46187.690476190481</v>
      </c>
      <c r="EL53" s="600">
        <f t="shared" si="253"/>
        <v>51249.772727272728</v>
      </c>
      <c r="EM53" s="600">
        <f t="shared" si="254"/>
        <v>49296.222222222226</v>
      </c>
      <c r="EN53" s="600">
        <f t="shared" si="255"/>
        <v>39251.508474576272</v>
      </c>
      <c r="EO53" s="600">
        <f t="shared" si="119"/>
        <v>29027.925925925923</v>
      </c>
      <c r="EP53" s="601">
        <f t="shared" si="120"/>
        <v>31681.279411764706</v>
      </c>
      <c r="EQ53" s="600">
        <f t="shared" si="121"/>
        <v>32006.310839190432</v>
      </c>
      <c r="ER53" s="600">
        <f t="shared" si="122"/>
        <v>32319.764256927006</v>
      </c>
      <c r="ES53" s="600">
        <f t="shared" si="123"/>
        <v>32622.247473449755</v>
      </c>
      <c r="ET53" s="601">
        <f t="shared" si="124"/>
        <v>32914.326484904079</v>
      </c>
      <c r="EV53" s="605">
        <v>85733.34</v>
      </c>
      <c r="EW53" s="604">
        <v>85733.34</v>
      </c>
      <c r="EX53" s="604">
        <v>85733.34</v>
      </c>
      <c r="EY53" s="604">
        <v>85733.34</v>
      </c>
      <c r="EZ53" s="604">
        <v>85733.34</v>
      </c>
      <c r="FA53" s="604">
        <v>85733.34</v>
      </c>
      <c r="FB53" s="604">
        <v>80421</v>
      </c>
      <c r="FC53" s="604">
        <v>22207.46</v>
      </c>
      <c r="FD53" s="605">
        <f t="shared" si="125"/>
        <v>22501.63160625186</v>
      </c>
      <c r="FE53" s="604">
        <f t="shared" si="267"/>
        <v>22799.699963141786</v>
      </c>
      <c r="FF53" s="604">
        <f t="shared" si="267"/>
        <v>23101.716689062621</v>
      </c>
      <c r="FG53" s="606">
        <f t="shared" si="267"/>
        <v>23407.734086171386</v>
      </c>
    </row>
    <row r="54" spans="1:163" x14ac:dyDescent="0.25">
      <c r="A54" s="108">
        <v>51</v>
      </c>
      <c r="B54" s="130" t="s">
        <v>47</v>
      </c>
      <c r="C54" s="605">
        <v>34935511</v>
      </c>
      <c r="D54" s="604">
        <v>35760134</v>
      </c>
      <c r="E54" s="604">
        <v>36267725</v>
      </c>
      <c r="F54" s="604">
        <v>36463750</v>
      </c>
      <c r="G54" s="604">
        <v>38285547</v>
      </c>
      <c r="H54" s="604">
        <v>40474596</v>
      </c>
      <c r="I54" s="600">
        <v>43476770</v>
      </c>
      <c r="J54" s="601">
        <v>45451576</v>
      </c>
      <c r="K54" s="600">
        <f t="shared" ref="K54:N54" si="273">J54*K$186</f>
        <v>46765915.638574995</v>
      </c>
      <c r="L54" s="600">
        <f t="shared" si="273"/>
        <v>48080255.27714999</v>
      </c>
      <c r="M54" s="600">
        <f t="shared" si="273"/>
        <v>49394594.915724985</v>
      </c>
      <c r="N54" s="600">
        <f t="shared" si="273"/>
        <v>50708934.554299973</v>
      </c>
      <c r="O54" s="603">
        <v>2709833</v>
      </c>
      <c r="P54" s="600">
        <v>1972207</v>
      </c>
      <c r="Q54" s="600">
        <v>1610162</v>
      </c>
      <c r="R54" s="600">
        <v>2648121</v>
      </c>
      <c r="S54" s="600">
        <v>1969876</v>
      </c>
      <c r="T54" s="600">
        <v>2260099</v>
      </c>
      <c r="U54" s="600">
        <v>1997626</v>
      </c>
      <c r="V54" s="600">
        <v>1611420</v>
      </c>
      <c r="W54" s="603">
        <f t="shared" si="63"/>
        <v>1611546.4417347314</v>
      </c>
      <c r="X54" s="600">
        <f t="shared" si="263"/>
        <v>1611672.8834694631</v>
      </c>
      <c r="Y54" s="600">
        <f t="shared" si="263"/>
        <v>1611799.3252041948</v>
      </c>
      <c r="Z54" s="601">
        <f t="shared" si="263"/>
        <v>1611925.7669389264</v>
      </c>
      <c r="AA54" s="604">
        <f t="shared" si="65"/>
        <v>32225678</v>
      </c>
      <c r="AB54" s="604">
        <f t="shared" si="66"/>
        <v>33787927</v>
      </c>
      <c r="AC54" s="604">
        <f t="shared" si="67"/>
        <v>34657563</v>
      </c>
      <c r="AD54" s="604">
        <f t="shared" si="68"/>
        <v>33815629</v>
      </c>
      <c r="AE54" s="604">
        <f t="shared" si="69"/>
        <v>36315671</v>
      </c>
      <c r="AF54" s="604">
        <f t="shared" si="70"/>
        <v>38214497</v>
      </c>
      <c r="AG54" s="604">
        <f t="shared" si="71"/>
        <v>41479144</v>
      </c>
      <c r="AH54" s="604">
        <f t="shared" si="72"/>
        <v>43840156</v>
      </c>
      <c r="AI54" s="605">
        <f t="shared" si="73"/>
        <v>45154369.196840264</v>
      </c>
      <c r="AJ54" s="604">
        <f t="shared" si="74"/>
        <v>46468582.393680528</v>
      </c>
      <c r="AK54" s="604">
        <f t="shared" si="75"/>
        <v>47782795.590520792</v>
      </c>
      <c r="AL54" s="606">
        <f t="shared" si="76"/>
        <v>49097008.787361048</v>
      </c>
      <c r="AM54" s="600">
        <f t="shared" si="77"/>
        <v>29071601.75</v>
      </c>
      <c r="AN54" s="600">
        <f t="shared" si="78"/>
        <v>30199518.25</v>
      </c>
      <c r="AO54" s="600">
        <f t="shared" si="79"/>
        <v>31448466.75</v>
      </c>
      <c r="AP54" s="600">
        <f t="shared" si="80"/>
        <v>30678257.75</v>
      </c>
      <c r="AQ54" s="600">
        <f t="shared" si="81"/>
        <v>32835586</v>
      </c>
      <c r="AR54" s="600">
        <f t="shared" si="82"/>
        <v>33767294.5</v>
      </c>
      <c r="AS54" s="600">
        <f t="shared" si="83"/>
        <v>36983005.25</v>
      </c>
      <c r="AT54" s="600">
        <f t="shared" si="84"/>
        <v>39544598.5</v>
      </c>
      <c r="AU54" s="603">
        <f t="shared" si="85"/>
        <v>40872771.094810188</v>
      </c>
      <c r="AV54" s="600">
        <f t="shared" si="199"/>
        <v>42201001.005908221</v>
      </c>
      <c r="AW54" s="600">
        <f t="shared" si="200"/>
        <v>43529286.211212225</v>
      </c>
      <c r="AX54" s="601">
        <f t="shared" si="201"/>
        <v>44857624.550003223</v>
      </c>
      <c r="AY54" s="600">
        <f t="shared" si="202"/>
        <v>3154076.25</v>
      </c>
      <c r="AZ54" s="600">
        <f t="shared" si="203"/>
        <v>3588408.75</v>
      </c>
      <c r="BA54" s="600">
        <f t="shared" si="204"/>
        <v>3209096.25</v>
      </c>
      <c r="BB54" s="600">
        <f t="shared" si="205"/>
        <v>3137371.25</v>
      </c>
      <c r="BC54" s="600">
        <f t="shared" si="206"/>
        <v>3480085</v>
      </c>
      <c r="BD54" s="600">
        <f t="shared" si="207"/>
        <v>4447202.5</v>
      </c>
      <c r="BE54" s="600">
        <f t="shared" si="88"/>
        <v>4496138.75</v>
      </c>
      <c r="BF54" s="600">
        <f t="shared" si="89"/>
        <v>4295557.5</v>
      </c>
      <c r="BG54" s="603">
        <f t="shared" si="90"/>
        <v>4297500.3347745733</v>
      </c>
      <c r="BH54" s="600">
        <f t="shared" si="91"/>
        <v>4299443.1695491476</v>
      </c>
      <c r="BI54" s="600">
        <f t="shared" si="92"/>
        <v>4301386.0043237219</v>
      </c>
      <c r="BJ54" s="601">
        <f t="shared" si="93"/>
        <v>4303328.8390982952</v>
      </c>
      <c r="BK54" s="604">
        <v>2523261</v>
      </c>
      <c r="BL54" s="604">
        <v>2870727</v>
      </c>
      <c r="BM54" s="604">
        <v>2567277</v>
      </c>
      <c r="BN54" s="604">
        <v>2509897</v>
      </c>
      <c r="BO54" s="604">
        <v>2784068</v>
      </c>
      <c r="BP54" s="604">
        <v>3557762</v>
      </c>
      <c r="BQ54" s="604">
        <v>3596911</v>
      </c>
      <c r="BR54" s="604">
        <v>3436446</v>
      </c>
      <c r="BS54" s="605">
        <f t="shared" si="94"/>
        <v>3438000.2678196589</v>
      </c>
      <c r="BT54" s="604">
        <f t="shared" si="264"/>
        <v>3439554.5356393182</v>
      </c>
      <c r="BU54" s="604">
        <f t="shared" si="264"/>
        <v>3441108.8034589775</v>
      </c>
      <c r="BV54" s="606">
        <f t="shared" si="264"/>
        <v>3442663.0712786363</v>
      </c>
      <c r="BW54" s="604">
        <f t="shared" si="239"/>
        <v>3313062.76</v>
      </c>
      <c r="BX54" s="604">
        <f t="shared" si="240"/>
        <v>3660528.76</v>
      </c>
      <c r="BY54" s="604">
        <f t="shared" si="241"/>
        <v>3357078.76</v>
      </c>
      <c r="BZ54" s="604">
        <f t="shared" si="242"/>
        <v>3299698.76</v>
      </c>
      <c r="CA54" s="604">
        <f t="shared" si="243"/>
        <v>3573869.76</v>
      </c>
      <c r="CB54" s="604">
        <f t="shared" si="244"/>
        <v>4347563.76</v>
      </c>
      <c r="CC54" s="604">
        <f t="shared" si="245"/>
        <v>4385277.4800000004</v>
      </c>
      <c r="CD54" s="604">
        <f t="shared" si="102"/>
        <v>3677540.92</v>
      </c>
      <c r="CE54" s="605">
        <f t="shared" si="246"/>
        <v>3682288.8569684746</v>
      </c>
      <c r="CF54" s="604">
        <f t="shared" si="247"/>
        <v>3687079.0989454174</v>
      </c>
      <c r="CG54" s="604">
        <f t="shared" si="248"/>
        <v>3691912.2063250514</v>
      </c>
      <c r="CH54" s="606">
        <f t="shared" si="249"/>
        <v>3696788.7469248725</v>
      </c>
      <c r="CI54" s="159">
        <f t="shared" si="107"/>
        <v>1096.7142857142858</v>
      </c>
      <c r="CJ54" s="157">
        <v>978</v>
      </c>
      <c r="CK54" s="158">
        <v>1030</v>
      </c>
      <c r="CL54" s="158">
        <v>1058</v>
      </c>
      <c r="CM54" s="158">
        <v>1103</v>
      </c>
      <c r="CN54" s="158">
        <v>1083</v>
      </c>
      <c r="CO54" s="158">
        <v>1096</v>
      </c>
      <c r="CP54" s="158">
        <v>1121</v>
      </c>
      <c r="CQ54" s="158">
        <v>1186</v>
      </c>
      <c r="CR54" s="157">
        <f t="shared" si="108"/>
        <v>1207.9036046735187</v>
      </c>
      <c r="CS54" s="158">
        <f t="shared" si="265"/>
        <v>1229.8072093470371</v>
      </c>
      <c r="CT54" s="158">
        <f t="shared" si="265"/>
        <v>1251.7108140205555</v>
      </c>
      <c r="CU54" s="158">
        <f t="shared" si="265"/>
        <v>1273.6144186940742</v>
      </c>
      <c r="CV54" s="310">
        <f t="shared" si="109"/>
        <v>1240.7590116837964</v>
      </c>
      <c r="CW54" s="604">
        <f t="shared" si="110"/>
        <v>23942.636025356122</v>
      </c>
      <c r="CX54" s="600">
        <f t="shared" si="111"/>
        <v>23942.636025356122</v>
      </c>
      <c r="CY54" s="604">
        <f t="shared" si="26"/>
        <v>25032.781477250788</v>
      </c>
      <c r="CZ54" s="604">
        <f t="shared" si="27"/>
        <v>25146.285287234725</v>
      </c>
      <c r="DA54" s="604">
        <f t="shared" si="28"/>
        <v>25232.422514871636</v>
      </c>
      <c r="DB54" s="604">
        <f t="shared" si="208"/>
        <v>26048.122113012643</v>
      </c>
      <c r="DC54" s="604">
        <f t="shared" si="209"/>
        <v>26479.357627926373</v>
      </c>
      <c r="DD54" s="604">
        <f t="shared" si="209"/>
        <v>26931.540509428491</v>
      </c>
      <c r="DE54" s="605">
        <f t="shared" si="210"/>
        <v>27150.99054421578</v>
      </c>
      <c r="DF54" s="604">
        <f t="shared" si="211"/>
        <v>27524.333956490984</v>
      </c>
      <c r="DG54" s="604">
        <f t="shared" si="212"/>
        <v>27884.378428171603</v>
      </c>
      <c r="DH54" s="606">
        <f t="shared" si="213"/>
        <v>28231.822111100952</v>
      </c>
      <c r="DJ54" s="9" t="s">
        <v>47</v>
      </c>
      <c r="DK54" s="603">
        <f t="shared" si="214"/>
        <v>3225.0268404907974</v>
      </c>
      <c r="DL54" s="600">
        <f t="shared" si="215"/>
        <v>3483.8919902912621</v>
      </c>
      <c r="DM54" s="600">
        <f t="shared" si="216"/>
        <v>3033.1722589792062</v>
      </c>
      <c r="DN54" s="600">
        <f t="shared" si="217"/>
        <v>2844.3982320942882</v>
      </c>
      <c r="DO54" s="600">
        <f t="shared" si="218"/>
        <v>3213.3748845798709</v>
      </c>
      <c r="DP54" s="600">
        <f t="shared" si="219"/>
        <v>4057.6665145985403</v>
      </c>
      <c r="DQ54" s="600">
        <f t="shared" si="220"/>
        <v>4010.828501338091</v>
      </c>
      <c r="DR54" s="601">
        <f t="shared" si="221"/>
        <v>3621.8865935919057</v>
      </c>
      <c r="DS54" s="600">
        <f t="shared" si="222"/>
        <v>3557.8172944819835</v>
      </c>
      <c r="DT54" s="600">
        <f t="shared" si="223"/>
        <v>3496.0302207302279</v>
      </c>
      <c r="DU54" s="600">
        <f t="shared" si="224"/>
        <v>3436.4055628052479</v>
      </c>
      <c r="DV54" s="600">
        <f t="shared" si="225"/>
        <v>3378.8317531068774</v>
      </c>
      <c r="DW54" s="603">
        <f t="shared" si="226"/>
        <v>29725.564161554194</v>
      </c>
      <c r="DX54" s="600">
        <f t="shared" si="227"/>
        <v>29319.920631067962</v>
      </c>
      <c r="DY54" s="600">
        <f t="shared" si="228"/>
        <v>29724.448724007561</v>
      </c>
      <c r="DZ54" s="600">
        <f t="shared" si="229"/>
        <v>27813.470308250227</v>
      </c>
      <c r="EA54" s="600">
        <f t="shared" si="230"/>
        <v>30319.100646352723</v>
      </c>
      <c r="EB54" s="600">
        <f t="shared" si="231"/>
        <v>30809.575273722628</v>
      </c>
      <c r="EC54" s="600">
        <f t="shared" si="232"/>
        <v>32991.084076717219</v>
      </c>
      <c r="ED54" s="600">
        <f t="shared" si="233"/>
        <v>33342.831787521078</v>
      </c>
      <c r="EE54" s="603">
        <f t="shared" si="234"/>
        <v>33824.610427509069</v>
      </c>
      <c r="EF54" s="600">
        <f t="shared" si="235"/>
        <v>34289.227533900194</v>
      </c>
      <c r="EG54" s="600">
        <f t="shared" si="236"/>
        <v>34737.584032315484</v>
      </c>
      <c r="EH54" s="601">
        <f t="shared" si="237"/>
        <v>35170.518871946224</v>
      </c>
      <c r="EI54" s="603">
        <f t="shared" si="250"/>
        <v>32950.591002044988</v>
      </c>
      <c r="EJ54" s="600">
        <f t="shared" si="251"/>
        <v>32803.812621359226</v>
      </c>
      <c r="EK54" s="600">
        <f t="shared" si="252"/>
        <v>32757.620982986766</v>
      </c>
      <c r="EL54" s="600">
        <f t="shared" si="253"/>
        <v>30657.868540344516</v>
      </c>
      <c r="EM54" s="600">
        <f t="shared" si="254"/>
        <v>33532.475530932592</v>
      </c>
      <c r="EN54" s="600">
        <f t="shared" si="255"/>
        <v>34867.241788321167</v>
      </c>
      <c r="EO54" s="600">
        <f t="shared" si="119"/>
        <v>37001.912578055308</v>
      </c>
      <c r="EP54" s="601">
        <f t="shared" si="120"/>
        <v>36964.71838111298</v>
      </c>
      <c r="EQ54" s="600">
        <f t="shared" si="121"/>
        <v>37382.427721991051</v>
      </c>
      <c r="ER54" s="600">
        <f t="shared" si="122"/>
        <v>37785.257754630424</v>
      </c>
      <c r="ES54" s="600">
        <f t="shared" si="123"/>
        <v>38173.989595120729</v>
      </c>
      <c r="ET54" s="601">
        <f t="shared" si="124"/>
        <v>38549.350625053099</v>
      </c>
      <c r="EV54" s="605">
        <v>789801.76</v>
      </c>
      <c r="EW54" s="604">
        <v>789801.76</v>
      </c>
      <c r="EX54" s="604">
        <v>789801.76</v>
      </c>
      <c r="EY54" s="604">
        <v>789801.76</v>
      </c>
      <c r="EZ54" s="604">
        <v>789801.76</v>
      </c>
      <c r="FA54" s="604">
        <v>789801.76</v>
      </c>
      <c r="FB54" s="604">
        <v>788366.48</v>
      </c>
      <c r="FC54" s="604">
        <v>241094.92</v>
      </c>
      <c r="FD54" s="605">
        <f t="shared" si="125"/>
        <v>244288.58914881595</v>
      </c>
      <c r="FE54" s="604">
        <f t="shared" si="267"/>
        <v>247524.5633060995</v>
      </c>
      <c r="FF54" s="604">
        <f t="shared" si="267"/>
        <v>250803.40286607377</v>
      </c>
      <c r="FG54" s="606">
        <f t="shared" si="267"/>
        <v>254125.6756462362</v>
      </c>
    </row>
    <row r="55" spans="1:163" x14ac:dyDescent="0.25">
      <c r="A55" s="108">
        <v>52</v>
      </c>
      <c r="B55" s="130" t="s">
        <v>48</v>
      </c>
      <c r="C55" s="605">
        <v>9402967</v>
      </c>
      <c r="D55" s="604">
        <v>10576927</v>
      </c>
      <c r="E55" s="604">
        <v>10879053</v>
      </c>
      <c r="F55" s="604">
        <v>11451052</v>
      </c>
      <c r="G55" s="604">
        <v>10664170</v>
      </c>
      <c r="H55" s="604">
        <v>12108546</v>
      </c>
      <c r="I55" s="600">
        <v>13274572</v>
      </c>
      <c r="J55" s="601">
        <v>13868797</v>
      </c>
      <c r="K55" s="600">
        <f t="shared" ref="K55:N55" si="274">J55*K$186</f>
        <v>14269846.011731738</v>
      </c>
      <c r="L55" s="600">
        <f t="shared" si="274"/>
        <v>14670895.023463476</v>
      </c>
      <c r="M55" s="600">
        <f t="shared" si="274"/>
        <v>15071944.035195215</v>
      </c>
      <c r="N55" s="600">
        <f t="shared" si="274"/>
        <v>15472993.046926951</v>
      </c>
      <c r="O55" s="603">
        <v>753847</v>
      </c>
      <c r="P55" s="600">
        <v>716123</v>
      </c>
      <c r="Q55" s="600">
        <v>654702</v>
      </c>
      <c r="R55" s="600">
        <v>684275</v>
      </c>
      <c r="S55" s="600">
        <v>416167</v>
      </c>
      <c r="T55" s="600">
        <v>800000</v>
      </c>
      <c r="U55" s="600">
        <v>860575</v>
      </c>
      <c r="V55" s="600">
        <v>598105</v>
      </c>
      <c r="W55" s="603">
        <f t="shared" si="63"/>
        <v>598151.93092660606</v>
      </c>
      <c r="X55" s="600">
        <f t="shared" si="263"/>
        <v>598198.86185321223</v>
      </c>
      <c r="Y55" s="600">
        <f t="shared" si="263"/>
        <v>598245.79277981841</v>
      </c>
      <c r="Z55" s="601">
        <f t="shared" si="263"/>
        <v>598292.72370642459</v>
      </c>
      <c r="AA55" s="604">
        <f t="shared" si="65"/>
        <v>8649120</v>
      </c>
      <c r="AB55" s="604">
        <f t="shared" si="66"/>
        <v>9860804</v>
      </c>
      <c r="AC55" s="604">
        <f t="shared" si="67"/>
        <v>10224351</v>
      </c>
      <c r="AD55" s="604">
        <f t="shared" si="68"/>
        <v>10766777</v>
      </c>
      <c r="AE55" s="604">
        <f t="shared" si="69"/>
        <v>10248003</v>
      </c>
      <c r="AF55" s="604">
        <f t="shared" si="70"/>
        <v>11308546</v>
      </c>
      <c r="AG55" s="604">
        <f t="shared" si="71"/>
        <v>12413997</v>
      </c>
      <c r="AH55" s="604">
        <f t="shared" si="72"/>
        <v>13270692</v>
      </c>
      <c r="AI55" s="605">
        <f t="shared" si="73"/>
        <v>13671694.080805132</v>
      </c>
      <c r="AJ55" s="604">
        <f t="shared" si="74"/>
        <v>14072696.161610264</v>
      </c>
      <c r="AK55" s="604">
        <f t="shared" si="75"/>
        <v>14473698.242415396</v>
      </c>
      <c r="AL55" s="606">
        <f t="shared" si="76"/>
        <v>14874700.323220527</v>
      </c>
      <c r="AM55" s="600">
        <f t="shared" si="77"/>
        <v>8068368.75</v>
      </c>
      <c r="AN55" s="600">
        <f t="shared" si="78"/>
        <v>9153672.75</v>
      </c>
      <c r="AO55" s="600">
        <f t="shared" si="79"/>
        <v>9489511</v>
      </c>
      <c r="AP55" s="600">
        <f t="shared" si="80"/>
        <v>9989738.25</v>
      </c>
      <c r="AQ55" s="600">
        <f t="shared" si="81"/>
        <v>9537198</v>
      </c>
      <c r="AR55" s="600">
        <f t="shared" si="82"/>
        <v>10441159.75</v>
      </c>
      <c r="AS55" s="600">
        <f t="shared" si="83"/>
        <v>11471642</v>
      </c>
      <c r="AT55" s="600">
        <f t="shared" si="84"/>
        <v>12502563.25</v>
      </c>
      <c r="AU55" s="603">
        <f t="shared" si="85"/>
        <v>12922483.100078411</v>
      </c>
      <c r="AV55" s="600">
        <f t="shared" si="199"/>
        <v>13342421.071481638</v>
      </c>
      <c r="AW55" s="600">
        <f t="shared" si="200"/>
        <v>13762376.524900958</v>
      </c>
      <c r="AX55" s="601">
        <f t="shared" si="201"/>
        <v>14182348.777195651</v>
      </c>
      <c r="AY55" s="600">
        <f t="shared" si="202"/>
        <v>580751.25</v>
      </c>
      <c r="AZ55" s="600">
        <f t="shared" si="203"/>
        <v>707131.25</v>
      </c>
      <c r="BA55" s="600">
        <f t="shared" si="204"/>
        <v>734840</v>
      </c>
      <c r="BB55" s="600">
        <f t="shared" si="205"/>
        <v>777038.75</v>
      </c>
      <c r="BC55" s="600">
        <f t="shared" si="206"/>
        <v>710805</v>
      </c>
      <c r="BD55" s="600">
        <f t="shared" si="207"/>
        <v>867386.25</v>
      </c>
      <c r="BE55" s="600">
        <f t="shared" si="88"/>
        <v>942355</v>
      </c>
      <c r="BF55" s="600">
        <f t="shared" si="89"/>
        <v>768128.75</v>
      </c>
      <c r="BG55" s="603">
        <f t="shared" si="90"/>
        <v>768476.16642891522</v>
      </c>
      <c r="BH55" s="600">
        <f t="shared" si="91"/>
        <v>768823.58285783033</v>
      </c>
      <c r="BI55" s="600">
        <f t="shared" si="92"/>
        <v>769170.99928674544</v>
      </c>
      <c r="BJ55" s="601">
        <f t="shared" si="93"/>
        <v>769518.41571566067</v>
      </c>
      <c r="BK55" s="604">
        <v>464601</v>
      </c>
      <c r="BL55" s="604">
        <v>565705</v>
      </c>
      <c r="BM55" s="604">
        <v>587872</v>
      </c>
      <c r="BN55" s="604">
        <v>621631</v>
      </c>
      <c r="BO55" s="604">
        <v>568644</v>
      </c>
      <c r="BP55" s="604">
        <v>693909</v>
      </c>
      <c r="BQ55" s="604">
        <v>753884</v>
      </c>
      <c r="BR55" s="604">
        <v>614503</v>
      </c>
      <c r="BS55" s="605">
        <f t="shared" si="94"/>
        <v>614780.93314313213</v>
      </c>
      <c r="BT55" s="604">
        <f t="shared" si="264"/>
        <v>615058.86628626427</v>
      </c>
      <c r="BU55" s="604">
        <f t="shared" si="264"/>
        <v>615336.7994293964</v>
      </c>
      <c r="BV55" s="606">
        <f t="shared" si="264"/>
        <v>615614.73257252853</v>
      </c>
      <c r="BW55" s="604">
        <f t="shared" si="239"/>
        <v>819023.86</v>
      </c>
      <c r="BX55" s="604">
        <f t="shared" si="240"/>
        <v>920127.86</v>
      </c>
      <c r="BY55" s="604">
        <f t="shared" si="241"/>
        <v>942294.86</v>
      </c>
      <c r="BZ55" s="604">
        <f t="shared" si="242"/>
        <v>976053.86</v>
      </c>
      <c r="CA55" s="604">
        <f t="shared" si="243"/>
        <v>923066.86</v>
      </c>
      <c r="CB55" s="604">
        <f t="shared" si="244"/>
        <v>1048331.86</v>
      </c>
      <c r="CC55" s="604">
        <f t="shared" si="245"/>
        <v>1107830.1200000001</v>
      </c>
      <c r="CD55" s="604">
        <f t="shared" si="102"/>
        <v>842549.28</v>
      </c>
      <c r="CE55" s="605">
        <f t="shared" si="246"/>
        <v>845848.03319582436</v>
      </c>
      <c r="CF55" s="604">
        <f t="shared" si="247"/>
        <v>849186.80175077135</v>
      </c>
      <c r="CG55" s="604">
        <f t="shared" si="248"/>
        <v>852566.11572917353</v>
      </c>
      <c r="CH55" s="606">
        <f t="shared" si="249"/>
        <v>855986.51221687254</v>
      </c>
      <c r="CI55" s="159">
        <f t="shared" si="107"/>
        <v>449.57142857142856</v>
      </c>
      <c r="CJ55" s="157">
        <v>408</v>
      </c>
      <c r="CK55" s="158">
        <v>419</v>
      </c>
      <c r="CL55" s="158">
        <v>403</v>
      </c>
      <c r="CM55" s="158">
        <v>438</v>
      </c>
      <c r="CN55" s="158">
        <v>436</v>
      </c>
      <c r="CO55" s="158">
        <v>465</v>
      </c>
      <c r="CP55" s="158">
        <v>495</v>
      </c>
      <c r="CQ55" s="158">
        <v>491</v>
      </c>
      <c r="CR55" s="157">
        <f t="shared" si="108"/>
        <v>500.06801846095919</v>
      </c>
      <c r="CS55" s="158">
        <f t="shared" si="265"/>
        <v>509.13603692191839</v>
      </c>
      <c r="CT55" s="158">
        <f t="shared" si="265"/>
        <v>518.20405538287753</v>
      </c>
      <c r="CU55" s="158">
        <f t="shared" si="265"/>
        <v>527.27207384383678</v>
      </c>
      <c r="CV55" s="310">
        <f t="shared" si="109"/>
        <v>513.67004615239807</v>
      </c>
      <c r="CW55" s="604">
        <f t="shared" si="110"/>
        <v>23942.636025356122</v>
      </c>
      <c r="CX55" s="600">
        <f t="shared" si="111"/>
        <v>23942.636025356122</v>
      </c>
      <c r="CY55" s="604">
        <f t="shared" si="26"/>
        <v>25032.781477250788</v>
      </c>
      <c r="CZ55" s="604">
        <f t="shared" si="27"/>
        <v>25146.285287234725</v>
      </c>
      <c r="DA55" s="604">
        <f t="shared" si="28"/>
        <v>25232.422514871636</v>
      </c>
      <c r="DB55" s="604">
        <f t="shared" si="208"/>
        <v>26048.122113012643</v>
      </c>
      <c r="DC55" s="604">
        <f t="shared" si="209"/>
        <v>26479.357627926373</v>
      </c>
      <c r="DD55" s="604">
        <f t="shared" si="209"/>
        <v>26931.540509428491</v>
      </c>
      <c r="DE55" s="605">
        <f t="shared" si="210"/>
        <v>27150.99054421578</v>
      </c>
      <c r="DF55" s="604">
        <f t="shared" si="211"/>
        <v>27524.333956490984</v>
      </c>
      <c r="DG55" s="604">
        <f t="shared" si="212"/>
        <v>27884.378428171603</v>
      </c>
      <c r="DH55" s="606">
        <f t="shared" si="213"/>
        <v>28231.822111100952</v>
      </c>
      <c r="DJ55" s="9" t="s">
        <v>48</v>
      </c>
      <c r="DK55" s="603">
        <f t="shared" si="214"/>
        <v>1423.4099264705883</v>
      </c>
      <c r="DL55" s="600">
        <f t="shared" si="215"/>
        <v>1687.6640811455848</v>
      </c>
      <c r="DM55" s="600">
        <f t="shared" si="216"/>
        <v>1823.4243176178661</v>
      </c>
      <c r="DN55" s="600">
        <f t="shared" si="217"/>
        <v>1774.0610730593608</v>
      </c>
      <c r="DO55" s="600">
        <f t="shared" si="218"/>
        <v>1630.2866972477063</v>
      </c>
      <c r="DP55" s="600">
        <f t="shared" si="219"/>
        <v>1865.3467741935483</v>
      </c>
      <c r="DQ55" s="600">
        <f t="shared" si="220"/>
        <v>1903.7474747474748</v>
      </c>
      <c r="DR55" s="601">
        <f t="shared" si="221"/>
        <v>1564.4170061099796</v>
      </c>
      <c r="DS55" s="600">
        <f t="shared" si="222"/>
        <v>1536.7432790323721</v>
      </c>
      <c r="DT55" s="600">
        <f t="shared" si="223"/>
        <v>1510.0553233393257</v>
      </c>
      <c r="DU55" s="600">
        <f t="shared" si="224"/>
        <v>1484.3013891862345</v>
      </c>
      <c r="DV55" s="600">
        <f t="shared" si="225"/>
        <v>1459.4332867011851</v>
      </c>
      <c r="DW55" s="603">
        <f t="shared" si="226"/>
        <v>19775.413602941175</v>
      </c>
      <c r="DX55" s="600">
        <f t="shared" si="227"/>
        <v>21846.474343675418</v>
      </c>
      <c r="DY55" s="600">
        <f t="shared" si="228"/>
        <v>23547.173697270471</v>
      </c>
      <c r="DZ55" s="600">
        <f t="shared" si="229"/>
        <v>22807.621575342466</v>
      </c>
      <c r="EA55" s="600">
        <f t="shared" si="230"/>
        <v>21874.30733944954</v>
      </c>
      <c r="EB55" s="600">
        <f t="shared" si="231"/>
        <v>22454.106989247313</v>
      </c>
      <c r="EC55" s="600">
        <f t="shared" si="232"/>
        <v>23175.034343434345</v>
      </c>
      <c r="ED55" s="600">
        <f t="shared" si="233"/>
        <v>25463.468940936862</v>
      </c>
      <c r="EE55" s="603">
        <f t="shared" si="234"/>
        <v>25802.925678166688</v>
      </c>
      <c r="EF55" s="600">
        <f t="shared" si="235"/>
        <v>26130.290558852601</v>
      </c>
      <c r="EG55" s="600">
        <f t="shared" si="236"/>
        <v>26446.198366786219</v>
      </c>
      <c r="EH55" s="601">
        <f t="shared" si="237"/>
        <v>26751.240217744635</v>
      </c>
      <c r="EI55" s="603">
        <f t="shared" si="250"/>
        <v>21198.823529411762</v>
      </c>
      <c r="EJ55" s="600">
        <f t="shared" si="251"/>
        <v>23534.138424821002</v>
      </c>
      <c r="EK55" s="600">
        <f t="shared" si="252"/>
        <v>25370.598014888339</v>
      </c>
      <c r="EL55" s="600">
        <f t="shared" si="253"/>
        <v>24581.682648401827</v>
      </c>
      <c r="EM55" s="600">
        <f t="shared" si="254"/>
        <v>23504.594036697246</v>
      </c>
      <c r="EN55" s="600">
        <f t="shared" si="255"/>
        <v>24319.453763440863</v>
      </c>
      <c r="EO55" s="600">
        <f t="shared" si="119"/>
        <v>25078.781818181818</v>
      </c>
      <c r="EP55" s="601">
        <f t="shared" si="120"/>
        <v>27027.885947046841</v>
      </c>
      <c r="EQ55" s="600">
        <f t="shared" si="121"/>
        <v>27339.668957199061</v>
      </c>
      <c r="ER55" s="600">
        <f t="shared" si="122"/>
        <v>27640.345882191927</v>
      </c>
      <c r="ES55" s="600">
        <f t="shared" si="123"/>
        <v>27930.499755972454</v>
      </c>
      <c r="ET55" s="601">
        <f t="shared" si="124"/>
        <v>28210.673504445818</v>
      </c>
      <c r="EV55" s="605">
        <v>354422.86</v>
      </c>
      <c r="EW55" s="604">
        <v>354422.86</v>
      </c>
      <c r="EX55" s="604">
        <v>354422.86</v>
      </c>
      <c r="EY55" s="604">
        <v>354422.86</v>
      </c>
      <c r="EZ55" s="604">
        <v>354422.86</v>
      </c>
      <c r="FA55" s="604">
        <v>354422.86</v>
      </c>
      <c r="FB55" s="604">
        <v>353946.12</v>
      </c>
      <c r="FC55" s="604">
        <v>228046.28</v>
      </c>
      <c r="FD55" s="605">
        <f t="shared" si="125"/>
        <v>231067.10005269229</v>
      </c>
      <c r="FE55" s="604">
        <f t="shared" si="267"/>
        <v>234127.93546450706</v>
      </c>
      <c r="FF55" s="604">
        <f t="shared" si="267"/>
        <v>237229.3162997771</v>
      </c>
      <c r="FG55" s="606">
        <f t="shared" si="267"/>
        <v>240371.77964434403</v>
      </c>
    </row>
    <row r="56" spans="1:163" x14ac:dyDescent="0.25">
      <c r="A56" s="108">
        <v>53</v>
      </c>
      <c r="B56" s="130" t="s">
        <v>49</v>
      </c>
      <c r="C56" s="605">
        <v>763221</v>
      </c>
      <c r="D56" s="604">
        <v>813224</v>
      </c>
      <c r="E56" s="604">
        <v>698434</v>
      </c>
      <c r="F56" s="604">
        <v>786924</v>
      </c>
      <c r="G56" s="604">
        <v>887743</v>
      </c>
      <c r="H56" s="604">
        <v>616613</v>
      </c>
      <c r="I56" s="600">
        <v>654701</v>
      </c>
      <c r="J56" s="601">
        <v>701629</v>
      </c>
      <c r="K56" s="600">
        <f t="shared" ref="K56:N56" si="275">J56*K$186</f>
        <v>721918.25919474685</v>
      </c>
      <c r="L56" s="600">
        <f t="shared" si="275"/>
        <v>742207.51838949369</v>
      </c>
      <c r="M56" s="600">
        <f t="shared" si="275"/>
        <v>762496.77758424054</v>
      </c>
      <c r="N56" s="600">
        <f t="shared" si="275"/>
        <v>782786.03677898727</v>
      </c>
      <c r="O56" s="603">
        <v>66365</v>
      </c>
      <c r="P56" s="600">
        <v>54263</v>
      </c>
      <c r="Q56" s="600">
        <v>36395</v>
      </c>
      <c r="R56" s="600">
        <v>41622</v>
      </c>
      <c r="S56" s="600">
        <v>39874</v>
      </c>
      <c r="T56" s="600">
        <v>22360</v>
      </c>
      <c r="U56" s="600">
        <v>22360</v>
      </c>
      <c r="V56" s="600">
        <v>33649</v>
      </c>
      <c r="W56" s="603">
        <f t="shared" si="63"/>
        <v>33651.640303540968</v>
      </c>
      <c r="X56" s="600">
        <f t="shared" si="263"/>
        <v>33654.280607081935</v>
      </c>
      <c r="Y56" s="600">
        <f t="shared" si="263"/>
        <v>33656.920910622903</v>
      </c>
      <c r="Z56" s="601">
        <f t="shared" si="263"/>
        <v>33659.56121416387</v>
      </c>
      <c r="AA56" s="604">
        <f t="shared" si="65"/>
        <v>696856</v>
      </c>
      <c r="AB56" s="604">
        <f t="shared" si="66"/>
        <v>758961</v>
      </c>
      <c r="AC56" s="604">
        <f t="shared" si="67"/>
        <v>662039</v>
      </c>
      <c r="AD56" s="604">
        <f t="shared" si="68"/>
        <v>745302</v>
      </c>
      <c r="AE56" s="604">
        <f t="shared" si="69"/>
        <v>847869</v>
      </c>
      <c r="AF56" s="604">
        <f t="shared" si="70"/>
        <v>594253</v>
      </c>
      <c r="AG56" s="604">
        <f t="shared" si="71"/>
        <v>632341</v>
      </c>
      <c r="AH56" s="604">
        <f t="shared" si="72"/>
        <v>667980</v>
      </c>
      <c r="AI56" s="605">
        <f t="shared" si="73"/>
        <v>688266.61889120587</v>
      </c>
      <c r="AJ56" s="604">
        <f t="shared" si="74"/>
        <v>708553.23778241174</v>
      </c>
      <c r="AK56" s="604">
        <f t="shared" si="75"/>
        <v>728839.85667361761</v>
      </c>
      <c r="AL56" s="606">
        <f t="shared" si="76"/>
        <v>749126.47556482337</v>
      </c>
      <c r="AM56" s="600">
        <f t="shared" si="77"/>
        <v>682068.5</v>
      </c>
      <c r="AN56" s="600">
        <f t="shared" si="78"/>
        <v>729437.25</v>
      </c>
      <c r="AO56" s="600">
        <f t="shared" si="79"/>
        <v>624614</v>
      </c>
      <c r="AP56" s="600">
        <f t="shared" si="80"/>
        <v>703679.5</v>
      </c>
      <c r="AQ56" s="600">
        <f t="shared" si="81"/>
        <v>741344</v>
      </c>
      <c r="AR56" s="600">
        <f t="shared" si="82"/>
        <v>594253</v>
      </c>
      <c r="AS56" s="600">
        <f t="shared" si="83"/>
        <v>632341</v>
      </c>
      <c r="AT56" s="600">
        <f t="shared" si="84"/>
        <v>666565</v>
      </c>
      <c r="AU56" s="603">
        <f t="shared" si="85"/>
        <v>688266.61889120587</v>
      </c>
      <c r="AV56" s="600">
        <f t="shared" si="199"/>
        <v>708553.23778241174</v>
      </c>
      <c r="AW56" s="600">
        <f t="shared" si="200"/>
        <v>728839.85667361761</v>
      </c>
      <c r="AX56" s="601">
        <f t="shared" si="201"/>
        <v>749126.47556482337</v>
      </c>
      <c r="AY56" s="600">
        <f t="shared" si="202"/>
        <v>14787.5</v>
      </c>
      <c r="AZ56" s="600">
        <f t="shared" si="203"/>
        <v>29523.75</v>
      </c>
      <c r="BA56" s="600">
        <f t="shared" si="204"/>
        <v>37425</v>
      </c>
      <c r="BB56" s="600">
        <f t="shared" si="205"/>
        <v>41622.5</v>
      </c>
      <c r="BC56" s="600">
        <f t="shared" si="206"/>
        <v>106525</v>
      </c>
      <c r="BD56" s="600">
        <f t="shared" si="207"/>
        <v>0</v>
      </c>
      <c r="BE56" s="600">
        <f t="shared" si="88"/>
        <v>0</v>
      </c>
      <c r="BF56" s="600">
        <f t="shared" si="89"/>
        <v>1415</v>
      </c>
      <c r="BG56" s="603">
        <f t="shared" si="90"/>
        <v>1415.6399893857833</v>
      </c>
      <c r="BH56" s="600">
        <f t="shared" si="91"/>
        <v>1416.2799787715664</v>
      </c>
      <c r="BI56" s="600">
        <f t="shared" si="92"/>
        <v>1416.91996815735</v>
      </c>
      <c r="BJ56" s="601">
        <f t="shared" si="93"/>
        <v>1417.5599575431331</v>
      </c>
      <c r="BK56" s="604">
        <v>11830</v>
      </c>
      <c r="BL56" s="604">
        <v>23619</v>
      </c>
      <c r="BM56" s="604">
        <v>29940</v>
      </c>
      <c r="BN56" s="604">
        <v>33298</v>
      </c>
      <c r="BO56" s="604">
        <v>85220</v>
      </c>
      <c r="BP56" s="604">
        <v>0</v>
      </c>
      <c r="BQ56" s="604">
        <v>0</v>
      </c>
      <c r="BR56" s="604">
        <v>1132</v>
      </c>
      <c r="BS56" s="605">
        <f t="shared" si="94"/>
        <v>1132.5119915086266</v>
      </c>
      <c r="BT56" s="604">
        <f t="shared" si="264"/>
        <v>1133.0239830172532</v>
      </c>
      <c r="BU56" s="604">
        <f t="shared" si="264"/>
        <v>1133.53597452588</v>
      </c>
      <c r="BV56" s="606">
        <f t="shared" si="264"/>
        <v>1134.0479660345065</v>
      </c>
      <c r="BW56" s="604">
        <f t="shared" si="239"/>
        <v>218866.94</v>
      </c>
      <c r="BX56" s="604">
        <f t="shared" si="240"/>
        <v>230655.94</v>
      </c>
      <c r="BY56" s="604">
        <f t="shared" si="241"/>
        <v>236976.94</v>
      </c>
      <c r="BZ56" s="604">
        <f t="shared" si="242"/>
        <v>241909.7</v>
      </c>
      <c r="CA56" s="604">
        <f t="shared" si="243"/>
        <v>293831.7</v>
      </c>
      <c r="CB56" s="604">
        <f t="shared" si="244"/>
        <v>208611.7</v>
      </c>
      <c r="CC56" s="604">
        <f t="shared" si="245"/>
        <v>208582.22</v>
      </c>
      <c r="CD56" s="604">
        <f t="shared" si="102"/>
        <v>233647.36000000002</v>
      </c>
      <c r="CE56" s="605">
        <f t="shared" si="246"/>
        <v>236727.89181049872</v>
      </c>
      <c r="CF56" s="604">
        <f t="shared" si="247"/>
        <v>239849.22317112339</v>
      </c>
      <c r="CG56" s="604">
        <f t="shared" si="248"/>
        <v>243011.89453401012</v>
      </c>
      <c r="CH56" s="606">
        <f t="shared" si="249"/>
        <v>246216.45351040614</v>
      </c>
      <c r="CI56" s="159">
        <f t="shared" si="107"/>
        <v>29.285714285714285</v>
      </c>
      <c r="CJ56" s="157">
        <v>34</v>
      </c>
      <c r="CK56" s="158">
        <v>32</v>
      </c>
      <c r="CL56" s="158">
        <v>31</v>
      </c>
      <c r="CM56" s="158">
        <v>33</v>
      </c>
      <c r="CN56" s="158">
        <v>34</v>
      </c>
      <c r="CO56" s="158">
        <v>32</v>
      </c>
      <c r="CP56" s="158">
        <v>25</v>
      </c>
      <c r="CQ56" s="158">
        <v>18</v>
      </c>
      <c r="CR56" s="157">
        <f t="shared" si="108"/>
        <v>18.332432448670602</v>
      </c>
      <c r="CS56" s="158">
        <f t="shared" si="265"/>
        <v>18.664864897341204</v>
      </c>
      <c r="CT56" s="158">
        <f t="shared" si="265"/>
        <v>18.997297346011806</v>
      </c>
      <c r="CU56" s="158">
        <f t="shared" si="265"/>
        <v>19.329729794682407</v>
      </c>
      <c r="CV56" s="310">
        <f t="shared" si="109"/>
        <v>18.831081121676505</v>
      </c>
      <c r="CW56" s="604">
        <f t="shared" si="110"/>
        <v>23942.636025356122</v>
      </c>
      <c r="CX56" s="600">
        <f t="shared" si="111"/>
        <v>23942.636025356122</v>
      </c>
      <c r="CY56" s="604">
        <f t="shared" si="26"/>
        <v>25032.781477250788</v>
      </c>
      <c r="CZ56" s="604">
        <f t="shared" si="27"/>
        <v>25146.285287234725</v>
      </c>
      <c r="DA56" s="604">
        <f t="shared" si="28"/>
        <v>25232.422514871636</v>
      </c>
      <c r="DB56" s="604">
        <f t="shared" si="208"/>
        <v>26048.122113012643</v>
      </c>
      <c r="DC56" s="604">
        <f t="shared" si="209"/>
        <v>26479.357627926373</v>
      </c>
      <c r="DD56" s="604">
        <f t="shared" si="209"/>
        <v>26931.540509428491</v>
      </c>
      <c r="DE56" s="605">
        <f t="shared" si="210"/>
        <v>27150.99054421578</v>
      </c>
      <c r="DF56" s="604">
        <f t="shared" si="211"/>
        <v>27524.333956490984</v>
      </c>
      <c r="DG56" s="604">
        <f t="shared" si="212"/>
        <v>27884.378428171603</v>
      </c>
      <c r="DH56" s="606">
        <f t="shared" si="213"/>
        <v>28231.822111100952</v>
      </c>
      <c r="DJ56" s="9" t="s">
        <v>49</v>
      </c>
      <c r="DK56" s="603">
        <f t="shared" si="214"/>
        <v>434.9264705882353</v>
      </c>
      <c r="DL56" s="600">
        <f t="shared" si="215"/>
        <v>922.6171875</v>
      </c>
      <c r="DM56" s="600">
        <f t="shared" si="216"/>
        <v>1207.258064516129</v>
      </c>
      <c r="DN56" s="600">
        <f t="shared" si="217"/>
        <v>1261.2878787878788</v>
      </c>
      <c r="DO56" s="600">
        <f t="shared" si="218"/>
        <v>3133.0882352941176</v>
      </c>
      <c r="DP56" s="600">
        <f t="shared" si="219"/>
        <v>0</v>
      </c>
      <c r="DQ56" s="600">
        <f t="shared" si="220"/>
        <v>0</v>
      </c>
      <c r="DR56" s="601">
        <f t="shared" si="221"/>
        <v>78.611111111111114</v>
      </c>
      <c r="DS56" s="600">
        <f t="shared" si="222"/>
        <v>77.220521245583001</v>
      </c>
      <c r="DT56" s="600">
        <f t="shared" si="223"/>
        <v>75.879465860656424</v>
      </c>
      <c r="DU56" s="600">
        <f t="shared" si="224"/>
        <v>74.585344554540583</v>
      </c>
      <c r="DV56" s="600">
        <f t="shared" si="225"/>
        <v>73.335735812153089</v>
      </c>
      <c r="DW56" s="603">
        <f t="shared" si="226"/>
        <v>20060.838235294119</v>
      </c>
      <c r="DX56" s="600">
        <f t="shared" si="227"/>
        <v>22794.9140625</v>
      </c>
      <c r="DY56" s="600">
        <f t="shared" si="228"/>
        <v>20148.83870967742</v>
      </c>
      <c r="DZ56" s="600">
        <f t="shared" si="229"/>
        <v>21323.621212121212</v>
      </c>
      <c r="EA56" s="600">
        <f t="shared" si="230"/>
        <v>21804.235294117647</v>
      </c>
      <c r="EB56" s="600">
        <f t="shared" si="231"/>
        <v>18570.40625</v>
      </c>
      <c r="EC56" s="600">
        <f t="shared" si="232"/>
        <v>25293.64</v>
      </c>
      <c r="ED56" s="600">
        <f t="shared" si="233"/>
        <v>37031.388888888891</v>
      </c>
      <c r="EE56" s="603">
        <f t="shared" si="234"/>
        <v>37466.439918704185</v>
      </c>
      <c r="EF56" s="600">
        <f t="shared" si="235"/>
        <v>37885.993908499775</v>
      </c>
      <c r="EG56" s="600">
        <f t="shared" si="236"/>
        <v>38290.864403307962</v>
      </c>
      <c r="EH56" s="601">
        <f t="shared" si="237"/>
        <v>38681.808982812283</v>
      </c>
      <c r="EI56" s="603">
        <f t="shared" si="250"/>
        <v>20495.764705882353</v>
      </c>
      <c r="EJ56" s="600">
        <f t="shared" si="251"/>
        <v>23717.53125</v>
      </c>
      <c r="EK56" s="600">
        <f t="shared" si="252"/>
        <v>21356.096774193549</v>
      </c>
      <c r="EL56" s="600">
        <f t="shared" si="253"/>
        <v>22584.909090909092</v>
      </c>
      <c r="EM56" s="600">
        <f t="shared" si="254"/>
        <v>24937.323529411766</v>
      </c>
      <c r="EN56" s="600">
        <f t="shared" si="255"/>
        <v>18570.40625</v>
      </c>
      <c r="EO56" s="600">
        <f t="shared" si="119"/>
        <v>25293.64</v>
      </c>
      <c r="EP56" s="601">
        <f t="shared" si="120"/>
        <v>37110</v>
      </c>
      <c r="EQ56" s="600">
        <f t="shared" si="121"/>
        <v>37543.660439949766</v>
      </c>
      <c r="ER56" s="600">
        <f t="shared" si="122"/>
        <v>37961.873374360432</v>
      </c>
      <c r="ES56" s="600">
        <f t="shared" si="123"/>
        <v>38365.449747862505</v>
      </c>
      <c r="ET56" s="601">
        <f t="shared" si="124"/>
        <v>38755.144718624433</v>
      </c>
      <c r="EV56" s="605">
        <v>207036.94</v>
      </c>
      <c r="EW56" s="604">
        <v>207036.94</v>
      </c>
      <c r="EX56" s="604">
        <v>207036.94</v>
      </c>
      <c r="EY56" s="604">
        <v>208611.7</v>
      </c>
      <c r="EZ56" s="604">
        <v>208611.7</v>
      </c>
      <c r="FA56" s="604">
        <v>208611.7</v>
      </c>
      <c r="FB56" s="604">
        <v>208582.22</v>
      </c>
      <c r="FC56" s="604">
        <v>232515.36000000002</v>
      </c>
      <c r="FD56" s="605">
        <f t="shared" si="125"/>
        <v>235595.3798189901</v>
      </c>
      <c r="FE56" s="604">
        <f t="shared" si="267"/>
        <v>238716.19918810614</v>
      </c>
      <c r="FF56" s="604">
        <f t="shared" si="267"/>
        <v>241878.35855948424</v>
      </c>
      <c r="FG56" s="606">
        <f t="shared" si="267"/>
        <v>245082.40554437164</v>
      </c>
    </row>
    <row r="57" spans="1:163" x14ac:dyDescent="0.25">
      <c r="A57" s="108">
        <v>54</v>
      </c>
      <c r="B57" s="130" t="s">
        <v>50</v>
      </c>
      <c r="C57" s="605">
        <v>15788966</v>
      </c>
      <c r="D57" s="604">
        <v>16958674</v>
      </c>
      <c r="E57" s="604">
        <v>16349292</v>
      </c>
      <c r="F57" s="604">
        <v>16572730</v>
      </c>
      <c r="G57" s="604">
        <v>16577547</v>
      </c>
      <c r="H57" s="604">
        <v>17220123</v>
      </c>
      <c r="I57" s="600">
        <v>17526270</v>
      </c>
      <c r="J57" s="601">
        <v>18156652</v>
      </c>
      <c r="K57" s="600">
        <f t="shared" ref="K57:N57" si="276">J57*K$186</f>
        <v>18681694.463377111</v>
      </c>
      <c r="L57" s="600">
        <f t="shared" si="276"/>
        <v>19206736.926754221</v>
      </c>
      <c r="M57" s="600">
        <f t="shared" si="276"/>
        <v>19731779.390131332</v>
      </c>
      <c r="N57" s="600">
        <f t="shared" si="276"/>
        <v>20256821.853508439</v>
      </c>
      <c r="O57" s="603">
        <v>609170</v>
      </c>
      <c r="P57" s="600">
        <v>1269562</v>
      </c>
      <c r="Q57" s="600">
        <v>1096314</v>
      </c>
      <c r="R57" s="600">
        <v>1225415</v>
      </c>
      <c r="S57" s="600">
        <v>1045198</v>
      </c>
      <c r="T57" s="600">
        <v>950418</v>
      </c>
      <c r="U57" s="600">
        <v>1069324</v>
      </c>
      <c r="V57" s="600">
        <v>1100295</v>
      </c>
      <c r="W57" s="603">
        <f t="shared" si="63"/>
        <v>1100381.3357836669</v>
      </c>
      <c r="X57" s="600">
        <f t="shared" si="263"/>
        <v>1100467.6715673339</v>
      </c>
      <c r="Y57" s="600">
        <f t="shared" si="263"/>
        <v>1100554.0073510008</v>
      </c>
      <c r="Z57" s="601">
        <f t="shared" si="263"/>
        <v>1100640.3431346677</v>
      </c>
      <c r="AA57" s="604">
        <f t="shared" si="65"/>
        <v>15179796</v>
      </c>
      <c r="AB57" s="604">
        <f t="shared" si="66"/>
        <v>15689112</v>
      </c>
      <c r="AC57" s="604">
        <f t="shared" si="67"/>
        <v>15252978</v>
      </c>
      <c r="AD57" s="604">
        <f t="shared" si="68"/>
        <v>15347315</v>
      </c>
      <c r="AE57" s="604">
        <f t="shared" si="69"/>
        <v>15532349</v>
      </c>
      <c r="AF57" s="604">
        <f t="shared" si="70"/>
        <v>16269705</v>
      </c>
      <c r="AG57" s="604">
        <f t="shared" si="71"/>
        <v>16456946</v>
      </c>
      <c r="AH57" s="604">
        <f t="shared" si="72"/>
        <v>17056357</v>
      </c>
      <c r="AI57" s="605">
        <f t="shared" si="73"/>
        <v>17581313.127593443</v>
      </c>
      <c r="AJ57" s="604">
        <f t="shared" si="74"/>
        <v>18106269.255186886</v>
      </c>
      <c r="AK57" s="604">
        <f t="shared" si="75"/>
        <v>18631225.382780332</v>
      </c>
      <c r="AL57" s="606">
        <f t="shared" si="76"/>
        <v>19156181.510373771</v>
      </c>
      <c r="AM57" s="600">
        <f t="shared" si="77"/>
        <v>13735448.5</v>
      </c>
      <c r="AN57" s="600">
        <f t="shared" si="78"/>
        <v>13933252</v>
      </c>
      <c r="AO57" s="600">
        <f t="shared" si="79"/>
        <v>13728166.75</v>
      </c>
      <c r="AP57" s="600">
        <f t="shared" si="80"/>
        <v>13824612.5</v>
      </c>
      <c r="AQ57" s="600">
        <f t="shared" si="81"/>
        <v>14297425.25</v>
      </c>
      <c r="AR57" s="600">
        <f t="shared" si="82"/>
        <v>14727321.25</v>
      </c>
      <c r="AS57" s="600">
        <f t="shared" si="83"/>
        <v>15162718.5</v>
      </c>
      <c r="AT57" s="600">
        <f t="shared" si="84"/>
        <v>15894018.25</v>
      </c>
      <c r="AU57" s="603">
        <f t="shared" si="85"/>
        <v>16427845.884160021</v>
      </c>
      <c r="AV57" s="600">
        <f t="shared" si="199"/>
        <v>16961696.555249475</v>
      </c>
      <c r="AW57" s="600">
        <f t="shared" si="200"/>
        <v>17495569.450540263</v>
      </c>
      <c r="AX57" s="601">
        <f t="shared" si="201"/>
        <v>18029463.70158238</v>
      </c>
      <c r="AY57" s="600">
        <f t="shared" si="202"/>
        <v>1444347.5</v>
      </c>
      <c r="AZ57" s="600">
        <f t="shared" si="203"/>
        <v>1755860</v>
      </c>
      <c r="BA57" s="600">
        <f t="shared" si="204"/>
        <v>1524811.25</v>
      </c>
      <c r="BB57" s="600">
        <f t="shared" si="205"/>
        <v>1522702.5</v>
      </c>
      <c r="BC57" s="600">
        <f t="shared" si="206"/>
        <v>1234923.75</v>
      </c>
      <c r="BD57" s="600">
        <f t="shared" si="207"/>
        <v>1542383.75</v>
      </c>
      <c r="BE57" s="600">
        <f t="shared" si="88"/>
        <v>1294227.5</v>
      </c>
      <c r="BF57" s="600">
        <f t="shared" si="89"/>
        <v>1162338.75</v>
      </c>
      <c r="BG57" s="603">
        <f t="shared" si="90"/>
        <v>1162864.4634011905</v>
      </c>
      <c r="BH57" s="600">
        <f t="shared" si="91"/>
        <v>1163390.1768023812</v>
      </c>
      <c r="BI57" s="600">
        <f t="shared" si="92"/>
        <v>1163915.8902035719</v>
      </c>
      <c r="BJ57" s="601">
        <f t="shared" si="93"/>
        <v>1164441.6036047621</v>
      </c>
      <c r="BK57" s="604">
        <v>1155478</v>
      </c>
      <c r="BL57" s="604">
        <v>1404688</v>
      </c>
      <c r="BM57" s="604">
        <v>1219849</v>
      </c>
      <c r="BN57" s="604">
        <v>1218162</v>
      </c>
      <c r="BO57" s="604">
        <v>987939</v>
      </c>
      <c r="BP57" s="604">
        <v>1233907</v>
      </c>
      <c r="BQ57" s="604">
        <v>1035382</v>
      </c>
      <c r="BR57" s="604">
        <v>929871</v>
      </c>
      <c r="BS57" s="605">
        <f t="shared" si="94"/>
        <v>930291.57072095247</v>
      </c>
      <c r="BT57" s="604">
        <f t="shared" si="264"/>
        <v>930712.14144190494</v>
      </c>
      <c r="BU57" s="604">
        <f t="shared" si="264"/>
        <v>931132.71216285741</v>
      </c>
      <c r="BV57" s="606">
        <f t="shared" si="264"/>
        <v>931553.28288380976</v>
      </c>
      <c r="BW57" s="604">
        <f t="shared" si="239"/>
        <v>2519731.44</v>
      </c>
      <c r="BX57" s="604">
        <f t="shared" si="240"/>
        <v>2768941.44</v>
      </c>
      <c r="BY57" s="604">
        <f t="shared" si="241"/>
        <v>2584102.44</v>
      </c>
      <c r="BZ57" s="604">
        <f t="shared" si="242"/>
        <v>2629468.8200000003</v>
      </c>
      <c r="CA57" s="604">
        <f t="shared" si="243"/>
        <v>2416039.2999999998</v>
      </c>
      <c r="CB57" s="604">
        <f t="shared" si="244"/>
        <v>2675442.04</v>
      </c>
      <c r="CC57" s="604">
        <f t="shared" si="245"/>
        <v>2492449.04</v>
      </c>
      <c r="CD57" s="604">
        <f t="shared" si="102"/>
        <v>2378947.42</v>
      </c>
      <c r="CE57" s="605">
        <f t="shared" si="246"/>
        <v>2398563.2133197142</v>
      </c>
      <c r="CF57" s="604">
        <f t="shared" si="247"/>
        <v>2418433.2765768385</v>
      </c>
      <c r="CG57" s="604">
        <f t="shared" si="248"/>
        <v>2438560.9779636795</v>
      </c>
      <c r="CH57" s="606">
        <f t="shared" si="249"/>
        <v>2458949.7302893759</v>
      </c>
      <c r="CI57" s="159">
        <f t="shared" si="107"/>
        <v>630.42857142857144</v>
      </c>
      <c r="CJ57" s="157">
        <v>666</v>
      </c>
      <c r="CK57" s="158">
        <v>674</v>
      </c>
      <c r="CL57" s="158">
        <v>616</v>
      </c>
      <c r="CM57" s="158">
        <v>606</v>
      </c>
      <c r="CN57" s="158">
        <v>614</v>
      </c>
      <c r="CO57" s="158">
        <v>617</v>
      </c>
      <c r="CP57" s="158">
        <v>641</v>
      </c>
      <c r="CQ57" s="158">
        <v>645</v>
      </c>
      <c r="CR57" s="157">
        <f t="shared" si="108"/>
        <v>656.91216274402996</v>
      </c>
      <c r="CS57" s="158">
        <f t="shared" si="265"/>
        <v>668.8243254880598</v>
      </c>
      <c r="CT57" s="158">
        <f t="shared" si="265"/>
        <v>680.73648823208964</v>
      </c>
      <c r="CU57" s="158">
        <f t="shared" si="265"/>
        <v>692.6486509761196</v>
      </c>
      <c r="CV57" s="310">
        <f t="shared" si="109"/>
        <v>674.78040686007478</v>
      </c>
      <c r="CW57" s="604">
        <f t="shared" si="110"/>
        <v>23942.636025356122</v>
      </c>
      <c r="CX57" s="600">
        <f t="shared" si="111"/>
        <v>23942.636025356122</v>
      </c>
      <c r="CY57" s="604">
        <f t="shared" si="26"/>
        <v>25032.781477250788</v>
      </c>
      <c r="CZ57" s="604">
        <f t="shared" si="27"/>
        <v>25146.285287234725</v>
      </c>
      <c r="DA57" s="604">
        <f t="shared" si="28"/>
        <v>25232.422514871636</v>
      </c>
      <c r="DB57" s="604">
        <f t="shared" si="208"/>
        <v>26048.122113012643</v>
      </c>
      <c r="DC57" s="604">
        <f t="shared" si="209"/>
        <v>26479.357627926373</v>
      </c>
      <c r="DD57" s="604">
        <f t="shared" si="209"/>
        <v>26931.540509428491</v>
      </c>
      <c r="DE57" s="605">
        <f t="shared" si="210"/>
        <v>27150.99054421578</v>
      </c>
      <c r="DF57" s="604">
        <f t="shared" si="211"/>
        <v>27524.333956490984</v>
      </c>
      <c r="DG57" s="604">
        <f t="shared" si="212"/>
        <v>27884.378428171603</v>
      </c>
      <c r="DH57" s="606">
        <f t="shared" si="213"/>
        <v>28231.822111100952</v>
      </c>
      <c r="DJ57" s="9" t="s">
        <v>50</v>
      </c>
      <c r="DK57" s="603">
        <f t="shared" si="214"/>
        <v>2168.6899399399399</v>
      </c>
      <c r="DL57" s="600">
        <f t="shared" si="215"/>
        <v>2605.1335311572702</v>
      </c>
      <c r="DM57" s="600">
        <f t="shared" si="216"/>
        <v>2475.3429383116882</v>
      </c>
      <c r="DN57" s="600">
        <f t="shared" si="217"/>
        <v>2512.7103960396039</v>
      </c>
      <c r="DO57" s="600">
        <f t="shared" si="218"/>
        <v>2011.2764657980456</v>
      </c>
      <c r="DP57" s="600">
        <f t="shared" si="219"/>
        <v>2499.8115883306323</v>
      </c>
      <c r="DQ57" s="600">
        <f t="shared" si="220"/>
        <v>2019.0756630265212</v>
      </c>
      <c r="DR57" s="601">
        <f t="shared" si="221"/>
        <v>1802.0755813953488</v>
      </c>
      <c r="DS57" s="600">
        <f t="shared" si="222"/>
        <v>1770.1977971357917</v>
      </c>
      <c r="DT57" s="600">
        <f t="shared" si="223"/>
        <v>1739.4555378251573</v>
      </c>
      <c r="DU57" s="600">
        <f t="shared" si="224"/>
        <v>1709.789192035711</v>
      </c>
      <c r="DV57" s="600">
        <f t="shared" si="225"/>
        <v>1681.14324912604</v>
      </c>
      <c r="DW57" s="603">
        <f t="shared" si="226"/>
        <v>20623.796546546546</v>
      </c>
      <c r="DX57" s="600">
        <f t="shared" si="227"/>
        <v>20672.480712166172</v>
      </c>
      <c r="DY57" s="600">
        <f t="shared" si="228"/>
        <v>22285.984983766233</v>
      </c>
      <c r="DZ57" s="600">
        <f t="shared" si="229"/>
        <v>22812.891914191419</v>
      </c>
      <c r="EA57" s="600">
        <f t="shared" si="230"/>
        <v>23285.708876221499</v>
      </c>
      <c r="EB57" s="600">
        <f t="shared" si="231"/>
        <v>23869.240275526743</v>
      </c>
      <c r="EC57" s="600">
        <f t="shared" si="232"/>
        <v>23654.787051482061</v>
      </c>
      <c r="ED57" s="600">
        <f t="shared" si="233"/>
        <v>24641.888759689922</v>
      </c>
      <c r="EE57" s="603">
        <f t="shared" si="234"/>
        <v>24993.369883135816</v>
      </c>
      <c r="EF57" s="600">
        <f t="shared" si="235"/>
        <v>25332.330826963884</v>
      </c>
      <c r="EG57" s="600">
        <f t="shared" si="236"/>
        <v>25659.428860557084</v>
      </c>
      <c r="EH57" s="601">
        <f t="shared" si="237"/>
        <v>25975.276038456195</v>
      </c>
      <c r="EI57" s="603">
        <f t="shared" si="250"/>
        <v>22792.486486486487</v>
      </c>
      <c r="EJ57" s="600">
        <f t="shared" si="251"/>
        <v>23277.614243323442</v>
      </c>
      <c r="EK57" s="600">
        <f t="shared" si="252"/>
        <v>24761.327922077922</v>
      </c>
      <c r="EL57" s="600">
        <f t="shared" si="253"/>
        <v>25325.602310231025</v>
      </c>
      <c r="EM57" s="600">
        <f t="shared" si="254"/>
        <v>25296.985342019543</v>
      </c>
      <c r="EN57" s="600">
        <f t="shared" si="255"/>
        <v>26369.051863857374</v>
      </c>
      <c r="EO57" s="600">
        <f t="shared" si="119"/>
        <v>25673.862714508581</v>
      </c>
      <c r="EP57" s="601">
        <f t="shared" si="120"/>
        <v>26443.96434108527</v>
      </c>
      <c r="EQ57" s="600">
        <f t="shared" si="121"/>
        <v>26763.567680271608</v>
      </c>
      <c r="ER57" s="600">
        <f t="shared" si="122"/>
        <v>27071.786364789041</v>
      </c>
      <c r="ES57" s="600">
        <f t="shared" si="123"/>
        <v>27369.218052592794</v>
      </c>
      <c r="ET57" s="601">
        <f t="shared" si="124"/>
        <v>27656.419287582234</v>
      </c>
      <c r="EV57" s="605">
        <v>1364253.44</v>
      </c>
      <c r="EW57" s="604">
        <v>1364253.44</v>
      </c>
      <c r="EX57" s="604">
        <v>1364253.44</v>
      </c>
      <c r="EY57" s="604">
        <v>1411306.82</v>
      </c>
      <c r="EZ57" s="604">
        <v>1428100.3</v>
      </c>
      <c r="FA57" s="604">
        <v>1441535.04</v>
      </c>
      <c r="FB57" s="604">
        <v>1457067.04</v>
      </c>
      <c r="FC57" s="604">
        <v>1449076.42</v>
      </c>
      <c r="FD57" s="605">
        <f t="shared" si="125"/>
        <v>1468271.6425987617</v>
      </c>
      <c r="FE57" s="604">
        <f t="shared" si="267"/>
        <v>1487721.1351349337</v>
      </c>
      <c r="FF57" s="604">
        <f t="shared" si="267"/>
        <v>1507428.2658008221</v>
      </c>
      <c r="FG57" s="606">
        <f t="shared" si="267"/>
        <v>1527396.447405566</v>
      </c>
    </row>
    <row r="58" spans="1:163" x14ac:dyDescent="0.25">
      <c r="A58" s="108" t="s">
        <v>502</v>
      </c>
      <c r="B58" s="130" t="s">
        <v>51</v>
      </c>
      <c r="C58" s="605">
        <v>0</v>
      </c>
      <c r="D58" s="604">
        <v>0</v>
      </c>
      <c r="E58" s="604">
        <v>0</v>
      </c>
      <c r="F58" s="604">
        <v>0</v>
      </c>
      <c r="G58" s="604">
        <v>0</v>
      </c>
      <c r="H58" s="604">
        <v>0</v>
      </c>
      <c r="I58" s="600">
        <v>0</v>
      </c>
      <c r="J58" s="601">
        <v>0</v>
      </c>
      <c r="K58" s="600">
        <f t="shared" ref="K58:N58" si="277">J58*K$186</f>
        <v>0</v>
      </c>
      <c r="L58" s="600">
        <f t="shared" si="277"/>
        <v>0</v>
      </c>
      <c r="M58" s="600">
        <f t="shared" si="277"/>
        <v>0</v>
      </c>
      <c r="N58" s="600">
        <f t="shared" si="277"/>
        <v>0</v>
      </c>
      <c r="O58" s="603">
        <v>0</v>
      </c>
      <c r="P58" s="600">
        <v>0</v>
      </c>
      <c r="Q58" s="600">
        <v>0</v>
      </c>
      <c r="R58" s="600">
        <v>0</v>
      </c>
      <c r="S58" s="600">
        <v>0</v>
      </c>
      <c r="T58" s="600">
        <v>0</v>
      </c>
      <c r="U58" s="600">
        <v>0</v>
      </c>
      <c r="V58" s="600">
        <v>0</v>
      </c>
      <c r="W58" s="603">
        <f t="shared" si="63"/>
        <v>0</v>
      </c>
      <c r="X58" s="600">
        <f t="shared" si="263"/>
        <v>0</v>
      </c>
      <c r="Y58" s="600">
        <f t="shared" si="263"/>
        <v>0</v>
      </c>
      <c r="Z58" s="601">
        <f t="shared" si="263"/>
        <v>0</v>
      </c>
      <c r="AA58" s="604">
        <f t="shared" si="65"/>
        <v>0</v>
      </c>
      <c r="AB58" s="604">
        <f t="shared" si="66"/>
        <v>0</v>
      </c>
      <c r="AC58" s="604">
        <f t="shared" si="67"/>
        <v>0</v>
      </c>
      <c r="AD58" s="604">
        <f t="shared" si="68"/>
        <v>0</v>
      </c>
      <c r="AE58" s="604">
        <f t="shared" si="69"/>
        <v>0</v>
      </c>
      <c r="AF58" s="604">
        <f t="shared" si="70"/>
        <v>0</v>
      </c>
      <c r="AG58" s="604">
        <f t="shared" si="71"/>
        <v>0</v>
      </c>
      <c r="AH58" s="604">
        <f t="shared" si="72"/>
        <v>0</v>
      </c>
      <c r="AI58" s="605">
        <f t="shared" si="73"/>
        <v>0</v>
      </c>
      <c r="AJ58" s="604">
        <f t="shared" si="74"/>
        <v>0</v>
      </c>
      <c r="AK58" s="604">
        <f t="shared" si="75"/>
        <v>0</v>
      </c>
      <c r="AL58" s="606">
        <f t="shared" si="76"/>
        <v>0</v>
      </c>
      <c r="AM58" s="600">
        <f t="shared" si="77"/>
        <v>0</v>
      </c>
      <c r="AN58" s="600">
        <f t="shared" si="78"/>
        <v>0</v>
      </c>
      <c r="AO58" s="600">
        <f t="shared" si="79"/>
        <v>0</v>
      </c>
      <c r="AP58" s="600">
        <f t="shared" si="80"/>
        <v>0</v>
      </c>
      <c r="AQ58" s="600">
        <f t="shared" si="81"/>
        <v>0</v>
      </c>
      <c r="AR58" s="600">
        <f t="shared" si="82"/>
        <v>0</v>
      </c>
      <c r="AS58" s="600">
        <f t="shared" si="83"/>
        <v>0</v>
      </c>
      <c r="AT58" s="600">
        <f t="shared" si="84"/>
        <v>0</v>
      </c>
      <c r="AU58" s="603">
        <f t="shared" si="85"/>
        <v>0</v>
      </c>
      <c r="AV58" s="600">
        <f t="shared" si="199"/>
        <v>0</v>
      </c>
      <c r="AW58" s="600">
        <f t="shared" si="200"/>
        <v>0</v>
      </c>
      <c r="AX58" s="601">
        <f t="shared" si="201"/>
        <v>0</v>
      </c>
      <c r="AY58" s="600">
        <f t="shared" si="202"/>
        <v>0</v>
      </c>
      <c r="AZ58" s="600">
        <f t="shared" si="203"/>
        <v>0</v>
      </c>
      <c r="BA58" s="600">
        <f t="shared" si="204"/>
        <v>0</v>
      </c>
      <c r="BB58" s="600">
        <f t="shared" si="205"/>
        <v>0</v>
      </c>
      <c r="BC58" s="600">
        <f t="shared" si="206"/>
        <v>0</v>
      </c>
      <c r="BD58" s="600">
        <f t="shared" si="207"/>
        <v>0</v>
      </c>
      <c r="BE58" s="600">
        <f t="shared" si="88"/>
        <v>0</v>
      </c>
      <c r="BF58" s="600">
        <f t="shared" si="89"/>
        <v>0</v>
      </c>
      <c r="BG58" s="603">
        <f t="shared" si="90"/>
        <v>0</v>
      </c>
      <c r="BH58" s="600">
        <f t="shared" si="91"/>
        <v>0</v>
      </c>
      <c r="BI58" s="600">
        <f t="shared" si="92"/>
        <v>0</v>
      </c>
      <c r="BJ58" s="601">
        <f t="shared" si="93"/>
        <v>0</v>
      </c>
      <c r="BK58" s="604">
        <v>0</v>
      </c>
      <c r="BL58" s="604">
        <v>0</v>
      </c>
      <c r="BM58" s="604">
        <v>0</v>
      </c>
      <c r="BN58" s="604">
        <v>0</v>
      </c>
      <c r="BO58" s="604">
        <v>0</v>
      </c>
      <c r="BP58" s="604">
        <v>0</v>
      </c>
      <c r="BQ58" s="604">
        <v>0</v>
      </c>
      <c r="BR58" s="604">
        <v>0</v>
      </c>
      <c r="BS58" s="605">
        <f t="shared" si="94"/>
        <v>0</v>
      </c>
      <c r="BT58" s="604">
        <f t="shared" si="264"/>
        <v>0</v>
      </c>
      <c r="BU58" s="604">
        <f t="shared" si="264"/>
        <v>0</v>
      </c>
      <c r="BV58" s="606">
        <f t="shared" si="264"/>
        <v>0</v>
      </c>
      <c r="BW58" s="604">
        <f t="shared" si="239"/>
        <v>48001.36</v>
      </c>
      <c r="BX58" s="604">
        <f t="shared" si="240"/>
        <v>48001.36</v>
      </c>
      <c r="BY58" s="604">
        <f t="shared" si="241"/>
        <v>48001.36</v>
      </c>
      <c r="BZ58" s="604">
        <f t="shared" si="242"/>
        <v>48001.36</v>
      </c>
      <c r="CA58" s="604">
        <f t="shared" si="243"/>
        <v>48001.36</v>
      </c>
      <c r="CB58" s="604">
        <f t="shared" si="244"/>
        <v>48001.36</v>
      </c>
      <c r="CC58" s="604">
        <f t="shared" si="245"/>
        <v>46494.8</v>
      </c>
      <c r="CD58" s="604">
        <f t="shared" si="102"/>
        <v>0</v>
      </c>
      <c r="CE58" s="605">
        <f t="shared" si="246"/>
        <v>0</v>
      </c>
      <c r="CF58" s="604">
        <f t="shared" si="247"/>
        <v>0</v>
      </c>
      <c r="CG58" s="604">
        <f t="shared" si="248"/>
        <v>0</v>
      </c>
      <c r="CH58" s="606">
        <f t="shared" si="249"/>
        <v>0</v>
      </c>
      <c r="CI58" s="159">
        <f t="shared" si="107"/>
        <v>0</v>
      </c>
      <c r="CJ58" s="157">
        <v>0</v>
      </c>
      <c r="CK58" s="158">
        <v>0</v>
      </c>
      <c r="CL58" s="158">
        <v>0</v>
      </c>
      <c r="CM58" s="158">
        <v>0</v>
      </c>
      <c r="CN58" s="158">
        <v>0</v>
      </c>
      <c r="CO58" s="158">
        <v>0</v>
      </c>
      <c r="CP58" s="158">
        <v>0</v>
      </c>
      <c r="CQ58" s="158">
        <v>0</v>
      </c>
      <c r="CR58" s="157">
        <f t="shared" si="108"/>
        <v>0</v>
      </c>
      <c r="CS58" s="158">
        <f t="shared" si="265"/>
        <v>0</v>
      </c>
      <c r="CT58" s="158">
        <f t="shared" si="265"/>
        <v>0</v>
      </c>
      <c r="CU58" s="158">
        <f t="shared" si="265"/>
        <v>0</v>
      </c>
      <c r="CV58" s="310">
        <f t="shared" si="109"/>
        <v>0</v>
      </c>
      <c r="CW58" s="604">
        <f t="shared" si="110"/>
        <v>23942.636025356122</v>
      </c>
      <c r="CX58" s="600">
        <f t="shared" si="111"/>
        <v>23942.636025356122</v>
      </c>
      <c r="CY58" s="604">
        <f t="shared" si="26"/>
        <v>25032.781477250788</v>
      </c>
      <c r="CZ58" s="604">
        <f t="shared" si="27"/>
        <v>25146.285287234725</v>
      </c>
      <c r="DA58" s="604">
        <f t="shared" si="28"/>
        <v>25232.422514871636</v>
      </c>
      <c r="DB58" s="604">
        <f t="shared" si="208"/>
        <v>26048.122113012643</v>
      </c>
      <c r="DC58" s="604">
        <f t="shared" si="209"/>
        <v>26479.357627926373</v>
      </c>
      <c r="DD58" s="604">
        <f t="shared" si="209"/>
        <v>26931.540509428491</v>
      </c>
      <c r="DE58" s="605">
        <f t="shared" si="210"/>
        <v>27150.99054421578</v>
      </c>
      <c r="DF58" s="604">
        <f t="shared" si="211"/>
        <v>27524.333956490984</v>
      </c>
      <c r="DG58" s="604">
        <f t="shared" si="212"/>
        <v>27884.378428171603</v>
      </c>
      <c r="DH58" s="606">
        <f t="shared" si="213"/>
        <v>28231.822111100952</v>
      </c>
      <c r="DJ58" s="9" t="s">
        <v>51</v>
      </c>
      <c r="DK58" s="603">
        <f t="shared" si="214"/>
        <v>0</v>
      </c>
      <c r="DL58" s="600">
        <f t="shared" si="215"/>
        <v>0</v>
      </c>
      <c r="DM58" s="600">
        <f t="shared" si="216"/>
        <v>0</v>
      </c>
      <c r="DN58" s="600">
        <f t="shared" si="217"/>
        <v>0</v>
      </c>
      <c r="DO58" s="600">
        <f t="shared" si="218"/>
        <v>0</v>
      </c>
      <c r="DP58" s="600">
        <f t="shared" si="219"/>
        <v>0</v>
      </c>
      <c r="DQ58" s="600">
        <f t="shared" si="220"/>
        <v>0</v>
      </c>
      <c r="DR58" s="601">
        <f t="shared" si="221"/>
        <v>0</v>
      </c>
      <c r="DS58" s="600">
        <f t="shared" si="222"/>
        <v>0</v>
      </c>
      <c r="DT58" s="600">
        <f t="shared" si="223"/>
        <v>0</v>
      </c>
      <c r="DU58" s="600">
        <f t="shared" si="224"/>
        <v>0</v>
      </c>
      <c r="DV58" s="600">
        <f t="shared" si="225"/>
        <v>0</v>
      </c>
      <c r="DW58" s="603">
        <f t="shared" si="226"/>
        <v>0</v>
      </c>
      <c r="DX58" s="600">
        <f t="shared" si="227"/>
        <v>0</v>
      </c>
      <c r="DY58" s="600">
        <f t="shared" si="228"/>
        <v>0</v>
      </c>
      <c r="DZ58" s="600">
        <f t="shared" si="229"/>
        <v>0</v>
      </c>
      <c r="EA58" s="600">
        <f t="shared" si="230"/>
        <v>0</v>
      </c>
      <c r="EB58" s="600">
        <f t="shared" si="231"/>
        <v>0</v>
      </c>
      <c r="EC58" s="600">
        <f t="shared" si="232"/>
        <v>0</v>
      </c>
      <c r="ED58" s="600">
        <f t="shared" si="233"/>
        <v>0</v>
      </c>
      <c r="EE58" s="603">
        <f t="shared" si="234"/>
        <v>0</v>
      </c>
      <c r="EF58" s="600">
        <f t="shared" si="235"/>
        <v>0</v>
      </c>
      <c r="EG58" s="600">
        <f t="shared" si="236"/>
        <v>0</v>
      </c>
      <c r="EH58" s="601">
        <f t="shared" si="237"/>
        <v>0</v>
      </c>
      <c r="EI58" s="603">
        <f t="shared" si="250"/>
        <v>0</v>
      </c>
      <c r="EJ58" s="600">
        <f t="shared" si="251"/>
        <v>0</v>
      </c>
      <c r="EK58" s="600">
        <f t="shared" si="252"/>
        <v>0</v>
      </c>
      <c r="EL58" s="600">
        <f t="shared" si="253"/>
        <v>0</v>
      </c>
      <c r="EM58" s="600">
        <f t="shared" si="254"/>
        <v>0</v>
      </c>
      <c r="EN58" s="600">
        <f t="shared" si="255"/>
        <v>0</v>
      </c>
      <c r="EO58" s="600">
        <f t="shared" si="119"/>
        <v>0</v>
      </c>
      <c r="EP58" s="601">
        <f t="shared" si="120"/>
        <v>0</v>
      </c>
      <c r="EQ58" s="600">
        <f t="shared" si="121"/>
        <v>0</v>
      </c>
      <c r="ER58" s="600">
        <f t="shared" si="122"/>
        <v>0</v>
      </c>
      <c r="ES58" s="600">
        <f t="shared" si="123"/>
        <v>0</v>
      </c>
      <c r="ET58" s="601">
        <f t="shared" si="124"/>
        <v>0</v>
      </c>
      <c r="EV58" s="605">
        <v>48001.36</v>
      </c>
      <c r="EW58" s="604">
        <v>48001.36</v>
      </c>
      <c r="EX58" s="604">
        <v>48001.36</v>
      </c>
      <c r="EY58" s="604">
        <v>48001.36</v>
      </c>
      <c r="EZ58" s="604">
        <v>48001.36</v>
      </c>
      <c r="FA58" s="604">
        <v>48001.36</v>
      </c>
      <c r="FB58" s="604">
        <v>46494.8</v>
      </c>
      <c r="FC58" s="604">
        <v>0</v>
      </c>
      <c r="FD58" s="605">
        <f t="shared" si="125"/>
        <v>0</v>
      </c>
      <c r="FE58" s="604">
        <f t="shared" si="267"/>
        <v>0</v>
      </c>
      <c r="FF58" s="604">
        <f t="shared" si="267"/>
        <v>0</v>
      </c>
      <c r="FG58" s="606">
        <f t="shared" si="267"/>
        <v>0</v>
      </c>
    </row>
    <row r="59" spans="1:163" x14ac:dyDescent="0.25">
      <c r="A59" s="108">
        <v>56</v>
      </c>
      <c r="B59" s="130" t="s">
        <v>52</v>
      </c>
      <c r="C59" s="605">
        <v>5058425</v>
      </c>
      <c r="D59" s="604">
        <v>4983514</v>
      </c>
      <c r="E59" s="604">
        <v>5014765</v>
      </c>
      <c r="F59" s="604">
        <v>4788873</v>
      </c>
      <c r="G59" s="604">
        <v>5030948</v>
      </c>
      <c r="H59" s="604">
        <v>5490587</v>
      </c>
      <c r="I59" s="600">
        <v>5535809</v>
      </c>
      <c r="J59" s="601">
        <v>5442021</v>
      </c>
      <c r="K59" s="600">
        <f t="shared" ref="K59:N59" si="278">J59*K$186</f>
        <v>5599389.8867082968</v>
      </c>
      <c r="L59" s="600">
        <f t="shared" si="278"/>
        <v>5756758.7734165937</v>
      </c>
      <c r="M59" s="600">
        <f t="shared" si="278"/>
        <v>5914127.6601248905</v>
      </c>
      <c r="N59" s="600">
        <f t="shared" si="278"/>
        <v>6071496.5468331864</v>
      </c>
      <c r="O59" s="603">
        <v>344882</v>
      </c>
      <c r="P59" s="600">
        <v>379517</v>
      </c>
      <c r="Q59" s="600">
        <v>399726</v>
      </c>
      <c r="R59" s="600">
        <v>418582</v>
      </c>
      <c r="S59" s="600">
        <v>359332</v>
      </c>
      <c r="T59" s="600">
        <v>338406</v>
      </c>
      <c r="U59" s="600">
        <v>341764</v>
      </c>
      <c r="V59" s="600">
        <v>364863</v>
      </c>
      <c r="W59" s="603">
        <f t="shared" si="63"/>
        <v>364891.62935216102</v>
      </c>
      <c r="X59" s="600">
        <f t="shared" si="263"/>
        <v>364920.2587043221</v>
      </c>
      <c r="Y59" s="600">
        <f t="shared" si="263"/>
        <v>364948.88805648318</v>
      </c>
      <c r="Z59" s="601">
        <f t="shared" si="263"/>
        <v>364977.51740864426</v>
      </c>
      <c r="AA59" s="604">
        <f t="shared" si="65"/>
        <v>4713543</v>
      </c>
      <c r="AB59" s="604">
        <f t="shared" si="66"/>
        <v>4603997</v>
      </c>
      <c r="AC59" s="604">
        <f t="shared" si="67"/>
        <v>4615039</v>
      </c>
      <c r="AD59" s="604">
        <f t="shared" si="68"/>
        <v>4370291</v>
      </c>
      <c r="AE59" s="604">
        <f t="shared" si="69"/>
        <v>4671616</v>
      </c>
      <c r="AF59" s="604">
        <f t="shared" si="70"/>
        <v>5152181</v>
      </c>
      <c r="AG59" s="604">
        <f t="shared" si="71"/>
        <v>5194045</v>
      </c>
      <c r="AH59" s="604">
        <f t="shared" si="72"/>
        <v>5077158</v>
      </c>
      <c r="AI59" s="605">
        <f t="shared" si="73"/>
        <v>5234498.2573561361</v>
      </c>
      <c r="AJ59" s="604">
        <f t="shared" si="74"/>
        <v>5391838.5147122713</v>
      </c>
      <c r="AK59" s="604">
        <f t="shared" si="75"/>
        <v>5549178.7720684074</v>
      </c>
      <c r="AL59" s="606">
        <f t="shared" si="76"/>
        <v>5706519.0294245426</v>
      </c>
      <c r="AM59" s="600">
        <f t="shared" si="77"/>
        <v>4521788</v>
      </c>
      <c r="AN59" s="600">
        <f t="shared" si="78"/>
        <v>4328844.5</v>
      </c>
      <c r="AO59" s="600">
        <f t="shared" si="79"/>
        <v>4328722.75</v>
      </c>
      <c r="AP59" s="600">
        <f t="shared" si="80"/>
        <v>4140923.5</v>
      </c>
      <c r="AQ59" s="600">
        <f t="shared" si="81"/>
        <v>4535439.75</v>
      </c>
      <c r="AR59" s="600">
        <f t="shared" si="82"/>
        <v>5029881</v>
      </c>
      <c r="AS59" s="600">
        <f t="shared" si="83"/>
        <v>5086926.25</v>
      </c>
      <c r="AT59" s="600">
        <f t="shared" si="84"/>
        <v>4723008</v>
      </c>
      <c r="AU59" s="603">
        <f t="shared" si="85"/>
        <v>4881638.2561819982</v>
      </c>
      <c r="AV59" s="600">
        <f t="shared" si="199"/>
        <v>5040275.3579332093</v>
      </c>
      <c r="AW59" s="600">
        <f t="shared" si="200"/>
        <v>5198919.0637463415</v>
      </c>
      <c r="AX59" s="601">
        <f t="shared" si="201"/>
        <v>5357569.1155559858</v>
      </c>
      <c r="AY59" s="600">
        <f t="shared" si="202"/>
        <v>191755</v>
      </c>
      <c r="AZ59" s="600">
        <f t="shared" si="203"/>
        <v>275152.5</v>
      </c>
      <c r="BA59" s="600">
        <f t="shared" si="204"/>
        <v>286316.25</v>
      </c>
      <c r="BB59" s="600">
        <f t="shared" si="205"/>
        <v>229367.5</v>
      </c>
      <c r="BC59" s="600">
        <f t="shared" si="206"/>
        <v>136176.25</v>
      </c>
      <c r="BD59" s="600">
        <f t="shared" si="207"/>
        <v>122300</v>
      </c>
      <c r="BE59" s="600">
        <f t="shared" si="88"/>
        <v>107118.75</v>
      </c>
      <c r="BF59" s="600">
        <f t="shared" si="89"/>
        <v>354150</v>
      </c>
      <c r="BG59" s="603">
        <f t="shared" si="90"/>
        <v>354310.17826217331</v>
      </c>
      <c r="BH59" s="600">
        <f t="shared" si="91"/>
        <v>354470.35652434657</v>
      </c>
      <c r="BI59" s="600">
        <f t="shared" si="92"/>
        <v>354630.53478651983</v>
      </c>
      <c r="BJ59" s="601">
        <f t="shared" si="93"/>
        <v>354790.71304869308</v>
      </c>
      <c r="BK59" s="604">
        <v>153404</v>
      </c>
      <c r="BL59" s="604">
        <v>220122</v>
      </c>
      <c r="BM59" s="604">
        <v>229053</v>
      </c>
      <c r="BN59" s="604">
        <v>183494</v>
      </c>
      <c r="BO59" s="604">
        <v>108941</v>
      </c>
      <c r="BP59" s="604">
        <v>97840</v>
      </c>
      <c r="BQ59" s="604">
        <v>85695</v>
      </c>
      <c r="BR59" s="604">
        <v>283320</v>
      </c>
      <c r="BS59" s="605">
        <f t="shared" si="94"/>
        <v>283448.14260973863</v>
      </c>
      <c r="BT59" s="604">
        <f t="shared" si="264"/>
        <v>283576.28521947726</v>
      </c>
      <c r="BU59" s="604">
        <f t="shared" si="264"/>
        <v>283704.42782921589</v>
      </c>
      <c r="BV59" s="606">
        <f t="shared" si="264"/>
        <v>283832.57043895446</v>
      </c>
      <c r="BW59" s="604">
        <f t="shared" si="239"/>
        <v>1340144.72</v>
      </c>
      <c r="BX59" s="604">
        <f t="shared" si="240"/>
        <v>1406862.72</v>
      </c>
      <c r="BY59" s="604">
        <f t="shared" si="241"/>
        <v>1415793.72</v>
      </c>
      <c r="BZ59" s="604">
        <f t="shared" si="242"/>
        <v>1388573.26</v>
      </c>
      <c r="CA59" s="604">
        <f t="shared" si="243"/>
        <v>1321211.8400000001</v>
      </c>
      <c r="CB59" s="604">
        <f t="shared" si="244"/>
        <v>1315864.06</v>
      </c>
      <c r="CC59" s="604">
        <f t="shared" si="245"/>
        <v>1309164.06</v>
      </c>
      <c r="CD59" s="604">
        <f t="shared" si="102"/>
        <v>1499049.02</v>
      </c>
      <c r="CE59" s="605">
        <f t="shared" si="246"/>
        <v>1515281.3437533905</v>
      </c>
      <c r="CF59" s="604">
        <f t="shared" si="247"/>
        <v>1531726.9918957204</v>
      </c>
      <c r="CG59" s="604">
        <f t="shared" si="248"/>
        <v>1548388.7902331897</v>
      </c>
      <c r="CH59" s="606">
        <f t="shared" si="249"/>
        <v>1565269.6020041015</v>
      </c>
      <c r="CI59" s="159">
        <f t="shared" si="107"/>
        <v>198.42857142857142</v>
      </c>
      <c r="CJ59" s="157">
        <v>178</v>
      </c>
      <c r="CK59" s="158">
        <v>176</v>
      </c>
      <c r="CL59" s="158">
        <v>188</v>
      </c>
      <c r="CM59" s="158">
        <v>183</v>
      </c>
      <c r="CN59" s="158">
        <v>192</v>
      </c>
      <c r="CO59" s="158">
        <v>199</v>
      </c>
      <c r="CP59" s="158">
        <v>222</v>
      </c>
      <c r="CQ59" s="158">
        <v>229</v>
      </c>
      <c r="CR59" s="157">
        <f t="shared" si="108"/>
        <v>233.22927948586488</v>
      </c>
      <c r="CS59" s="158">
        <f t="shared" si="265"/>
        <v>237.45855897172976</v>
      </c>
      <c r="CT59" s="158">
        <f t="shared" si="265"/>
        <v>241.68783845759464</v>
      </c>
      <c r="CU59" s="158">
        <f t="shared" si="265"/>
        <v>245.91711794345952</v>
      </c>
      <c r="CV59" s="310">
        <f t="shared" si="109"/>
        <v>239.5731987146622</v>
      </c>
      <c r="CW59" s="604">
        <f t="shared" si="110"/>
        <v>23942.636025356122</v>
      </c>
      <c r="CX59" s="600">
        <f t="shared" si="111"/>
        <v>23942.636025356122</v>
      </c>
      <c r="CY59" s="604">
        <f t="shared" si="26"/>
        <v>25032.781477250788</v>
      </c>
      <c r="CZ59" s="604">
        <f t="shared" si="27"/>
        <v>25146.285287234725</v>
      </c>
      <c r="DA59" s="604">
        <f t="shared" si="28"/>
        <v>25232.422514871636</v>
      </c>
      <c r="DB59" s="604">
        <f t="shared" si="208"/>
        <v>26048.122113012643</v>
      </c>
      <c r="DC59" s="604">
        <f t="shared" si="209"/>
        <v>26479.357627926373</v>
      </c>
      <c r="DD59" s="604">
        <f t="shared" si="209"/>
        <v>26931.540509428491</v>
      </c>
      <c r="DE59" s="605">
        <f t="shared" si="210"/>
        <v>27150.99054421578</v>
      </c>
      <c r="DF59" s="604">
        <f t="shared" si="211"/>
        <v>27524.333956490984</v>
      </c>
      <c r="DG59" s="604">
        <f t="shared" si="212"/>
        <v>27884.378428171603</v>
      </c>
      <c r="DH59" s="606">
        <f t="shared" si="213"/>
        <v>28231.822111100952</v>
      </c>
      <c r="DJ59" s="9" t="s">
        <v>52</v>
      </c>
      <c r="DK59" s="603">
        <f t="shared" si="214"/>
        <v>1077.2752808988764</v>
      </c>
      <c r="DL59" s="600">
        <f t="shared" si="215"/>
        <v>1563.3664772727273</v>
      </c>
      <c r="DM59" s="600">
        <f t="shared" si="216"/>
        <v>1522.9587765957447</v>
      </c>
      <c r="DN59" s="600">
        <f t="shared" si="217"/>
        <v>1253.3743169398906</v>
      </c>
      <c r="DO59" s="600">
        <f t="shared" si="218"/>
        <v>709.25130208333337</v>
      </c>
      <c r="DP59" s="600">
        <f t="shared" si="219"/>
        <v>614.57286432160799</v>
      </c>
      <c r="DQ59" s="600">
        <f t="shared" si="220"/>
        <v>482.51689189189187</v>
      </c>
      <c r="DR59" s="601">
        <f t="shared" si="221"/>
        <v>1546.5065502183406</v>
      </c>
      <c r="DS59" s="600">
        <f t="shared" si="222"/>
        <v>1519.1496498347956</v>
      </c>
      <c r="DT59" s="600">
        <f t="shared" si="223"/>
        <v>1492.7672350885759</v>
      </c>
      <c r="DU59" s="600">
        <f t="shared" si="224"/>
        <v>1467.3081486007065</v>
      </c>
      <c r="DV59" s="600">
        <f t="shared" si="225"/>
        <v>1442.7247522080404</v>
      </c>
      <c r="DW59" s="603">
        <f t="shared" si="226"/>
        <v>25403.303370786518</v>
      </c>
      <c r="DX59" s="600">
        <f t="shared" si="227"/>
        <v>24595.707386363636</v>
      </c>
      <c r="DY59" s="600">
        <f t="shared" si="228"/>
        <v>23025.121010638297</v>
      </c>
      <c r="DZ59" s="600">
        <f t="shared" si="229"/>
        <v>22627.997267759562</v>
      </c>
      <c r="EA59" s="600">
        <f t="shared" si="230"/>
        <v>23622.08203125</v>
      </c>
      <c r="EB59" s="600">
        <f t="shared" si="231"/>
        <v>25275.78391959799</v>
      </c>
      <c r="EC59" s="600">
        <f t="shared" si="232"/>
        <v>22914.082207207208</v>
      </c>
      <c r="ED59" s="600">
        <f t="shared" si="233"/>
        <v>20624.489082969434</v>
      </c>
      <c r="EE59" s="603">
        <f t="shared" si="234"/>
        <v>20924.422910588</v>
      </c>
      <c r="EF59" s="600">
        <f t="shared" si="235"/>
        <v>21213.672735155615</v>
      </c>
      <c r="EG59" s="600">
        <f t="shared" si="236"/>
        <v>21492.799432658659</v>
      </c>
      <c r="EH59" s="601">
        <f t="shared" si="237"/>
        <v>21762.325295331015</v>
      </c>
      <c r="EI59" s="603">
        <f t="shared" si="250"/>
        <v>26480.578651685395</v>
      </c>
      <c r="EJ59" s="600">
        <f t="shared" si="251"/>
        <v>26159.073863636364</v>
      </c>
      <c r="EK59" s="600">
        <f t="shared" si="252"/>
        <v>24548.079787234041</v>
      </c>
      <c r="EL59" s="600">
        <f t="shared" si="253"/>
        <v>23881.371584699453</v>
      </c>
      <c r="EM59" s="600">
        <f t="shared" si="254"/>
        <v>24331.333333333332</v>
      </c>
      <c r="EN59" s="600">
        <f t="shared" si="255"/>
        <v>25890.356783919597</v>
      </c>
      <c r="EO59" s="600">
        <f t="shared" si="119"/>
        <v>23396.599099099101</v>
      </c>
      <c r="EP59" s="601">
        <f t="shared" si="120"/>
        <v>22170.995633187777</v>
      </c>
      <c r="EQ59" s="600">
        <f t="shared" si="121"/>
        <v>22443.572560422796</v>
      </c>
      <c r="ER59" s="600">
        <f t="shared" si="122"/>
        <v>22706.439970244191</v>
      </c>
      <c r="ES59" s="600">
        <f t="shared" si="123"/>
        <v>22960.107581259366</v>
      </c>
      <c r="ET59" s="601">
        <f t="shared" si="124"/>
        <v>23205.050047539055</v>
      </c>
      <c r="EV59" s="605">
        <v>1186740.72</v>
      </c>
      <c r="EW59" s="604">
        <v>1186740.72</v>
      </c>
      <c r="EX59" s="604">
        <v>1186740.72</v>
      </c>
      <c r="EY59" s="604">
        <v>1205079.26</v>
      </c>
      <c r="EZ59" s="604">
        <v>1212270.8400000001</v>
      </c>
      <c r="FA59" s="604">
        <v>1218024.06</v>
      </c>
      <c r="FB59" s="604">
        <v>1223469.06</v>
      </c>
      <c r="FC59" s="604">
        <v>1215729.02</v>
      </c>
      <c r="FD59" s="605">
        <f t="shared" si="125"/>
        <v>1231833.2011436517</v>
      </c>
      <c r="FE59" s="604">
        <f t="shared" si="267"/>
        <v>1248150.7066762431</v>
      </c>
      <c r="FF59" s="604">
        <f t="shared" si="267"/>
        <v>1264684.3624039737</v>
      </c>
      <c r="FG59" s="606">
        <f t="shared" si="267"/>
        <v>1281437.031565147</v>
      </c>
    </row>
    <row r="60" spans="1:163" x14ac:dyDescent="0.25">
      <c r="A60" s="108">
        <v>57</v>
      </c>
      <c r="B60" s="130" t="s">
        <v>53</v>
      </c>
      <c r="C60" s="605">
        <v>34389821</v>
      </c>
      <c r="D60" s="604">
        <v>38220213</v>
      </c>
      <c r="E60" s="604">
        <v>40569800</v>
      </c>
      <c r="F60" s="604">
        <v>39708348</v>
      </c>
      <c r="G60" s="604">
        <v>41362752</v>
      </c>
      <c r="H60" s="604">
        <v>41674201</v>
      </c>
      <c r="I60" s="600">
        <v>42812385</v>
      </c>
      <c r="J60" s="601">
        <v>40493583</v>
      </c>
      <c r="K60" s="600">
        <f t="shared" ref="K60:N60" si="279">J60*K$186</f>
        <v>41664550.564355232</v>
      </c>
      <c r="L60" s="600">
        <f t="shared" si="279"/>
        <v>42835518.128710464</v>
      </c>
      <c r="M60" s="600">
        <f t="shared" si="279"/>
        <v>44006485.693065695</v>
      </c>
      <c r="N60" s="600">
        <f t="shared" si="279"/>
        <v>45177453.25742092</v>
      </c>
      <c r="O60" s="603">
        <v>2586160</v>
      </c>
      <c r="P60" s="600">
        <v>2162705</v>
      </c>
      <c r="Q60" s="600">
        <v>2154047</v>
      </c>
      <c r="R60" s="600">
        <v>2091329</v>
      </c>
      <c r="S60" s="600">
        <v>2215236</v>
      </c>
      <c r="T60" s="600">
        <v>2058500</v>
      </c>
      <c r="U60" s="600">
        <v>2310084</v>
      </c>
      <c r="V60" s="600">
        <v>1732907</v>
      </c>
      <c r="W60" s="603">
        <f t="shared" si="63"/>
        <v>1733042.9743376703</v>
      </c>
      <c r="X60" s="600">
        <f t="shared" si="263"/>
        <v>1733178.9486753405</v>
      </c>
      <c r="Y60" s="600">
        <f t="shared" si="263"/>
        <v>1733314.9230130108</v>
      </c>
      <c r="Z60" s="601">
        <f t="shared" si="263"/>
        <v>1733450.897350681</v>
      </c>
      <c r="AA60" s="604">
        <f t="shared" si="65"/>
        <v>31803661</v>
      </c>
      <c r="AB60" s="604">
        <f t="shared" si="66"/>
        <v>36057508</v>
      </c>
      <c r="AC60" s="604">
        <f t="shared" si="67"/>
        <v>38415753</v>
      </c>
      <c r="AD60" s="604">
        <f t="shared" si="68"/>
        <v>37617019</v>
      </c>
      <c r="AE60" s="604">
        <f t="shared" si="69"/>
        <v>39147516</v>
      </c>
      <c r="AF60" s="604">
        <f t="shared" si="70"/>
        <v>39615701</v>
      </c>
      <c r="AG60" s="604">
        <f t="shared" si="71"/>
        <v>40502301</v>
      </c>
      <c r="AH60" s="604">
        <f t="shared" si="72"/>
        <v>38760676</v>
      </c>
      <c r="AI60" s="605">
        <f t="shared" si="73"/>
        <v>39931507.590017565</v>
      </c>
      <c r="AJ60" s="604">
        <f t="shared" si="74"/>
        <v>41102339.180035122</v>
      </c>
      <c r="AK60" s="604">
        <f t="shared" si="75"/>
        <v>42273170.770052686</v>
      </c>
      <c r="AL60" s="606">
        <f t="shared" si="76"/>
        <v>43444002.360070236</v>
      </c>
      <c r="AM60" s="600">
        <f t="shared" si="77"/>
        <v>30110136</v>
      </c>
      <c r="AN60" s="600">
        <f t="shared" si="78"/>
        <v>33950751.75</v>
      </c>
      <c r="AO60" s="600">
        <f t="shared" si="79"/>
        <v>36819828</v>
      </c>
      <c r="AP60" s="600">
        <f t="shared" si="80"/>
        <v>36090150.25</v>
      </c>
      <c r="AQ60" s="600">
        <f t="shared" si="81"/>
        <v>37077613.5</v>
      </c>
      <c r="AR60" s="600">
        <f t="shared" si="82"/>
        <v>38190404.75</v>
      </c>
      <c r="AS60" s="600">
        <f t="shared" si="83"/>
        <v>39593429.75</v>
      </c>
      <c r="AT60" s="600">
        <f t="shared" si="84"/>
        <v>37654427.25</v>
      </c>
      <c r="AU60" s="603">
        <f t="shared" si="85"/>
        <v>38919115.228731759</v>
      </c>
      <c r="AV60" s="600">
        <f t="shared" si="199"/>
        <v>40183857.784120575</v>
      </c>
      <c r="AW60" s="600">
        <f t="shared" si="200"/>
        <v>41448652.990736991</v>
      </c>
      <c r="AX60" s="601">
        <f t="shared" si="201"/>
        <v>42713498.791141093</v>
      </c>
      <c r="AY60" s="600">
        <f t="shared" si="202"/>
        <v>1693525</v>
      </c>
      <c r="AZ60" s="600">
        <f t="shared" si="203"/>
        <v>2106756.25</v>
      </c>
      <c r="BA60" s="600">
        <f t="shared" si="204"/>
        <v>1595925</v>
      </c>
      <c r="BB60" s="600">
        <f t="shared" si="205"/>
        <v>1526868.75</v>
      </c>
      <c r="BC60" s="600">
        <f t="shared" si="206"/>
        <v>2069902.5</v>
      </c>
      <c r="BD60" s="600">
        <f t="shared" si="207"/>
        <v>1425296.25</v>
      </c>
      <c r="BE60" s="600">
        <f t="shared" si="88"/>
        <v>908871.25</v>
      </c>
      <c r="BF60" s="600">
        <f t="shared" si="89"/>
        <v>1106248.75</v>
      </c>
      <c r="BG60" s="603">
        <f t="shared" si="90"/>
        <v>1106749.0944933118</v>
      </c>
      <c r="BH60" s="600">
        <f t="shared" si="91"/>
        <v>1107249.4389866234</v>
      </c>
      <c r="BI60" s="600">
        <f t="shared" si="92"/>
        <v>1107749.783479935</v>
      </c>
      <c r="BJ60" s="601">
        <f t="shared" si="93"/>
        <v>1108250.1279732469</v>
      </c>
      <c r="BK60" s="604">
        <v>1354820</v>
      </c>
      <c r="BL60" s="604">
        <v>1685405</v>
      </c>
      <c r="BM60" s="604">
        <v>1276740</v>
      </c>
      <c r="BN60" s="604">
        <v>1221495</v>
      </c>
      <c r="BO60" s="604">
        <v>1655922</v>
      </c>
      <c r="BP60" s="604">
        <v>1140237</v>
      </c>
      <c r="BQ60" s="604">
        <v>727097</v>
      </c>
      <c r="BR60" s="604">
        <v>884999</v>
      </c>
      <c r="BS60" s="605">
        <f t="shared" si="94"/>
        <v>885399.27559464937</v>
      </c>
      <c r="BT60" s="604">
        <f t="shared" si="264"/>
        <v>885799.55118929874</v>
      </c>
      <c r="BU60" s="604">
        <f t="shared" si="264"/>
        <v>886199.82678394811</v>
      </c>
      <c r="BV60" s="606">
        <f t="shared" si="264"/>
        <v>886600.10237859748</v>
      </c>
      <c r="BW60" s="604">
        <f t="shared" si="239"/>
        <v>2106921.2400000002</v>
      </c>
      <c r="BX60" s="604">
        <f t="shared" si="240"/>
        <v>2437506.2400000002</v>
      </c>
      <c r="BY60" s="604">
        <f t="shared" si="241"/>
        <v>2028841.24</v>
      </c>
      <c r="BZ60" s="604">
        <f t="shared" si="242"/>
        <v>1973596.24</v>
      </c>
      <c r="CA60" s="604">
        <f t="shared" si="243"/>
        <v>2408023.2400000002</v>
      </c>
      <c r="CB60" s="604">
        <f t="shared" si="244"/>
        <v>1892338.24</v>
      </c>
      <c r="CC60" s="604">
        <f t="shared" si="245"/>
        <v>1395352.28</v>
      </c>
      <c r="CD60" s="604">
        <f t="shared" si="102"/>
        <v>964460.36</v>
      </c>
      <c r="CE60" s="605">
        <f t="shared" si="246"/>
        <v>965913.22224373743</v>
      </c>
      <c r="CF60" s="604">
        <f t="shared" si="247"/>
        <v>967380.02759962191</v>
      </c>
      <c r="CG60" s="604">
        <f t="shared" si="248"/>
        <v>968860.96076539462</v>
      </c>
      <c r="CH60" s="606">
        <f t="shared" si="249"/>
        <v>970356.20888539904</v>
      </c>
      <c r="CI60" s="159">
        <f t="shared" si="107"/>
        <v>895.85714285714289</v>
      </c>
      <c r="CJ60" s="157">
        <v>953</v>
      </c>
      <c r="CK60" s="158">
        <v>903</v>
      </c>
      <c r="CL60" s="158">
        <v>861</v>
      </c>
      <c r="CM60" s="158">
        <v>868</v>
      </c>
      <c r="CN60" s="158">
        <v>854</v>
      </c>
      <c r="CO60" s="158">
        <v>879</v>
      </c>
      <c r="CP60" s="158">
        <v>936</v>
      </c>
      <c r="CQ60" s="158">
        <v>970</v>
      </c>
      <c r="CR60" s="157">
        <f t="shared" si="108"/>
        <v>987.91441528947132</v>
      </c>
      <c r="CS60" s="158">
        <f t="shared" si="265"/>
        <v>1005.8288305789426</v>
      </c>
      <c r="CT60" s="158">
        <f t="shared" si="265"/>
        <v>1023.743245868414</v>
      </c>
      <c r="CU60" s="158">
        <f t="shared" si="265"/>
        <v>1041.6576611578853</v>
      </c>
      <c r="CV60" s="310">
        <f t="shared" si="109"/>
        <v>1014.7860382236782</v>
      </c>
      <c r="CW60" s="604">
        <f t="shared" si="110"/>
        <v>23942.636025356122</v>
      </c>
      <c r="CX60" s="600">
        <f t="shared" si="111"/>
        <v>23942.636025356122</v>
      </c>
      <c r="CY60" s="604">
        <f t="shared" si="26"/>
        <v>25032.781477250788</v>
      </c>
      <c r="CZ60" s="604">
        <f t="shared" si="27"/>
        <v>25146.285287234725</v>
      </c>
      <c r="DA60" s="604">
        <f t="shared" si="28"/>
        <v>25232.422514871636</v>
      </c>
      <c r="DB60" s="604">
        <f t="shared" si="208"/>
        <v>26048.122113012643</v>
      </c>
      <c r="DC60" s="604">
        <f t="shared" si="209"/>
        <v>26479.357627926373</v>
      </c>
      <c r="DD60" s="604">
        <f t="shared" si="209"/>
        <v>26931.540509428491</v>
      </c>
      <c r="DE60" s="605">
        <f t="shared" si="210"/>
        <v>27150.99054421578</v>
      </c>
      <c r="DF60" s="604">
        <f t="shared" si="211"/>
        <v>27524.333956490984</v>
      </c>
      <c r="DG60" s="604">
        <f t="shared" si="212"/>
        <v>27884.378428171603</v>
      </c>
      <c r="DH60" s="606">
        <f t="shared" si="213"/>
        <v>28231.822111100952</v>
      </c>
      <c r="DJ60" s="9" t="s">
        <v>53</v>
      </c>
      <c r="DK60" s="603">
        <f t="shared" si="214"/>
        <v>1777.0461699895068</v>
      </c>
      <c r="DL60" s="600">
        <f t="shared" si="215"/>
        <v>2333.0633997785162</v>
      </c>
      <c r="DM60" s="600">
        <f t="shared" si="216"/>
        <v>1853.5714285714287</v>
      </c>
      <c r="DN60" s="600">
        <f t="shared" si="217"/>
        <v>1759.0653801843318</v>
      </c>
      <c r="DO60" s="600">
        <f t="shared" si="218"/>
        <v>2423.7734192037469</v>
      </c>
      <c r="DP60" s="600">
        <f t="shared" si="219"/>
        <v>1621.4974402730375</v>
      </c>
      <c r="DQ60" s="600">
        <f t="shared" si="220"/>
        <v>971.01629273504273</v>
      </c>
      <c r="DR60" s="601">
        <f t="shared" si="221"/>
        <v>1140.4626288659795</v>
      </c>
      <c r="DS60" s="600">
        <f t="shared" si="222"/>
        <v>1120.2884352780909</v>
      </c>
      <c r="DT60" s="600">
        <f t="shared" si="223"/>
        <v>1100.8328706876541</v>
      </c>
      <c r="DU60" s="600">
        <f t="shared" si="224"/>
        <v>1082.0582093709058</v>
      </c>
      <c r="DV60" s="600">
        <f t="shared" si="225"/>
        <v>1063.9293208301649</v>
      </c>
      <c r="DW60" s="603">
        <f t="shared" si="226"/>
        <v>31595.105981112276</v>
      </c>
      <c r="DX60" s="600">
        <f t="shared" si="227"/>
        <v>37597.731727574748</v>
      </c>
      <c r="DY60" s="600">
        <f t="shared" si="228"/>
        <v>42764.027874564461</v>
      </c>
      <c r="DZ60" s="600">
        <f t="shared" si="229"/>
        <v>41578.514112903227</v>
      </c>
      <c r="EA60" s="600">
        <f t="shared" si="230"/>
        <v>43416.409250585479</v>
      </c>
      <c r="EB60" s="600">
        <f t="shared" si="231"/>
        <v>43447.55944254835</v>
      </c>
      <c r="EC60" s="600">
        <f t="shared" si="232"/>
        <v>42300.672809829062</v>
      </c>
      <c r="ED60" s="600">
        <f t="shared" si="233"/>
        <v>38818.997164948451</v>
      </c>
      <c r="EE60" s="603">
        <f t="shared" si="234"/>
        <v>39299.718573443541</v>
      </c>
      <c r="EF60" s="600">
        <f t="shared" si="235"/>
        <v>39763.316108196879</v>
      </c>
      <c r="EG60" s="600">
        <f t="shared" si="236"/>
        <v>40210.688717807585</v>
      </c>
      <c r="EH60" s="601">
        <f t="shared" si="237"/>
        <v>40642.673510448185</v>
      </c>
      <c r="EI60" s="603">
        <f t="shared" si="250"/>
        <v>33372.152151101785</v>
      </c>
      <c r="EJ60" s="600">
        <f t="shared" si="251"/>
        <v>39930.795127353267</v>
      </c>
      <c r="EK60" s="600">
        <f t="shared" si="252"/>
        <v>44617.599303135888</v>
      </c>
      <c r="EL60" s="600">
        <f t="shared" si="253"/>
        <v>43337.579493087556</v>
      </c>
      <c r="EM60" s="600">
        <f t="shared" si="254"/>
        <v>45840.182669789225</v>
      </c>
      <c r="EN60" s="600">
        <f t="shared" si="255"/>
        <v>45069.056882821387</v>
      </c>
      <c r="EO60" s="600">
        <f t="shared" si="119"/>
        <v>43271.689102564102</v>
      </c>
      <c r="EP60" s="601">
        <f t="shared" si="120"/>
        <v>39959.459793814429</v>
      </c>
      <c r="EQ60" s="600">
        <f t="shared" si="121"/>
        <v>40420.00700872163</v>
      </c>
      <c r="ER60" s="600">
        <f t="shared" si="122"/>
        <v>40864.148978884536</v>
      </c>
      <c r="ES60" s="600">
        <f t="shared" si="123"/>
        <v>41292.746927178494</v>
      </c>
      <c r="ET60" s="601">
        <f t="shared" si="124"/>
        <v>41706.602831278353</v>
      </c>
      <c r="EV60" s="605">
        <v>752101.24</v>
      </c>
      <c r="EW60" s="604">
        <v>752101.24</v>
      </c>
      <c r="EX60" s="604">
        <v>752101.24</v>
      </c>
      <c r="EY60" s="604">
        <v>752101.24</v>
      </c>
      <c r="EZ60" s="604">
        <v>752101.24</v>
      </c>
      <c r="FA60" s="604">
        <v>752101.24</v>
      </c>
      <c r="FB60" s="604">
        <v>668255.28</v>
      </c>
      <c r="FC60" s="604">
        <v>79461.36</v>
      </c>
      <c r="FD60" s="605">
        <f t="shared" si="125"/>
        <v>80513.946649088073</v>
      </c>
      <c r="FE60" s="604">
        <f t="shared" si="267"/>
        <v>81580.476410323216</v>
      </c>
      <c r="FF60" s="604">
        <f t="shared" si="267"/>
        <v>82661.133981446474</v>
      </c>
      <c r="FG60" s="606">
        <f t="shared" si="267"/>
        <v>83756.106506801574</v>
      </c>
    </row>
    <row r="61" spans="1:163" x14ac:dyDescent="0.25">
      <c r="A61" s="108">
        <v>58</v>
      </c>
      <c r="B61" s="130" t="s">
        <v>54</v>
      </c>
      <c r="C61" s="605">
        <v>6122013</v>
      </c>
      <c r="D61" s="604">
        <v>6083407</v>
      </c>
      <c r="E61" s="604">
        <v>5974579</v>
      </c>
      <c r="F61" s="604">
        <v>6257819</v>
      </c>
      <c r="G61" s="604">
        <v>6923790</v>
      </c>
      <c r="H61" s="604">
        <v>6587110</v>
      </c>
      <c r="I61" s="600">
        <v>7128423</v>
      </c>
      <c r="J61" s="601">
        <v>7491361</v>
      </c>
      <c r="K61" s="600">
        <f t="shared" ref="K61:N61" si="280">J61*K$186</f>
        <v>7707991.3916320708</v>
      </c>
      <c r="L61" s="600">
        <f t="shared" si="280"/>
        <v>7924621.7832641415</v>
      </c>
      <c r="M61" s="600">
        <f t="shared" si="280"/>
        <v>8141252.1748962123</v>
      </c>
      <c r="N61" s="600">
        <f t="shared" si="280"/>
        <v>8357882.5665282812</v>
      </c>
      <c r="O61" s="603">
        <v>433889</v>
      </c>
      <c r="P61" s="600">
        <v>440335</v>
      </c>
      <c r="Q61" s="600">
        <v>366127</v>
      </c>
      <c r="R61" s="600">
        <v>415386</v>
      </c>
      <c r="S61" s="600">
        <v>319218</v>
      </c>
      <c r="T61" s="600">
        <v>370320</v>
      </c>
      <c r="U61" s="600">
        <v>375786</v>
      </c>
      <c r="V61" s="600">
        <v>393013</v>
      </c>
      <c r="W61" s="603">
        <f t="shared" si="63"/>
        <v>393043.83817098709</v>
      </c>
      <c r="X61" s="600">
        <f t="shared" si="263"/>
        <v>393074.67634197423</v>
      </c>
      <c r="Y61" s="600">
        <f t="shared" si="263"/>
        <v>393105.51451296138</v>
      </c>
      <c r="Z61" s="601">
        <f t="shared" si="263"/>
        <v>393136.35268394853</v>
      </c>
      <c r="AA61" s="604">
        <f t="shared" si="65"/>
        <v>5688124</v>
      </c>
      <c r="AB61" s="604">
        <f t="shared" si="66"/>
        <v>5643072</v>
      </c>
      <c r="AC61" s="604">
        <f t="shared" si="67"/>
        <v>5608452</v>
      </c>
      <c r="AD61" s="604">
        <f t="shared" si="68"/>
        <v>5842433</v>
      </c>
      <c r="AE61" s="604">
        <f t="shared" si="69"/>
        <v>6604572</v>
      </c>
      <c r="AF61" s="604">
        <f t="shared" si="70"/>
        <v>6216790</v>
      </c>
      <c r="AG61" s="604">
        <f t="shared" si="71"/>
        <v>6752637</v>
      </c>
      <c r="AH61" s="604">
        <f t="shared" si="72"/>
        <v>7098348</v>
      </c>
      <c r="AI61" s="605">
        <f t="shared" si="73"/>
        <v>7314947.5534610841</v>
      </c>
      <c r="AJ61" s="604">
        <f t="shared" si="74"/>
        <v>7531547.1069221674</v>
      </c>
      <c r="AK61" s="604">
        <f t="shared" si="75"/>
        <v>7748146.6603832506</v>
      </c>
      <c r="AL61" s="606">
        <f t="shared" si="76"/>
        <v>7964746.2138443328</v>
      </c>
      <c r="AM61" s="600">
        <f t="shared" si="77"/>
        <v>5235464</v>
      </c>
      <c r="AN61" s="600">
        <f t="shared" si="78"/>
        <v>5192394.5</v>
      </c>
      <c r="AO61" s="600">
        <f t="shared" si="79"/>
        <v>5088555.75</v>
      </c>
      <c r="AP61" s="600">
        <f t="shared" si="80"/>
        <v>5311979.25</v>
      </c>
      <c r="AQ61" s="600">
        <f t="shared" si="81"/>
        <v>5809515.75</v>
      </c>
      <c r="AR61" s="600">
        <f t="shared" si="82"/>
        <v>5793732.5</v>
      </c>
      <c r="AS61" s="600">
        <f t="shared" si="83"/>
        <v>6298895.75</v>
      </c>
      <c r="AT61" s="600">
        <f t="shared" si="84"/>
        <v>6430913</v>
      </c>
      <c r="AU61" s="603">
        <f t="shared" si="85"/>
        <v>6646906.1502707899</v>
      </c>
      <c r="AV61" s="600">
        <f t="shared" si="199"/>
        <v>6862908.6215632772</v>
      </c>
      <c r="AW61" s="600">
        <f t="shared" si="200"/>
        <v>7078920.085037794</v>
      </c>
      <c r="AX61" s="601">
        <f t="shared" si="201"/>
        <v>7294940.1893089097</v>
      </c>
      <c r="AY61" s="600">
        <f t="shared" si="202"/>
        <v>452660</v>
      </c>
      <c r="AZ61" s="600">
        <f t="shared" si="203"/>
        <v>450677.5</v>
      </c>
      <c r="BA61" s="600">
        <f t="shared" si="204"/>
        <v>519896.25</v>
      </c>
      <c r="BB61" s="600">
        <f t="shared" si="205"/>
        <v>530453.75</v>
      </c>
      <c r="BC61" s="600">
        <f t="shared" si="206"/>
        <v>795056.25</v>
      </c>
      <c r="BD61" s="600">
        <f t="shared" si="207"/>
        <v>423057.5</v>
      </c>
      <c r="BE61" s="600">
        <f t="shared" si="88"/>
        <v>453741.25</v>
      </c>
      <c r="BF61" s="600">
        <f t="shared" si="89"/>
        <v>667435</v>
      </c>
      <c r="BG61" s="603">
        <f t="shared" si="90"/>
        <v>667736.873721343</v>
      </c>
      <c r="BH61" s="600">
        <f t="shared" si="91"/>
        <v>668038.747442686</v>
      </c>
      <c r="BI61" s="600">
        <f t="shared" si="92"/>
        <v>668340.621164029</v>
      </c>
      <c r="BJ61" s="601">
        <f t="shared" si="93"/>
        <v>668642.49488537188</v>
      </c>
      <c r="BK61" s="604">
        <v>362128</v>
      </c>
      <c r="BL61" s="604">
        <v>360542</v>
      </c>
      <c r="BM61" s="604">
        <v>415917</v>
      </c>
      <c r="BN61" s="604">
        <v>424363</v>
      </c>
      <c r="BO61" s="604">
        <v>636045</v>
      </c>
      <c r="BP61" s="604">
        <v>338446</v>
      </c>
      <c r="BQ61" s="604">
        <v>362993</v>
      </c>
      <c r="BR61" s="604">
        <v>533948</v>
      </c>
      <c r="BS61" s="605">
        <f t="shared" si="94"/>
        <v>534189.4989770744</v>
      </c>
      <c r="BT61" s="604">
        <f t="shared" si="264"/>
        <v>534430.9979541488</v>
      </c>
      <c r="BU61" s="604">
        <f t="shared" si="264"/>
        <v>534672.4969312232</v>
      </c>
      <c r="BV61" s="606">
        <f t="shared" si="264"/>
        <v>534913.99590829748</v>
      </c>
      <c r="BW61" s="604">
        <f t="shared" si="239"/>
        <v>2723833.28</v>
      </c>
      <c r="BX61" s="604">
        <f t="shared" si="240"/>
        <v>2722247.28</v>
      </c>
      <c r="BY61" s="604">
        <f t="shared" si="241"/>
        <v>2777622.28</v>
      </c>
      <c r="BZ61" s="604">
        <f t="shared" si="242"/>
        <v>2817702.74</v>
      </c>
      <c r="CA61" s="604">
        <f t="shared" si="243"/>
        <v>3033933.24</v>
      </c>
      <c r="CB61" s="604">
        <f t="shared" si="244"/>
        <v>2741485.7600000002</v>
      </c>
      <c r="CC61" s="604">
        <f t="shared" si="245"/>
        <v>2777952.36</v>
      </c>
      <c r="CD61" s="604">
        <f t="shared" si="102"/>
        <v>2902859.6</v>
      </c>
      <c r="CE61" s="605">
        <f t="shared" si="246"/>
        <v>2934480.9384742826</v>
      </c>
      <c r="CF61" s="604">
        <f t="shared" si="247"/>
        <v>2966517.9506811225</v>
      </c>
      <c r="CG61" s="604">
        <f t="shared" si="248"/>
        <v>2998976.1428517401</v>
      </c>
      <c r="CH61" s="606">
        <f t="shared" si="249"/>
        <v>3031861.0941557693</v>
      </c>
      <c r="CI61" s="159">
        <f t="shared" si="107"/>
        <v>249</v>
      </c>
      <c r="CJ61" s="157">
        <v>231</v>
      </c>
      <c r="CK61" s="158">
        <v>226</v>
      </c>
      <c r="CL61" s="158">
        <v>224</v>
      </c>
      <c r="CM61" s="158">
        <v>238</v>
      </c>
      <c r="CN61" s="158">
        <v>254</v>
      </c>
      <c r="CO61" s="158">
        <v>246</v>
      </c>
      <c r="CP61" s="158">
        <v>274</v>
      </c>
      <c r="CQ61" s="158">
        <v>281</v>
      </c>
      <c r="CR61" s="157">
        <f t="shared" si="108"/>
        <v>286.18963989313551</v>
      </c>
      <c r="CS61" s="158">
        <f t="shared" si="265"/>
        <v>291.37927978627101</v>
      </c>
      <c r="CT61" s="158">
        <f t="shared" si="265"/>
        <v>296.56891967940652</v>
      </c>
      <c r="CU61" s="158">
        <f t="shared" si="265"/>
        <v>301.75855957254203</v>
      </c>
      <c r="CV61" s="310">
        <f t="shared" si="109"/>
        <v>293.97409973283874</v>
      </c>
      <c r="CW61" s="604">
        <f t="shared" si="110"/>
        <v>23942.636025356122</v>
      </c>
      <c r="CX61" s="600">
        <f t="shared" si="111"/>
        <v>23942.636025356122</v>
      </c>
      <c r="CY61" s="604">
        <f t="shared" si="26"/>
        <v>25032.781477250788</v>
      </c>
      <c r="CZ61" s="604">
        <f t="shared" si="27"/>
        <v>25146.285287234725</v>
      </c>
      <c r="DA61" s="604">
        <f t="shared" si="28"/>
        <v>25232.422514871636</v>
      </c>
      <c r="DB61" s="604">
        <f t="shared" si="208"/>
        <v>26048.122113012643</v>
      </c>
      <c r="DC61" s="604">
        <f t="shared" si="209"/>
        <v>26479.357627926373</v>
      </c>
      <c r="DD61" s="604">
        <f t="shared" si="209"/>
        <v>26931.540509428491</v>
      </c>
      <c r="DE61" s="605">
        <f t="shared" si="210"/>
        <v>27150.99054421578</v>
      </c>
      <c r="DF61" s="604">
        <f t="shared" si="211"/>
        <v>27524.333956490984</v>
      </c>
      <c r="DG61" s="604">
        <f t="shared" si="212"/>
        <v>27884.378428171603</v>
      </c>
      <c r="DH61" s="606">
        <f t="shared" si="213"/>
        <v>28231.822111100952</v>
      </c>
      <c r="DJ61" s="9" t="s">
        <v>54</v>
      </c>
      <c r="DK61" s="603">
        <f t="shared" si="214"/>
        <v>1959.5670995670996</v>
      </c>
      <c r="DL61" s="600">
        <f t="shared" si="215"/>
        <v>1994.1482300884957</v>
      </c>
      <c r="DM61" s="600">
        <f t="shared" si="216"/>
        <v>2320.9654017857142</v>
      </c>
      <c r="DN61" s="600">
        <f t="shared" si="217"/>
        <v>2228.7972689075632</v>
      </c>
      <c r="DO61" s="600">
        <f t="shared" si="218"/>
        <v>3130.142716535433</v>
      </c>
      <c r="DP61" s="600">
        <f t="shared" si="219"/>
        <v>1719.7459349593496</v>
      </c>
      <c r="DQ61" s="600">
        <f t="shared" si="220"/>
        <v>1655.9899635036497</v>
      </c>
      <c r="DR61" s="601">
        <f t="shared" si="221"/>
        <v>2375.2135231316724</v>
      </c>
      <c r="DS61" s="600">
        <f t="shared" si="222"/>
        <v>2333.1972253456797</v>
      </c>
      <c r="DT61" s="600">
        <f t="shared" si="223"/>
        <v>2292.6775985330792</v>
      </c>
      <c r="DU61" s="600">
        <f t="shared" si="224"/>
        <v>2253.5760722550117</v>
      </c>
      <c r="DV61" s="600">
        <f t="shared" si="225"/>
        <v>2215.8194810862751</v>
      </c>
      <c r="DW61" s="603">
        <f t="shared" si="226"/>
        <v>22664.346320346322</v>
      </c>
      <c r="DX61" s="600">
        <f t="shared" si="227"/>
        <v>22975.196902654869</v>
      </c>
      <c r="DY61" s="600">
        <f t="shared" si="228"/>
        <v>22716.766741071428</v>
      </c>
      <c r="DZ61" s="600">
        <f t="shared" si="229"/>
        <v>22319.240546218487</v>
      </c>
      <c r="EA61" s="600">
        <f t="shared" si="230"/>
        <v>22872.109251968504</v>
      </c>
      <c r="EB61" s="600">
        <f t="shared" si="231"/>
        <v>23551.7581300813</v>
      </c>
      <c r="EC61" s="600">
        <f t="shared" si="232"/>
        <v>22988.670620437955</v>
      </c>
      <c r="ED61" s="600">
        <f t="shared" si="233"/>
        <v>22885.811387900358</v>
      </c>
      <c r="EE61" s="603">
        <f t="shared" si="234"/>
        <v>23226.594373653217</v>
      </c>
      <c r="EF61" s="600">
        <f t="shared" si="235"/>
        <v>23555.238260297432</v>
      </c>
      <c r="EG61" s="600">
        <f t="shared" si="236"/>
        <v>23872.380311708155</v>
      </c>
      <c r="EH61" s="601">
        <f t="shared" si="237"/>
        <v>24178.61395313625</v>
      </c>
      <c r="EI61" s="603">
        <f t="shared" si="250"/>
        <v>24623.913419913421</v>
      </c>
      <c r="EJ61" s="600">
        <f t="shared" si="251"/>
        <v>24969.345132743365</v>
      </c>
      <c r="EK61" s="600">
        <f t="shared" si="252"/>
        <v>25037.732142857141</v>
      </c>
      <c r="EL61" s="600">
        <f t="shared" si="253"/>
        <v>24548.037815126052</v>
      </c>
      <c r="EM61" s="600">
        <f t="shared" si="254"/>
        <v>26002.251968503937</v>
      </c>
      <c r="EN61" s="600">
        <f t="shared" si="255"/>
        <v>25271.504065040648</v>
      </c>
      <c r="EO61" s="600">
        <f t="shared" si="119"/>
        <v>24644.660583941604</v>
      </c>
      <c r="EP61" s="601">
        <f t="shared" si="120"/>
        <v>25261.024911032029</v>
      </c>
      <c r="EQ61" s="600">
        <f t="shared" si="121"/>
        <v>25559.791598998898</v>
      </c>
      <c r="ER61" s="600">
        <f t="shared" si="122"/>
        <v>25847.915858830511</v>
      </c>
      <c r="ES61" s="600">
        <f t="shared" si="123"/>
        <v>26125.956383963166</v>
      </c>
      <c r="ET61" s="601">
        <f t="shared" si="124"/>
        <v>26394.433434222527</v>
      </c>
      <c r="EV61" s="605">
        <v>2361705.2799999998</v>
      </c>
      <c r="EW61" s="604">
        <v>2361705.2799999998</v>
      </c>
      <c r="EX61" s="604">
        <v>2361705.2799999998</v>
      </c>
      <c r="EY61" s="604">
        <v>2393339.7400000002</v>
      </c>
      <c r="EZ61" s="604">
        <v>2397888.2400000002</v>
      </c>
      <c r="FA61" s="604">
        <v>2403039.7600000002</v>
      </c>
      <c r="FB61" s="604">
        <v>2414959.36</v>
      </c>
      <c r="FC61" s="604">
        <v>2368911.6</v>
      </c>
      <c r="FD61" s="605">
        <f t="shared" si="125"/>
        <v>2400291.4394972082</v>
      </c>
      <c r="FE61" s="604">
        <f t="shared" si="267"/>
        <v>2432086.9527269737</v>
      </c>
      <c r="FF61" s="604">
        <f t="shared" si="267"/>
        <v>2464303.6459205169</v>
      </c>
      <c r="FG61" s="606">
        <f t="shared" si="267"/>
        <v>2496947.0982474717</v>
      </c>
    </row>
    <row r="62" spans="1:163" x14ac:dyDescent="0.25">
      <c r="A62" s="108">
        <v>59</v>
      </c>
      <c r="B62" s="130" t="s">
        <v>55</v>
      </c>
      <c r="C62" s="605">
        <v>16136378</v>
      </c>
      <c r="D62" s="604">
        <v>15244196</v>
      </c>
      <c r="E62" s="604">
        <v>15913785</v>
      </c>
      <c r="F62" s="604">
        <v>16557282</v>
      </c>
      <c r="G62" s="604">
        <v>17446222</v>
      </c>
      <c r="H62" s="604">
        <v>20598209</v>
      </c>
      <c r="I62" s="600">
        <v>21760682</v>
      </c>
      <c r="J62" s="601">
        <v>20882702</v>
      </c>
      <c r="K62" s="600">
        <f t="shared" ref="K62:N62" si="281">J62*K$186</f>
        <v>21486574.635772835</v>
      </c>
      <c r="L62" s="600">
        <f t="shared" si="281"/>
        <v>22090447.271545671</v>
      </c>
      <c r="M62" s="600">
        <f t="shared" si="281"/>
        <v>22694319.907318506</v>
      </c>
      <c r="N62" s="600">
        <f t="shared" si="281"/>
        <v>23298192.543091338</v>
      </c>
      <c r="O62" s="603">
        <v>1059966</v>
      </c>
      <c r="P62" s="600">
        <v>1054078</v>
      </c>
      <c r="Q62" s="600">
        <v>1061189</v>
      </c>
      <c r="R62" s="600">
        <v>1037944</v>
      </c>
      <c r="S62" s="600">
        <v>1063864</v>
      </c>
      <c r="T62" s="600">
        <v>740518</v>
      </c>
      <c r="U62" s="600">
        <v>854564</v>
      </c>
      <c r="V62" s="600">
        <v>1206561</v>
      </c>
      <c r="W62" s="603">
        <f t="shared" si="63"/>
        <v>1206655.6740551188</v>
      </c>
      <c r="X62" s="600">
        <f t="shared" si="263"/>
        <v>1206750.3481102376</v>
      </c>
      <c r="Y62" s="600">
        <f t="shared" si="263"/>
        <v>1206845.0221653564</v>
      </c>
      <c r="Z62" s="601">
        <f t="shared" si="263"/>
        <v>1206939.6962204752</v>
      </c>
      <c r="AA62" s="604">
        <f t="shared" si="65"/>
        <v>15076412</v>
      </c>
      <c r="AB62" s="604">
        <f t="shared" si="66"/>
        <v>14190118</v>
      </c>
      <c r="AC62" s="604">
        <f t="shared" si="67"/>
        <v>14852596</v>
      </c>
      <c r="AD62" s="604">
        <f t="shared" si="68"/>
        <v>15519338</v>
      </c>
      <c r="AE62" s="604">
        <f t="shared" si="69"/>
        <v>16382358</v>
      </c>
      <c r="AF62" s="604">
        <f t="shared" si="70"/>
        <v>19857691</v>
      </c>
      <c r="AG62" s="604">
        <f t="shared" si="71"/>
        <v>20906118</v>
      </c>
      <c r="AH62" s="604">
        <f t="shared" si="72"/>
        <v>19676141</v>
      </c>
      <c r="AI62" s="605">
        <f t="shared" si="73"/>
        <v>20279918.961717717</v>
      </c>
      <c r="AJ62" s="604">
        <f t="shared" si="74"/>
        <v>20883696.923435435</v>
      </c>
      <c r="AK62" s="604">
        <f t="shared" si="75"/>
        <v>21487474.885153148</v>
      </c>
      <c r="AL62" s="606">
        <f t="shared" si="76"/>
        <v>22091252.846870862</v>
      </c>
      <c r="AM62" s="600">
        <f t="shared" si="77"/>
        <v>13604814.5</v>
      </c>
      <c r="AN62" s="600">
        <f t="shared" si="78"/>
        <v>12730460.5</v>
      </c>
      <c r="AO62" s="600">
        <f t="shared" si="79"/>
        <v>13442848.5</v>
      </c>
      <c r="AP62" s="600">
        <f t="shared" si="80"/>
        <v>13980750.5</v>
      </c>
      <c r="AQ62" s="600">
        <f t="shared" si="81"/>
        <v>14608653</v>
      </c>
      <c r="AR62" s="600">
        <f t="shared" si="82"/>
        <v>18227776</v>
      </c>
      <c r="AS62" s="600">
        <f t="shared" si="83"/>
        <v>19500364.25</v>
      </c>
      <c r="AT62" s="600">
        <f t="shared" si="84"/>
        <v>18516563.5</v>
      </c>
      <c r="AU62" s="603">
        <f t="shared" si="85"/>
        <v>19138473.776589673</v>
      </c>
      <c r="AV62" s="600">
        <f t="shared" si="199"/>
        <v>19760410.891248863</v>
      </c>
      <c r="AW62" s="600">
        <f t="shared" si="200"/>
        <v>20382373.897147685</v>
      </c>
      <c r="AX62" s="601">
        <f t="shared" si="201"/>
        <v>21004361.782540124</v>
      </c>
      <c r="AY62" s="600">
        <f t="shared" si="202"/>
        <v>1471597.5</v>
      </c>
      <c r="AZ62" s="600">
        <f t="shared" si="203"/>
        <v>1459657.5</v>
      </c>
      <c r="BA62" s="600">
        <f t="shared" si="204"/>
        <v>1409747.5</v>
      </c>
      <c r="BB62" s="600">
        <f t="shared" si="205"/>
        <v>1538587.5</v>
      </c>
      <c r="BC62" s="600">
        <f t="shared" si="206"/>
        <v>1773705</v>
      </c>
      <c r="BD62" s="600">
        <f t="shared" si="207"/>
        <v>1629915</v>
      </c>
      <c r="BE62" s="600">
        <f t="shared" si="88"/>
        <v>1405753.75</v>
      </c>
      <c r="BF62" s="600">
        <f t="shared" si="89"/>
        <v>1159577.5</v>
      </c>
      <c r="BG62" s="603">
        <f t="shared" si="90"/>
        <v>1160101.9645173098</v>
      </c>
      <c r="BH62" s="600">
        <f t="shared" si="91"/>
        <v>1160626.4290346194</v>
      </c>
      <c r="BI62" s="600">
        <f t="shared" si="92"/>
        <v>1161150.8935519289</v>
      </c>
      <c r="BJ62" s="601">
        <f t="shared" si="93"/>
        <v>1161675.3580692385</v>
      </c>
      <c r="BK62" s="604">
        <v>1177278</v>
      </c>
      <c r="BL62" s="604">
        <v>1167726</v>
      </c>
      <c r="BM62" s="604">
        <v>1127798</v>
      </c>
      <c r="BN62" s="604">
        <v>1230870</v>
      </c>
      <c r="BO62" s="604">
        <v>1418964</v>
      </c>
      <c r="BP62" s="604">
        <v>1303932</v>
      </c>
      <c r="BQ62" s="604">
        <v>1124603</v>
      </c>
      <c r="BR62" s="604">
        <v>927662</v>
      </c>
      <c r="BS62" s="605">
        <f t="shared" si="94"/>
        <v>928081.57161384774</v>
      </c>
      <c r="BT62" s="604">
        <f t="shared" si="264"/>
        <v>928501.14322769549</v>
      </c>
      <c r="BU62" s="604">
        <f t="shared" si="264"/>
        <v>928920.71484154323</v>
      </c>
      <c r="BV62" s="606">
        <f t="shared" si="264"/>
        <v>929340.28645539086</v>
      </c>
      <c r="BW62" s="604">
        <f t="shared" si="239"/>
        <v>6759775.5800000001</v>
      </c>
      <c r="BX62" s="604">
        <f t="shared" si="240"/>
        <v>6750223.5800000001</v>
      </c>
      <c r="BY62" s="604">
        <f t="shared" si="241"/>
        <v>6710295.5800000001</v>
      </c>
      <c r="BZ62" s="604">
        <f t="shared" si="242"/>
        <v>6868409.3799999999</v>
      </c>
      <c r="CA62" s="604">
        <f t="shared" si="243"/>
        <v>7056503.3799999999</v>
      </c>
      <c r="CB62" s="604">
        <f t="shared" si="244"/>
        <v>6941471.3799999999</v>
      </c>
      <c r="CC62" s="604">
        <f t="shared" si="245"/>
        <v>6761557.1799999997</v>
      </c>
      <c r="CD62" s="604">
        <f t="shared" si="102"/>
        <v>6423157.7199999997</v>
      </c>
      <c r="CE62" s="605">
        <f t="shared" si="246"/>
        <v>6496373.4962722212</v>
      </c>
      <c r="CF62" s="604">
        <f t="shared" si="247"/>
        <v>6570553.5690670237</v>
      </c>
      <c r="CG62" s="604">
        <f t="shared" si="248"/>
        <v>6645710.7119594589</v>
      </c>
      <c r="CH62" s="606">
        <f t="shared" si="249"/>
        <v>6721857.867730015</v>
      </c>
      <c r="CI62" s="159">
        <f t="shared" si="107"/>
        <v>708.57142857142856</v>
      </c>
      <c r="CJ62" s="157">
        <v>595</v>
      </c>
      <c r="CK62" s="158">
        <v>628</v>
      </c>
      <c r="CL62" s="158">
        <v>683</v>
      </c>
      <c r="CM62" s="158">
        <v>706</v>
      </c>
      <c r="CN62" s="158">
        <v>728</v>
      </c>
      <c r="CO62" s="158">
        <v>727</v>
      </c>
      <c r="CP62" s="158">
        <v>742</v>
      </c>
      <c r="CQ62" s="158">
        <v>746</v>
      </c>
      <c r="CR62" s="157">
        <f t="shared" si="108"/>
        <v>759.77747815045939</v>
      </c>
      <c r="CS62" s="158">
        <f t="shared" si="265"/>
        <v>773.55495630091878</v>
      </c>
      <c r="CT62" s="158">
        <f t="shared" si="265"/>
        <v>787.33243445137816</v>
      </c>
      <c r="CU62" s="158">
        <f t="shared" si="265"/>
        <v>801.10991260183755</v>
      </c>
      <c r="CV62" s="310">
        <f t="shared" si="109"/>
        <v>780.44369537614841</v>
      </c>
      <c r="CW62" s="604">
        <f t="shared" si="110"/>
        <v>23942.636025356122</v>
      </c>
      <c r="CX62" s="600">
        <f t="shared" si="111"/>
        <v>23942.636025356122</v>
      </c>
      <c r="CY62" s="604">
        <f t="shared" si="26"/>
        <v>25032.781477250788</v>
      </c>
      <c r="CZ62" s="604">
        <f t="shared" si="27"/>
        <v>25146.285287234725</v>
      </c>
      <c r="DA62" s="604">
        <f t="shared" si="28"/>
        <v>25232.422514871636</v>
      </c>
      <c r="DB62" s="604">
        <f t="shared" si="208"/>
        <v>26048.122113012643</v>
      </c>
      <c r="DC62" s="604">
        <f t="shared" si="209"/>
        <v>26479.357627926373</v>
      </c>
      <c r="DD62" s="604">
        <f t="shared" si="209"/>
        <v>26931.540509428491</v>
      </c>
      <c r="DE62" s="605">
        <f t="shared" si="210"/>
        <v>27150.99054421578</v>
      </c>
      <c r="DF62" s="604">
        <f t="shared" si="211"/>
        <v>27524.333956490984</v>
      </c>
      <c r="DG62" s="604">
        <f t="shared" si="212"/>
        <v>27884.378428171603</v>
      </c>
      <c r="DH62" s="606">
        <f t="shared" si="213"/>
        <v>28231.822111100952</v>
      </c>
      <c r="DJ62" s="9" t="s">
        <v>55</v>
      </c>
      <c r="DK62" s="603">
        <f t="shared" si="214"/>
        <v>2473.2731092436975</v>
      </c>
      <c r="DL62" s="600">
        <f t="shared" si="215"/>
        <v>2324.2953821656051</v>
      </c>
      <c r="DM62" s="600">
        <f t="shared" si="216"/>
        <v>2064.0519765739386</v>
      </c>
      <c r="DN62" s="600">
        <f t="shared" si="217"/>
        <v>2179.3024079320112</v>
      </c>
      <c r="DO62" s="600">
        <f t="shared" si="218"/>
        <v>2436.407967032967</v>
      </c>
      <c r="DP62" s="600">
        <f t="shared" si="219"/>
        <v>2241.9738651994498</v>
      </c>
      <c r="DQ62" s="600">
        <f t="shared" si="220"/>
        <v>1894.5468328840971</v>
      </c>
      <c r="DR62" s="601">
        <f t="shared" si="221"/>
        <v>1554.3934316353887</v>
      </c>
      <c r="DS62" s="600">
        <f t="shared" si="222"/>
        <v>1526.8970164019179</v>
      </c>
      <c r="DT62" s="600">
        <f t="shared" si="223"/>
        <v>1500.3800564922331</v>
      </c>
      <c r="DU62" s="600">
        <f t="shared" si="224"/>
        <v>1474.7911336347163</v>
      </c>
      <c r="DV62" s="600">
        <f t="shared" si="225"/>
        <v>1450.0823667208906</v>
      </c>
      <c r="DW62" s="603">
        <f t="shared" si="226"/>
        <v>22865.234453781512</v>
      </c>
      <c r="DX62" s="600">
        <f t="shared" si="227"/>
        <v>20271.433917197453</v>
      </c>
      <c r="DY62" s="600">
        <f t="shared" si="228"/>
        <v>19682.062225475842</v>
      </c>
      <c r="DZ62" s="600">
        <f t="shared" si="229"/>
        <v>19802.762747875353</v>
      </c>
      <c r="EA62" s="600">
        <f t="shared" si="230"/>
        <v>20066.831043956045</v>
      </c>
      <c r="EB62" s="600">
        <f t="shared" si="231"/>
        <v>25072.594222833563</v>
      </c>
      <c r="EC62" s="600">
        <f t="shared" si="232"/>
        <v>26280.814353099729</v>
      </c>
      <c r="ED62" s="600">
        <f t="shared" si="233"/>
        <v>24821.130697050939</v>
      </c>
      <c r="EE62" s="603">
        <f t="shared" si="234"/>
        <v>25165.022058490253</v>
      </c>
      <c r="EF62" s="600">
        <f t="shared" si="235"/>
        <v>25496.663596746952</v>
      </c>
      <c r="EG62" s="600">
        <f t="shared" si="236"/>
        <v>25816.698388355901</v>
      </c>
      <c r="EH62" s="601">
        <f t="shared" si="237"/>
        <v>26125.725271363492</v>
      </c>
      <c r="EI62" s="603">
        <f t="shared" si="250"/>
        <v>25338.50756302521</v>
      </c>
      <c r="EJ62" s="600">
        <f t="shared" si="251"/>
        <v>22595.729299363058</v>
      </c>
      <c r="EK62" s="600">
        <f t="shared" si="252"/>
        <v>21746.114202049779</v>
      </c>
      <c r="EL62" s="600">
        <f t="shared" si="253"/>
        <v>21982.065155807366</v>
      </c>
      <c r="EM62" s="600">
        <f t="shared" si="254"/>
        <v>22503.239010989011</v>
      </c>
      <c r="EN62" s="600">
        <f t="shared" si="255"/>
        <v>27314.568088033011</v>
      </c>
      <c r="EO62" s="600">
        <f t="shared" si="119"/>
        <v>28175.361185983827</v>
      </c>
      <c r="EP62" s="601">
        <f t="shared" si="120"/>
        <v>26375.524128686327</v>
      </c>
      <c r="EQ62" s="600">
        <f t="shared" si="121"/>
        <v>26691.919074892172</v>
      </c>
      <c r="ER62" s="600">
        <f t="shared" si="122"/>
        <v>26997.043653239183</v>
      </c>
      <c r="ES62" s="600">
        <f t="shared" si="123"/>
        <v>27291.489521990618</v>
      </c>
      <c r="ET62" s="601">
        <f t="shared" si="124"/>
        <v>27575.807638084381</v>
      </c>
      <c r="EV62" s="605">
        <v>5582497.5800000001</v>
      </c>
      <c r="EW62" s="604">
        <v>5582497.5800000001</v>
      </c>
      <c r="EX62" s="604">
        <v>5582497.5800000001</v>
      </c>
      <c r="EY62" s="604">
        <v>5637539.3799999999</v>
      </c>
      <c r="EZ62" s="604">
        <v>5637539.3799999999</v>
      </c>
      <c r="FA62" s="604">
        <v>5637539.3799999999</v>
      </c>
      <c r="FB62" s="604">
        <v>5636954.1799999997</v>
      </c>
      <c r="FC62" s="604">
        <v>5495495.7199999997</v>
      </c>
      <c r="FD62" s="605">
        <f t="shared" si="125"/>
        <v>5568291.924658373</v>
      </c>
      <c r="FE62" s="604">
        <f t="shared" si="267"/>
        <v>5642052.4258393282</v>
      </c>
      <c r="FF62" s="604">
        <f t="shared" si="267"/>
        <v>5716789.9971179152</v>
      </c>
      <c r="FG62" s="606">
        <f t="shared" si="267"/>
        <v>5792517.581274624</v>
      </c>
    </row>
    <row r="63" spans="1:163" x14ac:dyDescent="0.25">
      <c r="A63" s="108">
        <v>60</v>
      </c>
      <c r="B63" s="130" t="s">
        <v>56</v>
      </c>
      <c r="C63" s="605">
        <v>12178545</v>
      </c>
      <c r="D63" s="604">
        <v>13294652</v>
      </c>
      <c r="E63" s="604">
        <v>12935372</v>
      </c>
      <c r="F63" s="604">
        <v>14062953</v>
      </c>
      <c r="G63" s="604">
        <v>14865985</v>
      </c>
      <c r="H63" s="604">
        <v>15723929</v>
      </c>
      <c r="I63" s="600">
        <v>15874880</v>
      </c>
      <c r="J63" s="601">
        <v>15971051</v>
      </c>
      <c r="K63" s="600">
        <f t="shared" ref="K63:N63" si="282">J63*K$186</f>
        <v>16432891.649904039</v>
      </c>
      <c r="L63" s="600">
        <f t="shared" si="282"/>
        <v>16894732.299808078</v>
      </c>
      <c r="M63" s="600">
        <f t="shared" si="282"/>
        <v>17356572.949712116</v>
      </c>
      <c r="N63" s="600">
        <f t="shared" si="282"/>
        <v>17818413.599616151</v>
      </c>
      <c r="O63" s="603">
        <v>750036</v>
      </c>
      <c r="P63" s="600">
        <v>615586</v>
      </c>
      <c r="Q63" s="600">
        <v>834969</v>
      </c>
      <c r="R63" s="600">
        <v>673151</v>
      </c>
      <c r="S63" s="600">
        <v>611086</v>
      </c>
      <c r="T63" s="600">
        <v>488952</v>
      </c>
      <c r="U63" s="600">
        <v>809847</v>
      </c>
      <c r="V63" s="600">
        <v>703329</v>
      </c>
      <c r="W63" s="603">
        <f t="shared" si="63"/>
        <v>703384.18743645167</v>
      </c>
      <c r="X63" s="600">
        <f t="shared" si="263"/>
        <v>703439.37487290346</v>
      </c>
      <c r="Y63" s="600">
        <f t="shared" si="263"/>
        <v>703494.56230935524</v>
      </c>
      <c r="Z63" s="601">
        <f t="shared" si="263"/>
        <v>703549.74974580703</v>
      </c>
      <c r="AA63" s="604">
        <f t="shared" si="65"/>
        <v>11428509</v>
      </c>
      <c r="AB63" s="604">
        <f t="shared" si="66"/>
        <v>12679066</v>
      </c>
      <c r="AC63" s="604">
        <f t="shared" si="67"/>
        <v>12100403</v>
      </c>
      <c r="AD63" s="604">
        <f t="shared" si="68"/>
        <v>13389802</v>
      </c>
      <c r="AE63" s="604">
        <f t="shared" si="69"/>
        <v>14254899</v>
      </c>
      <c r="AF63" s="604">
        <f t="shared" si="70"/>
        <v>15234977</v>
      </c>
      <c r="AG63" s="604">
        <f t="shared" si="71"/>
        <v>15065033</v>
      </c>
      <c r="AH63" s="604">
        <f t="shared" si="72"/>
        <v>15267722</v>
      </c>
      <c r="AI63" s="605">
        <f t="shared" si="73"/>
        <v>15729507.462467587</v>
      </c>
      <c r="AJ63" s="604">
        <f t="shared" si="74"/>
        <v>16191292.924935173</v>
      </c>
      <c r="AK63" s="604">
        <f t="shared" si="75"/>
        <v>16653078.387402762</v>
      </c>
      <c r="AL63" s="606">
        <f t="shared" si="76"/>
        <v>17114863.849870343</v>
      </c>
      <c r="AM63" s="600">
        <f t="shared" si="77"/>
        <v>10310746.5</v>
      </c>
      <c r="AN63" s="600">
        <f t="shared" si="78"/>
        <v>11660779.75</v>
      </c>
      <c r="AO63" s="600">
        <f t="shared" si="79"/>
        <v>11121458</v>
      </c>
      <c r="AP63" s="600">
        <f t="shared" si="80"/>
        <v>11894698.25</v>
      </c>
      <c r="AQ63" s="600">
        <f t="shared" si="81"/>
        <v>12688517.75</v>
      </c>
      <c r="AR63" s="600">
        <f t="shared" si="82"/>
        <v>13493807</v>
      </c>
      <c r="AS63" s="600">
        <f t="shared" si="83"/>
        <v>13598778</v>
      </c>
      <c r="AT63" s="600">
        <f t="shared" si="84"/>
        <v>13427678.25</v>
      </c>
      <c r="AU63" s="603">
        <f t="shared" si="85"/>
        <v>13878669.660712611</v>
      </c>
      <c r="AV63" s="600">
        <f t="shared" si="199"/>
        <v>14329680.53361983</v>
      </c>
      <c r="AW63" s="600">
        <f t="shared" si="200"/>
        <v>14780710.182107912</v>
      </c>
      <c r="AX63" s="601">
        <f t="shared" si="201"/>
        <v>15231757.8724878</v>
      </c>
      <c r="AY63" s="600">
        <f t="shared" si="202"/>
        <v>1117762.5</v>
      </c>
      <c r="AZ63" s="600">
        <f t="shared" si="203"/>
        <v>1018286.25</v>
      </c>
      <c r="BA63" s="600">
        <f t="shared" si="204"/>
        <v>978945</v>
      </c>
      <c r="BB63" s="600">
        <f t="shared" si="205"/>
        <v>1495103.75</v>
      </c>
      <c r="BC63" s="600">
        <f t="shared" si="206"/>
        <v>1566381.25</v>
      </c>
      <c r="BD63" s="600">
        <f t="shared" si="207"/>
        <v>1741170</v>
      </c>
      <c r="BE63" s="600">
        <f t="shared" si="88"/>
        <v>1466255</v>
      </c>
      <c r="BF63" s="600">
        <f t="shared" si="89"/>
        <v>1840043.75</v>
      </c>
      <c r="BG63" s="603">
        <f t="shared" si="90"/>
        <v>1840875.9821338351</v>
      </c>
      <c r="BH63" s="600">
        <f t="shared" si="91"/>
        <v>1841708.2142676704</v>
      </c>
      <c r="BI63" s="600">
        <f t="shared" si="92"/>
        <v>1842540.446401506</v>
      </c>
      <c r="BJ63" s="601">
        <f t="shared" si="93"/>
        <v>1843372.6785353411</v>
      </c>
      <c r="BK63" s="604">
        <v>894210</v>
      </c>
      <c r="BL63" s="604">
        <v>814629</v>
      </c>
      <c r="BM63" s="604">
        <v>783156</v>
      </c>
      <c r="BN63" s="604">
        <v>1196083</v>
      </c>
      <c r="BO63" s="604">
        <v>1253105</v>
      </c>
      <c r="BP63" s="604">
        <v>1392936</v>
      </c>
      <c r="BQ63" s="604">
        <v>1173004</v>
      </c>
      <c r="BR63" s="604">
        <v>1472035</v>
      </c>
      <c r="BS63" s="605">
        <f t="shared" si="94"/>
        <v>1472700.7857070682</v>
      </c>
      <c r="BT63" s="604">
        <f t="shared" si="264"/>
        <v>1473366.5714141363</v>
      </c>
      <c r="BU63" s="604">
        <f t="shared" si="264"/>
        <v>1474032.3571212047</v>
      </c>
      <c r="BV63" s="606">
        <f t="shared" si="264"/>
        <v>1474698.1428282729</v>
      </c>
      <c r="BW63" s="604">
        <f t="shared" si="239"/>
        <v>1567185.8199999998</v>
      </c>
      <c r="BX63" s="604">
        <f t="shared" si="240"/>
        <v>1487604.8199999998</v>
      </c>
      <c r="BY63" s="604">
        <f t="shared" si="241"/>
        <v>1456131.8199999998</v>
      </c>
      <c r="BZ63" s="604">
        <f t="shared" si="242"/>
        <v>1869058.8199999998</v>
      </c>
      <c r="CA63" s="604">
        <f t="shared" si="243"/>
        <v>1926080.8199999998</v>
      </c>
      <c r="CB63" s="604">
        <f t="shared" si="244"/>
        <v>2065911.8199999998</v>
      </c>
      <c r="CC63" s="604">
        <f t="shared" si="245"/>
        <v>1821034.24</v>
      </c>
      <c r="CD63" s="604">
        <f t="shared" si="102"/>
        <v>2138322.38</v>
      </c>
      <c r="CE63" s="605">
        <f t="shared" si="246"/>
        <v>2147814.1561084893</v>
      </c>
      <c r="CF63" s="604">
        <f t="shared" si="247"/>
        <v>2157422.8458925253</v>
      </c>
      <c r="CG63" s="604">
        <f t="shared" si="248"/>
        <v>2167149.9980516764</v>
      </c>
      <c r="CH63" s="606">
        <f t="shared" si="249"/>
        <v>2176997.1818003943</v>
      </c>
      <c r="CI63" s="159">
        <f t="shared" si="107"/>
        <v>383.71428571428572</v>
      </c>
      <c r="CJ63" s="157">
        <v>393</v>
      </c>
      <c r="CK63" s="158">
        <v>358</v>
      </c>
      <c r="CL63" s="158">
        <v>374</v>
      </c>
      <c r="CM63" s="158">
        <v>367</v>
      </c>
      <c r="CN63" s="158">
        <v>373</v>
      </c>
      <c r="CO63" s="158">
        <v>392</v>
      </c>
      <c r="CP63" s="158">
        <v>401</v>
      </c>
      <c r="CQ63" s="158">
        <v>421</v>
      </c>
      <c r="CR63" s="157">
        <f t="shared" si="108"/>
        <v>428.77522560501797</v>
      </c>
      <c r="CS63" s="158">
        <f t="shared" si="265"/>
        <v>436.55045121003593</v>
      </c>
      <c r="CT63" s="158">
        <f t="shared" si="265"/>
        <v>444.3256768150539</v>
      </c>
      <c r="CU63" s="158">
        <f t="shared" si="265"/>
        <v>452.10090242007186</v>
      </c>
      <c r="CV63" s="310">
        <f t="shared" si="109"/>
        <v>440.43806401254488</v>
      </c>
      <c r="CW63" s="604">
        <f t="shared" si="110"/>
        <v>23942.636025356122</v>
      </c>
      <c r="CX63" s="600">
        <f t="shared" si="111"/>
        <v>23942.636025356122</v>
      </c>
      <c r="CY63" s="604">
        <f t="shared" si="26"/>
        <v>25032.781477250788</v>
      </c>
      <c r="CZ63" s="604">
        <f t="shared" si="27"/>
        <v>25146.285287234725</v>
      </c>
      <c r="DA63" s="604">
        <f t="shared" si="28"/>
        <v>25232.422514871636</v>
      </c>
      <c r="DB63" s="604">
        <f t="shared" si="208"/>
        <v>26048.122113012643</v>
      </c>
      <c r="DC63" s="604">
        <f t="shared" si="209"/>
        <v>26479.357627926373</v>
      </c>
      <c r="DD63" s="604">
        <f t="shared" si="209"/>
        <v>26931.540509428491</v>
      </c>
      <c r="DE63" s="605">
        <f t="shared" si="210"/>
        <v>27150.99054421578</v>
      </c>
      <c r="DF63" s="604">
        <f t="shared" si="211"/>
        <v>27524.333956490984</v>
      </c>
      <c r="DG63" s="604">
        <f t="shared" si="212"/>
        <v>27884.378428171603</v>
      </c>
      <c r="DH63" s="606">
        <f t="shared" si="213"/>
        <v>28231.822111100952</v>
      </c>
      <c r="DJ63" s="9" t="s">
        <v>56</v>
      </c>
      <c r="DK63" s="603">
        <f t="shared" si="214"/>
        <v>2844.179389312977</v>
      </c>
      <c r="DL63" s="600">
        <f t="shared" si="215"/>
        <v>2844.375</v>
      </c>
      <c r="DM63" s="600">
        <f t="shared" si="216"/>
        <v>2617.5</v>
      </c>
      <c r="DN63" s="600">
        <f t="shared" si="217"/>
        <v>4073.8521798365123</v>
      </c>
      <c r="DO63" s="600">
        <f t="shared" si="218"/>
        <v>4199.4135388739942</v>
      </c>
      <c r="DP63" s="600">
        <f t="shared" si="219"/>
        <v>4441.7602040816328</v>
      </c>
      <c r="DQ63" s="600">
        <f t="shared" si="220"/>
        <v>3656.4962593516211</v>
      </c>
      <c r="DR63" s="601">
        <f t="shared" si="221"/>
        <v>4370.6502375296914</v>
      </c>
      <c r="DS63" s="600">
        <f t="shared" si="222"/>
        <v>4293.3356971272997</v>
      </c>
      <c r="DT63" s="600">
        <f t="shared" si="223"/>
        <v>4218.7751934806183</v>
      </c>
      <c r="DU63" s="600">
        <f t="shared" si="224"/>
        <v>4146.8241484690179</v>
      </c>
      <c r="DV63" s="600">
        <f t="shared" si="225"/>
        <v>4077.3479297826348</v>
      </c>
      <c r="DW63" s="603">
        <f t="shared" si="226"/>
        <v>26235.996183206105</v>
      </c>
      <c r="DX63" s="600">
        <f t="shared" si="227"/>
        <v>32572.010474860333</v>
      </c>
      <c r="DY63" s="600">
        <f t="shared" si="228"/>
        <v>29736.518716577539</v>
      </c>
      <c r="DZ63" s="600">
        <f t="shared" si="229"/>
        <v>32410.621934604904</v>
      </c>
      <c r="EA63" s="600">
        <f t="shared" si="230"/>
        <v>34017.473860589809</v>
      </c>
      <c r="EB63" s="600">
        <f t="shared" si="231"/>
        <v>34422.977040816324</v>
      </c>
      <c r="EC63" s="600">
        <f t="shared" si="232"/>
        <v>33912.164588528678</v>
      </c>
      <c r="ED63" s="600">
        <f t="shared" si="233"/>
        <v>31894.722684085511</v>
      </c>
      <c r="EE63" s="603">
        <f t="shared" si="234"/>
        <v>32391.40381941697</v>
      </c>
      <c r="EF63" s="600">
        <f t="shared" si="235"/>
        <v>32870.392576374958</v>
      </c>
      <c r="EG63" s="600">
        <f t="shared" si="236"/>
        <v>33332.617748233337</v>
      </c>
      <c r="EH63" s="601">
        <f t="shared" si="237"/>
        <v>33778.944234766022</v>
      </c>
      <c r="EI63" s="603">
        <f t="shared" si="250"/>
        <v>29080.175572519081</v>
      </c>
      <c r="EJ63" s="600">
        <f t="shared" si="251"/>
        <v>35416.385474860333</v>
      </c>
      <c r="EK63" s="600">
        <f t="shared" si="252"/>
        <v>32354.018716577539</v>
      </c>
      <c r="EL63" s="600">
        <f t="shared" si="253"/>
        <v>36484.474114441415</v>
      </c>
      <c r="EM63" s="600">
        <f t="shared" si="254"/>
        <v>38216.887399463805</v>
      </c>
      <c r="EN63" s="600">
        <f t="shared" si="255"/>
        <v>38864.737244897959</v>
      </c>
      <c r="EO63" s="600">
        <f t="shared" si="119"/>
        <v>37568.660847880295</v>
      </c>
      <c r="EP63" s="601">
        <f t="shared" si="120"/>
        <v>36265.372921615199</v>
      </c>
      <c r="EQ63" s="600">
        <f t="shared" si="121"/>
        <v>36684.739516544272</v>
      </c>
      <c r="ER63" s="600">
        <f t="shared" si="122"/>
        <v>37089.167769855572</v>
      </c>
      <c r="ES63" s="600">
        <f t="shared" si="123"/>
        <v>37479.441896702352</v>
      </c>
      <c r="ET63" s="601">
        <f t="shared" si="124"/>
        <v>37856.292164548657</v>
      </c>
      <c r="EV63" s="605">
        <v>672975.82</v>
      </c>
      <c r="EW63" s="604">
        <v>672975.82</v>
      </c>
      <c r="EX63" s="604">
        <v>672975.82</v>
      </c>
      <c r="EY63" s="604">
        <v>672975.82</v>
      </c>
      <c r="EZ63" s="604">
        <v>672975.82</v>
      </c>
      <c r="FA63" s="604">
        <v>672975.82</v>
      </c>
      <c r="FB63" s="604">
        <v>648030.24</v>
      </c>
      <c r="FC63" s="604">
        <v>666287.38</v>
      </c>
      <c r="FD63" s="605">
        <f t="shared" si="125"/>
        <v>675113.37040142121</v>
      </c>
      <c r="FE63" s="604">
        <f t="shared" si="267"/>
        <v>684056.27447838872</v>
      </c>
      <c r="FF63" s="604">
        <f t="shared" si="267"/>
        <v>693117.64093047159</v>
      </c>
      <c r="FG63" s="606">
        <f t="shared" si="267"/>
        <v>702299.03897212143</v>
      </c>
    </row>
    <row r="64" spans="1:163" x14ac:dyDescent="0.25">
      <c r="A64" s="108">
        <v>62</v>
      </c>
      <c r="B64" s="130" t="s">
        <v>57</v>
      </c>
      <c r="C64" s="605">
        <v>30946459</v>
      </c>
      <c r="D64" s="604">
        <v>27193188</v>
      </c>
      <c r="E64" s="604">
        <v>27244835</v>
      </c>
      <c r="F64" s="604">
        <v>29171546</v>
      </c>
      <c r="G64" s="604">
        <v>29578676</v>
      </c>
      <c r="H64" s="604">
        <v>29788741</v>
      </c>
      <c r="I64" s="600">
        <v>32056659</v>
      </c>
      <c r="J64" s="601">
        <v>34720324</v>
      </c>
      <c r="K64" s="600">
        <f t="shared" ref="K64:N64" si="283">J64*K$186</f>
        <v>35724344.148770347</v>
      </c>
      <c r="L64" s="600">
        <f t="shared" si="283"/>
        <v>36728364.297540694</v>
      </c>
      <c r="M64" s="600">
        <f t="shared" si="283"/>
        <v>37732384.446311042</v>
      </c>
      <c r="N64" s="600">
        <f t="shared" si="283"/>
        <v>38736404.595081381</v>
      </c>
      <c r="O64" s="603">
        <v>1472319</v>
      </c>
      <c r="P64" s="600">
        <v>1334203</v>
      </c>
      <c r="Q64" s="600">
        <v>1536020</v>
      </c>
      <c r="R64" s="600">
        <v>1435471</v>
      </c>
      <c r="S64" s="600">
        <v>1813775</v>
      </c>
      <c r="T64" s="600">
        <v>1836909</v>
      </c>
      <c r="U64" s="600">
        <v>620012</v>
      </c>
      <c r="V64" s="600">
        <v>1729799</v>
      </c>
      <c r="W64" s="603">
        <f t="shared" si="63"/>
        <v>1729934.7304652398</v>
      </c>
      <c r="X64" s="600">
        <f t="shared" si="263"/>
        <v>1730070.4609304799</v>
      </c>
      <c r="Y64" s="600">
        <f t="shared" si="263"/>
        <v>1730206.19139572</v>
      </c>
      <c r="Z64" s="601">
        <f t="shared" si="263"/>
        <v>1730341.9218609601</v>
      </c>
      <c r="AA64" s="604">
        <f t="shared" si="65"/>
        <v>29474140</v>
      </c>
      <c r="AB64" s="604">
        <f t="shared" si="66"/>
        <v>25858985</v>
      </c>
      <c r="AC64" s="604">
        <f t="shared" si="67"/>
        <v>25708815</v>
      </c>
      <c r="AD64" s="604">
        <f t="shared" si="68"/>
        <v>27736075</v>
      </c>
      <c r="AE64" s="604">
        <f t="shared" si="69"/>
        <v>27764901</v>
      </c>
      <c r="AF64" s="604">
        <f t="shared" si="70"/>
        <v>27951832</v>
      </c>
      <c r="AG64" s="604">
        <f t="shared" si="71"/>
        <v>31436647</v>
      </c>
      <c r="AH64" s="604">
        <f t="shared" si="72"/>
        <v>32990525</v>
      </c>
      <c r="AI64" s="605">
        <f t="shared" si="73"/>
        <v>33994409.418305106</v>
      </c>
      <c r="AJ64" s="604">
        <f t="shared" si="74"/>
        <v>34998293.836610213</v>
      </c>
      <c r="AK64" s="604">
        <f t="shared" si="75"/>
        <v>36002178.254915319</v>
      </c>
      <c r="AL64" s="606">
        <f t="shared" si="76"/>
        <v>37006062.673220418</v>
      </c>
      <c r="AM64" s="600">
        <f t="shared" si="77"/>
        <v>26983058.75</v>
      </c>
      <c r="AN64" s="600">
        <f t="shared" si="78"/>
        <v>23370022.5</v>
      </c>
      <c r="AO64" s="600">
        <f t="shared" si="79"/>
        <v>23239046.25</v>
      </c>
      <c r="AP64" s="600">
        <f t="shared" si="80"/>
        <v>25379728.75</v>
      </c>
      <c r="AQ64" s="600">
        <f t="shared" si="81"/>
        <v>25757467.25</v>
      </c>
      <c r="AR64" s="600">
        <f t="shared" si="82"/>
        <v>25875790.75</v>
      </c>
      <c r="AS64" s="600">
        <f t="shared" si="83"/>
        <v>29438454.5</v>
      </c>
      <c r="AT64" s="600">
        <f t="shared" si="84"/>
        <v>30935756.25</v>
      </c>
      <c r="AU64" s="603">
        <f t="shared" si="85"/>
        <v>31974786.23663592</v>
      </c>
      <c r="AV64" s="600">
        <f t="shared" si="199"/>
        <v>33013861.061828237</v>
      </c>
      <c r="AW64" s="600">
        <f t="shared" si="200"/>
        <v>34052979.143701434</v>
      </c>
      <c r="AX64" s="601">
        <f t="shared" si="201"/>
        <v>35092138.791924141</v>
      </c>
      <c r="AY64" s="600">
        <f t="shared" si="202"/>
        <v>2491081.25</v>
      </c>
      <c r="AZ64" s="600">
        <f t="shared" si="203"/>
        <v>2488962.5</v>
      </c>
      <c r="BA64" s="600">
        <f t="shared" si="204"/>
        <v>2469768.75</v>
      </c>
      <c r="BB64" s="600">
        <f t="shared" si="205"/>
        <v>2356346.25</v>
      </c>
      <c r="BC64" s="600">
        <f t="shared" si="206"/>
        <v>2007433.75</v>
      </c>
      <c r="BD64" s="600">
        <f t="shared" si="207"/>
        <v>2076041.25</v>
      </c>
      <c r="BE64" s="600">
        <f t="shared" si="88"/>
        <v>1998192.5</v>
      </c>
      <c r="BF64" s="600">
        <f t="shared" si="89"/>
        <v>2054768.75</v>
      </c>
      <c r="BG64" s="603">
        <f t="shared" si="90"/>
        <v>2055698.0999577662</v>
      </c>
      <c r="BH64" s="600">
        <f t="shared" si="91"/>
        <v>2056627.4499155325</v>
      </c>
      <c r="BI64" s="600">
        <f t="shared" si="92"/>
        <v>2057556.7998732987</v>
      </c>
      <c r="BJ64" s="601">
        <f t="shared" si="93"/>
        <v>2058486.149831065</v>
      </c>
      <c r="BK64" s="604">
        <v>1992865</v>
      </c>
      <c r="BL64" s="604">
        <v>1991170</v>
      </c>
      <c r="BM64" s="604">
        <v>1975815</v>
      </c>
      <c r="BN64" s="604">
        <v>1885077</v>
      </c>
      <c r="BO64" s="604">
        <v>1605947</v>
      </c>
      <c r="BP64" s="604">
        <v>1660833</v>
      </c>
      <c r="BQ64" s="604">
        <v>1598554</v>
      </c>
      <c r="BR64" s="604">
        <v>1643815</v>
      </c>
      <c r="BS64" s="605">
        <f t="shared" si="94"/>
        <v>1644558.479966213</v>
      </c>
      <c r="BT64" s="604">
        <f t="shared" si="264"/>
        <v>1645301.959932426</v>
      </c>
      <c r="BU64" s="604">
        <f t="shared" si="264"/>
        <v>1646045.439898639</v>
      </c>
      <c r="BV64" s="606">
        <f t="shared" si="264"/>
        <v>1646788.919864852</v>
      </c>
      <c r="BW64" s="604">
        <f t="shared" si="239"/>
        <v>7059632.4199999999</v>
      </c>
      <c r="BX64" s="604">
        <f t="shared" si="240"/>
        <v>7057937.4199999999</v>
      </c>
      <c r="BY64" s="604">
        <f t="shared" si="241"/>
        <v>7042582.4199999999</v>
      </c>
      <c r="BZ64" s="604">
        <f t="shared" si="242"/>
        <v>7146101.3399999999</v>
      </c>
      <c r="CA64" s="604">
        <f t="shared" si="243"/>
        <v>7234211.4000000004</v>
      </c>
      <c r="CB64" s="604">
        <f t="shared" si="244"/>
        <v>7604803.3399999999</v>
      </c>
      <c r="CC64" s="604">
        <f t="shared" si="245"/>
        <v>7566705.2000000002</v>
      </c>
      <c r="CD64" s="604">
        <f t="shared" si="102"/>
        <v>7581631.7199999997</v>
      </c>
      <c r="CE64" s="605">
        <f t="shared" si="246"/>
        <v>7661030.6194582013</v>
      </c>
      <c r="CF64" s="604">
        <f t="shared" si="247"/>
        <v>7741471.4296568651</v>
      </c>
      <c r="CG64" s="604">
        <f t="shared" si="248"/>
        <v>7822967.9522894789</v>
      </c>
      <c r="CH64" s="606">
        <f t="shared" si="249"/>
        <v>7905534.171873969</v>
      </c>
      <c r="CI64" s="159">
        <f t="shared" si="107"/>
        <v>892.85714285714289</v>
      </c>
      <c r="CJ64" s="157">
        <v>872</v>
      </c>
      <c r="CK64" s="158">
        <v>883</v>
      </c>
      <c r="CL64" s="158">
        <v>812</v>
      </c>
      <c r="CM64" s="158">
        <v>807</v>
      </c>
      <c r="CN64" s="158">
        <v>873</v>
      </c>
      <c r="CO64" s="158">
        <v>950</v>
      </c>
      <c r="CP64" s="158">
        <v>934</v>
      </c>
      <c r="CQ64" s="158">
        <v>991</v>
      </c>
      <c r="CR64" s="157">
        <f t="shared" si="108"/>
        <v>1009.3022531462536</v>
      </c>
      <c r="CS64" s="158">
        <f t="shared" si="265"/>
        <v>1027.6045062925073</v>
      </c>
      <c r="CT64" s="158">
        <f t="shared" si="265"/>
        <v>1045.9067594387609</v>
      </c>
      <c r="CU64" s="158">
        <f t="shared" si="265"/>
        <v>1064.2090125850145</v>
      </c>
      <c r="CV64" s="310">
        <f t="shared" si="109"/>
        <v>1036.7556328656342</v>
      </c>
      <c r="CW64" s="604">
        <f t="shared" si="110"/>
        <v>23942.636025356122</v>
      </c>
      <c r="CX64" s="600">
        <f t="shared" si="111"/>
        <v>23942.636025356122</v>
      </c>
      <c r="CY64" s="604">
        <f t="shared" si="26"/>
        <v>25032.781477250788</v>
      </c>
      <c r="CZ64" s="604">
        <f t="shared" si="27"/>
        <v>25146.285287234725</v>
      </c>
      <c r="DA64" s="604">
        <f t="shared" si="28"/>
        <v>25232.422514871636</v>
      </c>
      <c r="DB64" s="604">
        <f t="shared" si="208"/>
        <v>26048.122113012643</v>
      </c>
      <c r="DC64" s="604">
        <f t="shared" si="209"/>
        <v>26479.357627926373</v>
      </c>
      <c r="DD64" s="604">
        <f t="shared" si="209"/>
        <v>26931.540509428491</v>
      </c>
      <c r="DE64" s="605">
        <f t="shared" si="210"/>
        <v>27150.99054421578</v>
      </c>
      <c r="DF64" s="604">
        <f t="shared" si="211"/>
        <v>27524.333956490984</v>
      </c>
      <c r="DG64" s="604">
        <f t="shared" si="212"/>
        <v>27884.378428171603</v>
      </c>
      <c r="DH64" s="606">
        <f t="shared" si="213"/>
        <v>28231.822111100952</v>
      </c>
      <c r="DJ64" s="9" t="s">
        <v>57</v>
      </c>
      <c r="DK64" s="603">
        <f t="shared" si="214"/>
        <v>2856.7445527522937</v>
      </c>
      <c r="DL64" s="600">
        <f t="shared" si="215"/>
        <v>2818.7570781426953</v>
      </c>
      <c r="DM64" s="600">
        <f t="shared" si="216"/>
        <v>3041.5871305418718</v>
      </c>
      <c r="DN64" s="600">
        <f t="shared" si="217"/>
        <v>2919.8838289962823</v>
      </c>
      <c r="DO64" s="600">
        <f t="shared" si="218"/>
        <v>2299.4659221076745</v>
      </c>
      <c r="DP64" s="600">
        <f t="shared" si="219"/>
        <v>2185.3065789473685</v>
      </c>
      <c r="DQ64" s="600">
        <f t="shared" si="220"/>
        <v>2139.3923982869378</v>
      </c>
      <c r="DR64" s="601">
        <f t="shared" si="221"/>
        <v>2073.4296165489404</v>
      </c>
      <c r="DS64" s="600">
        <f t="shared" si="222"/>
        <v>2036.7517198635283</v>
      </c>
      <c r="DT64" s="600">
        <f t="shared" si="223"/>
        <v>2001.3803338948323</v>
      </c>
      <c r="DU64" s="600">
        <f t="shared" si="224"/>
        <v>1967.2468710092232</v>
      </c>
      <c r="DV64" s="600">
        <f t="shared" si="225"/>
        <v>1934.2874618500964</v>
      </c>
      <c r="DW64" s="603">
        <f t="shared" si="226"/>
        <v>30943.874713302754</v>
      </c>
      <c r="DX64" s="600">
        <f t="shared" si="227"/>
        <v>26466.616647791619</v>
      </c>
      <c r="DY64" s="600">
        <f t="shared" si="228"/>
        <v>28619.515086206895</v>
      </c>
      <c r="DZ64" s="600">
        <f t="shared" si="229"/>
        <v>31449.478004956629</v>
      </c>
      <c r="EA64" s="600">
        <f t="shared" si="230"/>
        <v>29504.544387170678</v>
      </c>
      <c r="EB64" s="600">
        <f t="shared" si="231"/>
        <v>27237.674473684212</v>
      </c>
      <c r="EC64" s="600">
        <f t="shared" si="232"/>
        <v>31518.687901498928</v>
      </c>
      <c r="ED64" s="600">
        <f t="shared" si="233"/>
        <v>31216.706609485369</v>
      </c>
      <c r="EE64" s="603">
        <f t="shared" si="234"/>
        <v>31644.347586450138</v>
      </c>
      <c r="EF64" s="600">
        <f t="shared" si="235"/>
        <v>32056.755478374525</v>
      </c>
      <c r="EG64" s="600">
        <f t="shared" si="236"/>
        <v>32454.729973498674</v>
      </c>
      <c r="EH64" s="601">
        <f t="shared" si="237"/>
        <v>32839.015747949757</v>
      </c>
      <c r="EI64" s="603">
        <f t="shared" si="250"/>
        <v>33800.619266055044</v>
      </c>
      <c r="EJ64" s="600">
        <f t="shared" si="251"/>
        <v>29285.373725934314</v>
      </c>
      <c r="EK64" s="600">
        <f t="shared" si="252"/>
        <v>31661.102216748768</v>
      </c>
      <c r="EL64" s="600">
        <f t="shared" si="253"/>
        <v>34369.361833952913</v>
      </c>
      <c r="EM64" s="600">
        <f t="shared" si="254"/>
        <v>31804.010309278354</v>
      </c>
      <c r="EN64" s="600">
        <f t="shared" si="255"/>
        <v>29422.981052631581</v>
      </c>
      <c r="EO64" s="600">
        <f t="shared" si="119"/>
        <v>33658.080299785863</v>
      </c>
      <c r="EP64" s="601">
        <f t="shared" si="120"/>
        <v>33290.136226034308</v>
      </c>
      <c r="EQ64" s="600">
        <f t="shared" si="121"/>
        <v>33681.099306313663</v>
      </c>
      <c r="ER64" s="600">
        <f t="shared" si="122"/>
        <v>34058.135812269356</v>
      </c>
      <c r="ES64" s="600">
        <f t="shared" si="123"/>
        <v>34421.976844507895</v>
      </c>
      <c r="ET64" s="601">
        <f t="shared" si="124"/>
        <v>34773.303209799851</v>
      </c>
      <c r="EV64" s="605">
        <v>5066767.42</v>
      </c>
      <c r="EW64" s="604">
        <v>5066767.42</v>
      </c>
      <c r="EX64" s="604">
        <v>5066767.42</v>
      </c>
      <c r="EY64" s="604">
        <v>5261024.34</v>
      </c>
      <c r="EZ64" s="604">
        <v>5628264.4000000004</v>
      </c>
      <c r="FA64" s="604">
        <v>5943970.3399999999</v>
      </c>
      <c r="FB64" s="604">
        <v>5968151.2000000002</v>
      </c>
      <c r="FC64" s="604">
        <v>5937816.7199999997</v>
      </c>
      <c r="FD64" s="605">
        <f t="shared" si="125"/>
        <v>6016472.1394919883</v>
      </c>
      <c r="FE64" s="604">
        <f t="shared" si="267"/>
        <v>6096169.4697244391</v>
      </c>
      <c r="FF64" s="604">
        <f t="shared" si="267"/>
        <v>6176922.5123908399</v>
      </c>
      <c r="FG64" s="606">
        <f t="shared" si="267"/>
        <v>6258745.252009117</v>
      </c>
    </row>
    <row r="65" spans="1:163" x14ac:dyDescent="0.25">
      <c r="A65" s="108">
        <v>63</v>
      </c>
      <c r="B65" s="130" t="s">
        <v>58</v>
      </c>
      <c r="C65" s="605">
        <v>369700</v>
      </c>
      <c r="D65" s="604">
        <v>381626</v>
      </c>
      <c r="E65" s="604">
        <v>378212</v>
      </c>
      <c r="F65" s="604">
        <v>381639</v>
      </c>
      <c r="G65" s="604">
        <v>384918</v>
      </c>
      <c r="H65" s="604">
        <v>389456</v>
      </c>
      <c r="I65" s="600">
        <v>350209</v>
      </c>
      <c r="J65" s="601">
        <v>347840</v>
      </c>
      <c r="K65" s="600">
        <f t="shared" ref="K65:N65" si="284">J65*K$186</f>
        <v>357898.61490659701</v>
      </c>
      <c r="L65" s="600">
        <f t="shared" si="284"/>
        <v>367957.22981319402</v>
      </c>
      <c r="M65" s="600">
        <f t="shared" si="284"/>
        <v>378015.84471979103</v>
      </c>
      <c r="N65" s="600">
        <f t="shared" si="284"/>
        <v>388074.45962638798</v>
      </c>
      <c r="O65" s="603">
        <v>15175</v>
      </c>
      <c r="P65" s="600">
        <v>35720</v>
      </c>
      <c r="Q65" s="600">
        <v>27040</v>
      </c>
      <c r="R65" s="600">
        <v>20770</v>
      </c>
      <c r="S65" s="600">
        <v>23100</v>
      </c>
      <c r="T65" s="600">
        <v>28327</v>
      </c>
      <c r="U65" s="600">
        <v>18131</v>
      </c>
      <c r="V65" s="600">
        <v>30930</v>
      </c>
      <c r="W65" s="603">
        <f t="shared" si="63"/>
        <v>30932.426954397517</v>
      </c>
      <c r="X65" s="600">
        <f t="shared" si="263"/>
        <v>30934.853908795038</v>
      </c>
      <c r="Y65" s="600">
        <f t="shared" si="263"/>
        <v>30937.280863192558</v>
      </c>
      <c r="Z65" s="601">
        <f t="shared" si="263"/>
        <v>30939.707817590075</v>
      </c>
      <c r="AA65" s="604">
        <f t="shared" si="65"/>
        <v>354525</v>
      </c>
      <c r="AB65" s="604">
        <f t="shared" si="66"/>
        <v>345906</v>
      </c>
      <c r="AC65" s="604">
        <f t="shared" si="67"/>
        <v>351172</v>
      </c>
      <c r="AD65" s="604">
        <f t="shared" si="68"/>
        <v>360869</v>
      </c>
      <c r="AE65" s="604">
        <f t="shared" si="69"/>
        <v>361818</v>
      </c>
      <c r="AF65" s="604">
        <f t="shared" si="70"/>
        <v>361129</v>
      </c>
      <c r="AG65" s="604">
        <f t="shared" si="71"/>
        <v>332078</v>
      </c>
      <c r="AH65" s="604">
        <f t="shared" si="72"/>
        <v>316910</v>
      </c>
      <c r="AI65" s="605">
        <f t="shared" si="73"/>
        <v>326966.18795219949</v>
      </c>
      <c r="AJ65" s="604">
        <f t="shared" si="74"/>
        <v>337022.37590439897</v>
      </c>
      <c r="AK65" s="604">
        <f t="shared" si="75"/>
        <v>347078.56385659846</v>
      </c>
      <c r="AL65" s="606">
        <f t="shared" si="76"/>
        <v>357134.75180879788</v>
      </c>
      <c r="AM65" s="600">
        <f t="shared" si="77"/>
        <v>335262.5</v>
      </c>
      <c r="AN65" s="600">
        <f t="shared" si="78"/>
        <v>326643.5</v>
      </c>
      <c r="AO65" s="600">
        <f t="shared" si="79"/>
        <v>331909.5</v>
      </c>
      <c r="AP65" s="600">
        <f t="shared" si="80"/>
        <v>341606.5</v>
      </c>
      <c r="AQ65" s="600">
        <f t="shared" si="81"/>
        <v>361818</v>
      </c>
      <c r="AR65" s="600">
        <f t="shared" si="82"/>
        <v>361129</v>
      </c>
      <c r="AS65" s="600">
        <f t="shared" si="83"/>
        <v>332078</v>
      </c>
      <c r="AT65" s="600">
        <f t="shared" si="84"/>
        <v>316910</v>
      </c>
      <c r="AU65" s="603">
        <f t="shared" si="85"/>
        <v>326966.18795219949</v>
      </c>
      <c r="AV65" s="600">
        <f t="shared" si="199"/>
        <v>337022.37590439897</v>
      </c>
      <c r="AW65" s="600">
        <f t="shared" si="200"/>
        <v>347078.56385659846</v>
      </c>
      <c r="AX65" s="601">
        <f t="shared" si="201"/>
        <v>357134.75180879788</v>
      </c>
      <c r="AY65" s="600">
        <f t="shared" si="202"/>
        <v>19262.5</v>
      </c>
      <c r="AZ65" s="600">
        <f t="shared" si="203"/>
        <v>19262.5</v>
      </c>
      <c r="BA65" s="600">
        <f t="shared" si="204"/>
        <v>19262.5</v>
      </c>
      <c r="BB65" s="600">
        <f t="shared" si="205"/>
        <v>19262.5</v>
      </c>
      <c r="BC65" s="600">
        <f t="shared" si="206"/>
        <v>0</v>
      </c>
      <c r="BD65" s="600">
        <f t="shared" si="207"/>
        <v>0</v>
      </c>
      <c r="BE65" s="600">
        <f t="shared" si="88"/>
        <v>0</v>
      </c>
      <c r="BF65" s="600">
        <f t="shared" si="89"/>
        <v>0</v>
      </c>
      <c r="BG65" s="603">
        <f t="shared" si="90"/>
        <v>0</v>
      </c>
      <c r="BH65" s="600">
        <f t="shared" si="91"/>
        <v>0</v>
      </c>
      <c r="BI65" s="600">
        <f t="shared" si="92"/>
        <v>0</v>
      </c>
      <c r="BJ65" s="601">
        <f t="shared" si="93"/>
        <v>0</v>
      </c>
      <c r="BK65" s="604">
        <v>15410</v>
      </c>
      <c r="BL65" s="604">
        <v>15410</v>
      </c>
      <c r="BM65" s="604">
        <v>15410</v>
      </c>
      <c r="BN65" s="604">
        <v>15410</v>
      </c>
      <c r="BO65" s="604">
        <v>0</v>
      </c>
      <c r="BP65" s="604">
        <v>0</v>
      </c>
      <c r="BQ65" s="604">
        <v>0</v>
      </c>
      <c r="BR65" s="604">
        <v>0</v>
      </c>
      <c r="BS65" s="605">
        <f t="shared" si="94"/>
        <v>0</v>
      </c>
      <c r="BT65" s="604">
        <f t="shared" si="264"/>
        <v>0</v>
      </c>
      <c r="BU65" s="604">
        <f t="shared" si="264"/>
        <v>0</v>
      </c>
      <c r="BV65" s="606">
        <f t="shared" si="264"/>
        <v>0</v>
      </c>
      <c r="BW65" s="604">
        <f t="shared" si="239"/>
        <v>309678.03999999998</v>
      </c>
      <c r="BX65" s="604">
        <f t="shared" si="240"/>
        <v>309678.03999999998</v>
      </c>
      <c r="BY65" s="604">
        <f t="shared" si="241"/>
        <v>309678.03999999998</v>
      </c>
      <c r="BZ65" s="604">
        <f t="shared" si="242"/>
        <v>310194.15999999997</v>
      </c>
      <c r="CA65" s="604">
        <f t="shared" si="243"/>
        <v>294784.15999999997</v>
      </c>
      <c r="CB65" s="604">
        <f t="shared" si="244"/>
        <v>294784.15999999997</v>
      </c>
      <c r="CC65" s="604">
        <f t="shared" si="245"/>
        <v>294761.5</v>
      </c>
      <c r="CD65" s="604">
        <f t="shared" si="102"/>
        <v>288724.26</v>
      </c>
      <c r="CE65" s="605">
        <f t="shared" si="246"/>
        <v>292548.85224639287</v>
      </c>
      <c r="CF65" s="604">
        <f t="shared" si="247"/>
        <v>296424.10703791154</v>
      </c>
      <c r="CG65" s="604">
        <f t="shared" si="248"/>
        <v>300350.69547707192</v>
      </c>
      <c r="CH65" s="606">
        <f t="shared" si="249"/>
        <v>304329.29755616398</v>
      </c>
      <c r="CI65" s="159">
        <f t="shared" si="107"/>
        <v>16.714285714285715</v>
      </c>
      <c r="CJ65" s="157">
        <v>15</v>
      </c>
      <c r="CK65" s="158">
        <v>18</v>
      </c>
      <c r="CL65" s="158">
        <v>14</v>
      </c>
      <c r="CM65" s="158">
        <v>18</v>
      </c>
      <c r="CN65" s="158">
        <v>15</v>
      </c>
      <c r="CO65" s="158">
        <v>14</v>
      </c>
      <c r="CP65" s="158">
        <v>18</v>
      </c>
      <c r="CQ65" s="158">
        <v>20</v>
      </c>
      <c r="CR65" s="157">
        <f t="shared" si="108"/>
        <v>20.36936938741178</v>
      </c>
      <c r="CS65" s="158">
        <f t="shared" si="265"/>
        <v>20.73873877482356</v>
      </c>
      <c r="CT65" s="158">
        <f t="shared" si="265"/>
        <v>21.108108162235339</v>
      </c>
      <c r="CU65" s="158">
        <f t="shared" si="265"/>
        <v>21.477477549647119</v>
      </c>
      <c r="CV65" s="310">
        <f t="shared" si="109"/>
        <v>20.92342346852945</v>
      </c>
      <c r="CW65" s="604">
        <f t="shared" si="110"/>
        <v>23942.636025356122</v>
      </c>
      <c r="CX65" s="600">
        <f t="shared" si="111"/>
        <v>23942.636025356122</v>
      </c>
      <c r="CY65" s="604">
        <f t="shared" si="26"/>
        <v>25032.781477250788</v>
      </c>
      <c r="CZ65" s="604">
        <f t="shared" si="27"/>
        <v>25146.285287234725</v>
      </c>
      <c r="DA65" s="604">
        <f t="shared" si="28"/>
        <v>25232.422514871636</v>
      </c>
      <c r="DB65" s="604">
        <f t="shared" si="208"/>
        <v>26048.122113012643</v>
      </c>
      <c r="DC65" s="604">
        <f t="shared" si="209"/>
        <v>26479.357627926373</v>
      </c>
      <c r="DD65" s="604">
        <f t="shared" si="209"/>
        <v>26931.540509428491</v>
      </c>
      <c r="DE65" s="605">
        <f t="shared" si="210"/>
        <v>27150.99054421578</v>
      </c>
      <c r="DF65" s="604">
        <f t="shared" si="211"/>
        <v>27524.333956490984</v>
      </c>
      <c r="DG65" s="604">
        <f t="shared" si="212"/>
        <v>27884.378428171603</v>
      </c>
      <c r="DH65" s="606">
        <f t="shared" si="213"/>
        <v>28231.822111100952</v>
      </c>
      <c r="DJ65" s="9" t="s">
        <v>58</v>
      </c>
      <c r="DK65" s="603">
        <f t="shared" si="214"/>
        <v>1284.1666666666667</v>
      </c>
      <c r="DL65" s="600">
        <f t="shared" si="215"/>
        <v>1070.1388888888889</v>
      </c>
      <c r="DM65" s="600">
        <f t="shared" si="216"/>
        <v>1375.8928571428571</v>
      </c>
      <c r="DN65" s="600">
        <f t="shared" si="217"/>
        <v>1070.1388888888889</v>
      </c>
      <c r="DO65" s="600">
        <f t="shared" si="218"/>
        <v>0</v>
      </c>
      <c r="DP65" s="600">
        <f t="shared" si="219"/>
        <v>0</v>
      </c>
      <c r="DQ65" s="600">
        <f t="shared" si="220"/>
        <v>0</v>
      </c>
      <c r="DR65" s="601">
        <f t="shared" si="221"/>
        <v>0</v>
      </c>
      <c r="DS65" s="600">
        <f t="shared" si="222"/>
        <v>0</v>
      </c>
      <c r="DT65" s="600">
        <f t="shared" si="223"/>
        <v>0</v>
      </c>
      <c r="DU65" s="600">
        <f t="shared" si="224"/>
        <v>0</v>
      </c>
      <c r="DV65" s="600">
        <f t="shared" si="225"/>
        <v>0</v>
      </c>
      <c r="DW65" s="603">
        <f t="shared" si="226"/>
        <v>22350.833333333332</v>
      </c>
      <c r="DX65" s="600">
        <f t="shared" si="227"/>
        <v>18146.861111111109</v>
      </c>
      <c r="DY65" s="600">
        <f t="shared" si="228"/>
        <v>23707.821428571428</v>
      </c>
      <c r="DZ65" s="600">
        <f t="shared" si="229"/>
        <v>18978.138888888891</v>
      </c>
      <c r="EA65" s="600">
        <f t="shared" si="230"/>
        <v>24121.200000000001</v>
      </c>
      <c r="EB65" s="600">
        <f t="shared" si="231"/>
        <v>25794.928571428572</v>
      </c>
      <c r="EC65" s="600">
        <f t="shared" si="232"/>
        <v>18448.777777777777</v>
      </c>
      <c r="ED65" s="600">
        <f t="shared" si="233"/>
        <v>15845.5</v>
      </c>
      <c r="EE65" s="603">
        <f t="shared" si="234"/>
        <v>16051.856183346736</v>
      </c>
      <c r="EF65" s="600">
        <f t="shared" si="235"/>
        <v>16250.861711684118</v>
      </c>
      <c r="EG65" s="600">
        <f t="shared" si="236"/>
        <v>16442.90247088837</v>
      </c>
      <c r="EH65" s="601">
        <f t="shared" si="237"/>
        <v>16628.337800994032</v>
      </c>
      <c r="EI65" s="603">
        <f t="shared" si="250"/>
        <v>23635</v>
      </c>
      <c r="EJ65" s="600">
        <f t="shared" si="251"/>
        <v>19217</v>
      </c>
      <c r="EK65" s="600">
        <f t="shared" si="252"/>
        <v>25083.714285714286</v>
      </c>
      <c r="EL65" s="600">
        <f t="shared" si="253"/>
        <v>20048.277777777781</v>
      </c>
      <c r="EM65" s="600">
        <f t="shared" si="254"/>
        <v>24121.200000000001</v>
      </c>
      <c r="EN65" s="600">
        <f t="shared" si="255"/>
        <v>25794.928571428572</v>
      </c>
      <c r="EO65" s="600">
        <f t="shared" si="119"/>
        <v>18448.777777777777</v>
      </c>
      <c r="EP65" s="601">
        <f t="shared" si="120"/>
        <v>15845.5</v>
      </c>
      <c r="EQ65" s="600">
        <f t="shared" si="121"/>
        <v>16051.856183346736</v>
      </c>
      <c r="ER65" s="600">
        <f t="shared" si="122"/>
        <v>16250.861711684118</v>
      </c>
      <c r="ES65" s="600">
        <f t="shared" si="123"/>
        <v>16442.90247088837</v>
      </c>
      <c r="ET65" s="601">
        <f t="shared" si="124"/>
        <v>16628.337800994032</v>
      </c>
      <c r="EV65" s="605">
        <v>294268.03999999998</v>
      </c>
      <c r="EW65" s="604">
        <v>294268.03999999998</v>
      </c>
      <c r="EX65" s="604">
        <v>294268.03999999998</v>
      </c>
      <c r="EY65" s="604">
        <v>294784.15999999997</v>
      </c>
      <c r="EZ65" s="604">
        <v>294784.15999999997</v>
      </c>
      <c r="FA65" s="604">
        <v>294784.15999999997</v>
      </c>
      <c r="FB65" s="604">
        <v>294761.5</v>
      </c>
      <c r="FC65" s="604">
        <v>288724.26</v>
      </c>
      <c r="FD65" s="605">
        <f t="shared" si="125"/>
        <v>292548.85224639287</v>
      </c>
      <c r="FE65" s="604">
        <f t="shared" si="267"/>
        <v>296424.10703791154</v>
      </c>
      <c r="FF65" s="604">
        <f t="shared" si="267"/>
        <v>300350.69547707192</v>
      </c>
      <c r="FG65" s="606">
        <f t="shared" si="267"/>
        <v>304329.29755616398</v>
      </c>
    </row>
    <row r="66" spans="1:163" x14ac:dyDescent="0.25">
      <c r="A66" s="108">
        <v>64</v>
      </c>
      <c r="B66" s="130" t="s">
        <v>59</v>
      </c>
      <c r="C66" s="605">
        <v>85691741</v>
      </c>
      <c r="D66" s="604">
        <v>92673235</v>
      </c>
      <c r="E66" s="604">
        <v>91892495</v>
      </c>
      <c r="F66" s="604">
        <v>98678521</v>
      </c>
      <c r="G66" s="604">
        <v>106807952</v>
      </c>
      <c r="H66" s="604">
        <v>112382363</v>
      </c>
      <c r="I66" s="600">
        <v>115238027</v>
      </c>
      <c r="J66" s="601">
        <v>120866809</v>
      </c>
      <c r="K66" s="600">
        <f t="shared" ref="K66:N66" si="285">J66*K$186</f>
        <v>124361958.16835389</v>
      </c>
      <c r="L66" s="600">
        <f t="shared" si="285"/>
        <v>127857107.33670777</v>
      </c>
      <c r="M66" s="600">
        <f t="shared" si="285"/>
        <v>131352256.50506164</v>
      </c>
      <c r="N66" s="600">
        <f t="shared" si="285"/>
        <v>134847405.67341548</v>
      </c>
      <c r="O66" s="603">
        <v>6345061</v>
      </c>
      <c r="P66" s="600">
        <v>5989246</v>
      </c>
      <c r="Q66" s="600">
        <v>6480401</v>
      </c>
      <c r="R66" s="600">
        <v>6401122</v>
      </c>
      <c r="S66" s="600">
        <v>5636000</v>
      </c>
      <c r="T66" s="600">
        <v>6688546</v>
      </c>
      <c r="U66" s="600">
        <v>6322000</v>
      </c>
      <c r="V66" s="600">
        <v>6623189</v>
      </c>
      <c r="W66" s="603">
        <f t="shared" si="63"/>
        <v>6623708.6953659598</v>
      </c>
      <c r="X66" s="600">
        <f t="shared" si="263"/>
        <v>6624228.3907319205</v>
      </c>
      <c r="Y66" s="600">
        <f t="shared" si="263"/>
        <v>6624748.0860978812</v>
      </c>
      <c r="Z66" s="601">
        <f t="shared" si="263"/>
        <v>6625267.781463841</v>
      </c>
      <c r="AA66" s="604">
        <f t="shared" si="65"/>
        <v>79346680</v>
      </c>
      <c r="AB66" s="604">
        <f t="shared" si="66"/>
        <v>86683989</v>
      </c>
      <c r="AC66" s="604">
        <f t="shared" si="67"/>
        <v>85412094</v>
      </c>
      <c r="AD66" s="604">
        <f t="shared" si="68"/>
        <v>92277399</v>
      </c>
      <c r="AE66" s="604">
        <f t="shared" si="69"/>
        <v>101171952</v>
      </c>
      <c r="AF66" s="604">
        <f t="shared" si="70"/>
        <v>105693817</v>
      </c>
      <c r="AG66" s="604">
        <f t="shared" si="71"/>
        <v>108916027</v>
      </c>
      <c r="AH66" s="604">
        <f t="shared" si="72"/>
        <v>114243620</v>
      </c>
      <c r="AI66" s="605">
        <f t="shared" si="73"/>
        <v>117738249.47298792</v>
      </c>
      <c r="AJ66" s="604">
        <f t="shared" si="74"/>
        <v>121232878.94597585</v>
      </c>
      <c r="AK66" s="604">
        <f t="shared" si="75"/>
        <v>124727508.41896376</v>
      </c>
      <c r="AL66" s="606">
        <f t="shared" si="76"/>
        <v>128222137.89195164</v>
      </c>
      <c r="AM66" s="600">
        <f t="shared" si="77"/>
        <v>66952862.5</v>
      </c>
      <c r="AN66" s="600">
        <f t="shared" si="78"/>
        <v>76222532.75</v>
      </c>
      <c r="AO66" s="600">
        <f t="shared" si="79"/>
        <v>74696929</v>
      </c>
      <c r="AP66" s="600">
        <f t="shared" si="80"/>
        <v>81223075.25</v>
      </c>
      <c r="AQ66" s="600">
        <f t="shared" si="81"/>
        <v>88987243.25</v>
      </c>
      <c r="AR66" s="600">
        <f t="shared" si="82"/>
        <v>93929114.5</v>
      </c>
      <c r="AS66" s="600">
        <f t="shared" si="83"/>
        <v>96873050.75</v>
      </c>
      <c r="AT66" s="600">
        <f t="shared" si="84"/>
        <v>100014142.5</v>
      </c>
      <c r="AU66" s="603">
        <f t="shared" si="85"/>
        <v>103373287.57165727</v>
      </c>
      <c r="AV66" s="600">
        <f t="shared" si="199"/>
        <v>106732577.60468975</v>
      </c>
      <c r="AW66" s="600">
        <f t="shared" si="200"/>
        <v>110092007.48495306</v>
      </c>
      <c r="AX66" s="601">
        <f t="shared" si="201"/>
        <v>113451571.74766915</v>
      </c>
      <c r="AY66" s="600">
        <f t="shared" si="202"/>
        <v>12393817.5</v>
      </c>
      <c r="AZ66" s="600">
        <f t="shared" si="203"/>
        <v>10461456.25</v>
      </c>
      <c r="BA66" s="600">
        <f t="shared" si="204"/>
        <v>10715165</v>
      </c>
      <c r="BB66" s="600">
        <f t="shared" si="205"/>
        <v>11054323.75</v>
      </c>
      <c r="BC66" s="600">
        <f t="shared" si="206"/>
        <v>12184708.75</v>
      </c>
      <c r="BD66" s="600">
        <f t="shared" si="207"/>
        <v>11764702.5</v>
      </c>
      <c r="BE66" s="600">
        <f t="shared" si="88"/>
        <v>12042976.25</v>
      </c>
      <c r="BF66" s="600">
        <f t="shared" si="89"/>
        <v>14229477.5</v>
      </c>
      <c r="BG66" s="603">
        <f t="shared" si="90"/>
        <v>14235913.340682149</v>
      </c>
      <c r="BH66" s="600">
        <f t="shared" si="91"/>
        <v>14242349.1813643</v>
      </c>
      <c r="BI66" s="600">
        <f t="shared" si="92"/>
        <v>14248785.022046451</v>
      </c>
      <c r="BJ66" s="601">
        <f t="shared" si="93"/>
        <v>14255220.862728599</v>
      </c>
      <c r="BK66" s="604">
        <v>9915054</v>
      </c>
      <c r="BL66" s="604">
        <v>8369165</v>
      </c>
      <c r="BM66" s="604">
        <v>8572132</v>
      </c>
      <c r="BN66" s="604">
        <v>8843459</v>
      </c>
      <c r="BO66" s="604">
        <v>9747767</v>
      </c>
      <c r="BP66" s="604">
        <v>9411762</v>
      </c>
      <c r="BQ66" s="604">
        <v>9634381</v>
      </c>
      <c r="BR66" s="604">
        <v>11383582</v>
      </c>
      <c r="BS66" s="605">
        <f t="shared" si="94"/>
        <v>11388730.67254572</v>
      </c>
      <c r="BT66" s="604">
        <f t="shared" si="264"/>
        <v>11393879.34509144</v>
      </c>
      <c r="BU66" s="604">
        <f t="shared" si="264"/>
        <v>11399028.01763716</v>
      </c>
      <c r="BV66" s="606">
        <f t="shared" si="264"/>
        <v>11404176.69018288</v>
      </c>
      <c r="BW66" s="604">
        <f t="shared" si="239"/>
        <v>51269529.799999997</v>
      </c>
      <c r="BX66" s="604">
        <f t="shared" si="240"/>
        <v>49723640.799999997</v>
      </c>
      <c r="BY66" s="604">
        <f t="shared" si="241"/>
        <v>49926607.799999997</v>
      </c>
      <c r="BZ66" s="604">
        <f t="shared" si="242"/>
        <v>51255719.219999999</v>
      </c>
      <c r="CA66" s="604">
        <f t="shared" si="243"/>
        <v>53072186.160000004</v>
      </c>
      <c r="CB66" s="604">
        <f t="shared" si="244"/>
        <v>53594483.219999999</v>
      </c>
      <c r="CC66" s="604">
        <f t="shared" si="245"/>
        <v>54024230.68</v>
      </c>
      <c r="CD66" s="604">
        <f t="shared" si="102"/>
        <v>55642092.119999997</v>
      </c>
      <c r="CE66" s="605">
        <f t="shared" si="246"/>
        <v>56233512.118141472</v>
      </c>
      <c r="CF66" s="604">
        <f t="shared" si="247"/>
        <v>56832698.172263674</v>
      </c>
      <c r="CG66" s="604">
        <f t="shared" si="248"/>
        <v>57439753.155597597</v>
      </c>
      <c r="CH66" s="606">
        <f t="shared" si="249"/>
        <v>58054781.304086722</v>
      </c>
      <c r="CI66" s="159">
        <f t="shared" si="107"/>
        <v>3415.8571428571427</v>
      </c>
      <c r="CJ66" s="157">
        <v>3058</v>
      </c>
      <c r="CK66" s="158">
        <v>3014</v>
      </c>
      <c r="CL66" s="158">
        <v>3149</v>
      </c>
      <c r="CM66" s="158">
        <v>3389</v>
      </c>
      <c r="CN66" s="158">
        <v>3417</v>
      </c>
      <c r="CO66" s="158">
        <v>3561</v>
      </c>
      <c r="CP66" s="158">
        <v>3648</v>
      </c>
      <c r="CQ66" s="158">
        <v>3733</v>
      </c>
      <c r="CR66" s="157">
        <f t="shared" si="108"/>
        <v>3801.9427961604088</v>
      </c>
      <c r="CS66" s="158">
        <f t="shared" si="265"/>
        <v>3870.8855923208175</v>
      </c>
      <c r="CT66" s="158">
        <f t="shared" si="265"/>
        <v>3939.8283884812263</v>
      </c>
      <c r="CU66" s="158">
        <f t="shared" si="265"/>
        <v>4008.771184641635</v>
      </c>
      <c r="CV66" s="310">
        <f t="shared" si="109"/>
        <v>3905.3569904010219</v>
      </c>
      <c r="CW66" s="604">
        <f t="shared" si="110"/>
        <v>23942.636025356122</v>
      </c>
      <c r="CX66" s="600">
        <f t="shared" si="111"/>
        <v>23942.636025356122</v>
      </c>
      <c r="CY66" s="604">
        <f t="shared" si="26"/>
        <v>25032.781477250788</v>
      </c>
      <c r="CZ66" s="604">
        <f t="shared" si="27"/>
        <v>25146.285287234725</v>
      </c>
      <c r="DA66" s="604">
        <f t="shared" si="28"/>
        <v>25232.422514871636</v>
      </c>
      <c r="DB66" s="604">
        <f t="shared" si="208"/>
        <v>26048.122113012643</v>
      </c>
      <c r="DC66" s="604">
        <f t="shared" si="209"/>
        <v>26479.357627926373</v>
      </c>
      <c r="DD66" s="604">
        <f t="shared" si="209"/>
        <v>26931.540509428491</v>
      </c>
      <c r="DE66" s="605">
        <f t="shared" si="210"/>
        <v>27150.99054421578</v>
      </c>
      <c r="DF66" s="604">
        <f t="shared" si="211"/>
        <v>27524.333956490984</v>
      </c>
      <c r="DG66" s="604">
        <f t="shared" si="212"/>
        <v>27884.378428171603</v>
      </c>
      <c r="DH66" s="606">
        <f t="shared" si="213"/>
        <v>28231.822111100952</v>
      </c>
      <c r="DJ66" s="9" t="s">
        <v>59</v>
      </c>
      <c r="DK66" s="603">
        <f t="shared" si="214"/>
        <v>4052.9161216481361</v>
      </c>
      <c r="DL66" s="600">
        <f t="shared" si="215"/>
        <v>3470.9542966157928</v>
      </c>
      <c r="DM66" s="600">
        <f t="shared" si="216"/>
        <v>3402.7199110828833</v>
      </c>
      <c r="DN66" s="600">
        <f t="shared" si="217"/>
        <v>3261.8246532900562</v>
      </c>
      <c r="DO66" s="600">
        <f t="shared" si="218"/>
        <v>3565.9083260169741</v>
      </c>
      <c r="DP66" s="600">
        <f t="shared" si="219"/>
        <v>3303.7636899747263</v>
      </c>
      <c r="DQ66" s="600">
        <f t="shared" si="220"/>
        <v>3301.254454495614</v>
      </c>
      <c r="DR66" s="601">
        <f t="shared" si="221"/>
        <v>3811.8075274578086</v>
      </c>
      <c r="DS66" s="600">
        <f t="shared" si="222"/>
        <v>3744.3786253330882</v>
      </c>
      <c r="DT66" s="600">
        <f t="shared" si="223"/>
        <v>3679.351621659579</v>
      </c>
      <c r="DU66" s="600">
        <f t="shared" si="224"/>
        <v>3616.6004244512915</v>
      </c>
      <c r="DV66" s="600">
        <f t="shared" si="225"/>
        <v>3556.007615835761</v>
      </c>
      <c r="DW66" s="603">
        <f t="shared" si="226"/>
        <v>21894.330444735122</v>
      </c>
      <c r="DX66" s="600">
        <f t="shared" si="227"/>
        <v>25289.493281353683</v>
      </c>
      <c r="DY66" s="600">
        <f t="shared" si="228"/>
        <v>23720.84121943474</v>
      </c>
      <c r="DZ66" s="600">
        <f t="shared" si="229"/>
        <v>23966.679035113604</v>
      </c>
      <c r="EA66" s="600">
        <f t="shared" si="230"/>
        <v>26042.506072578286</v>
      </c>
      <c r="EB66" s="600">
        <f t="shared" si="231"/>
        <v>26377.17340634653</v>
      </c>
      <c r="EC66" s="600">
        <f t="shared" si="232"/>
        <v>26555.112595942981</v>
      </c>
      <c r="ED66" s="600">
        <f t="shared" si="233"/>
        <v>26791.89458880257</v>
      </c>
      <c r="EE66" s="603">
        <f t="shared" si="234"/>
        <v>27223.538512160947</v>
      </c>
      <c r="EF66" s="600">
        <f t="shared" si="235"/>
        <v>27639.80676072232</v>
      </c>
      <c r="EG66" s="600">
        <f t="shared" si="236"/>
        <v>28041.506508232967</v>
      </c>
      <c r="EH66" s="601">
        <f t="shared" si="237"/>
        <v>28429.38940138364</v>
      </c>
      <c r="EI66" s="603">
        <f t="shared" si="250"/>
        <v>25947.246566383259</v>
      </c>
      <c r="EJ66" s="600">
        <f t="shared" si="251"/>
        <v>28760.447577969477</v>
      </c>
      <c r="EK66" s="600">
        <f t="shared" si="252"/>
        <v>27123.561130517624</v>
      </c>
      <c r="EL66" s="600">
        <f t="shared" si="253"/>
        <v>27228.50368840366</v>
      </c>
      <c r="EM66" s="600">
        <f t="shared" si="254"/>
        <v>29608.414398595261</v>
      </c>
      <c r="EN66" s="600">
        <f t="shared" si="255"/>
        <v>29680.937096321257</v>
      </c>
      <c r="EO66" s="600">
        <f t="shared" si="119"/>
        <v>29856.367050438595</v>
      </c>
      <c r="EP66" s="601">
        <f t="shared" si="120"/>
        <v>30603.702116260378</v>
      </c>
      <c r="EQ66" s="600">
        <f t="shared" si="121"/>
        <v>30967.917137494034</v>
      </c>
      <c r="ER66" s="600">
        <f t="shared" si="122"/>
        <v>31319.158382381898</v>
      </c>
      <c r="ES66" s="600">
        <f t="shared" si="123"/>
        <v>31658.106932684259</v>
      </c>
      <c r="ET66" s="601">
        <f t="shared" si="124"/>
        <v>31985.397017219402</v>
      </c>
      <c r="EV66" s="605">
        <v>41354475.799999997</v>
      </c>
      <c r="EW66" s="604">
        <v>41354475.799999997</v>
      </c>
      <c r="EX66" s="604">
        <v>41354475.799999997</v>
      </c>
      <c r="EY66" s="604">
        <v>42412260.219999999</v>
      </c>
      <c r="EZ66" s="604">
        <v>43324419.160000004</v>
      </c>
      <c r="FA66" s="604">
        <v>44182721.219999999</v>
      </c>
      <c r="FB66" s="604">
        <v>44389849.68</v>
      </c>
      <c r="FC66" s="604">
        <v>44258510.119999997</v>
      </c>
      <c r="FD66" s="605">
        <f t="shared" si="125"/>
        <v>44844781.445595749</v>
      </c>
      <c r="FE66" s="604">
        <f t="shared" si="267"/>
        <v>45438818.827172235</v>
      </c>
      <c r="FF66" s="604">
        <f t="shared" si="267"/>
        <v>46040725.137960434</v>
      </c>
      <c r="FG66" s="606">
        <f t="shared" si="267"/>
        <v>46650604.613903843</v>
      </c>
    </row>
    <row r="67" spans="1:163" x14ac:dyDescent="0.25">
      <c r="A67" s="108">
        <v>65</v>
      </c>
      <c r="B67" s="130" t="s">
        <v>60</v>
      </c>
      <c r="C67" s="605">
        <v>715364</v>
      </c>
      <c r="D67" s="604">
        <v>666087</v>
      </c>
      <c r="E67" s="604">
        <v>569888</v>
      </c>
      <c r="F67" s="604">
        <v>559074</v>
      </c>
      <c r="G67" s="604">
        <v>658869</v>
      </c>
      <c r="H67" s="604">
        <v>803174</v>
      </c>
      <c r="I67" s="600">
        <v>940341</v>
      </c>
      <c r="J67" s="601">
        <v>813564</v>
      </c>
      <c r="K67" s="600">
        <f t="shared" ref="K67:N67" si="286">J67*K$186</f>
        <v>837090.12401641754</v>
      </c>
      <c r="L67" s="600">
        <f t="shared" si="286"/>
        <v>860616.24803283508</v>
      </c>
      <c r="M67" s="600">
        <f t="shared" si="286"/>
        <v>884142.37204925262</v>
      </c>
      <c r="N67" s="600">
        <f t="shared" si="286"/>
        <v>907668.49606567004</v>
      </c>
      <c r="O67" s="603">
        <v>0</v>
      </c>
      <c r="P67" s="600">
        <v>0</v>
      </c>
      <c r="Q67" s="600">
        <v>0</v>
      </c>
      <c r="R67" s="600">
        <v>0</v>
      </c>
      <c r="S67" s="600">
        <v>0</v>
      </c>
      <c r="T67" s="600">
        <v>0</v>
      </c>
      <c r="U67" s="600">
        <v>0</v>
      </c>
      <c r="V67" s="600">
        <v>0</v>
      </c>
      <c r="W67" s="603">
        <f t="shared" si="63"/>
        <v>0</v>
      </c>
      <c r="X67" s="600">
        <f t="shared" ref="X67:Z86" si="287">W67*X$186</f>
        <v>0</v>
      </c>
      <c r="Y67" s="600">
        <f t="shared" si="287"/>
        <v>0</v>
      </c>
      <c r="Z67" s="601">
        <f t="shared" si="287"/>
        <v>0</v>
      </c>
      <c r="AA67" s="604">
        <f t="shared" si="65"/>
        <v>715364</v>
      </c>
      <c r="AB67" s="604">
        <f t="shared" si="66"/>
        <v>666087</v>
      </c>
      <c r="AC67" s="604">
        <f t="shared" si="67"/>
        <v>569888</v>
      </c>
      <c r="AD67" s="604">
        <f t="shared" si="68"/>
        <v>559074</v>
      </c>
      <c r="AE67" s="604">
        <f t="shared" si="69"/>
        <v>658869</v>
      </c>
      <c r="AF67" s="604">
        <f t="shared" si="70"/>
        <v>803174</v>
      </c>
      <c r="AG67" s="604">
        <f t="shared" si="71"/>
        <v>940341</v>
      </c>
      <c r="AH67" s="604">
        <f t="shared" si="72"/>
        <v>813564</v>
      </c>
      <c r="AI67" s="605">
        <f t="shared" si="73"/>
        <v>837090.12401641754</v>
      </c>
      <c r="AJ67" s="604">
        <f t="shared" si="74"/>
        <v>860616.24803283508</v>
      </c>
      <c r="AK67" s="604">
        <f t="shared" si="75"/>
        <v>884142.37204925262</v>
      </c>
      <c r="AL67" s="606">
        <f t="shared" si="76"/>
        <v>907668.49606567004</v>
      </c>
      <c r="AM67" s="600">
        <f t="shared" si="77"/>
        <v>663755.25</v>
      </c>
      <c r="AN67" s="600">
        <f t="shared" si="78"/>
        <v>643738.25</v>
      </c>
      <c r="AO67" s="600">
        <f t="shared" si="79"/>
        <v>491916.75</v>
      </c>
      <c r="AP67" s="600">
        <f t="shared" si="80"/>
        <v>492612.75</v>
      </c>
      <c r="AQ67" s="600">
        <f t="shared" si="81"/>
        <v>611586.5</v>
      </c>
      <c r="AR67" s="600">
        <f t="shared" si="82"/>
        <v>723284</v>
      </c>
      <c r="AS67" s="600">
        <f t="shared" si="83"/>
        <v>808344.75</v>
      </c>
      <c r="AT67" s="600">
        <f t="shared" si="84"/>
        <v>813564</v>
      </c>
      <c r="AU67" s="603">
        <f t="shared" si="85"/>
        <v>837090.12401641754</v>
      </c>
      <c r="AV67" s="600">
        <f t="shared" si="199"/>
        <v>860616.24803283508</v>
      </c>
      <c r="AW67" s="600">
        <f t="shared" si="200"/>
        <v>884142.37204925262</v>
      </c>
      <c r="AX67" s="601">
        <f t="shared" si="201"/>
        <v>907668.49606567004</v>
      </c>
      <c r="AY67" s="600">
        <f t="shared" si="202"/>
        <v>51608.75</v>
      </c>
      <c r="AZ67" s="600">
        <f t="shared" si="203"/>
        <v>22348.75</v>
      </c>
      <c r="BA67" s="600">
        <f t="shared" si="204"/>
        <v>77971.25</v>
      </c>
      <c r="BB67" s="600">
        <f t="shared" si="205"/>
        <v>66461.25</v>
      </c>
      <c r="BC67" s="600">
        <f t="shared" si="206"/>
        <v>47282.5</v>
      </c>
      <c r="BD67" s="600">
        <f t="shared" si="207"/>
        <v>79890</v>
      </c>
      <c r="BE67" s="600">
        <f t="shared" si="88"/>
        <v>131996.25</v>
      </c>
      <c r="BF67" s="600">
        <f t="shared" si="89"/>
        <v>0</v>
      </c>
      <c r="BG67" s="603">
        <f t="shared" si="90"/>
        <v>0</v>
      </c>
      <c r="BH67" s="600">
        <f t="shared" si="91"/>
        <v>0</v>
      </c>
      <c r="BI67" s="600">
        <f t="shared" si="92"/>
        <v>0</v>
      </c>
      <c r="BJ67" s="601">
        <f t="shared" si="93"/>
        <v>0</v>
      </c>
      <c r="BK67" s="604">
        <v>41287</v>
      </c>
      <c r="BL67" s="604">
        <v>17879</v>
      </c>
      <c r="BM67" s="604">
        <v>62377</v>
      </c>
      <c r="BN67" s="604">
        <v>53169</v>
      </c>
      <c r="BO67" s="604">
        <v>37826</v>
      </c>
      <c r="BP67" s="604">
        <v>63912</v>
      </c>
      <c r="BQ67" s="604">
        <v>105597</v>
      </c>
      <c r="BR67" s="604">
        <v>0</v>
      </c>
      <c r="BS67" s="605">
        <f t="shared" si="94"/>
        <v>0</v>
      </c>
      <c r="BT67" s="604">
        <f t="shared" ref="BT67:BV86" si="288">BS67*BT$186</f>
        <v>0</v>
      </c>
      <c r="BU67" s="604">
        <f t="shared" si="288"/>
        <v>0</v>
      </c>
      <c r="BV67" s="606">
        <f t="shared" si="288"/>
        <v>0</v>
      </c>
      <c r="BW67" s="604">
        <f t="shared" si="239"/>
        <v>338471.14</v>
      </c>
      <c r="BX67" s="604">
        <f t="shared" si="240"/>
        <v>315063.14</v>
      </c>
      <c r="BY67" s="604">
        <f t="shared" si="241"/>
        <v>359561.14</v>
      </c>
      <c r="BZ67" s="604">
        <f t="shared" si="242"/>
        <v>352074.2</v>
      </c>
      <c r="CA67" s="604">
        <f t="shared" si="243"/>
        <v>336731.2</v>
      </c>
      <c r="CB67" s="604">
        <f t="shared" si="244"/>
        <v>362817.2</v>
      </c>
      <c r="CC67" s="604">
        <f t="shared" si="245"/>
        <v>404471.18</v>
      </c>
      <c r="CD67" s="604">
        <f t="shared" si="102"/>
        <v>284940.48</v>
      </c>
      <c r="CE67" s="605">
        <f t="shared" si="246"/>
        <v>288714.95032158453</v>
      </c>
      <c r="CF67" s="604">
        <f t="shared" si="247"/>
        <v>292539.419247118</v>
      </c>
      <c r="CG67" s="604">
        <f t="shared" si="248"/>
        <v>296414.54908420477</v>
      </c>
      <c r="CH67" s="606">
        <f t="shared" si="249"/>
        <v>300341.01091372158</v>
      </c>
      <c r="CI67" s="159">
        <f t="shared" si="107"/>
        <v>29.857142857142858</v>
      </c>
      <c r="CJ67" s="157">
        <v>20</v>
      </c>
      <c r="CK67" s="158">
        <v>29</v>
      </c>
      <c r="CL67" s="158">
        <v>31</v>
      </c>
      <c r="CM67" s="158">
        <v>29</v>
      </c>
      <c r="CN67" s="158">
        <v>32</v>
      </c>
      <c r="CO67" s="158">
        <v>33</v>
      </c>
      <c r="CP67" s="158">
        <v>25</v>
      </c>
      <c r="CQ67" s="158">
        <v>30</v>
      </c>
      <c r="CR67" s="157">
        <f t="shared" si="108"/>
        <v>30.55405408111767</v>
      </c>
      <c r="CS67" s="158">
        <f t="shared" ref="CS67:CU86" si="289">CR67*CS$186</f>
        <v>31.108108162235339</v>
      </c>
      <c r="CT67" s="158">
        <f t="shared" si="289"/>
        <v>31.662162243353009</v>
      </c>
      <c r="CU67" s="158">
        <f t="shared" si="289"/>
        <v>32.216216324470679</v>
      </c>
      <c r="CV67" s="310">
        <f t="shared" si="109"/>
        <v>31.385135202794174</v>
      </c>
      <c r="CW67" s="604">
        <f t="shared" si="110"/>
        <v>23942.636025356122</v>
      </c>
      <c r="CX67" s="600">
        <f t="shared" si="111"/>
        <v>23942.636025356122</v>
      </c>
      <c r="CY67" s="604">
        <f t="shared" si="26"/>
        <v>25032.781477250788</v>
      </c>
      <c r="CZ67" s="604">
        <f t="shared" si="27"/>
        <v>25146.285287234725</v>
      </c>
      <c r="DA67" s="604">
        <f t="shared" si="28"/>
        <v>25232.422514871636</v>
      </c>
      <c r="DB67" s="604">
        <f t="shared" si="208"/>
        <v>26048.122113012643</v>
      </c>
      <c r="DC67" s="604">
        <f t="shared" si="209"/>
        <v>26479.357627926373</v>
      </c>
      <c r="DD67" s="604">
        <f t="shared" si="209"/>
        <v>26931.540509428491</v>
      </c>
      <c r="DE67" s="605">
        <f t="shared" si="210"/>
        <v>27150.99054421578</v>
      </c>
      <c r="DF67" s="604">
        <f t="shared" si="211"/>
        <v>27524.333956490984</v>
      </c>
      <c r="DG67" s="604">
        <f t="shared" si="212"/>
        <v>27884.378428171603</v>
      </c>
      <c r="DH67" s="606">
        <f t="shared" si="213"/>
        <v>28231.822111100952</v>
      </c>
      <c r="DJ67" s="9" t="s">
        <v>60</v>
      </c>
      <c r="DK67" s="603">
        <f t="shared" si="214"/>
        <v>2580.4375</v>
      </c>
      <c r="DL67" s="600">
        <f t="shared" si="215"/>
        <v>770.64655172413791</v>
      </c>
      <c r="DM67" s="600">
        <f t="shared" si="216"/>
        <v>2515.2016129032259</v>
      </c>
      <c r="DN67" s="600">
        <f t="shared" si="217"/>
        <v>2291.7672413793102</v>
      </c>
      <c r="DO67" s="600">
        <f t="shared" si="218"/>
        <v>1477.578125</v>
      </c>
      <c r="DP67" s="600">
        <f t="shared" si="219"/>
        <v>2420.909090909091</v>
      </c>
      <c r="DQ67" s="600">
        <f t="shared" si="220"/>
        <v>5279.85</v>
      </c>
      <c r="DR67" s="601">
        <f t="shared" si="221"/>
        <v>0</v>
      </c>
      <c r="DS67" s="600">
        <f t="shared" si="222"/>
        <v>0</v>
      </c>
      <c r="DT67" s="600">
        <f t="shared" si="223"/>
        <v>0</v>
      </c>
      <c r="DU67" s="600">
        <f t="shared" si="224"/>
        <v>0</v>
      </c>
      <c r="DV67" s="600">
        <f t="shared" si="225"/>
        <v>0</v>
      </c>
      <c r="DW67" s="603">
        <f t="shared" si="226"/>
        <v>33187.762499999997</v>
      </c>
      <c r="DX67" s="600">
        <f t="shared" si="227"/>
        <v>22197.870689655174</v>
      </c>
      <c r="DY67" s="600">
        <f t="shared" si="228"/>
        <v>15868.282258064517</v>
      </c>
      <c r="DZ67" s="600">
        <f t="shared" si="229"/>
        <v>16986.646551724138</v>
      </c>
      <c r="EA67" s="600">
        <f t="shared" si="230"/>
        <v>19112.078125</v>
      </c>
      <c r="EB67" s="600">
        <f t="shared" si="231"/>
        <v>21917.696969696968</v>
      </c>
      <c r="EC67" s="600">
        <f t="shared" si="232"/>
        <v>32333.79</v>
      </c>
      <c r="ED67" s="600">
        <f t="shared" si="233"/>
        <v>27118.799999999999</v>
      </c>
      <c r="EE67" s="603">
        <f t="shared" si="234"/>
        <v>27397.023052784905</v>
      </c>
      <c r="EF67" s="600">
        <f t="shared" si="235"/>
        <v>27665.335466385161</v>
      </c>
      <c r="EG67" s="600">
        <f t="shared" si="236"/>
        <v>27924.257517657843</v>
      </c>
      <c r="EH67" s="601">
        <f t="shared" si="237"/>
        <v>28174.273692600778</v>
      </c>
      <c r="EI67" s="603">
        <f t="shared" si="250"/>
        <v>35768.199999999997</v>
      </c>
      <c r="EJ67" s="600">
        <f t="shared" si="251"/>
        <v>22968.517241379312</v>
      </c>
      <c r="EK67" s="600">
        <f t="shared" si="252"/>
        <v>18383.483870967742</v>
      </c>
      <c r="EL67" s="600">
        <f t="shared" si="253"/>
        <v>19278.413793103449</v>
      </c>
      <c r="EM67" s="600">
        <f t="shared" si="254"/>
        <v>20589.65625</v>
      </c>
      <c r="EN67" s="600">
        <f t="shared" si="255"/>
        <v>24338.60606060606</v>
      </c>
      <c r="EO67" s="600">
        <f t="shared" si="119"/>
        <v>37613.64</v>
      </c>
      <c r="EP67" s="601">
        <f t="shared" si="120"/>
        <v>27118.799999999999</v>
      </c>
      <c r="EQ67" s="600">
        <f t="shared" si="121"/>
        <v>27397.023052784905</v>
      </c>
      <c r="ER67" s="600">
        <f t="shared" si="122"/>
        <v>27665.335466385161</v>
      </c>
      <c r="ES67" s="600">
        <f t="shared" si="123"/>
        <v>27924.257517657843</v>
      </c>
      <c r="ET67" s="601">
        <f t="shared" si="124"/>
        <v>28174.273692600778</v>
      </c>
      <c r="EV67" s="605">
        <v>297184.14</v>
      </c>
      <c r="EW67" s="604">
        <v>297184.14</v>
      </c>
      <c r="EX67" s="604">
        <v>297184.14</v>
      </c>
      <c r="EY67" s="604">
        <v>298905.2</v>
      </c>
      <c r="EZ67" s="604">
        <v>298905.2</v>
      </c>
      <c r="FA67" s="604">
        <v>298905.2</v>
      </c>
      <c r="FB67" s="604">
        <v>298874.18</v>
      </c>
      <c r="FC67" s="604">
        <v>284940.48</v>
      </c>
      <c r="FD67" s="605">
        <f t="shared" si="125"/>
        <v>288714.95032158453</v>
      </c>
      <c r="FE67" s="604">
        <f t="shared" si="267"/>
        <v>292539.419247118</v>
      </c>
      <c r="FF67" s="604">
        <f t="shared" si="267"/>
        <v>296414.54908420477</v>
      </c>
      <c r="FG67" s="606">
        <f t="shared" si="267"/>
        <v>300341.01091372158</v>
      </c>
    </row>
    <row r="68" spans="1:163" x14ac:dyDescent="0.25">
      <c r="A68" s="108">
        <v>67</v>
      </c>
      <c r="B68" s="130" t="s">
        <v>61</v>
      </c>
      <c r="C68" s="605">
        <v>2563745</v>
      </c>
      <c r="D68" s="604">
        <v>2275660</v>
      </c>
      <c r="E68" s="604">
        <v>2450878</v>
      </c>
      <c r="F68" s="604">
        <v>2566692</v>
      </c>
      <c r="G68" s="604">
        <v>2736771</v>
      </c>
      <c r="H68" s="604">
        <v>2742839</v>
      </c>
      <c r="I68" s="600">
        <v>2647941</v>
      </c>
      <c r="J68" s="601">
        <v>2642203</v>
      </c>
      <c r="K68" s="600">
        <f t="shared" ref="K68:N68" si="290">J68*K$186</f>
        <v>2718608.5384143726</v>
      </c>
      <c r="L68" s="600">
        <f t="shared" si="290"/>
        <v>2795014.0768287452</v>
      </c>
      <c r="M68" s="600">
        <f t="shared" si="290"/>
        <v>2871419.6152431178</v>
      </c>
      <c r="N68" s="600">
        <f t="shared" si="290"/>
        <v>2947825.1536574899</v>
      </c>
      <c r="O68" s="603">
        <v>187946</v>
      </c>
      <c r="P68" s="600">
        <v>138000</v>
      </c>
      <c r="Q68" s="600">
        <v>169185</v>
      </c>
      <c r="R68" s="600">
        <v>154450</v>
      </c>
      <c r="S68" s="600">
        <v>111101</v>
      </c>
      <c r="T68" s="600">
        <v>130762</v>
      </c>
      <c r="U68" s="600">
        <v>169672</v>
      </c>
      <c r="V68" s="600">
        <v>143773</v>
      </c>
      <c r="W68" s="603">
        <f t="shared" si="63"/>
        <v>143784.28129694777</v>
      </c>
      <c r="X68" s="600">
        <f t="shared" si="287"/>
        <v>143795.56259389553</v>
      </c>
      <c r="Y68" s="600">
        <f t="shared" si="287"/>
        <v>143806.8438908433</v>
      </c>
      <c r="Z68" s="601">
        <f t="shared" si="287"/>
        <v>143818.12518779107</v>
      </c>
      <c r="AA68" s="604">
        <f t="shared" si="65"/>
        <v>2375799</v>
      </c>
      <c r="AB68" s="604">
        <f t="shared" si="66"/>
        <v>2137660</v>
      </c>
      <c r="AC68" s="604">
        <f t="shared" si="67"/>
        <v>2281693</v>
      </c>
      <c r="AD68" s="604">
        <f t="shared" si="68"/>
        <v>2412242</v>
      </c>
      <c r="AE68" s="604">
        <f t="shared" si="69"/>
        <v>2625670</v>
      </c>
      <c r="AF68" s="604">
        <f t="shared" si="70"/>
        <v>2612077</v>
      </c>
      <c r="AG68" s="604">
        <f t="shared" si="71"/>
        <v>2478269</v>
      </c>
      <c r="AH68" s="604">
        <f t="shared" si="72"/>
        <v>2498430</v>
      </c>
      <c r="AI68" s="605">
        <f t="shared" si="73"/>
        <v>2574824.2571174246</v>
      </c>
      <c r="AJ68" s="604">
        <f t="shared" si="74"/>
        <v>2651218.5142348497</v>
      </c>
      <c r="AK68" s="604">
        <f t="shared" si="75"/>
        <v>2727612.7713522743</v>
      </c>
      <c r="AL68" s="606">
        <f t="shared" si="76"/>
        <v>2804007.028469699</v>
      </c>
      <c r="AM68" s="600">
        <f t="shared" si="77"/>
        <v>2309974</v>
      </c>
      <c r="AN68" s="600">
        <f t="shared" si="78"/>
        <v>2062782.5</v>
      </c>
      <c r="AO68" s="600">
        <f t="shared" si="79"/>
        <v>2137123</v>
      </c>
      <c r="AP68" s="600">
        <f t="shared" si="80"/>
        <v>2230077</v>
      </c>
      <c r="AQ68" s="600">
        <f t="shared" si="81"/>
        <v>2556778.75</v>
      </c>
      <c r="AR68" s="600">
        <f t="shared" si="82"/>
        <v>2507787</v>
      </c>
      <c r="AS68" s="600">
        <f t="shared" si="83"/>
        <v>2423654</v>
      </c>
      <c r="AT68" s="600">
        <f t="shared" si="84"/>
        <v>2449865</v>
      </c>
      <c r="AU68" s="603">
        <f t="shared" si="85"/>
        <v>2532147.8825530913</v>
      </c>
      <c r="AV68" s="600">
        <f t="shared" si="199"/>
        <v>2614434.3159619975</v>
      </c>
      <c r="AW68" s="600">
        <f t="shared" si="200"/>
        <v>2696724.1749548023</v>
      </c>
      <c r="AX68" s="601">
        <f t="shared" si="201"/>
        <v>2779017.3256707517</v>
      </c>
      <c r="AY68" s="600">
        <f t="shared" si="202"/>
        <v>65825</v>
      </c>
      <c r="AZ68" s="600">
        <f t="shared" si="203"/>
        <v>74877.5</v>
      </c>
      <c r="BA68" s="600">
        <f t="shared" si="204"/>
        <v>144570</v>
      </c>
      <c r="BB68" s="600">
        <f t="shared" si="205"/>
        <v>182165</v>
      </c>
      <c r="BC68" s="600">
        <f t="shared" si="206"/>
        <v>68891.25</v>
      </c>
      <c r="BD68" s="600">
        <f t="shared" si="207"/>
        <v>104290</v>
      </c>
      <c r="BE68" s="600">
        <f t="shared" si="88"/>
        <v>54615</v>
      </c>
      <c r="BF68" s="600">
        <f t="shared" si="89"/>
        <v>48565</v>
      </c>
      <c r="BG68" s="603">
        <f t="shared" si="90"/>
        <v>48586.96543075658</v>
      </c>
      <c r="BH68" s="600">
        <f t="shared" si="91"/>
        <v>48608.930861513159</v>
      </c>
      <c r="BI68" s="600">
        <f t="shared" si="92"/>
        <v>48630.896292269754</v>
      </c>
      <c r="BJ68" s="601">
        <f t="shared" si="93"/>
        <v>48652.861723026333</v>
      </c>
      <c r="BK68" s="604">
        <v>52660</v>
      </c>
      <c r="BL68" s="604">
        <v>59902</v>
      </c>
      <c r="BM68" s="604">
        <v>115656</v>
      </c>
      <c r="BN68" s="604">
        <v>145732</v>
      </c>
      <c r="BO68" s="604">
        <v>55113</v>
      </c>
      <c r="BP68" s="604">
        <v>83432</v>
      </c>
      <c r="BQ68" s="604">
        <v>43692</v>
      </c>
      <c r="BR68" s="604">
        <v>38852</v>
      </c>
      <c r="BS68" s="605">
        <f t="shared" si="94"/>
        <v>38869.572344605265</v>
      </c>
      <c r="BT68" s="604">
        <f t="shared" si="288"/>
        <v>38887.14468921053</v>
      </c>
      <c r="BU68" s="604">
        <f t="shared" si="288"/>
        <v>38904.717033815803</v>
      </c>
      <c r="BV68" s="606">
        <f t="shared" si="288"/>
        <v>38922.289378421068</v>
      </c>
      <c r="BW68" s="604">
        <f t="shared" si="239"/>
        <v>1564704.82</v>
      </c>
      <c r="BX68" s="604">
        <f t="shared" si="240"/>
        <v>1571946.82</v>
      </c>
      <c r="BY68" s="604">
        <f t="shared" si="241"/>
        <v>1627700.82</v>
      </c>
      <c r="BZ68" s="604">
        <f t="shared" si="242"/>
        <v>1678989.8800000001</v>
      </c>
      <c r="CA68" s="604">
        <f t="shared" si="243"/>
        <v>1594080.54</v>
      </c>
      <c r="CB68" s="604">
        <f t="shared" si="244"/>
        <v>1626967.4</v>
      </c>
      <c r="CC68" s="604">
        <f t="shared" si="245"/>
        <v>1581759.96</v>
      </c>
      <c r="CD68" s="604">
        <f t="shared" si="102"/>
        <v>1551364.54</v>
      </c>
      <c r="CE68" s="605">
        <f t="shared" si="246"/>
        <v>1571417.6428991074</v>
      </c>
      <c r="CF68" s="604">
        <f t="shared" si="247"/>
        <v>1591736.1468934019</v>
      </c>
      <c r="CG68" s="604">
        <f t="shared" si="248"/>
        <v>1612323.5676243156</v>
      </c>
      <c r="CH68" s="606">
        <f t="shared" si="249"/>
        <v>1633183.4673033017</v>
      </c>
      <c r="CI68" s="159">
        <f t="shared" si="107"/>
        <v>100.28571428571429</v>
      </c>
      <c r="CJ68" s="157">
        <v>113</v>
      </c>
      <c r="CK68" s="158">
        <v>102</v>
      </c>
      <c r="CL68" s="158">
        <v>106</v>
      </c>
      <c r="CM68" s="158">
        <v>106</v>
      </c>
      <c r="CN68" s="158">
        <v>95</v>
      </c>
      <c r="CO68" s="158">
        <v>105</v>
      </c>
      <c r="CP68" s="158">
        <v>100</v>
      </c>
      <c r="CQ68" s="158">
        <v>88</v>
      </c>
      <c r="CR68" s="157">
        <f t="shared" si="108"/>
        <v>89.625225304611831</v>
      </c>
      <c r="CS68" s="158">
        <f t="shared" si="289"/>
        <v>91.250450609223662</v>
      </c>
      <c r="CT68" s="158">
        <f t="shared" si="289"/>
        <v>92.875675913835494</v>
      </c>
      <c r="CU68" s="158">
        <f t="shared" si="289"/>
        <v>94.500901218447325</v>
      </c>
      <c r="CV68" s="310">
        <f t="shared" si="109"/>
        <v>92.063063261529578</v>
      </c>
      <c r="CW68" s="604">
        <f t="shared" si="110"/>
        <v>23942.636025356122</v>
      </c>
      <c r="CX68" s="600">
        <f t="shared" si="111"/>
        <v>23942.636025356122</v>
      </c>
      <c r="CY68" s="604">
        <f t="shared" si="26"/>
        <v>25032.781477250788</v>
      </c>
      <c r="CZ68" s="604">
        <f t="shared" si="27"/>
        <v>25146.285287234725</v>
      </c>
      <c r="DA68" s="604">
        <f t="shared" si="28"/>
        <v>25232.422514871636</v>
      </c>
      <c r="DB68" s="604">
        <f t="shared" si="208"/>
        <v>26048.122113012643</v>
      </c>
      <c r="DC68" s="604">
        <f t="shared" si="209"/>
        <v>26479.357627926373</v>
      </c>
      <c r="DD68" s="604">
        <f t="shared" si="209"/>
        <v>26931.540509428491</v>
      </c>
      <c r="DE68" s="605">
        <f t="shared" si="210"/>
        <v>27150.99054421578</v>
      </c>
      <c r="DF68" s="604">
        <f t="shared" si="211"/>
        <v>27524.333956490984</v>
      </c>
      <c r="DG68" s="604">
        <f t="shared" si="212"/>
        <v>27884.378428171603</v>
      </c>
      <c r="DH68" s="606">
        <f t="shared" si="213"/>
        <v>28231.822111100952</v>
      </c>
      <c r="DJ68" s="9" t="s">
        <v>61</v>
      </c>
      <c r="DK68" s="603">
        <f t="shared" si="214"/>
        <v>582.52212389380531</v>
      </c>
      <c r="DL68" s="600">
        <f t="shared" si="215"/>
        <v>734.09313725490199</v>
      </c>
      <c r="DM68" s="600">
        <f t="shared" si="216"/>
        <v>1363.867924528302</v>
      </c>
      <c r="DN68" s="600">
        <f t="shared" si="217"/>
        <v>1718.5377358490566</v>
      </c>
      <c r="DO68" s="600">
        <f t="shared" si="218"/>
        <v>725.17105263157896</v>
      </c>
      <c r="DP68" s="600">
        <f t="shared" si="219"/>
        <v>993.23809523809518</v>
      </c>
      <c r="DQ68" s="600">
        <f t="shared" si="220"/>
        <v>546.15</v>
      </c>
      <c r="DR68" s="601">
        <f t="shared" si="221"/>
        <v>551.875</v>
      </c>
      <c r="DS68" s="600">
        <f t="shared" si="222"/>
        <v>542.11261690693289</v>
      </c>
      <c r="DT68" s="600">
        <f t="shared" si="223"/>
        <v>532.69798162070367</v>
      </c>
      <c r="DU68" s="600">
        <f t="shared" si="224"/>
        <v>523.61283849375798</v>
      </c>
      <c r="DV68" s="600">
        <f t="shared" si="225"/>
        <v>514.84018772012416</v>
      </c>
      <c r="DW68" s="603">
        <f t="shared" si="226"/>
        <v>20442.24778761062</v>
      </c>
      <c r="DX68" s="600">
        <f t="shared" si="227"/>
        <v>20223.357843137255</v>
      </c>
      <c r="DY68" s="600">
        <f t="shared" si="228"/>
        <v>20161.537735849055</v>
      </c>
      <c r="DZ68" s="600">
        <f t="shared" si="229"/>
        <v>21038.462264150945</v>
      </c>
      <c r="EA68" s="600">
        <f t="shared" si="230"/>
        <v>26913.46052631579</v>
      </c>
      <c r="EB68" s="600">
        <f t="shared" si="231"/>
        <v>23883.685714285715</v>
      </c>
      <c r="EC68" s="600">
        <f t="shared" si="232"/>
        <v>24236.54</v>
      </c>
      <c r="ED68" s="600">
        <f t="shared" si="233"/>
        <v>27839.375</v>
      </c>
      <c r="EE68" s="603">
        <f t="shared" si="234"/>
        <v>28186.67716706622</v>
      </c>
      <c r="EF68" s="600">
        <f t="shared" si="235"/>
        <v>28521.608013958266</v>
      </c>
      <c r="EG68" s="600">
        <f t="shared" si="236"/>
        <v>28844.816995414429</v>
      </c>
      <c r="EH68" s="601">
        <f t="shared" si="237"/>
        <v>29156.908888915503</v>
      </c>
      <c r="EI68" s="603">
        <f t="shared" si="250"/>
        <v>21024.769911504427</v>
      </c>
      <c r="EJ68" s="600">
        <f t="shared" si="251"/>
        <v>20957.450980392157</v>
      </c>
      <c r="EK68" s="600">
        <f t="shared" si="252"/>
        <v>21525.405660377357</v>
      </c>
      <c r="EL68" s="600">
        <f t="shared" si="253"/>
        <v>22757</v>
      </c>
      <c r="EM68" s="600">
        <f t="shared" si="254"/>
        <v>27638.63157894737</v>
      </c>
      <c r="EN68" s="600">
        <f t="shared" si="255"/>
        <v>24876.923809523811</v>
      </c>
      <c r="EO68" s="600">
        <f t="shared" si="119"/>
        <v>24782.690000000002</v>
      </c>
      <c r="EP68" s="601">
        <f t="shared" si="120"/>
        <v>28391.25</v>
      </c>
      <c r="EQ68" s="600">
        <f t="shared" si="121"/>
        <v>28728.789783973152</v>
      </c>
      <c r="ER68" s="600">
        <f t="shared" si="122"/>
        <v>29054.305995578969</v>
      </c>
      <c r="ES68" s="600">
        <f t="shared" si="123"/>
        <v>29368.429833908187</v>
      </c>
      <c r="ET68" s="601">
        <f t="shared" si="124"/>
        <v>29671.749076635628</v>
      </c>
      <c r="EV68" s="605">
        <v>1512044.82</v>
      </c>
      <c r="EW68" s="604">
        <v>1512044.82</v>
      </c>
      <c r="EX68" s="604">
        <v>1512044.82</v>
      </c>
      <c r="EY68" s="604">
        <v>1533257.8800000001</v>
      </c>
      <c r="EZ68" s="604">
        <v>1538967.54</v>
      </c>
      <c r="FA68" s="604">
        <v>1543535.4</v>
      </c>
      <c r="FB68" s="604">
        <v>1538067.96</v>
      </c>
      <c r="FC68" s="604">
        <v>1512512.54</v>
      </c>
      <c r="FD68" s="605">
        <f t="shared" si="125"/>
        <v>1532548.0705545021</v>
      </c>
      <c r="FE68" s="604">
        <f t="shared" ref="FE68:FG87" si="291">FD68*$FD$186</f>
        <v>1552849.0022041914</v>
      </c>
      <c r="FF68" s="604">
        <f t="shared" si="291"/>
        <v>1573418.8505904998</v>
      </c>
      <c r="FG68" s="606">
        <f t="shared" si="291"/>
        <v>1594261.1779248805</v>
      </c>
    </row>
    <row r="69" spans="1:163" x14ac:dyDescent="0.25">
      <c r="A69" s="108">
        <v>68</v>
      </c>
      <c r="B69" s="130" t="s">
        <v>62</v>
      </c>
      <c r="C69" s="605">
        <v>973473</v>
      </c>
      <c r="D69" s="604">
        <v>875191</v>
      </c>
      <c r="E69" s="604">
        <v>1042807</v>
      </c>
      <c r="F69" s="604">
        <v>1088827</v>
      </c>
      <c r="G69" s="604">
        <v>1167940</v>
      </c>
      <c r="H69" s="604">
        <v>1060290</v>
      </c>
      <c r="I69" s="600">
        <v>1214540</v>
      </c>
      <c r="J69" s="601">
        <v>1112882</v>
      </c>
      <c r="K69" s="600">
        <f t="shared" ref="K69:N69" si="292">J69*K$186</f>
        <v>1145063.6107247111</v>
      </c>
      <c r="L69" s="600">
        <f t="shared" si="292"/>
        <v>1177245.2214494222</v>
      </c>
      <c r="M69" s="600">
        <f t="shared" si="292"/>
        <v>1209426.8321741333</v>
      </c>
      <c r="N69" s="600">
        <f t="shared" si="292"/>
        <v>1241608.4428988441</v>
      </c>
      <c r="O69" s="603">
        <v>0</v>
      </c>
      <c r="P69" s="600">
        <v>0</v>
      </c>
      <c r="Q69" s="600">
        <v>0</v>
      </c>
      <c r="R69" s="600">
        <v>0</v>
      </c>
      <c r="S69" s="600">
        <v>0</v>
      </c>
      <c r="T69" s="600">
        <v>0</v>
      </c>
      <c r="U69" s="600">
        <v>0</v>
      </c>
      <c r="V69" s="600">
        <v>0</v>
      </c>
      <c r="W69" s="603">
        <f t="shared" si="63"/>
        <v>0</v>
      </c>
      <c r="X69" s="600">
        <f t="shared" si="287"/>
        <v>0</v>
      </c>
      <c r="Y69" s="600">
        <f t="shared" si="287"/>
        <v>0</v>
      </c>
      <c r="Z69" s="601">
        <f t="shared" si="287"/>
        <v>0</v>
      </c>
      <c r="AA69" s="604">
        <f t="shared" si="65"/>
        <v>973473</v>
      </c>
      <c r="AB69" s="604">
        <f t="shared" si="66"/>
        <v>875191</v>
      </c>
      <c r="AC69" s="604">
        <f t="shared" si="67"/>
        <v>1042807</v>
      </c>
      <c r="AD69" s="604">
        <f t="shared" si="68"/>
        <v>1088827</v>
      </c>
      <c r="AE69" s="604">
        <f t="shared" si="69"/>
        <v>1167940</v>
      </c>
      <c r="AF69" s="604">
        <f t="shared" si="70"/>
        <v>1060290</v>
      </c>
      <c r="AG69" s="604">
        <f t="shared" si="71"/>
        <v>1214540</v>
      </c>
      <c r="AH69" s="604">
        <f t="shared" si="72"/>
        <v>1112882</v>
      </c>
      <c r="AI69" s="605">
        <f t="shared" si="73"/>
        <v>1145063.6107247111</v>
      </c>
      <c r="AJ69" s="604">
        <f t="shared" si="74"/>
        <v>1177245.2214494222</v>
      </c>
      <c r="AK69" s="604">
        <f t="shared" si="75"/>
        <v>1209426.8321741333</v>
      </c>
      <c r="AL69" s="606">
        <f t="shared" si="76"/>
        <v>1241608.4428988441</v>
      </c>
      <c r="AM69" s="600">
        <f t="shared" si="77"/>
        <v>906840.5</v>
      </c>
      <c r="AN69" s="600">
        <f t="shared" si="78"/>
        <v>686211</v>
      </c>
      <c r="AO69" s="600">
        <f t="shared" si="79"/>
        <v>867894.5</v>
      </c>
      <c r="AP69" s="600">
        <f t="shared" si="80"/>
        <v>916674.5</v>
      </c>
      <c r="AQ69" s="600">
        <f t="shared" si="81"/>
        <v>980318.75</v>
      </c>
      <c r="AR69" s="600">
        <f t="shared" si="82"/>
        <v>1060290</v>
      </c>
      <c r="AS69" s="600">
        <f t="shared" si="83"/>
        <v>1214540</v>
      </c>
      <c r="AT69" s="600">
        <f t="shared" si="84"/>
        <v>1112882</v>
      </c>
      <c r="AU69" s="603">
        <f t="shared" si="85"/>
        <v>1145063.6107247111</v>
      </c>
      <c r="AV69" s="600">
        <f t="shared" si="199"/>
        <v>1177245.2214494222</v>
      </c>
      <c r="AW69" s="600">
        <f t="shared" si="200"/>
        <v>1209426.8321741333</v>
      </c>
      <c r="AX69" s="601">
        <f t="shared" si="201"/>
        <v>1241608.4428988441</v>
      </c>
      <c r="AY69" s="600">
        <f t="shared" si="202"/>
        <v>66632.5</v>
      </c>
      <c r="AZ69" s="600">
        <f t="shared" si="203"/>
        <v>188980</v>
      </c>
      <c r="BA69" s="600">
        <f t="shared" si="204"/>
        <v>174912.5</v>
      </c>
      <c r="BB69" s="600">
        <f t="shared" si="205"/>
        <v>172152.5</v>
      </c>
      <c r="BC69" s="600">
        <f t="shared" si="206"/>
        <v>187621.25</v>
      </c>
      <c r="BD69" s="600">
        <f t="shared" si="207"/>
        <v>0</v>
      </c>
      <c r="BE69" s="600">
        <f t="shared" si="88"/>
        <v>0</v>
      </c>
      <c r="BF69" s="600">
        <f t="shared" si="89"/>
        <v>0</v>
      </c>
      <c r="BG69" s="603">
        <f t="shared" si="90"/>
        <v>0</v>
      </c>
      <c r="BH69" s="600">
        <f t="shared" si="91"/>
        <v>0</v>
      </c>
      <c r="BI69" s="600">
        <f t="shared" si="92"/>
        <v>0</v>
      </c>
      <c r="BJ69" s="601">
        <f t="shared" si="93"/>
        <v>0</v>
      </c>
      <c r="BK69" s="604">
        <v>53306</v>
      </c>
      <c r="BL69" s="604">
        <v>151184</v>
      </c>
      <c r="BM69" s="604">
        <v>139930</v>
      </c>
      <c r="BN69" s="604">
        <v>137722</v>
      </c>
      <c r="BO69" s="604">
        <v>150097</v>
      </c>
      <c r="BP69" s="604">
        <v>0</v>
      </c>
      <c r="BQ69" s="604">
        <v>0</v>
      </c>
      <c r="BR69" s="604">
        <v>0</v>
      </c>
      <c r="BS69" s="605">
        <f t="shared" si="94"/>
        <v>0</v>
      </c>
      <c r="BT69" s="604">
        <f t="shared" si="288"/>
        <v>0</v>
      </c>
      <c r="BU69" s="604">
        <f t="shared" si="288"/>
        <v>0</v>
      </c>
      <c r="BV69" s="606">
        <f t="shared" si="288"/>
        <v>0</v>
      </c>
      <c r="BW69" s="604">
        <f t="shared" si="239"/>
        <v>90121.239999999991</v>
      </c>
      <c r="BX69" s="604">
        <f t="shared" si="240"/>
        <v>187999.24</v>
      </c>
      <c r="BY69" s="604">
        <f t="shared" si="241"/>
        <v>176745.24</v>
      </c>
      <c r="BZ69" s="604">
        <f t="shared" si="242"/>
        <v>174537.24</v>
      </c>
      <c r="CA69" s="604">
        <f t="shared" si="243"/>
        <v>186912.24</v>
      </c>
      <c r="CB69" s="604">
        <f t="shared" si="244"/>
        <v>36815.24</v>
      </c>
      <c r="CC69" s="604">
        <f t="shared" si="245"/>
        <v>36751.440000000002</v>
      </c>
      <c r="CD69" s="604">
        <f t="shared" si="102"/>
        <v>5604.5</v>
      </c>
      <c r="CE69" s="605">
        <f t="shared" si="246"/>
        <v>5678.7401322455862</v>
      </c>
      <c r="CF69" s="604">
        <f t="shared" si="247"/>
        <v>5753.9636880322269</v>
      </c>
      <c r="CG69" s="604">
        <f t="shared" si="248"/>
        <v>5830.1836943014414</v>
      </c>
      <c r="CH69" s="606">
        <f t="shared" si="249"/>
        <v>5907.4133505564141</v>
      </c>
      <c r="CI69" s="159">
        <f t="shared" si="107"/>
        <v>28.142857142857142</v>
      </c>
      <c r="CJ69" s="157">
        <v>41</v>
      </c>
      <c r="CK69" s="158">
        <v>41</v>
      </c>
      <c r="CL69" s="158">
        <v>31</v>
      </c>
      <c r="CM69" s="158">
        <v>28</v>
      </c>
      <c r="CN69" s="158">
        <v>25</v>
      </c>
      <c r="CO69" s="158">
        <v>24</v>
      </c>
      <c r="CP69" s="158">
        <v>27</v>
      </c>
      <c r="CQ69" s="158">
        <v>21</v>
      </c>
      <c r="CR69" s="157">
        <f t="shared" si="108"/>
        <v>21.387837856782369</v>
      </c>
      <c r="CS69" s="158">
        <f t="shared" si="289"/>
        <v>21.775675713564738</v>
      </c>
      <c r="CT69" s="158">
        <f t="shared" si="289"/>
        <v>22.163513570347106</v>
      </c>
      <c r="CU69" s="158">
        <f t="shared" si="289"/>
        <v>22.551351427129475</v>
      </c>
      <c r="CV69" s="310">
        <f t="shared" si="109"/>
        <v>21.969594641955922</v>
      </c>
      <c r="CW69" s="604">
        <f t="shared" si="110"/>
        <v>23942.636025356122</v>
      </c>
      <c r="CX69" s="600">
        <f t="shared" si="111"/>
        <v>23942.636025356122</v>
      </c>
      <c r="CY69" s="604">
        <f t="shared" si="26"/>
        <v>25032.781477250788</v>
      </c>
      <c r="CZ69" s="604">
        <f t="shared" si="27"/>
        <v>25146.285287234725</v>
      </c>
      <c r="DA69" s="604">
        <f t="shared" si="28"/>
        <v>25232.422514871636</v>
      </c>
      <c r="DB69" s="604">
        <f t="shared" si="208"/>
        <v>26048.122113012643</v>
      </c>
      <c r="DC69" s="604">
        <f t="shared" si="209"/>
        <v>26479.357627926373</v>
      </c>
      <c r="DD69" s="604">
        <f t="shared" si="209"/>
        <v>26931.540509428491</v>
      </c>
      <c r="DE69" s="605">
        <f t="shared" si="210"/>
        <v>27150.99054421578</v>
      </c>
      <c r="DF69" s="604">
        <f t="shared" si="211"/>
        <v>27524.333956490984</v>
      </c>
      <c r="DG69" s="604">
        <f t="shared" si="212"/>
        <v>27884.378428171603</v>
      </c>
      <c r="DH69" s="606">
        <f t="shared" si="213"/>
        <v>28231.822111100952</v>
      </c>
      <c r="DJ69" s="9" t="s">
        <v>62</v>
      </c>
      <c r="DK69" s="603">
        <f t="shared" si="214"/>
        <v>1625.1829268292684</v>
      </c>
      <c r="DL69" s="600">
        <f t="shared" si="215"/>
        <v>4609.2682926829266</v>
      </c>
      <c r="DM69" s="600">
        <f t="shared" si="216"/>
        <v>5642.3387096774195</v>
      </c>
      <c r="DN69" s="600">
        <f t="shared" si="217"/>
        <v>6148.3035714285716</v>
      </c>
      <c r="DO69" s="600">
        <f t="shared" si="218"/>
        <v>7504.85</v>
      </c>
      <c r="DP69" s="600">
        <f t="shared" si="219"/>
        <v>0</v>
      </c>
      <c r="DQ69" s="600">
        <f t="shared" si="220"/>
        <v>0</v>
      </c>
      <c r="DR69" s="601">
        <f t="shared" si="221"/>
        <v>0</v>
      </c>
      <c r="DS69" s="600">
        <f t="shared" si="222"/>
        <v>0</v>
      </c>
      <c r="DT69" s="600">
        <f t="shared" si="223"/>
        <v>0</v>
      </c>
      <c r="DU69" s="600">
        <f t="shared" si="224"/>
        <v>0</v>
      </c>
      <c r="DV69" s="600">
        <f t="shared" si="225"/>
        <v>0</v>
      </c>
      <c r="DW69" s="603">
        <f t="shared" si="226"/>
        <v>22118.060975609755</v>
      </c>
      <c r="DX69" s="600">
        <f t="shared" si="227"/>
        <v>16736.853658536584</v>
      </c>
      <c r="DY69" s="600">
        <f t="shared" si="228"/>
        <v>27996.596774193549</v>
      </c>
      <c r="DZ69" s="600">
        <f t="shared" si="229"/>
        <v>32738.375</v>
      </c>
      <c r="EA69" s="600">
        <f t="shared" si="230"/>
        <v>39212.75</v>
      </c>
      <c r="EB69" s="600">
        <f t="shared" si="231"/>
        <v>44178.75</v>
      </c>
      <c r="EC69" s="600">
        <f t="shared" si="232"/>
        <v>44982.962962962964</v>
      </c>
      <c r="ED69" s="600">
        <f t="shared" si="233"/>
        <v>52994.380952380954</v>
      </c>
      <c r="EE69" s="603">
        <f t="shared" si="234"/>
        <v>53538.072356462908</v>
      </c>
      <c r="EF69" s="600">
        <f t="shared" si="235"/>
        <v>54062.39681995631</v>
      </c>
      <c r="EG69" s="600">
        <f t="shared" si="236"/>
        <v>54568.371045295062</v>
      </c>
      <c r="EH69" s="601">
        <f t="shared" si="237"/>
        <v>55056.941793970633</v>
      </c>
      <c r="EI69" s="603">
        <f t="shared" si="250"/>
        <v>23743.243902439022</v>
      </c>
      <c r="EJ69" s="600">
        <f t="shared" si="251"/>
        <v>21346.121951219509</v>
      </c>
      <c r="EK69" s="600">
        <f t="shared" si="252"/>
        <v>33638.93548387097</v>
      </c>
      <c r="EL69" s="600">
        <f t="shared" si="253"/>
        <v>38886.678571428572</v>
      </c>
      <c r="EM69" s="600">
        <f t="shared" si="254"/>
        <v>46717.599999999999</v>
      </c>
      <c r="EN69" s="600">
        <f t="shared" si="255"/>
        <v>44178.75</v>
      </c>
      <c r="EO69" s="600">
        <f t="shared" si="119"/>
        <v>44982.962962962964</v>
      </c>
      <c r="EP69" s="601">
        <f t="shared" si="120"/>
        <v>52994.380952380954</v>
      </c>
      <c r="EQ69" s="600">
        <f t="shared" si="121"/>
        <v>53538.072356462908</v>
      </c>
      <c r="ER69" s="600">
        <f t="shared" si="122"/>
        <v>54062.39681995631</v>
      </c>
      <c r="ES69" s="600">
        <f t="shared" si="123"/>
        <v>54568.371045295062</v>
      </c>
      <c r="ET69" s="601">
        <f t="shared" si="124"/>
        <v>55056.941793970633</v>
      </c>
      <c r="EV69" s="605">
        <v>36815.24</v>
      </c>
      <c r="EW69" s="604">
        <v>36815.24</v>
      </c>
      <c r="EX69" s="604">
        <v>36815.24</v>
      </c>
      <c r="EY69" s="604">
        <v>36815.24</v>
      </c>
      <c r="EZ69" s="604">
        <v>36815.24</v>
      </c>
      <c r="FA69" s="604">
        <v>36815.24</v>
      </c>
      <c r="FB69" s="604">
        <v>36751.440000000002</v>
      </c>
      <c r="FC69" s="604">
        <v>5604.5</v>
      </c>
      <c r="FD69" s="605">
        <f t="shared" si="125"/>
        <v>5678.7401322455862</v>
      </c>
      <c r="FE69" s="604">
        <f t="shared" si="291"/>
        <v>5753.9636880322269</v>
      </c>
      <c r="FF69" s="604">
        <f t="shared" si="291"/>
        <v>5830.1836943014414</v>
      </c>
      <c r="FG69" s="606">
        <f t="shared" si="291"/>
        <v>5907.4133505564141</v>
      </c>
    </row>
    <row r="70" spans="1:163" x14ac:dyDescent="0.25">
      <c r="A70" s="108">
        <v>69</v>
      </c>
      <c r="B70" s="130" t="s">
        <v>63</v>
      </c>
      <c r="C70" s="605">
        <v>10108410</v>
      </c>
      <c r="D70" s="604">
        <v>10308844</v>
      </c>
      <c r="E70" s="604">
        <v>10543633</v>
      </c>
      <c r="F70" s="604">
        <v>10980616</v>
      </c>
      <c r="G70" s="604">
        <v>12396228</v>
      </c>
      <c r="H70" s="604">
        <v>13790789</v>
      </c>
      <c r="I70" s="600">
        <v>14334198</v>
      </c>
      <c r="J70" s="601">
        <v>14057867</v>
      </c>
      <c r="K70" s="600">
        <f t="shared" ref="K70:N70" si="293">J70*K$186</f>
        <v>14464383.417206641</v>
      </c>
      <c r="L70" s="600">
        <f t="shared" si="293"/>
        <v>14870899.834413283</v>
      </c>
      <c r="M70" s="600">
        <f t="shared" si="293"/>
        <v>15277416.251619924</v>
      </c>
      <c r="N70" s="600">
        <f t="shared" si="293"/>
        <v>15683932.668826563</v>
      </c>
      <c r="O70" s="603">
        <v>537997</v>
      </c>
      <c r="P70" s="600">
        <v>591627</v>
      </c>
      <c r="Q70" s="600">
        <v>598113</v>
      </c>
      <c r="R70" s="600">
        <v>675357</v>
      </c>
      <c r="S70" s="600">
        <v>428525</v>
      </c>
      <c r="T70" s="600">
        <v>700888</v>
      </c>
      <c r="U70" s="600">
        <v>390957</v>
      </c>
      <c r="V70" s="600">
        <v>607760</v>
      </c>
      <c r="W70" s="603">
        <f t="shared" si="63"/>
        <v>607807.68851615372</v>
      </c>
      <c r="X70" s="600">
        <f t="shared" si="287"/>
        <v>607855.37703230756</v>
      </c>
      <c r="Y70" s="600">
        <f t="shared" si="287"/>
        <v>607903.0655484614</v>
      </c>
      <c r="Z70" s="601">
        <f t="shared" si="287"/>
        <v>607950.75406461512</v>
      </c>
      <c r="AA70" s="604">
        <f t="shared" si="65"/>
        <v>9570413</v>
      </c>
      <c r="AB70" s="604">
        <f t="shared" si="66"/>
        <v>9717217</v>
      </c>
      <c r="AC70" s="604">
        <f t="shared" si="67"/>
        <v>9945520</v>
      </c>
      <c r="AD70" s="604">
        <f t="shared" si="68"/>
        <v>10305259</v>
      </c>
      <c r="AE70" s="604">
        <f t="shared" si="69"/>
        <v>11967703</v>
      </c>
      <c r="AF70" s="604">
        <f t="shared" si="70"/>
        <v>13089901</v>
      </c>
      <c r="AG70" s="604">
        <f t="shared" si="71"/>
        <v>13943241</v>
      </c>
      <c r="AH70" s="604">
        <f t="shared" si="72"/>
        <v>13450107</v>
      </c>
      <c r="AI70" s="605">
        <f t="shared" si="73"/>
        <v>13856575.728690488</v>
      </c>
      <c r="AJ70" s="604">
        <f t="shared" si="74"/>
        <v>14263044.457380975</v>
      </c>
      <c r="AK70" s="604">
        <f t="shared" si="75"/>
        <v>14669513.186071463</v>
      </c>
      <c r="AL70" s="606">
        <f t="shared" si="76"/>
        <v>15075981.914761947</v>
      </c>
      <c r="AM70" s="600">
        <f t="shared" si="77"/>
        <v>7849140.5</v>
      </c>
      <c r="AN70" s="600">
        <f t="shared" si="78"/>
        <v>8291755.75</v>
      </c>
      <c r="AO70" s="600">
        <f t="shared" si="79"/>
        <v>8323380</v>
      </c>
      <c r="AP70" s="600">
        <f t="shared" si="80"/>
        <v>8606937.75</v>
      </c>
      <c r="AQ70" s="600">
        <f t="shared" si="81"/>
        <v>10641470.5</v>
      </c>
      <c r="AR70" s="600">
        <f t="shared" si="82"/>
        <v>11945801</v>
      </c>
      <c r="AS70" s="600">
        <f t="shared" si="83"/>
        <v>12691869.75</v>
      </c>
      <c r="AT70" s="600">
        <f t="shared" si="84"/>
        <v>12231884.5</v>
      </c>
      <c r="AU70" s="603">
        <f t="shared" si="85"/>
        <v>12642713.143911595</v>
      </c>
      <c r="AV70" s="600">
        <f t="shared" si="199"/>
        <v>13053559.516823849</v>
      </c>
      <c r="AW70" s="600">
        <f t="shared" si="200"/>
        <v>13464422.993268991</v>
      </c>
      <c r="AX70" s="601">
        <f t="shared" si="201"/>
        <v>13875302.904896196</v>
      </c>
      <c r="AY70" s="600">
        <f t="shared" si="202"/>
        <v>1721272.5</v>
      </c>
      <c r="AZ70" s="600">
        <f t="shared" si="203"/>
        <v>1425461.25</v>
      </c>
      <c r="BA70" s="600">
        <f t="shared" si="204"/>
        <v>1622140</v>
      </c>
      <c r="BB70" s="600">
        <f t="shared" si="205"/>
        <v>1698321.25</v>
      </c>
      <c r="BC70" s="600">
        <f t="shared" si="206"/>
        <v>1326232.5</v>
      </c>
      <c r="BD70" s="600">
        <f t="shared" si="207"/>
        <v>1144100</v>
      </c>
      <c r="BE70" s="600">
        <f t="shared" si="88"/>
        <v>1251371.25</v>
      </c>
      <c r="BF70" s="600">
        <f t="shared" si="89"/>
        <v>1218222.5</v>
      </c>
      <c r="BG70" s="603">
        <f t="shared" si="90"/>
        <v>1218773.4890243975</v>
      </c>
      <c r="BH70" s="600">
        <f t="shared" si="91"/>
        <v>1219324.4780487949</v>
      </c>
      <c r="BI70" s="600">
        <f t="shared" si="92"/>
        <v>1219875.4670731926</v>
      </c>
      <c r="BJ70" s="601">
        <f t="shared" si="93"/>
        <v>1220426.45609759</v>
      </c>
      <c r="BK70" s="604">
        <v>1377018</v>
      </c>
      <c r="BL70" s="604">
        <v>1140369</v>
      </c>
      <c r="BM70" s="604">
        <v>1297712</v>
      </c>
      <c r="BN70" s="604">
        <v>1358657</v>
      </c>
      <c r="BO70" s="604">
        <v>1060986</v>
      </c>
      <c r="BP70" s="604">
        <v>915280</v>
      </c>
      <c r="BQ70" s="604">
        <v>1001097</v>
      </c>
      <c r="BR70" s="604">
        <v>974578</v>
      </c>
      <c r="BS70" s="605">
        <f t="shared" si="94"/>
        <v>975018.79121951794</v>
      </c>
      <c r="BT70" s="604">
        <f t="shared" si="288"/>
        <v>975459.58243903599</v>
      </c>
      <c r="BU70" s="604">
        <f t="shared" si="288"/>
        <v>975900.37365855405</v>
      </c>
      <c r="BV70" s="606">
        <f t="shared" si="288"/>
        <v>976341.16487807198</v>
      </c>
      <c r="BW70" s="604">
        <f t="shared" si="239"/>
        <v>4731057.26</v>
      </c>
      <c r="BX70" s="604">
        <f t="shared" si="240"/>
        <v>4494408.26</v>
      </c>
      <c r="BY70" s="604">
        <f t="shared" si="241"/>
        <v>4651751.26</v>
      </c>
      <c r="BZ70" s="604">
        <f t="shared" si="242"/>
        <v>4796325.74</v>
      </c>
      <c r="CA70" s="604">
        <f t="shared" si="243"/>
        <v>4528247.82</v>
      </c>
      <c r="CB70" s="604">
        <f t="shared" si="244"/>
        <v>4406955.88</v>
      </c>
      <c r="CC70" s="604">
        <f t="shared" si="245"/>
        <v>4492573.5600000005</v>
      </c>
      <c r="CD70" s="604">
        <f t="shared" si="102"/>
        <v>4419602.4399999995</v>
      </c>
      <c r="CE70" s="605">
        <f t="shared" si="246"/>
        <v>4465677.8230680097</v>
      </c>
      <c r="CF70" s="604">
        <f t="shared" si="247"/>
        <v>4512357.7057584319</v>
      </c>
      <c r="CG70" s="604">
        <f t="shared" si="248"/>
        <v>4559650.09558878</v>
      </c>
      <c r="CH70" s="606">
        <f t="shared" si="249"/>
        <v>4607563.1061483249</v>
      </c>
      <c r="CI70" s="159">
        <f t="shared" si="107"/>
        <v>380.42857142857144</v>
      </c>
      <c r="CJ70" s="157">
        <v>347</v>
      </c>
      <c r="CK70" s="158">
        <v>351</v>
      </c>
      <c r="CL70" s="158">
        <v>359</v>
      </c>
      <c r="CM70" s="158">
        <v>367</v>
      </c>
      <c r="CN70" s="158">
        <v>378</v>
      </c>
      <c r="CO70" s="158">
        <v>398</v>
      </c>
      <c r="CP70" s="158">
        <v>419</v>
      </c>
      <c r="CQ70" s="158">
        <v>391</v>
      </c>
      <c r="CR70" s="157">
        <f t="shared" si="108"/>
        <v>398.2211715239003</v>
      </c>
      <c r="CS70" s="158">
        <f t="shared" si="289"/>
        <v>405.44234304780059</v>
      </c>
      <c r="CT70" s="158">
        <f t="shared" si="289"/>
        <v>412.66351457170089</v>
      </c>
      <c r="CU70" s="158">
        <f t="shared" si="289"/>
        <v>419.88468609560118</v>
      </c>
      <c r="CV70" s="310">
        <f t="shared" si="109"/>
        <v>409.05292880975077</v>
      </c>
      <c r="CW70" s="604">
        <f t="shared" si="110"/>
        <v>23942.636025356122</v>
      </c>
      <c r="CX70" s="600">
        <f t="shared" si="111"/>
        <v>23942.636025356122</v>
      </c>
      <c r="CY70" s="604">
        <f t="shared" si="26"/>
        <v>25032.781477250788</v>
      </c>
      <c r="CZ70" s="604">
        <f t="shared" si="27"/>
        <v>25146.285287234725</v>
      </c>
      <c r="DA70" s="604">
        <f t="shared" si="28"/>
        <v>25232.422514871636</v>
      </c>
      <c r="DB70" s="604">
        <f t="shared" si="208"/>
        <v>26048.122113012643</v>
      </c>
      <c r="DC70" s="604">
        <f t="shared" si="209"/>
        <v>26479.357627926373</v>
      </c>
      <c r="DD70" s="604">
        <f t="shared" si="209"/>
        <v>26931.540509428491</v>
      </c>
      <c r="DE70" s="605">
        <f t="shared" si="210"/>
        <v>27150.99054421578</v>
      </c>
      <c r="DF70" s="604">
        <f t="shared" si="211"/>
        <v>27524.333956490984</v>
      </c>
      <c r="DG70" s="604">
        <f t="shared" si="212"/>
        <v>27884.378428171603</v>
      </c>
      <c r="DH70" s="606">
        <f t="shared" si="213"/>
        <v>28231.822111100952</v>
      </c>
      <c r="DJ70" s="9" t="s">
        <v>63</v>
      </c>
      <c r="DK70" s="603">
        <f t="shared" si="214"/>
        <v>4960.4394812680111</v>
      </c>
      <c r="DL70" s="600">
        <f t="shared" si="215"/>
        <v>4061.1431623931626</v>
      </c>
      <c r="DM70" s="600">
        <f t="shared" si="216"/>
        <v>4518.4958217270196</v>
      </c>
      <c r="DN70" s="600">
        <f t="shared" si="217"/>
        <v>4627.5783378746592</v>
      </c>
      <c r="DO70" s="600">
        <f t="shared" si="218"/>
        <v>3508.5515873015875</v>
      </c>
      <c r="DP70" s="600">
        <f t="shared" si="219"/>
        <v>2874.6231155778896</v>
      </c>
      <c r="DQ70" s="600">
        <f t="shared" si="220"/>
        <v>2986.5662291169451</v>
      </c>
      <c r="DR70" s="601">
        <f t="shared" si="221"/>
        <v>3115.6585677749363</v>
      </c>
      <c r="DS70" s="600">
        <f t="shared" si="222"/>
        <v>3060.5441804121897</v>
      </c>
      <c r="DT70" s="600">
        <f t="shared" si="223"/>
        <v>3007.39303369959</v>
      </c>
      <c r="DU70" s="600">
        <f t="shared" si="224"/>
        <v>2956.1020637826159</v>
      </c>
      <c r="DV70" s="600">
        <f t="shared" si="225"/>
        <v>2906.5752967702138</v>
      </c>
      <c r="DW70" s="603">
        <f t="shared" si="226"/>
        <v>22620.001440922191</v>
      </c>
      <c r="DX70" s="600">
        <f t="shared" si="227"/>
        <v>23623.235754985755</v>
      </c>
      <c r="DY70" s="600">
        <f t="shared" si="228"/>
        <v>23184.90250696379</v>
      </c>
      <c r="DZ70" s="600">
        <f t="shared" si="229"/>
        <v>23452.146457765666</v>
      </c>
      <c r="EA70" s="600">
        <f t="shared" si="230"/>
        <v>28152.038359788359</v>
      </c>
      <c r="EB70" s="600">
        <f t="shared" si="231"/>
        <v>30014.575376884422</v>
      </c>
      <c r="EC70" s="600">
        <f t="shared" si="232"/>
        <v>30290.858591885441</v>
      </c>
      <c r="ED70" s="600">
        <f t="shared" si="233"/>
        <v>31283.592071611252</v>
      </c>
      <c r="EE70" s="603">
        <f t="shared" si="234"/>
        <v>31735.636232760167</v>
      </c>
      <c r="EF70" s="600">
        <f t="shared" si="235"/>
        <v>32171.578038148717</v>
      </c>
      <c r="EG70" s="600">
        <f t="shared" si="236"/>
        <v>32592.262809949425</v>
      </c>
      <c r="EH70" s="601">
        <f t="shared" si="237"/>
        <v>32998.477718974646</v>
      </c>
      <c r="EI70" s="603">
        <f t="shared" si="250"/>
        <v>27580.440922190202</v>
      </c>
      <c r="EJ70" s="600">
        <f t="shared" si="251"/>
        <v>27684.378917378919</v>
      </c>
      <c r="EK70" s="600">
        <f t="shared" si="252"/>
        <v>27703.398328690811</v>
      </c>
      <c r="EL70" s="600">
        <f t="shared" si="253"/>
        <v>28079.724795640326</v>
      </c>
      <c r="EM70" s="600">
        <f t="shared" si="254"/>
        <v>31660.589947089946</v>
      </c>
      <c r="EN70" s="600">
        <f t="shared" si="255"/>
        <v>32889.19849246231</v>
      </c>
      <c r="EO70" s="600">
        <f t="shared" si="119"/>
        <v>33277.424821002387</v>
      </c>
      <c r="EP70" s="601">
        <f t="shared" si="120"/>
        <v>34399.250639386191</v>
      </c>
      <c r="EQ70" s="600">
        <f t="shared" si="121"/>
        <v>34796.180413172355</v>
      </c>
      <c r="ER70" s="600">
        <f t="shared" si="122"/>
        <v>35178.971071848304</v>
      </c>
      <c r="ES70" s="600">
        <f t="shared" si="123"/>
        <v>35548.36487373204</v>
      </c>
      <c r="ET70" s="601">
        <f t="shared" si="124"/>
        <v>35905.053015744859</v>
      </c>
      <c r="EV70" s="605">
        <v>3354039.2600000002</v>
      </c>
      <c r="EW70" s="604">
        <v>3354039.2600000002</v>
      </c>
      <c r="EX70" s="604">
        <v>3354039.2600000002</v>
      </c>
      <c r="EY70" s="604">
        <v>3437668.74</v>
      </c>
      <c r="EZ70" s="604">
        <v>3467261.82</v>
      </c>
      <c r="FA70" s="604">
        <v>3491675.88</v>
      </c>
      <c r="FB70" s="604">
        <v>3491476.56</v>
      </c>
      <c r="FC70" s="604">
        <v>3445024.44</v>
      </c>
      <c r="FD70" s="605">
        <f t="shared" si="125"/>
        <v>3490659.0318484921</v>
      </c>
      <c r="FE70" s="604">
        <f t="shared" si="291"/>
        <v>3536898.1233193958</v>
      </c>
      <c r="FF70" s="604">
        <f t="shared" si="291"/>
        <v>3583749.7219302258</v>
      </c>
      <c r="FG70" s="606">
        <f t="shared" si="291"/>
        <v>3631221.9412702527</v>
      </c>
    </row>
    <row r="71" spans="1:163" x14ac:dyDescent="0.25">
      <c r="A71" s="108">
        <v>71</v>
      </c>
      <c r="B71" s="130" t="s">
        <v>64</v>
      </c>
      <c r="C71" s="605">
        <v>3957411</v>
      </c>
      <c r="D71" s="604">
        <v>4075213</v>
      </c>
      <c r="E71" s="604">
        <v>4054824</v>
      </c>
      <c r="F71" s="604">
        <v>4394118</v>
      </c>
      <c r="G71" s="604">
        <v>4944288</v>
      </c>
      <c r="H71" s="604">
        <v>4975723</v>
      </c>
      <c r="I71" s="600">
        <v>5058428</v>
      </c>
      <c r="J71" s="601">
        <v>5362134</v>
      </c>
      <c r="K71" s="600">
        <f t="shared" ref="K71:N71" si="294">J71*K$186</f>
        <v>5517192.765477147</v>
      </c>
      <c r="L71" s="600">
        <f t="shared" si="294"/>
        <v>5672251.5309542939</v>
      </c>
      <c r="M71" s="600">
        <f t="shared" si="294"/>
        <v>5827310.2964314399</v>
      </c>
      <c r="N71" s="600">
        <f t="shared" si="294"/>
        <v>5982369.061908585</v>
      </c>
      <c r="O71" s="603">
        <v>273432</v>
      </c>
      <c r="P71" s="600">
        <v>194617</v>
      </c>
      <c r="Q71" s="600">
        <v>204592</v>
      </c>
      <c r="R71" s="600">
        <v>234225</v>
      </c>
      <c r="S71" s="600">
        <v>250636</v>
      </c>
      <c r="T71" s="600">
        <v>279585</v>
      </c>
      <c r="U71" s="600">
        <v>187659</v>
      </c>
      <c r="V71" s="600">
        <v>288328</v>
      </c>
      <c r="W71" s="603">
        <f t="shared" si="63"/>
        <v>288350.62395433325</v>
      </c>
      <c r="X71" s="600">
        <f t="shared" si="287"/>
        <v>288373.2479086665</v>
      </c>
      <c r="Y71" s="600">
        <f t="shared" si="287"/>
        <v>288395.8718629998</v>
      </c>
      <c r="Z71" s="601">
        <f t="shared" si="287"/>
        <v>288418.49581733305</v>
      </c>
      <c r="AA71" s="604">
        <f t="shared" si="65"/>
        <v>3683979</v>
      </c>
      <c r="AB71" s="604">
        <f t="shared" si="66"/>
        <v>3880596</v>
      </c>
      <c r="AC71" s="604">
        <f t="shared" si="67"/>
        <v>3850232</v>
      </c>
      <c r="AD71" s="604">
        <f t="shared" si="68"/>
        <v>4159893</v>
      </c>
      <c r="AE71" s="604">
        <f t="shared" si="69"/>
        <v>4693652</v>
      </c>
      <c r="AF71" s="604">
        <f t="shared" si="70"/>
        <v>4696138</v>
      </c>
      <c r="AG71" s="604">
        <f t="shared" si="71"/>
        <v>4870769</v>
      </c>
      <c r="AH71" s="604">
        <f t="shared" si="72"/>
        <v>5073806</v>
      </c>
      <c r="AI71" s="605">
        <f t="shared" si="73"/>
        <v>5228842.1415228136</v>
      </c>
      <c r="AJ71" s="604">
        <f t="shared" si="74"/>
        <v>5383878.2830456272</v>
      </c>
      <c r="AK71" s="604">
        <f t="shared" si="75"/>
        <v>5538914.4245684398</v>
      </c>
      <c r="AL71" s="606">
        <f t="shared" si="76"/>
        <v>5693950.5660912516</v>
      </c>
      <c r="AM71" s="600">
        <f t="shared" si="77"/>
        <v>2969387.75</v>
      </c>
      <c r="AN71" s="600">
        <f t="shared" si="78"/>
        <v>3258213.5</v>
      </c>
      <c r="AO71" s="600">
        <f t="shared" si="79"/>
        <v>3347797</v>
      </c>
      <c r="AP71" s="600">
        <f t="shared" si="80"/>
        <v>3598343</v>
      </c>
      <c r="AQ71" s="600">
        <f t="shared" si="81"/>
        <v>4032695.75</v>
      </c>
      <c r="AR71" s="600">
        <f t="shared" si="82"/>
        <v>4125585.5</v>
      </c>
      <c r="AS71" s="600">
        <f t="shared" si="83"/>
        <v>4312499</v>
      </c>
      <c r="AT71" s="600">
        <f t="shared" si="84"/>
        <v>4470039.75</v>
      </c>
      <c r="AU71" s="603">
        <f t="shared" si="85"/>
        <v>4620173.6372782374</v>
      </c>
      <c r="AV71" s="600">
        <f t="shared" ref="AV71:AV102" si="295">IF(AU71*AV$186&gt;=AJ71,AJ71,AU71*AV$186)</f>
        <v>4770314.0034712879</v>
      </c>
      <c r="AW71" s="600">
        <f t="shared" ref="AW71:AW102" si="296">IF(AV71*AW$186&gt;=AK71,AK71,AV71*AW$186)</f>
        <v>4920460.6200071918</v>
      </c>
      <c r="AX71" s="601">
        <f t="shared" ref="AX71:AX102" si="297">IF(AW71*AX$186&gt;=AL71,AL71,AW71*AX$186)</f>
        <v>5070613.2426427389</v>
      </c>
      <c r="AY71" s="600">
        <f t="shared" ref="AY71:AY102" si="298">BK71*$AZ$2</f>
        <v>714591.25</v>
      </c>
      <c r="AZ71" s="600">
        <f t="shared" ref="AZ71:AZ102" si="299">BL71*$AZ$2</f>
        <v>622382.5</v>
      </c>
      <c r="BA71" s="600">
        <f t="shared" ref="BA71:BA102" si="300">BM71*$AZ$2</f>
        <v>502435</v>
      </c>
      <c r="BB71" s="600">
        <f t="shared" ref="BB71:BB102" si="301">BN71*$AZ$2</f>
        <v>561550</v>
      </c>
      <c r="BC71" s="600">
        <f t="shared" ref="BC71:BC102" si="302">BO71*$AZ$2</f>
        <v>660956.25</v>
      </c>
      <c r="BD71" s="600">
        <f t="shared" ref="BD71:BD102" si="303">BP71*$AZ$2</f>
        <v>570552.5</v>
      </c>
      <c r="BE71" s="600">
        <f t="shared" si="88"/>
        <v>558270</v>
      </c>
      <c r="BF71" s="600">
        <f t="shared" si="89"/>
        <v>603766.25</v>
      </c>
      <c r="BG71" s="603">
        <f t="shared" si="90"/>
        <v>604039.32702579093</v>
      </c>
      <c r="BH71" s="600">
        <f t="shared" si="91"/>
        <v>604312.40405158186</v>
      </c>
      <c r="BI71" s="600">
        <f t="shared" si="92"/>
        <v>604585.48107737291</v>
      </c>
      <c r="BJ71" s="601">
        <f t="shared" si="93"/>
        <v>604858.55810316384</v>
      </c>
      <c r="BK71" s="604">
        <v>571673</v>
      </c>
      <c r="BL71" s="604">
        <v>497906</v>
      </c>
      <c r="BM71" s="604">
        <v>401948</v>
      </c>
      <c r="BN71" s="604">
        <v>449240</v>
      </c>
      <c r="BO71" s="604">
        <v>528765</v>
      </c>
      <c r="BP71" s="604">
        <v>456442</v>
      </c>
      <c r="BQ71" s="604">
        <v>446616</v>
      </c>
      <c r="BR71" s="604">
        <v>483013</v>
      </c>
      <c r="BS71" s="605">
        <f t="shared" si="94"/>
        <v>483231.46162063273</v>
      </c>
      <c r="BT71" s="604">
        <f t="shared" si="288"/>
        <v>483449.92324126553</v>
      </c>
      <c r="BU71" s="604">
        <f t="shared" si="288"/>
        <v>483668.38486189832</v>
      </c>
      <c r="BV71" s="606">
        <f t="shared" si="288"/>
        <v>483886.84648253105</v>
      </c>
      <c r="BW71" s="604">
        <f t="shared" si="239"/>
        <v>1774552.48</v>
      </c>
      <c r="BX71" s="604">
        <f t="shared" si="240"/>
        <v>1700785.48</v>
      </c>
      <c r="BY71" s="604">
        <f t="shared" si="241"/>
        <v>1604827.48</v>
      </c>
      <c r="BZ71" s="604">
        <f t="shared" si="242"/>
        <v>1664491.62</v>
      </c>
      <c r="CA71" s="604">
        <f t="shared" si="243"/>
        <v>1744016.62</v>
      </c>
      <c r="CB71" s="604">
        <f t="shared" si="244"/>
        <v>1671843</v>
      </c>
      <c r="CC71" s="604">
        <f t="shared" si="245"/>
        <v>1660532.8800000001</v>
      </c>
      <c r="CD71" s="604">
        <f t="shared" si="102"/>
        <v>1675568.32</v>
      </c>
      <c r="CE71" s="605">
        <f t="shared" si="246"/>
        <v>1691583.9918386678</v>
      </c>
      <c r="CF71" s="604">
        <f t="shared" si="247"/>
        <v>1707808.9217691722</v>
      </c>
      <c r="CG71" s="604">
        <f t="shared" si="248"/>
        <v>1724245.8817334189</v>
      </c>
      <c r="CH71" s="606">
        <f t="shared" si="249"/>
        <v>1740897.680391903</v>
      </c>
      <c r="CI71" s="159">
        <f t="shared" si="107"/>
        <v>151.28571428571428</v>
      </c>
      <c r="CJ71" s="157">
        <v>138</v>
      </c>
      <c r="CK71" s="158">
        <v>141</v>
      </c>
      <c r="CL71" s="158">
        <v>140</v>
      </c>
      <c r="CM71" s="158">
        <v>151</v>
      </c>
      <c r="CN71" s="158">
        <v>156</v>
      </c>
      <c r="CO71" s="158">
        <v>157</v>
      </c>
      <c r="CP71" s="158">
        <v>162</v>
      </c>
      <c r="CQ71" s="158">
        <v>152</v>
      </c>
      <c r="CR71" s="157">
        <f t="shared" si="108"/>
        <v>154.80720734432953</v>
      </c>
      <c r="CS71" s="158">
        <f t="shared" si="289"/>
        <v>157.61441468865905</v>
      </c>
      <c r="CT71" s="158">
        <f t="shared" si="289"/>
        <v>160.42162203298858</v>
      </c>
      <c r="CU71" s="158">
        <f t="shared" si="289"/>
        <v>163.22882937731811</v>
      </c>
      <c r="CV71" s="310">
        <f t="shared" si="109"/>
        <v>159.01801836082382</v>
      </c>
      <c r="CW71" s="604">
        <f t="shared" si="110"/>
        <v>23942.636025356122</v>
      </c>
      <c r="CX71" s="600">
        <f t="shared" ref="CX71:CX134" si="304">CX70</f>
        <v>23942.636025356122</v>
      </c>
      <c r="CY71" s="604">
        <f t="shared" ref="CY71:CY134" si="305">CY70</f>
        <v>25032.781477250788</v>
      </c>
      <c r="CZ71" s="604">
        <f t="shared" ref="CZ71:CZ134" si="306">CZ70</f>
        <v>25146.285287234725</v>
      </c>
      <c r="DA71" s="604">
        <f t="shared" ref="DA71:DA134" si="307">DA70</f>
        <v>25232.422514871636</v>
      </c>
      <c r="DB71" s="604">
        <f t="shared" ref="DB71:DH134" si="308">DB70</f>
        <v>26048.122113012643</v>
      </c>
      <c r="DC71" s="604">
        <f t="shared" si="308"/>
        <v>26479.357627926373</v>
      </c>
      <c r="DD71" s="604">
        <f t="shared" ref="DD71:DD109" si="309">DD70</f>
        <v>26931.540509428491</v>
      </c>
      <c r="DE71" s="605">
        <f t="shared" si="308"/>
        <v>27150.99054421578</v>
      </c>
      <c r="DF71" s="604">
        <f t="shared" si="308"/>
        <v>27524.333956490984</v>
      </c>
      <c r="DG71" s="604">
        <f t="shared" si="308"/>
        <v>27884.378428171603</v>
      </c>
      <c r="DH71" s="606">
        <f t="shared" si="308"/>
        <v>28231.822111100952</v>
      </c>
      <c r="DJ71" s="9" t="s">
        <v>64</v>
      </c>
      <c r="DK71" s="603">
        <f t="shared" ref="DK71:DK102" si="310">IFERROR(AY71/CJ71,0)</f>
        <v>5178.197463768116</v>
      </c>
      <c r="DL71" s="600">
        <f t="shared" ref="DL71:DL102" si="311">IFERROR(AZ71/CK71,0)</f>
        <v>4414.0602836879434</v>
      </c>
      <c r="DM71" s="600">
        <f t="shared" ref="DM71:DM102" si="312">IFERROR(BA71/CL71,0)</f>
        <v>3588.8214285714284</v>
      </c>
      <c r="DN71" s="600">
        <f t="shared" ref="DN71:DN102" si="313">IFERROR(BB71/CM71,0)</f>
        <v>3718.8741721854303</v>
      </c>
      <c r="DO71" s="600">
        <f t="shared" ref="DO71:DO102" si="314">IFERROR(BC71/CN71,0)</f>
        <v>4236.8990384615381</v>
      </c>
      <c r="DP71" s="600">
        <f t="shared" ref="DP71:DP102" si="315">IFERROR(BD71/CO71,0)</f>
        <v>3634.0923566878982</v>
      </c>
      <c r="DQ71" s="600">
        <f t="shared" ref="DQ71:DQ102" si="316">IFERROR(BE71/CP71,0)</f>
        <v>3446.1111111111113</v>
      </c>
      <c r="DR71" s="601">
        <f t="shared" ref="DR71:DR102" si="317">IFERROR(BF71/CQ71,0)</f>
        <v>3972.1463815789475</v>
      </c>
      <c r="DS71" s="600">
        <f t="shared" ref="DS71:DS102" si="318">IFERROR(BG71/CR71,0)</f>
        <v>3901.8811681180841</v>
      </c>
      <c r="DT71" s="600">
        <f t="shared" ref="DT71:DT102" si="319">IFERROR(BH71/CS71,0)</f>
        <v>3834.1188859236008</v>
      </c>
      <c r="DU71" s="600">
        <f t="shared" ref="DU71:DU102" si="320">IFERROR(BI71/CT71,0)</f>
        <v>3768.7281391098759</v>
      </c>
      <c r="DV71" s="600">
        <f t="shared" ref="DV71:DV102" si="321">IFERROR(BJ71/CU71,0)</f>
        <v>3705.5865707704056</v>
      </c>
      <c r="DW71" s="603">
        <f t="shared" ref="DW71:DW102" si="322">IFERROR((AA71-AY71)/CJ71,0)</f>
        <v>21517.302536231884</v>
      </c>
      <c r="DX71" s="600">
        <f t="shared" ref="DX71:DX102" si="323">IFERROR((AB71-AZ71)/CK71,0)</f>
        <v>23107.897163120568</v>
      </c>
      <c r="DY71" s="600">
        <f t="shared" ref="DY71:DY102" si="324">IFERROR((AC71-BA71)/CL71,0)</f>
        <v>23912.835714285713</v>
      </c>
      <c r="DZ71" s="600">
        <f t="shared" ref="DZ71:DZ102" si="325">IFERROR((AD71-BB71)/CM71,0)</f>
        <v>23830.086092715232</v>
      </c>
      <c r="EA71" s="600">
        <f t="shared" ref="EA71:EA102" si="326">IFERROR((AE71-BC71)/CN71,0)</f>
        <v>25850.613782051281</v>
      </c>
      <c r="EB71" s="600">
        <f t="shared" ref="EB71:EB102" si="327">IFERROR((AF71-BD71)/CO71,0)</f>
        <v>26277.614649681527</v>
      </c>
      <c r="EC71" s="600">
        <f t="shared" ref="EC71:EC102" si="328">IFERROR((AG71-BE71)/CP71,0)</f>
        <v>26620.364197530864</v>
      </c>
      <c r="ED71" s="600">
        <f t="shared" ref="ED71:ED102" si="329">IFERROR((AH71-BF71)/CQ71,0)</f>
        <v>29408.15625</v>
      </c>
      <c r="EE71" s="603">
        <f t="shared" ref="EE71:EE102" si="330">IFERROR((AI71-BG71)/CR71,0)</f>
        <v>29874.596240279159</v>
      </c>
      <c r="EF71" s="600">
        <f t="shared" ref="EF71:EF102" si="331">IFERROR((AJ71-BH71)/CS71,0)</f>
        <v>30324.421078080199</v>
      </c>
      <c r="EG71" s="600">
        <f t="shared" ref="EG71:EG102" si="332">IFERROR((AK71-BI71)/CT71,0)</f>
        <v>30758.503005763072</v>
      </c>
      <c r="EH71" s="601">
        <f t="shared" ref="EH71:EH102" si="333">IFERROR((AL71-BJ71)/CU71,0)</f>
        <v>31177.654262435433</v>
      </c>
      <c r="EI71" s="603">
        <f t="shared" si="250"/>
        <v>26695.5</v>
      </c>
      <c r="EJ71" s="600">
        <f t="shared" si="251"/>
        <v>27521.957446808512</v>
      </c>
      <c r="EK71" s="600">
        <f t="shared" si="252"/>
        <v>27501.657142857141</v>
      </c>
      <c r="EL71" s="600">
        <f t="shared" si="253"/>
        <v>27548.960264900663</v>
      </c>
      <c r="EM71" s="600">
        <f t="shared" si="254"/>
        <v>30087.51282051282</v>
      </c>
      <c r="EN71" s="600">
        <f t="shared" si="255"/>
        <v>29911.707006369426</v>
      </c>
      <c r="EO71" s="600">
        <f t="shared" si="119"/>
        <v>30066.475308641973</v>
      </c>
      <c r="EP71" s="601">
        <f t="shared" si="120"/>
        <v>33380.302631578947</v>
      </c>
      <c r="EQ71" s="600">
        <f t="shared" si="121"/>
        <v>33776.477408397244</v>
      </c>
      <c r="ER71" s="600">
        <f t="shared" si="122"/>
        <v>34158.539964003801</v>
      </c>
      <c r="ES71" s="600">
        <f t="shared" si="123"/>
        <v>34527.231144872945</v>
      </c>
      <c r="ET71" s="601">
        <f t="shared" si="124"/>
        <v>34883.24083320584</v>
      </c>
      <c r="EV71" s="605">
        <v>1202879.48</v>
      </c>
      <c r="EW71" s="604">
        <v>1202879.48</v>
      </c>
      <c r="EX71" s="604">
        <v>1202879.48</v>
      </c>
      <c r="EY71" s="604">
        <v>1215251.6200000001</v>
      </c>
      <c r="EZ71" s="604">
        <v>1215251.6200000001</v>
      </c>
      <c r="FA71" s="604">
        <v>1215401</v>
      </c>
      <c r="FB71" s="604">
        <v>1213916.8800000001</v>
      </c>
      <c r="FC71" s="604">
        <v>1192555.32</v>
      </c>
      <c r="FD71" s="605">
        <f t="shared" si="125"/>
        <v>1208352.530218035</v>
      </c>
      <c r="FE71" s="604">
        <f t="shared" si="291"/>
        <v>1224358.9985279066</v>
      </c>
      <c r="FF71" s="604">
        <f t="shared" si="291"/>
        <v>1240577.4968715205</v>
      </c>
      <c r="FG71" s="606">
        <f t="shared" si="291"/>
        <v>1257010.8339093721</v>
      </c>
    </row>
    <row r="72" spans="1:163" x14ac:dyDescent="0.25">
      <c r="A72" s="108">
        <v>72</v>
      </c>
      <c r="B72" s="130" t="s">
        <v>65</v>
      </c>
      <c r="C72" s="605">
        <v>9178501</v>
      </c>
      <c r="D72" s="604">
        <v>9299365</v>
      </c>
      <c r="E72" s="604">
        <v>9555206</v>
      </c>
      <c r="F72" s="604">
        <v>11091510</v>
      </c>
      <c r="G72" s="604">
        <v>9802712</v>
      </c>
      <c r="H72" s="604">
        <v>9919622</v>
      </c>
      <c r="I72" s="600">
        <v>10535732</v>
      </c>
      <c r="J72" s="601">
        <v>10726117</v>
      </c>
      <c r="K72" s="600">
        <f t="shared" ref="K72:N72" si="334">J72*K$186</f>
        <v>11036287.999155082</v>
      </c>
      <c r="L72" s="600">
        <f t="shared" si="334"/>
        <v>11346458.998310164</v>
      </c>
      <c r="M72" s="600">
        <f t="shared" si="334"/>
        <v>11656629.997465245</v>
      </c>
      <c r="N72" s="600">
        <f t="shared" si="334"/>
        <v>11966800.996620325</v>
      </c>
      <c r="O72" s="603">
        <v>516943</v>
      </c>
      <c r="P72" s="600">
        <v>499217</v>
      </c>
      <c r="Q72" s="600">
        <v>488940</v>
      </c>
      <c r="R72" s="600">
        <v>478662</v>
      </c>
      <c r="S72" s="600">
        <v>537602</v>
      </c>
      <c r="T72" s="600">
        <v>442000</v>
      </c>
      <c r="U72" s="600">
        <v>487410</v>
      </c>
      <c r="V72" s="600">
        <v>518994</v>
      </c>
      <c r="W72" s="603">
        <f t="shared" ref="W72:W135" si="335">V72*W$186</f>
        <v>519034.72340027755</v>
      </c>
      <c r="X72" s="600">
        <f t="shared" si="287"/>
        <v>519075.44680055516</v>
      </c>
      <c r="Y72" s="600">
        <f t="shared" si="287"/>
        <v>519116.17020083277</v>
      </c>
      <c r="Z72" s="601">
        <f t="shared" si="287"/>
        <v>519156.89360111032</v>
      </c>
      <c r="AA72" s="604">
        <f t="shared" ref="AA72:AA135" si="336">C72-O72</f>
        <v>8661558</v>
      </c>
      <c r="AB72" s="604">
        <f t="shared" ref="AB72:AB135" si="337">D72-P72</f>
        <v>8800148</v>
      </c>
      <c r="AC72" s="604">
        <f t="shared" ref="AC72:AC135" si="338">E72-Q72</f>
        <v>9066266</v>
      </c>
      <c r="AD72" s="604">
        <f t="shared" ref="AD72:AD135" si="339">F72-R72</f>
        <v>10612848</v>
      </c>
      <c r="AE72" s="604">
        <f t="shared" ref="AE72:AE135" si="340">G72-S72</f>
        <v>9265110</v>
      </c>
      <c r="AF72" s="604">
        <f t="shared" ref="AF72:AF135" si="341">H72-T72</f>
        <v>9477622</v>
      </c>
      <c r="AG72" s="604">
        <f t="shared" ref="AG72:AG135" si="342">I72-U72</f>
        <v>10048322</v>
      </c>
      <c r="AH72" s="604">
        <f t="shared" ref="AH72:AH135" si="343">J72-V72</f>
        <v>10207123</v>
      </c>
      <c r="AI72" s="605">
        <f t="shared" ref="AI72:AI135" si="344">K72-W72</f>
        <v>10517253.275754804</v>
      </c>
      <c r="AJ72" s="604">
        <f t="shared" ref="AJ72:AJ135" si="345">L72-X72</f>
        <v>10827383.551509608</v>
      </c>
      <c r="AK72" s="604">
        <f t="shared" ref="AK72:AK135" si="346">M72-Y72</f>
        <v>11137513.827264413</v>
      </c>
      <c r="AL72" s="606">
        <f t="shared" ref="AL72:AL135" si="347">N72-Z72</f>
        <v>11447644.103019215</v>
      </c>
      <c r="AM72" s="600">
        <f t="shared" ref="AM72:AM135" si="348">AA72-AY72</f>
        <v>7481744.25</v>
      </c>
      <c r="AN72" s="600">
        <f t="shared" ref="AN72:AN135" si="349">AB72-AZ72</f>
        <v>7444649.25</v>
      </c>
      <c r="AO72" s="600">
        <f t="shared" ref="AO72:AO135" si="350">AC72-BA72</f>
        <v>7796694.75</v>
      </c>
      <c r="AP72" s="600">
        <f t="shared" ref="AP72:AP135" si="351">AD72-BB72</f>
        <v>9146339.25</v>
      </c>
      <c r="AQ72" s="600">
        <f t="shared" ref="AQ72:AQ135" si="352">AE72-BC72</f>
        <v>7919173.75</v>
      </c>
      <c r="AR72" s="600">
        <f t="shared" ref="AR72:AR135" si="353">AF72-BD72</f>
        <v>8427943.25</v>
      </c>
      <c r="AS72" s="600">
        <f t="shared" ref="AS72:AS135" si="354">AG72-BE72</f>
        <v>8899630.75</v>
      </c>
      <c r="AT72" s="600">
        <f t="shared" ref="AT72:AT135" si="355">AH72-BF72</f>
        <v>9114099.25</v>
      </c>
      <c r="AU72" s="603">
        <f t="shared" ref="AU72:AU135" si="356">IF(AT72*AU$186&gt;=AI72,AI72,AT72*AU$186)</f>
        <v>9420211.7738186456</v>
      </c>
      <c r="AV72" s="600">
        <f t="shared" si="295"/>
        <v>9726337.5076926704</v>
      </c>
      <c r="AW72" s="600">
        <f t="shared" si="296"/>
        <v>10032475.985579791</v>
      </c>
      <c r="AX72" s="601">
        <f t="shared" si="297"/>
        <v>10338626.709485136</v>
      </c>
      <c r="AY72" s="600">
        <f t="shared" si="298"/>
        <v>1179813.75</v>
      </c>
      <c r="AZ72" s="600">
        <f t="shared" si="299"/>
        <v>1355498.75</v>
      </c>
      <c r="BA72" s="600">
        <f t="shared" si="300"/>
        <v>1269571.25</v>
      </c>
      <c r="BB72" s="600">
        <f t="shared" si="301"/>
        <v>1466508.75</v>
      </c>
      <c r="BC72" s="600">
        <f t="shared" si="302"/>
        <v>1345936.25</v>
      </c>
      <c r="BD72" s="600">
        <f t="shared" si="303"/>
        <v>1049678.75</v>
      </c>
      <c r="BE72" s="600">
        <f t="shared" ref="BE72:BE135" si="357">BQ72*$AZ$2</f>
        <v>1148691.25</v>
      </c>
      <c r="BF72" s="600">
        <f t="shared" ref="BF72:BF135" si="358">BR72*$AZ$2</f>
        <v>1093023.75</v>
      </c>
      <c r="BG72" s="603">
        <f t="shared" ref="BG72:BG135" si="359">BS72*$AZ$2</f>
        <v>1093518.1129670735</v>
      </c>
      <c r="BH72" s="600">
        <f t="shared" ref="BH72:BH135" si="360">BT72*$AZ$2</f>
        <v>1094012.4759341471</v>
      </c>
      <c r="BI72" s="600">
        <f t="shared" ref="BI72:BI135" si="361">BU72*$AZ$2</f>
        <v>1094506.8389012206</v>
      </c>
      <c r="BJ72" s="601">
        <f t="shared" ref="BJ72:BJ135" si="362">BV72*$AZ$2</f>
        <v>1095001.2018682943</v>
      </c>
      <c r="BK72" s="604">
        <v>943851</v>
      </c>
      <c r="BL72" s="604">
        <v>1084399</v>
      </c>
      <c r="BM72" s="604">
        <v>1015657</v>
      </c>
      <c r="BN72" s="604">
        <v>1173207</v>
      </c>
      <c r="BO72" s="604">
        <v>1076749</v>
      </c>
      <c r="BP72" s="604">
        <v>839743</v>
      </c>
      <c r="BQ72" s="604">
        <v>918953</v>
      </c>
      <c r="BR72" s="604">
        <v>874419</v>
      </c>
      <c r="BS72" s="605">
        <f t="shared" ref="BS72:BS135" si="363">BR72*BS$186</f>
        <v>874814.49037365883</v>
      </c>
      <c r="BT72" s="604">
        <f t="shared" si="288"/>
        <v>875209.98074731766</v>
      </c>
      <c r="BU72" s="604">
        <f t="shared" si="288"/>
        <v>875605.47112097649</v>
      </c>
      <c r="BV72" s="606">
        <f t="shared" si="288"/>
        <v>876000.96149463532</v>
      </c>
      <c r="BW72" s="604">
        <f t="shared" ref="BW72:BW103" si="364">BK72+EV72</f>
        <v>3590553.3</v>
      </c>
      <c r="BX72" s="604">
        <f t="shared" ref="BX72:BX103" si="365">BL72+EW72</f>
        <v>3731101.3</v>
      </c>
      <c r="BY72" s="604">
        <f t="shared" ref="BY72:BY103" si="366">BM72+EX72</f>
        <v>3662359.3</v>
      </c>
      <c r="BZ72" s="604">
        <f t="shared" ref="BZ72:BZ103" si="367">BN72+EY72</f>
        <v>3844337.22</v>
      </c>
      <c r="CA72" s="604">
        <f t="shared" ref="CA72:CA103" si="368">BO72+EZ72</f>
        <v>3752111.36</v>
      </c>
      <c r="CB72" s="604">
        <f t="shared" ref="CB72:CB103" si="369">BP72+FA72</f>
        <v>3518931.16</v>
      </c>
      <c r="CC72" s="604">
        <f t="shared" ref="CC72:CC103" si="370">BQ72+FB72</f>
        <v>3606581.9</v>
      </c>
      <c r="CD72" s="604">
        <f t="shared" ref="CD72:CD135" si="371">BR72+FC72</f>
        <v>3507870.7</v>
      </c>
      <c r="CE72" s="605">
        <f t="shared" ref="CE72:CE103" si="372">BS72+FD72</f>
        <v>3543150.2661110777</v>
      </c>
      <c r="CF72" s="604">
        <f t="shared" ref="CF72:CF103" si="373">BT72+FE72</f>
        <v>3578891.9248969723</v>
      </c>
      <c r="CG72" s="604">
        <f t="shared" ref="CG72:CG103" si="374">BU72+FF72</f>
        <v>3615101.7974784411</v>
      </c>
      <c r="CH72" s="606">
        <f t="shared" ref="CH72:CH103" si="375">BV72+FG72</f>
        <v>3651786.0860598036</v>
      </c>
      <c r="CI72" s="159">
        <f t="shared" ref="CI72:CI135" si="376">AVERAGE(CK72:CQ72)</f>
        <v>353.71428571428572</v>
      </c>
      <c r="CJ72" s="157">
        <v>302</v>
      </c>
      <c r="CK72" s="158">
        <v>322</v>
      </c>
      <c r="CL72" s="158">
        <v>314</v>
      </c>
      <c r="CM72" s="158">
        <v>334</v>
      </c>
      <c r="CN72" s="158">
        <v>344</v>
      </c>
      <c r="CO72" s="158">
        <v>354</v>
      </c>
      <c r="CP72" s="158">
        <v>392</v>
      </c>
      <c r="CQ72" s="158">
        <v>416</v>
      </c>
      <c r="CR72" s="157">
        <f t="shared" ref="CR72:CR135" si="377">CQ72*CR$186</f>
        <v>423.68288325816502</v>
      </c>
      <c r="CS72" s="158">
        <f t="shared" si="289"/>
        <v>431.36576651633004</v>
      </c>
      <c r="CT72" s="158">
        <f t="shared" si="289"/>
        <v>439.04864977449506</v>
      </c>
      <c r="CU72" s="158">
        <f t="shared" si="289"/>
        <v>446.73153303266008</v>
      </c>
      <c r="CV72" s="310">
        <f t="shared" ref="CV72:CV135" si="378">AVERAGE(CR72:CU72)</f>
        <v>435.20720814541255</v>
      </c>
      <c r="CW72" s="604">
        <f t="shared" ref="CW72:CW135" si="379">CW71</f>
        <v>23942.636025356122</v>
      </c>
      <c r="CX72" s="600">
        <f t="shared" si="304"/>
        <v>23942.636025356122</v>
      </c>
      <c r="CY72" s="604">
        <f t="shared" si="305"/>
        <v>25032.781477250788</v>
      </c>
      <c r="CZ72" s="604">
        <f t="shared" si="306"/>
        <v>25146.285287234725</v>
      </c>
      <c r="DA72" s="604">
        <f t="shared" si="307"/>
        <v>25232.422514871636</v>
      </c>
      <c r="DB72" s="604">
        <f t="shared" si="308"/>
        <v>26048.122113012643</v>
      </c>
      <c r="DC72" s="604">
        <f t="shared" si="308"/>
        <v>26479.357627926373</v>
      </c>
      <c r="DD72" s="604">
        <f t="shared" si="309"/>
        <v>26931.540509428491</v>
      </c>
      <c r="DE72" s="605">
        <f t="shared" si="308"/>
        <v>27150.99054421578</v>
      </c>
      <c r="DF72" s="604">
        <f t="shared" si="308"/>
        <v>27524.333956490984</v>
      </c>
      <c r="DG72" s="604">
        <f t="shared" si="308"/>
        <v>27884.378428171603</v>
      </c>
      <c r="DH72" s="606">
        <f t="shared" si="308"/>
        <v>28231.822111100952</v>
      </c>
      <c r="DJ72" s="9" t="s">
        <v>65</v>
      </c>
      <c r="DK72" s="603">
        <f t="shared" si="310"/>
        <v>3906.6680463576158</v>
      </c>
      <c r="DL72" s="600">
        <f t="shared" si="311"/>
        <v>4209.6234472049691</v>
      </c>
      <c r="DM72" s="600">
        <f t="shared" si="312"/>
        <v>4043.2205414012737</v>
      </c>
      <c r="DN72" s="600">
        <f t="shared" si="313"/>
        <v>4390.7447604790423</v>
      </c>
      <c r="DO72" s="600">
        <f t="shared" si="314"/>
        <v>3912.6053779069766</v>
      </c>
      <c r="DP72" s="600">
        <f t="shared" si="315"/>
        <v>2965.1942090395482</v>
      </c>
      <c r="DQ72" s="600">
        <f t="shared" si="316"/>
        <v>2930.3348214285716</v>
      </c>
      <c r="DR72" s="601">
        <f t="shared" si="317"/>
        <v>2627.4609375</v>
      </c>
      <c r="DS72" s="600">
        <f t="shared" si="318"/>
        <v>2580.9825135200331</v>
      </c>
      <c r="DT72" s="600">
        <f t="shared" si="319"/>
        <v>2536.159706805875</v>
      </c>
      <c r="DU72" s="600">
        <f t="shared" si="320"/>
        <v>2492.9056027467186</v>
      </c>
      <c r="DV72" s="600">
        <f t="shared" si="321"/>
        <v>2451.1392657572706</v>
      </c>
      <c r="DW72" s="603">
        <f t="shared" si="322"/>
        <v>24773.987582781458</v>
      </c>
      <c r="DX72" s="600">
        <f t="shared" si="323"/>
        <v>23120.028726708075</v>
      </c>
      <c r="DY72" s="600">
        <f t="shared" si="324"/>
        <v>24830.238057324841</v>
      </c>
      <c r="DZ72" s="600">
        <f t="shared" si="325"/>
        <v>27384.249251497007</v>
      </c>
      <c r="EA72" s="600">
        <f t="shared" si="326"/>
        <v>23020.853924418603</v>
      </c>
      <c r="EB72" s="600">
        <f t="shared" si="327"/>
        <v>23807.749293785309</v>
      </c>
      <c r="EC72" s="600">
        <f t="shared" si="328"/>
        <v>22703.139668367348</v>
      </c>
      <c r="ED72" s="600">
        <f t="shared" si="329"/>
        <v>21908.892427884617</v>
      </c>
      <c r="EE72" s="603">
        <f t="shared" si="330"/>
        <v>22242.425963301223</v>
      </c>
      <c r="EF72" s="600">
        <f t="shared" si="331"/>
        <v>22564.078633734112</v>
      </c>
      <c r="EG72" s="600">
        <f t="shared" si="332"/>
        <v>22874.474146592867</v>
      </c>
      <c r="EH72" s="601">
        <f t="shared" si="333"/>
        <v>23174.193303238459</v>
      </c>
      <c r="EI72" s="603">
        <f t="shared" ref="EI72:EI103" si="380">DK72+DW72</f>
        <v>28680.655629139073</v>
      </c>
      <c r="EJ72" s="600">
        <f t="shared" ref="EJ72:EJ103" si="381">DL72+DX72</f>
        <v>27329.652173913044</v>
      </c>
      <c r="EK72" s="600">
        <f t="shared" ref="EK72:EK103" si="382">DM72+DY72</f>
        <v>28873.458598726116</v>
      </c>
      <c r="EL72" s="600">
        <f t="shared" ref="EL72:EL103" si="383">DN72+DZ72</f>
        <v>31774.99401197605</v>
      </c>
      <c r="EM72" s="600">
        <f t="shared" ref="EM72:EM103" si="384">DO72+EA72</f>
        <v>26933.45930232558</v>
      </c>
      <c r="EN72" s="600">
        <f t="shared" ref="EN72:EN103" si="385">DP72+EB72</f>
        <v>26772.943502824859</v>
      </c>
      <c r="EO72" s="600">
        <f t="shared" ref="EO72:EO135" si="386">DQ72+EC72</f>
        <v>25633.474489795921</v>
      </c>
      <c r="EP72" s="601">
        <f t="shared" ref="EP72:EP135" si="387">DR72+ED72</f>
        <v>24536.353365384617</v>
      </c>
      <c r="EQ72" s="600">
        <f t="shared" ref="EQ72:EQ135" si="388">DS72+EE72</f>
        <v>24823.408476821256</v>
      </c>
      <c r="ER72" s="600">
        <f t="shared" ref="ER72:ER135" si="389">DT72+EF72</f>
        <v>25100.238340539989</v>
      </c>
      <c r="ES72" s="600">
        <f t="shared" ref="ES72:ES135" si="390">DU72+EG72</f>
        <v>25367.379749339587</v>
      </c>
      <c r="ET72" s="601">
        <f t="shared" ref="ET72:ET135" si="391">DV72+EH72</f>
        <v>25625.332568995727</v>
      </c>
      <c r="EV72" s="605">
        <v>2646702.2999999998</v>
      </c>
      <c r="EW72" s="604">
        <v>2646702.2999999998</v>
      </c>
      <c r="EX72" s="604">
        <v>2646702.2999999998</v>
      </c>
      <c r="EY72" s="604">
        <v>2671130.2200000002</v>
      </c>
      <c r="EZ72" s="604">
        <v>2675362.36</v>
      </c>
      <c r="FA72" s="604">
        <v>2679188.16</v>
      </c>
      <c r="FB72" s="604">
        <v>2687628.9</v>
      </c>
      <c r="FC72" s="604">
        <v>2633451.7000000002</v>
      </c>
      <c r="FD72" s="605">
        <f t="shared" ref="FD72:FD135" si="392">FC72*$FD$186</f>
        <v>2668335.7757374188</v>
      </c>
      <c r="FE72" s="604">
        <f t="shared" si="291"/>
        <v>2703681.9441496544</v>
      </c>
      <c r="FF72" s="604">
        <f t="shared" si="291"/>
        <v>2739496.3263574648</v>
      </c>
      <c r="FG72" s="606">
        <f t="shared" si="291"/>
        <v>2775785.1245651683</v>
      </c>
    </row>
    <row r="73" spans="1:163" x14ac:dyDescent="0.25">
      <c r="A73" s="108">
        <v>73</v>
      </c>
      <c r="B73" s="130" t="s">
        <v>66</v>
      </c>
      <c r="C73" s="605">
        <v>2011394</v>
      </c>
      <c r="D73" s="604">
        <v>2020302</v>
      </c>
      <c r="E73" s="604">
        <v>2366454</v>
      </c>
      <c r="F73" s="604">
        <v>2366715</v>
      </c>
      <c r="G73" s="604">
        <v>2448703</v>
      </c>
      <c r="H73" s="604">
        <v>2133127</v>
      </c>
      <c r="I73" s="600">
        <v>2490679</v>
      </c>
      <c r="J73" s="601">
        <v>3063947</v>
      </c>
      <c r="K73" s="600">
        <f t="shared" ref="K73:N73" si="393">J73*K$186</f>
        <v>3152548.2619802873</v>
      </c>
      <c r="L73" s="600">
        <f t="shared" si="393"/>
        <v>3241149.5239605745</v>
      </c>
      <c r="M73" s="600">
        <f t="shared" si="393"/>
        <v>3329750.7859408618</v>
      </c>
      <c r="N73" s="600">
        <f t="shared" si="393"/>
        <v>3418352.0479211486</v>
      </c>
      <c r="O73" s="603">
        <v>124343</v>
      </c>
      <c r="P73" s="600">
        <v>110936</v>
      </c>
      <c r="Q73" s="600">
        <v>142661</v>
      </c>
      <c r="R73" s="600">
        <v>106140</v>
      </c>
      <c r="S73" s="600">
        <v>93831</v>
      </c>
      <c r="T73" s="600">
        <v>120088</v>
      </c>
      <c r="U73" s="600">
        <v>116153</v>
      </c>
      <c r="V73" s="600">
        <v>117163</v>
      </c>
      <c r="W73" s="603">
        <f t="shared" si="335"/>
        <v>117172.19331581236</v>
      </c>
      <c r="X73" s="600">
        <f t="shared" si="287"/>
        <v>117181.38663162473</v>
      </c>
      <c r="Y73" s="600">
        <f t="shared" si="287"/>
        <v>117190.5799474371</v>
      </c>
      <c r="Z73" s="601">
        <f t="shared" si="287"/>
        <v>117199.77326324946</v>
      </c>
      <c r="AA73" s="604">
        <f t="shared" si="336"/>
        <v>1887051</v>
      </c>
      <c r="AB73" s="604">
        <f t="shared" si="337"/>
        <v>1909366</v>
      </c>
      <c r="AC73" s="604">
        <f t="shared" si="338"/>
        <v>2223793</v>
      </c>
      <c r="AD73" s="604">
        <f t="shared" si="339"/>
        <v>2260575</v>
      </c>
      <c r="AE73" s="604">
        <f t="shared" si="340"/>
        <v>2354872</v>
      </c>
      <c r="AF73" s="604">
        <f t="shared" si="341"/>
        <v>2013039</v>
      </c>
      <c r="AG73" s="604">
        <f t="shared" si="342"/>
        <v>2374526</v>
      </c>
      <c r="AH73" s="604">
        <f t="shared" si="343"/>
        <v>2946784</v>
      </c>
      <c r="AI73" s="605">
        <f t="shared" si="344"/>
        <v>3035376.0686644749</v>
      </c>
      <c r="AJ73" s="604">
        <f t="shared" si="345"/>
        <v>3123968.1373289498</v>
      </c>
      <c r="AK73" s="604">
        <f t="shared" si="346"/>
        <v>3212560.2059934246</v>
      </c>
      <c r="AL73" s="606">
        <f t="shared" si="347"/>
        <v>3301152.274657899</v>
      </c>
      <c r="AM73" s="600">
        <f t="shared" si="348"/>
        <v>1741009.75</v>
      </c>
      <c r="AN73" s="600">
        <f t="shared" si="349"/>
        <v>1789613.5</v>
      </c>
      <c r="AO73" s="600">
        <f t="shared" si="350"/>
        <v>2019824.25</v>
      </c>
      <c r="AP73" s="600">
        <f t="shared" si="351"/>
        <v>2094358.75</v>
      </c>
      <c r="AQ73" s="600">
        <f t="shared" si="352"/>
        <v>2270628.25</v>
      </c>
      <c r="AR73" s="600">
        <f t="shared" si="353"/>
        <v>1921986.5</v>
      </c>
      <c r="AS73" s="600">
        <f t="shared" si="354"/>
        <v>2160118.5</v>
      </c>
      <c r="AT73" s="600">
        <f t="shared" si="355"/>
        <v>2580432.75</v>
      </c>
      <c r="AU73" s="603">
        <f t="shared" si="356"/>
        <v>2667100.9724956886</v>
      </c>
      <c r="AV73" s="600">
        <f t="shared" si="295"/>
        <v>2753772.9350932338</v>
      </c>
      <c r="AW73" s="600">
        <f t="shared" si="296"/>
        <v>2840448.505844241</v>
      </c>
      <c r="AX73" s="601">
        <f t="shared" si="297"/>
        <v>2927127.5437537264</v>
      </c>
      <c r="AY73" s="600">
        <f t="shared" si="298"/>
        <v>146041.25</v>
      </c>
      <c r="AZ73" s="600">
        <f t="shared" si="299"/>
        <v>119752.5</v>
      </c>
      <c r="BA73" s="600">
        <f t="shared" si="300"/>
        <v>203968.75</v>
      </c>
      <c r="BB73" s="600">
        <f t="shared" si="301"/>
        <v>166216.25</v>
      </c>
      <c r="BC73" s="600">
        <f t="shared" si="302"/>
        <v>84243.75</v>
      </c>
      <c r="BD73" s="600">
        <f t="shared" si="303"/>
        <v>91052.5</v>
      </c>
      <c r="BE73" s="600">
        <f t="shared" si="357"/>
        <v>214407.5</v>
      </c>
      <c r="BF73" s="600">
        <f t="shared" si="358"/>
        <v>366351.25</v>
      </c>
      <c r="BG73" s="603">
        <f t="shared" si="359"/>
        <v>366516.94675722154</v>
      </c>
      <c r="BH73" s="600">
        <f t="shared" si="360"/>
        <v>366682.64351444307</v>
      </c>
      <c r="BI73" s="600">
        <f t="shared" si="361"/>
        <v>366848.34027166455</v>
      </c>
      <c r="BJ73" s="601">
        <f t="shared" si="362"/>
        <v>367014.03702888609</v>
      </c>
      <c r="BK73" s="604">
        <v>116833</v>
      </c>
      <c r="BL73" s="604">
        <v>95802</v>
      </c>
      <c r="BM73" s="604">
        <v>163175</v>
      </c>
      <c r="BN73" s="604">
        <v>132973</v>
      </c>
      <c r="BO73" s="604">
        <v>67395</v>
      </c>
      <c r="BP73" s="604">
        <v>72842</v>
      </c>
      <c r="BQ73" s="604">
        <v>171526</v>
      </c>
      <c r="BR73" s="604">
        <v>293081</v>
      </c>
      <c r="BS73" s="605">
        <f t="shared" si="363"/>
        <v>293213.55740577722</v>
      </c>
      <c r="BT73" s="604">
        <f t="shared" si="288"/>
        <v>293346.11481155443</v>
      </c>
      <c r="BU73" s="604">
        <f t="shared" si="288"/>
        <v>293478.67221733165</v>
      </c>
      <c r="BV73" s="606">
        <f t="shared" si="288"/>
        <v>293611.22962310887</v>
      </c>
      <c r="BW73" s="604">
        <f t="shared" si="364"/>
        <v>974665.36</v>
      </c>
      <c r="BX73" s="604">
        <f t="shared" si="365"/>
        <v>953634.36</v>
      </c>
      <c r="BY73" s="604">
        <f t="shared" si="366"/>
        <v>1021007.36</v>
      </c>
      <c r="BZ73" s="604">
        <f t="shared" si="367"/>
        <v>996955.46</v>
      </c>
      <c r="CA73" s="604">
        <f t="shared" si="368"/>
        <v>931377.46</v>
      </c>
      <c r="CB73" s="604">
        <f t="shared" si="369"/>
        <v>936824.46</v>
      </c>
      <c r="CC73" s="604">
        <f t="shared" si="370"/>
        <v>1032164.02</v>
      </c>
      <c r="CD73" s="604">
        <f t="shared" si="371"/>
        <v>1068376.6200000001</v>
      </c>
      <c r="CE73" s="605">
        <f t="shared" si="372"/>
        <v>1078779.1478506383</v>
      </c>
      <c r="CF73" s="604">
        <f t="shared" si="373"/>
        <v>1089317.7170901578</v>
      </c>
      <c r="CG73" s="604">
        <f t="shared" si="374"/>
        <v>1099994.1297938016</v>
      </c>
      <c r="CH73" s="606">
        <f t="shared" si="375"/>
        <v>1110810.2119080429</v>
      </c>
      <c r="CI73" s="159">
        <f t="shared" si="376"/>
        <v>72</v>
      </c>
      <c r="CJ73" s="157">
        <v>80</v>
      </c>
      <c r="CK73" s="158">
        <v>81</v>
      </c>
      <c r="CL73" s="158">
        <v>83</v>
      </c>
      <c r="CM73" s="158">
        <v>81</v>
      </c>
      <c r="CN73" s="158">
        <v>85</v>
      </c>
      <c r="CO73" s="158">
        <v>70</v>
      </c>
      <c r="CP73" s="158">
        <v>48</v>
      </c>
      <c r="CQ73" s="158">
        <v>56</v>
      </c>
      <c r="CR73" s="157">
        <f t="shared" si="377"/>
        <v>57.034234284752984</v>
      </c>
      <c r="CS73" s="158">
        <f t="shared" si="289"/>
        <v>58.068468569505967</v>
      </c>
      <c r="CT73" s="158">
        <f t="shared" si="289"/>
        <v>59.102702854258951</v>
      </c>
      <c r="CU73" s="158">
        <f t="shared" si="289"/>
        <v>60.136937139011934</v>
      </c>
      <c r="CV73" s="310">
        <f t="shared" si="378"/>
        <v>58.585585711882459</v>
      </c>
      <c r="CW73" s="604">
        <f t="shared" si="379"/>
        <v>23942.636025356122</v>
      </c>
      <c r="CX73" s="600">
        <f t="shared" si="304"/>
        <v>23942.636025356122</v>
      </c>
      <c r="CY73" s="604">
        <f t="shared" si="305"/>
        <v>25032.781477250788</v>
      </c>
      <c r="CZ73" s="604">
        <f t="shared" si="306"/>
        <v>25146.285287234725</v>
      </c>
      <c r="DA73" s="604">
        <f t="shared" si="307"/>
        <v>25232.422514871636</v>
      </c>
      <c r="DB73" s="604">
        <f t="shared" si="308"/>
        <v>26048.122113012643</v>
      </c>
      <c r="DC73" s="604">
        <f t="shared" si="308"/>
        <v>26479.357627926373</v>
      </c>
      <c r="DD73" s="604">
        <f t="shared" si="309"/>
        <v>26931.540509428491</v>
      </c>
      <c r="DE73" s="605">
        <f t="shared" si="308"/>
        <v>27150.99054421578</v>
      </c>
      <c r="DF73" s="604">
        <f t="shared" si="308"/>
        <v>27524.333956490984</v>
      </c>
      <c r="DG73" s="604">
        <f t="shared" si="308"/>
        <v>27884.378428171603</v>
      </c>
      <c r="DH73" s="606">
        <f t="shared" si="308"/>
        <v>28231.822111100952</v>
      </c>
      <c r="DJ73" s="9" t="s">
        <v>66</v>
      </c>
      <c r="DK73" s="603">
        <f t="shared" si="310"/>
        <v>1825.515625</v>
      </c>
      <c r="DL73" s="600">
        <f t="shared" si="311"/>
        <v>1478.4259259259259</v>
      </c>
      <c r="DM73" s="600">
        <f t="shared" si="312"/>
        <v>2457.4548192771085</v>
      </c>
      <c r="DN73" s="600">
        <f t="shared" si="313"/>
        <v>2052.0524691358023</v>
      </c>
      <c r="DO73" s="600">
        <f t="shared" si="314"/>
        <v>991.10294117647061</v>
      </c>
      <c r="DP73" s="600">
        <f t="shared" si="315"/>
        <v>1300.75</v>
      </c>
      <c r="DQ73" s="600">
        <f t="shared" si="316"/>
        <v>4466.822916666667</v>
      </c>
      <c r="DR73" s="601">
        <f t="shared" si="317"/>
        <v>6541.9866071428569</v>
      </c>
      <c r="DS73" s="600">
        <f t="shared" si="318"/>
        <v>6426.2622502710246</v>
      </c>
      <c r="DT73" s="600">
        <f t="shared" si="319"/>
        <v>6314.6601339337285</v>
      </c>
      <c r="DU73" s="600">
        <f t="shared" si="320"/>
        <v>6206.9638536882821</v>
      </c>
      <c r="DV73" s="600">
        <f t="shared" si="321"/>
        <v>6102.9718919754787</v>
      </c>
      <c r="DW73" s="603">
        <f t="shared" si="322"/>
        <v>21762.621875000001</v>
      </c>
      <c r="DX73" s="600">
        <f t="shared" si="323"/>
        <v>22093.993827160495</v>
      </c>
      <c r="DY73" s="600">
        <f t="shared" si="324"/>
        <v>24335.231927710844</v>
      </c>
      <c r="DZ73" s="600">
        <f t="shared" si="325"/>
        <v>25856.280864197532</v>
      </c>
      <c r="EA73" s="600">
        <f t="shared" si="326"/>
        <v>26713.273529411767</v>
      </c>
      <c r="EB73" s="600">
        <f t="shared" si="327"/>
        <v>27456.95</v>
      </c>
      <c r="EC73" s="600">
        <f t="shared" si="328"/>
        <v>45002.46875</v>
      </c>
      <c r="ED73" s="600">
        <f t="shared" si="329"/>
        <v>46079.15625</v>
      </c>
      <c r="EE73" s="603">
        <f t="shared" si="330"/>
        <v>46793.985320860564</v>
      </c>
      <c r="EF73" s="600">
        <f t="shared" si="331"/>
        <v>47483.351321967966</v>
      </c>
      <c r="EG73" s="600">
        <f t="shared" si="332"/>
        <v>48148.59098303823</v>
      </c>
      <c r="EH73" s="601">
        <f t="shared" si="333"/>
        <v>48790.94907754429</v>
      </c>
      <c r="EI73" s="603">
        <f t="shared" si="380"/>
        <v>23588.137500000001</v>
      </c>
      <c r="EJ73" s="600">
        <f t="shared" si="381"/>
        <v>23572.419753086422</v>
      </c>
      <c r="EK73" s="600">
        <f t="shared" si="382"/>
        <v>26792.686746987951</v>
      </c>
      <c r="EL73" s="600">
        <f t="shared" si="383"/>
        <v>27908.333333333336</v>
      </c>
      <c r="EM73" s="600">
        <f t="shared" si="384"/>
        <v>27704.376470588239</v>
      </c>
      <c r="EN73" s="600">
        <f t="shared" si="385"/>
        <v>28757.7</v>
      </c>
      <c r="EO73" s="600">
        <f t="shared" si="386"/>
        <v>49469.291666666664</v>
      </c>
      <c r="EP73" s="601">
        <f t="shared" si="387"/>
        <v>52621.142857142855</v>
      </c>
      <c r="EQ73" s="600">
        <f t="shared" si="388"/>
        <v>53220.247571131586</v>
      </c>
      <c r="ER73" s="600">
        <f t="shared" si="389"/>
        <v>53798.011455901695</v>
      </c>
      <c r="ES73" s="600">
        <f t="shared" si="390"/>
        <v>54355.554836726515</v>
      </c>
      <c r="ET73" s="601">
        <f t="shared" si="391"/>
        <v>54893.920969519771</v>
      </c>
      <c r="EV73" s="605">
        <v>857832.36</v>
      </c>
      <c r="EW73" s="604">
        <v>857832.36</v>
      </c>
      <c r="EX73" s="604">
        <v>857832.36</v>
      </c>
      <c r="EY73" s="604">
        <v>863982.46</v>
      </c>
      <c r="EZ73" s="604">
        <v>863982.46</v>
      </c>
      <c r="FA73" s="604">
        <v>863982.46</v>
      </c>
      <c r="FB73" s="604">
        <v>860638.02</v>
      </c>
      <c r="FC73" s="604">
        <v>775295.62</v>
      </c>
      <c r="FD73" s="605">
        <f t="shared" si="392"/>
        <v>785565.59044486098</v>
      </c>
      <c r="FE73" s="604">
        <f t="shared" si="291"/>
        <v>795971.60227860324</v>
      </c>
      <c r="FF73" s="604">
        <f t="shared" si="291"/>
        <v>806515.45757646998</v>
      </c>
      <c r="FG73" s="606">
        <f t="shared" si="291"/>
        <v>817198.98228493391</v>
      </c>
    </row>
    <row r="74" spans="1:163" x14ac:dyDescent="0.25">
      <c r="A74" s="108">
        <v>74</v>
      </c>
      <c r="B74" s="130" t="s">
        <v>67</v>
      </c>
      <c r="C74" s="605">
        <v>3308367</v>
      </c>
      <c r="D74" s="604">
        <v>3340834</v>
      </c>
      <c r="E74" s="604">
        <v>3324827</v>
      </c>
      <c r="F74" s="604">
        <v>3298931</v>
      </c>
      <c r="G74" s="604">
        <v>3167506</v>
      </c>
      <c r="H74" s="604">
        <v>3007964</v>
      </c>
      <c r="I74" s="600">
        <v>3280445</v>
      </c>
      <c r="J74" s="601">
        <v>3574515</v>
      </c>
      <c r="K74" s="600">
        <f t="shared" ref="K74:N74" si="394">J74*K$186</f>
        <v>3677880.5412340579</v>
      </c>
      <c r="L74" s="600">
        <f t="shared" si="394"/>
        <v>3781246.0824681157</v>
      </c>
      <c r="M74" s="600">
        <f t="shared" si="394"/>
        <v>3884611.6237021731</v>
      </c>
      <c r="N74" s="600">
        <f t="shared" si="394"/>
        <v>3987977.1649362301</v>
      </c>
      <c r="O74" s="603">
        <v>288636</v>
      </c>
      <c r="P74" s="600">
        <v>195000</v>
      </c>
      <c r="Q74" s="600">
        <v>197574</v>
      </c>
      <c r="R74" s="600">
        <v>225258</v>
      </c>
      <c r="S74" s="600">
        <v>224049</v>
      </c>
      <c r="T74" s="600">
        <v>276447</v>
      </c>
      <c r="U74" s="600">
        <v>310060</v>
      </c>
      <c r="V74" s="600">
        <v>246833</v>
      </c>
      <c r="W74" s="603">
        <f t="shared" si="335"/>
        <v>246852.36800629817</v>
      </c>
      <c r="X74" s="600">
        <f t="shared" si="287"/>
        <v>246871.73601259638</v>
      </c>
      <c r="Y74" s="600">
        <f t="shared" si="287"/>
        <v>246891.10401889458</v>
      </c>
      <c r="Z74" s="601">
        <f t="shared" si="287"/>
        <v>246910.47202519275</v>
      </c>
      <c r="AA74" s="604">
        <f t="shared" si="336"/>
        <v>3019731</v>
      </c>
      <c r="AB74" s="604">
        <f t="shared" si="337"/>
        <v>3145834</v>
      </c>
      <c r="AC74" s="604">
        <f t="shared" si="338"/>
        <v>3127253</v>
      </c>
      <c r="AD74" s="604">
        <f t="shared" si="339"/>
        <v>3073673</v>
      </c>
      <c r="AE74" s="604">
        <f t="shared" si="340"/>
        <v>2943457</v>
      </c>
      <c r="AF74" s="604">
        <f t="shared" si="341"/>
        <v>2731517</v>
      </c>
      <c r="AG74" s="604">
        <f t="shared" si="342"/>
        <v>2970385</v>
      </c>
      <c r="AH74" s="604">
        <f t="shared" si="343"/>
        <v>3327682</v>
      </c>
      <c r="AI74" s="605">
        <f t="shared" si="344"/>
        <v>3431028.1732277595</v>
      </c>
      <c r="AJ74" s="604">
        <f t="shared" si="345"/>
        <v>3534374.3464555196</v>
      </c>
      <c r="AK74" s="604">
        <f t="shared" si="346"/>
        <v>3637720.5196832786</v>
      </c>
      <c r="AL74" s="606">
        <f t="shared" si="347"/>
        <v>3741066.6929110372</v>
      </c>
      <c r="AM74" s="600">
        <f t="shared" si="348"/>
        <v>2766792.25</v>
      </c>
      <c r="AN74" s="600">
        <f t="shared" si="349"/>
        <v>2977952.75</v>
      </c>
      <c r="AO74" s="600">
        <f t="shared" si="350"/>
        <v>2842299.25</v>
      </c>
      <c r="AP74" s="600">
        <f t="shared" si="351"/>
        <v>2887980.5</v>
      </c>
      <c r="AQ74" s="600">
        <f t="shared" si="352"/>
        <v>2732158.25</v>
      </c>
      <c r="AR74" s="600">
        <f t="shared" si="353"/>
        <v>2585742</v>
      </c>
      <c r="AS74" s="600">
        <f t="shared" si="354"/>
        <v>2751565</v>
      </c>
      <c r="AT74" s="600">
        <f t="shared" si="355"/>
        <v>3041697</v>
      </c>
      <c r="AU74" s="603">
        <f t="shared" si="356"/>
        <v>3143857.5668120859</v>
      </c>
      <c r="AV74" s="600">
        <f t="shared" si="295"/>
        <v>3246022.5422864771</v>
      </c>
      <c r="AW74" s="600">
        <f t="shared" si="296"/>
        <v>3348191.7708883951</v>
      </c>
      <c r="AX74" s="601">
        <f t="shared" si="297"/>
        <v>3450365.0864193533</v>
      </c>
      <c r="AY74" s="600">
        <f t="shared" si="298"/>
        <v>252938.75</v>
      </c>
      <c r="AZ74" s="600">
        <f t="shared" si="299"/>
        <v>167881.25</v>
      </c>
      <c r="BA74" s="600">
        <f t="shared" si="300"/>
        <v>284953.75</v>
      </c>
      <c r="BB74" s="600">
        <f t="shared" si="301"/>
        <v>185692.5</v>
      </c>
      <c r="BC74" s="600">
        <f t="shared" si="302"/>
        <v>211298.75</v>
      </c>
      <c r="BD74" s="600">
        <f t="shared" si="303"/>
        <v>145775</v>
      </c>
      <c r="BE74" s="600">
        <f t="shared" si="357"/>
        <v>218820</v>
      </c>
      <c r="BF74" s="600">
        <f t="shared" si="358"/>
        <v>285985</v>
      </c>
      <c r="BG74" s="603">
        <f t="shared" si="359"/>
        <v>286114.34796077263</v>
      </c>
      <c r="BH74" s="600">
        <f t="shared" si="360"/>
        <v>286243.69592154521</v>
      </c>
      <c r="BI74" s="600">
        <f t="shared" si="361"/>
        <v>286373.04388231784</v>
      </c>
      <c r="BJ74" s="601">
        <f t="shared" si="362"/>
        <v>286502.39184309042</v>
      </c>
      <c r="BK74" s="604">
        <v>202351</v>
      </c>
      <c r="BL74" s="604">
        <v>134305</v>
      </c>
      <c r="BM74" s="604">
        <v>227963</v>
      </c>
      <c r="BN74" s="604">
        <v>148554</v>
      </c>
      <c r="BO74" s="604">
        <v>169039</v>
      </c>
      <c r="BP74" s="604">
        <v>116620</v>
      </c>
      <c r="BQ74" s="604">
        <v>175056</v>
      </c>
      <c r="BR74" s="604">
        <v>228788</v>
      </c>
      <c r="BS74" s="605">
        <f t="shared" si="363"/>
        <v>228891.47836861809</v>
      </c>
      <c r="BT74" s="604">
        <f t="shared" si="288"/>
        <v>228994.95673723618</v>
      </c>
      <c r="BU74" s="604">
        <f t="shared" si="288"/>
        <v>229098.43510585427</v>
      </c>
      <c r="BV74" s="606">
        <f t="shared" si="288"/>
        <v>229201.91347447236</v>
      </c>
      <c r="BW74" s="604">
        <f t="shared" si="364"/>
        <v>527918.22</v>
      </c>
      <c r="BX74" s="604">
        <f t="shared" si="365"/>
        <v>459872.22000000003</v>
      </c>
      <c r="BY74" s="604">
        <f t="shared" si="366"/>
        <v>553530.22</v>
      </c>
      <c r="BZ74" s="604">
        <f t="shared" si="367"/>
        <v>480398.92</v>
      </c>
      <c r="CA74" s="604">
        <f t="shared" si="368"/>
        <v>501939.92</v>
      </c>
      <c r="CB74" s="604">
        <f t="shared" si="369"/>
        <v>450365.72000000003</v>
      </c>
      <c r="CC74" s="604">
        <f t="shared" si="370"/>
        <v>510471.96</v>
      </c>
      <c r="CD74" s="604">
        <f t="shared" si="371"/>
        <v>547858.17999999993</v>
      </c>
      <c r="CE74" s="605">
        <f t="shared" si="372"/>
        <v>552188.22851025837</v>
      </c>
      <c r="CF74" s="604">
        <f t="shared" si="373"/>
        <v>556574.26437465358</v>
      </c>
      <c r="CG74" s="604">
        <f t="shared" si="374"/>
        <v>561017.02923090116</v>
      </c>
      <c r="CH74" s="606">
        <f t="shared" si="375"/>
        <v>565517.27454083646</v>
      </c>
      <c r="CI74" s="159">
        <f t="shared" si="376"/>
        <v>119</v>
      </c>
      <c r="CJ74" s="157">
        <v>130</v>
      </c>
      <c r="CK74" s="158">
        <v>118</v>
      </c>
      <c r="CL74" s="158">
        <v>120</v>
      </c>
      <c r="CM74" s="158">
        <v>120</v>
      </c>
      <c r="CN74" s="158">
        <v>110</v>
      </c>
      <c r="CO74" s="158">
        <v>114</v>
      </c>
      <c r="CP74" s="158">
        <v>118</v>
      </c>
      <c r="CQ74" s="158">
        <v>133</v>
      </c>
      <c r="CR74" s="157">
        <f t="shared" si="377"/>
        <v>135.45630642628834</v>
      </c>
      <c r="CS74" s="158">
        <f t="shared" si="289"/>
        <v>137.91261285257667</v>
      </c>
      <c r="CT74" s="158">
        <f t="shared" si="289"/>
        <v>140.36891927886501</v>
      </c>
      <c r="CU74" s="158">
        <f t="shared" si="289"/>
        <v>142.82522570515334</v>
      </c>
      <c r="CV74" s="310">
        <f t="shared" si="378"/>
        <v>139.14076606572084</v>
      </c>
      <c r="CW74" s="604">
        <f t="shared" si="379"/>
        <v>23942.636025356122</v>
      </c>
      <c r="CX74" s="600">
        <f t="shared" si="304"/>
        <v>23942.636025356122</v>
      </c>
      <c r="CY74" s="604">
        <f t="shared" si="305"/>
        <v>25032.781477250788</v>
      </c>
      <c r="CZ74" s="604">
        <f t="shared" si="306"/>
        <v>25146.285287234725</v>
      </c>
      <c r="DA74" s="604">
        <f t="shared" si="307"/>
        <v>25232.422514871636</v>
      </c>
      <c r="DB74" s="604">
        <f t="shared" si="308"/>
        <v>26048.122113012643</v>
      </c>
      <c r="DC74" s="604">
        <f t="shared" si="308"/>
        <v>26479.357627926373</v>
      </c>
      <c r="DD74" s="604">
        <f t="shared" si="309"/>
        <v>26931.540509428491</v>
      </c>
      <c r="DE74" s="605">
        <f t="shared" si="308"/>
        <v>27150.99054421578</v>
      </c>
      <c r="DF74" s="604">
        <f t="shared" si="308"/>
        <v>27524.333956490984</v>
      </c>
      <c r="DG74" s="604">
        <f t="shared" si="308"/>
        <v>27884.378428171603</v>
      </c>
      <c r="DH74" s="606">
        <f t="shared" si="308"/>
        <v>28231.822111100952</v>
      </c>
      <c r="DJ74" s="9" t="s">
        <v>67</v>
      </c>
      <c r="DK74" s="603">
        <f t="shared" si="310"/>
        <v>1945.6826923076924</v>
      </c>
      <c r="DL74" s="600">
        <f t="shared" si="311"/>
        <v>1422.7224576271187</v>
      </c>
      <c r="DM74" s="600">
        <f t="shared" si="312"/>
        <v>2374.6145833333335</v>
      </c>
      <c r="DN74" s="600">
        <f t="shared" si="313"/>
        <v>1547.4375</v>
      </c>
      <c r="DO74" s="600">
        <f t="shared" si="314"/>
        <v>1920.8977272727273</v>
      </c>
      <c r="DP74" s="600">
        <f t="shared" si="315"/>
        <v>1278.7280701754387</v>
      </c>
      <c r="DQ74" s="600">
        <f t="shared" si="316"/>
        <v>1854.406779661017</v>
      </c>
      <c r="DR74" s="601">
        <f t="shared" si="317"/>
        <v>2150.2631578947367</v>
      </c>
      <c r="DS74" s="600">
        <f t="shared" si="318"/>
        <v>2112.2261156328541</v>
      </c>
      <c r="DT74" s="600">
        <f t="shared" si="319"/>
        <v>2075.5439984849595</v>
      </c>
      <c r="DU74" s="600">
        <f t="shared" si="320"/>
        <v>2040.1456772164256</v>
      </c>
      <c r="DV74" s="600">
        <f t="shared" si="321"/>
        <v>2005.9649157113356</v>
      </c>
      <c r="DW74" s="603">
        <f t="shared" si="322"/>
        <v>21283.017307692309</v>
      </c>
      <c r="DX74" s="600">
        <f t="shared" si="323"/>
        <v>25236.887711864405</v>
      </c>
      <c r="DY74" s="600">
        <f t="shared" si="324"/>
        <v>23685.827083333334</v>
      </c>
      <c r="DZ74" s="600">
        <f t="shared" si="325"/>
        <v>24066.504166666666</v>
      </c>
      <c r="EA74" s="600">
        <f t="shared" si="326"/>
        <v>24837.802272727273</v>
      </c>
      <c r="EB74" s="600">
        <f t="shared" si="327"/>
        <v>22681.947368421053</v>
      </c>
      <c r="EC74" s="600">
        <f t="shared" si="328"/>
        <v>23318.347457627118</v>
      </c>
      <c r="ED74" s="600">
        <f t="shared" si="329"/>
        <v>22869.902255639099</v>
      </c>
      <c r="EE74" s="603">
        <f t="shared" si="330"/>
        <v>23217.182781950167</v>
      </c>
      <c r="EF74" s="600">
        <f t="shared" si="331"/>
        <v>23552.092758956733</v>
      </c>
      <c r="EG74" s="600">
        <f t="shared" si="332"/>
        <v>23875.281600928909</v>
      </c>
      <c r="EH74" s="601">
        <f t="shared" si="333"/>
        <v>24187.354047663172</v>
      </c>
      <c r="EI74" s="603">
        <f t="shared" si="380"/>
        <v>23228.7</v>
      </c>
      <c r="EJ74" s="600">
        <f t="shared" si="381"/>
        <v>26659.610169491523</v>
      </c>
      <c r="EK74" s="600">
        <f t="shared" si="382"/>
        <v>26060.441666666666</v>
      </c>
      <c r="EL74" s="600">
        <f t="shared" si="383"/>
        <v>25613.941666666666</v>
      </c>
      <c r="EM74" s="600">
        <f t="shared" si="384"/>
        <v>26758.7</v>
      </c>
      <c r="EN74" s="600">
        <f t="shared" si="385"/>
        <v>23960.675438596492</v>
      </c>
      <c r="EO74" s="600">
        <f t="shared" si="386"/>
        <v>25172.754237288136</v>
      </c>
      <c r="EP74" s="601">
        <f t="shared" si="387"/>
        <v>25020.165413533836</v>
      </c>
      <c r="EQ74" s="600">
        <f t="shared" si="388"/>
        <v>25329.40889758302</v>
      </c>
      <c r="ER74" s="600">
        <f t="shared" si="389"/>
        <v>25627.636757441691</v>
      </c>
      <c r="ES74" s="600">
        <f t="shared" si="390"/>
        <v>25915.427278145333</v>
      </c>
      <c r="ET74" s="601">
        <f t="shared" si="391"/>
        <v>26193.318963374506</v>
      </c>
      <c r="EV74" s="605">
        <v>325567.22000000003</v>
      </c>
      <c r="EW74" s="604">
        <v>325567.22000000003</v>
      </c>
      <c r="EX74" s="604">
        <v>325567.22000000003</v>
      </c>
      <c r="EY74" s="604">
        <v>331844.92</v>
      </c>
      <c r="EZ74" s="604">
        <v>332900.92</v>
      </c>
      <c r="FA74" s="604">
        <v>333745.72000000003</v>
      </c>
      <c r="FB74" s="604">
        <v>335415.96000000002</v>
      </c>
      <c r="FC74" s="604">
        <v>319070.18</v>
      </c>
      <c r="FD74" s="605">
        <f t="shared" si="392"/>
        <v>323296.75014164025</v>
      </c>
      <c r="FE74" s="604">
        <f t="shared" si="291"/>
        <v>327579.30763741746</v>
      </c>
      <c r="FF74" s="604">
        <f t="shared" si="291"/>
        <v>331918.59412504692</v>
      </c>
      <c r="FG74" s="606">
        <f t="shared" si="291"/>
        <v>336315.36106636416</v>
      </c>
    </row>
    <row r="75" spans="1:163" x14ac:dyDescent="0.25">
      <c r="A75" s="108" t="s">
        <v>502</v>
      </c>
      <c r="B75" s="130" t="s">
        <v>68</v>
      </c>
      <c r="C75" s="605">
        <v>0</v>
      </c>
      <c r="D75" s="604">
        <v>0</v>
      </c>
      <c r="E75" s="604">
        <v>0</v>
      </c>
      <c r="F75" s="604">
        <v>0</v>
      </c>
      <c r="G75" s="604">
        <v>0</v>
      </c>
      <c r="H75" s="604">
        <v>0</v>
      </c>
      <c r="I75" s="600">
        <v>0</v>
      </c>
      <c r="J75" s="601">
        <v>0</v>
      </c>
      <c r="K75" s="600">
        <f t="shared" ref="K75:N75" si="395">J75*K$186</f>
        <v>0</v>
      </c>
      <c r="L75" s="600">
        <f t="shared" si="395"/>
        <v>0</v>
      </c>
      <c r="M75" s="600">
        <f t="shared" si="395"/>
        <v>0</v>
      </c>
      <c r="N75" s="600">
        <f t="shared" si="395"/>
        <v>0</v>
      </c>
      <c r="O75" s="603">
        <v>0</v>
      </c>
      <c r="P75" s="600">
        <v>0</v>
      </c>
      <c r="Q75" s="600">
        <v>0</v>
      </c>
      <c r="R75" s="600">
        <v>0</v>
      </c>
      <c r="S75" s="600">
        <v>0</v>
      </c>
      <c r="T75" s="600">
        <v>0</v>
      </c>
      <c r="U75" s="600">
        <v>0</v>
      </c>
      <c r="V75" s="600">
        <v>0</v>
      </c>
      <c r="W75" s="603">
        <f t="shared" si="335"/>
        <v>0</v>
      </c>
      <c r="X75" s="600">
        <f t="shared" si="287"/>
        <v>0</v>
      </c>
      <c r="Y75" s="600">
        <f t="shared" si="287"/>
        <v>0</v>
      </c>
      <c r="Z75" s="601">
        <f t="shared" si="287"/>
        <v>0</v>
      </c>
      <c r="AA75" s="604">
        <f t="shared" si="336"/>
        <v>0</v>
      </c>
      <c r="AB75" s="604">
        <f t="shared" si="337"/>
        <v>0</v>
      </c>
      <c r="AC75" s="604">
        <f t="shared" si="338"/>
        <v>0</v>
      </c>
      <c r="AD75" s="604">
        <f t="shared" si="339"/>
        <v>0</v>
      </c>
      <c r="AE75" s="604">
        <f t="shared" si="340"/>
        <v>0</v>
      </c>
      <c r="AF75" s="604">
        <f t="shared" si="341"/>
        <v>0</v>
      </c>
      <c r="AG75" s="604">
        <f t="shared" si="342"/>
        <v>0</v>
      </c>
      <c r="AH75" s="604">
        <f t="shared" si="343"/>
        <v>0</v>
      </c>
      <c r="AI75" s="605">
        <f t="shared" si="344"/>
        <v>0</v>
      </c>
      <c r="AJ75" s="604">
        <f t="shared" si="345"/>
        <v>0</v>
      </c>
      <c r="AK75" s="604">
        <f t="shared" si="346"/>
        <v>0</v>
      </c>
      <c r="AL75" s="606">
        <f t="shared" si="347"/>
        <v>0</v>
      </c>
      <c r="AM75" s="600">
        <f t="shared" si="348"/>
        <v>0</v>
      </c>
      <c r="AN75" s="600">
        <f t="shared" si="349"/>
        <v>0</v>
      </c>
      <c r="AO75" s="600">
        <f t="shared" si="350"/>
        <v>0</v>
      </c>
      <c r="AP75" s="600">
        <f t="shared" si="351"/>
        <v>0</v>
      </c>
      <c r="AQ75" s="600">
        <f t="shared" si="352"/>
        <v>0</v>
      </c>
      <c r="AR75" s="600">
        <f t="shared" si="353"/>
        <v>0</v>
      </c>
      <c r="AS75" s="600">
        <f t="shared" si="354"/>
        <v>0</v>
      </c>
      <c r="AT75" s="600">
        <f t="shared" si="355"/>
        <v>0</v>
      </c>
      <c r="AU75" s="603">
        <f t="shared" si="356"/>
        <v>0</v>
      </c>
      <c r="AV75" s="600">
        <f t="shared" si="295"/>
        <v>0</v>
      </c>
      <c r="AW75" s="600">
        <f t="shared" si="296"/>
        <v>0</v>
      </c>
      <c r="AX75" s="601">
        <f t="shared" si="297"/>
        <v>0</v>
      </c>
      <c r="AY75" s="600">
        <f t="shared" si="298"/>
        <v>0</v>
      </c>
      <c r="AZ75" s="600">
        <f t="shared" si="299"/>
        <v>0</v>
      </c>
      <c r="BA75" s="600">
        <f t="shared" si="300"/>
        <v>0</v>
      </c>
      <c r="BB75" s="600">
        <f t="shared" si="301"/>
        <v>0</v>
      </c>
      <c r="BC75" s="600">
        <f t="shared" si="302"/>
        <v>0</v>
      </c>
      <c r="BD75" s="600">
        <f t="shared" si="303"/>
        <v>0</v>
      </c>
      <c r="BE75" s="600">
        <f t="shared" si="357"/>
        <v>0</v>
      </c>
      <c r="BF75" s="600">
        <f t="shared" si="358"/>
        <v>0</v>
      </c>
      <c r="BG75" s="603">
        <f t="shared" si="359"/>
        <v>0</v>
      </c>
      <c r="BH75" s="600">
        <f t="shared" si="360"/>
        <v>0</v>
      </c>
      <c r="BI75" s="600">
        <f t="shared" si="361"/>
        <v>0</v>
      </c>
      <c r="BJ75" s="601">
        <f t="shared" si="362"/>
        <v>0</v>
      </c>
      <c r="BK75" s="604">
        <v>0</v>
      </c>
      <c r="BL75" s="604">
        <v>0</v>
      </c>
      <c r="BM75" s="604">
        <v>0</v>
      </c>
      <c r="BN75" s="604">
        <v>0</v>
      </c>
      <c r="BO75" s="604">
        <v>0</v>
      </c>
      <c r="BP75" s="604">
        <v>0</v>
      </c>
      <c r="BQ75" s="604">
        <v>0</v>
      </c>
      <c r="BR75" s="604">
        <v>0</v>
      </c>
      <c r="BS75" s="605">
        <f t="shared" si="363"/>
        <v>0</v>
      </c>
      <c r="BT75" s="604">
        <f t="shared" si="288"/>
        <v>0</v>
      </c>
      <c r="BU75" s="604">
        <f t="shared" si="288"/>
        <v>0</v>
      </c>
      <c r="BV75" s="606">
        <f t="shared" si="288"/>
        <v>0</v>
      </c>
      <c r="BW75" s="604">
        <f t="shared" si="364"/>
        <v>32022.32</v>
      </c>
      <c r="BX75" s="604">
        <f t="shared" si="365"/>
        <v>32022.32</v>
      </c>
      <c r="BY75" s="604">
        <f t="shared" si="366"/>
        <v>32022.32</v>
      </c>
      <c r="BZ75" s="604">
        <f t="shared" si="367"/>
        <v>32022.32</v>
      </c>
      <c r="CA75" s="604">
        <f t="shared" si="368"/>
        <v>32022.32</v>
      </c>
      <c r="CB75" s="604">
        <f t="shared" si="369"/>
        <v>32022.32</v>
      </c>
      <c r="CC75" s="604">
        <f t="shared" si="370"/>
        <v>30734.44</v>
      </c>
      <c r="CD75" s="604">
        <f t="shared" si="371"/>
        <v>0</v>
      </c>
      <c r="CE75" s="605">
        <f t="shared" si="372"/>
        <v>0</v>
      </c>
      <c r="CF75" s="604">
        <f t="shared" si="373"/>
        <v>0</v>
      </c>
      <c r="CG75" s="604">
        <f t="shared" si="374"/>
        <v>0</v>
      </c>
      <c r="CH75" s="606">
        <f t="shared" si="375"/>
        <v>0</v>
      </c>
      <c r="CI75" s="159">
        <f t="shared" si="376"/>
        <v>0</v>
      </c>
      <c r="CJ75" s="157">
        <v>0</v>
      </c>
      <c r="CK75" s="158">
        <v>0</v>
      </c>
      <c r="CL75" s="158">
        <v>0</v>
      </c>
      <c r="CM75" s="158">
        <v>0</v>
      </c>
      <c r="CN75" s="158">
        <v>0</v>
      </c>
      <c r="CO75" s="158">
        <v>0</v>
      </c>
      <c r="CP75" s="158">
        <v>0</v>
      </c>
      <c r="CQ75" s="158">
        <v>0</v>
      </c>
      <c r="CR75" s="157">
        <f t="shared" si="377"/>
        <v>0</v>
      </c>
      <c r="CS75" s="158">
        <f t="shared" si="289"/>
        <v>0</v>
      </c>
      <c r="CT75" s="158">
        <f t="shared" si="289"/>
        <v>0</v>
      </c>
      <c r="CU75" s="158">
        <f t="shared" si="289"/>
        <v>0</v>
      </c>
      <c r="CV75" s="310">
        <f t="shared" si="378"/>
        <v>0</v>
      </c>
      <c r="CW75" s="604">
        <f t="shared" si="379"/>
        <v>23942.636025356122</v>
      </c>
      <c r="CX75" s="600">
        <f t="shared" si="304"/>
        <v>23942.636025356122</v>
      </c>
      <c r="CY75" s="604">
        <f t="shared" si="305"/>
        <v>25032.781477250788</v>
      </c>
      <c r="CZ75" s="604">
        <f t="shared" si="306"/>
        <v>25146.285287234725</v>
      </c>
      <c r="DA75" s="604">
        <f t="shared" si="307"/>
        <v>25232.422514871636</v>
      </c>
      <c r="DB75" s="604">
        <f t="shared" si="308"/>
        <v>26048.122113012643</v>
      </c>
      <c r="DC75" s="604">
        <f t="shared" si="308"/>
        <v>26479.357627926373</v>
      </c>
      <c r="DD75" s="604">
        <f t="shared" si="309"/>
        <v>26931.540509428491</v>
      </c>
      <c r="DE75" s="605">
        <f t="shared" si="308"/>
        <v>27150.99054421578</v>
      </c>
      <c r="DF75" s="604">
        <f t="shared" si="308"/>
        <v>27524.333956490984</v>
      </c>
      <c r="DG75" s="604">
        <f t="shared" si="308"/>
        <v>27884.378428171603</v>
      </c>
      <c r="DH75" s="606">
        <f t="shared" si="308"/>
        <v>28231.822111100952</v>
      </c>
      <c r="DJ75" s="9" t="s">
        <v>68</v>
      </c>
      <c r="DK75" s="603">
        <f t="shared" si="310"/>
        <v>0</v>
      </c>
      <c r="DL75" s="600">
        <f t="shared" si="311"/>
        <v>0</v>
      </c>
      <c r="DM75" s="600">
        <f t="shared" si="312"/>
        <v>0</v>
      </c>
      <c r="DN75" s="600">
        <f t="shared" si="313"/>
        <v>0</v>
      </c>
      <c r="DO75" s="600">
        <f t="shared" si="314"/>
        <v>0</v>
      </c>
      <c r="DP75" s="600">
        <f t="shared" si="315"/>
        <v>0</v>
      </c>
      <c r="DQ75" s="600">
        <f t="shared" si="316"/>
        <v>0</v>
      </c>
      <c r="DR75" s="601">
        <f t="shared" si="317"/>
        <v>0</v>
      </c>
      <c r="DS75" s="600">
        <f t="shared" si="318"/>
        <v>0</v>
      </c>
      <c r="DT75" s="600">
        <f t="shared" si="319"/>
        <v>0</v>
      </c>
      <c r="DU75" s="600">
        <f t="shared" si="320"/>
        <v>0</v>
      </c>
      <c r="DV75" s="600">
        <f t="shared" si="321"/>
        <v>0</v>
      </c>
      <c r="DW75" s="603">
        <f t="shared" si="322"/>
        <v>0</v>
      </c>
      <c r="DX75" s="600">
        <f t="shared" si="323"/>
        <v>0</v>
      </c>
      <c r="DY75" s="600">
        <f t="shared" si="324"/>
        <v>0</v>
      </c>
      <c r="DZ75" s="600">
        <f t="shared" si="325"/>
        <v>0</v>
      </c>
      <c r="EA75" s="600">
        <f t="shared" si="326"/>
        <v>0</v>
      </c>
      <c r="EB75" s="600">
        <f t="shared" si="327"/>
        <v>0</v>
      </c>
      <c r="EC75" s="600">
        <f t="shared" si="328"/>
        <v>0</v>
      </c>
      <c r="ED75" s="600">
        <f t="shared" si="329"/>
        <v>0</v>
      </c>
      <c r="EE75" s="603">
        <f t="shared" si="330"/>
        <v>0</v>
      </c>
      <c r="EF75" s="600">
        <f t="shared" si="331"/>
        <v>0</v>
      </c>
      <c r="EG75" s="600">
        <f t="shared" si="332"/>
        <v>0</v>
      </c>
      <c r="EH75" s="601">
        <f t="shared" si="333"/>
        <v>0</v>
      </c>
      <c r="EI75" s="603">
        <f t="shared" si="380"/>
        <v>0</v>
      </c>
      <c r="EJ75" s="600">
        <f t="shared" si="381"/>
        <v>0</v>
      </c>
      <c r="EK75" s="600">
        <f t="shared" si="382"/>
        <v>0</v>
      </c>
      <c r="EL75" s="600">
        <f t="shared" si="383"/>
        <v>0</v>
      </c>
      <c r="EM75" s="600">
        <f t="shared" si="384"/>
        <v>0</v>
      </c>
      <c r="EN75" s="600">
        <f t="shared" si="385"/>
        <v>0</v>
      </c>
      <c r="EO75" s="600">
        <f t="shared" si="386"/>
        <v>0</v>
      </c>
      <c r="EP75" s="601">
        <f t="shared" si="387"/>
        <v>0</v>
      </c>
      <c r="EQ75" s="600">
        <f t="shared" si="388"/>
        <v>0</v>
      </c>
      <c r="ER75" s="600">
        <f t="shared" si="389"/>
        <v>0</v>
      </c>
      <c r="ES75" s="600">
        <f t="shared" si="390"/>
        <v>0</v>
      </c>
      <c r="ET75" s="601">
        <f t="shared" si="391"/>
        <v>0</v>
      </c>
      <c r="EV75" s="605">
        <v>32022.32</v>
      </c>
      <c r="EW75" s="604">
        <v>32022.32</v>
      </c>
      <c r="EX75" s="604">
        <v>32022.32</v>
      </c>
      <c r="EY75" s="604">
        <v>32022.32</v>
      </c>
      <c r="EZ75" s="604">
        <v>32022.32</v>
      </c>
      <c r="FA75" s="604">
        <v>32022.32</v>
      </c>
      <c r="FB75" s="604">
        <v>30734.44</v>
      </c>
      <c r="FC75" s="604">
        <v>0</v>
      </c>
      <c r="FD75" s="605">
        <f t="shared" si="392"/>
        <v>0</v>
      </c>
      <c r="FE75" s="604">
        <f t="shared" si="291"/>
        <v>0</v>
      </c>
      <c r="FF75" s="604">
        <f t="shared" si="291"/>
        <v>0</v>
      </c>
      <c r="FG75" s="606">
        <f t="shared" si="291"/>
        <v>0</v>
      </c>
    </row>
    <row r="76" spans="1:163" x14ac:dyDescent="0.25">
      <c r="A76" s="108">
        <v>76</v>
      </c>
      <c r="B76" s="130" t="s">
        <v>69</v>
      </c>
      <c r="C76" s="605">
        <v>9141254</v>
      </c>
      <c r="D76" s="604">
        <v>9711494</v>
      </c>
      <c r="E76" s="604">
        <v>9457096</v>
      </c>
      <c r="F76" s="604">
        <v>9694219</v>
      </c>
      <c r="G76" s="604">
        <v>10876953</v>
      </c>
      <c r="H76" s="604">
        <v>11012717</v>
      </c>
      <c r="I76" s="600">
        <v>11674472</v>
      </c>
      <c r="J76" s="601">
        <v>12098310</v>
      </c>
      <c r="K76" s="600">
        <f t="shared" ref="K76:N76" si="396">J76*K$186</f>
        <v>12448161.199720077</v>
      </c>
      <c r="L76" s="600">
        <f t="shared" si="396"/>
        <v>12798012.399440154</v>
      </c>
      <c r="M76" s="600">
        <f t="shared" si="396"/>
        <v>13147863.599160232</v>
      </c>
      <c r="N76" s="600">
        <f t="shared" si="396"/>
        <v>13497714.798880307</v>
      </c>
      <c r="O76" s="603">
        <v>636764</v>
      </c>
      <c r="P76" s="600">
        <v>684830</v>
      </c>
      <c r="Q76" s="600">
        <v>661613</v>
      </c>
      <c r="R76" s="600">
        <v>723144</v>
      </c>
      <c r="S76" s="600">
        <v>598225</v>
      </c>
      <c r="T76" s="600">
        <v>629908</v>
      </c>
      <c r="U76" s="600">
        <v>609647</v>
      </c>
      <c r="V76" s="600">
        <v>623822</v>
      </c>
      <c r="W76" s="603">
        <f t="shared" si="335"/>
        <v>623870.94883757411</v>
      </c>
      <c r="X76" s="600">
        <f t="shared" si="287"/>
        <v>623919.89767514833</v>
      </c>
      <c r="Y76" s="600">
        <f t="shared" si="287"/>
        <v>623968.84651272255</v>
      </c>
      <c r="Z76" s="601">
        <f t="shared" si="287"/>
        <v>624017.79535029666</v>
      </c>
      <c r="AA76" s="604">
        <f t="shared" si="336"/>
        <v>8504490</v>
      </c>
      <c r="AB76" s="604">
        <f t="shared" si="337"/>
        <v>9026664</v>
      </c>
      <c r="AC76" s="604">
        <f t="shared" si="338"/>
        <v>8795483</v>
      </c>
      <c r="AD76" s="604">
        <f t="shared" si="339"/>
        <v>8971075</v>
      </c>
      <c r="AE76" s="604">
        <f t="shared" si="340"/>
        <v>10278728</v>
      </c>
      <c r="AF76" s="604">
        <f t="shared" si="341"/>
        <v>10382809</v>
      </c>
      <c r="AG76" s="604">
        <f t="shared" si="342"/>
        <v>11064825</v>
      </c>
      <c r="AH76" s="604">
        <f t="shared" si="343"/>
        <v>11474488</v>
      </c>
      <c r="AI76" s="605">
        <f t="shared" si="344"/>
        <v>11824290.250882503</v>
      </c>
      <c r="AJ76" s="604">
        <f t="shared" si="345"/>
        <v>12174092.501765005</v>
      </c>
      <c r="AK76" s="604">
        <f t="shared" si="346"/>
        <v>12523894.75264751</v>
      </c>
      <c r="AL76" s="606">
        <f t="shared" si="347"/>
        <v>12873697.003530011</v>
      </c>
      <c r="AM76" s="600">
        <f t="shared" si="348"/>
        <v>7300381.25</v>
      </c>
      <c r="AN76" s="600">
        <f t="shared" si="349"/>
        <v>8088425.25</v>
      </c>
      <c r="AO76" s="600">
        <f t="shared" si="350"/>
        <v>7850826.75</v>
      </c>
      <c r="AP76" s="600">
        <f t="shared" si="351"/>
        <v>7981043.75</v>
      </c>
      <c r="AQ76" s="600">
        <f t="shared" si="352"/>
        <v>8961651.75</v>
      </c>
      <c r="AR76" s="600">
        <f t="shared" si="353"/>
        <v>9202796.5</v>
      </c>
      <c r="AS76" s="600">
        <f t="shared" si="354"/>
        <v>9893256.25</v>
      </c>
      <c r="AT76" s="600">
        <f t="shared" si="355"/>
        <v>10545516.75</v>
      </c>
      <c r="AU76" s="603">
        <f t="shared" si="356"/>
        <v>10899705.864992829</v>
      </c>
      <c r="AV76" s="600">
        <f t="shared" si="295"/>
        <v>11253910.264750114</v>
      </c>
      <c r="AW76" s="600">
        <f t="shared" si="296"/>
        <v>11608129.410035165</v>
      </c>
      <c r="AX76" s="601">
        <f t="shared" si="297"/>
        <v>11962362.724640386</v>
      </c>
      <c r="AY76" s="600">
        <f t="shared" si="298"/>
        <v>1204108.75</v>
      </c>
      <c r="AZ76" s="600">
        <f t="shared" si="299"/>
        <v>938238.75</v>
      </c>
      <c r="BA76" s="600">
        <f t="shared" si="300"/>
        <v>944656.25</v>
      </c>
      <c r="BB76" s="600">
        <f t="shared" si="301"/>
        <v>990031.25</v>
      </c>
      <c r="BC76" s="600">
        <f t="shared" si="302"/>
        <v>1317076.25</v>
      </c>
      <c r="BD76" s="600">
        <f t="shared" si="303"/>
        <v>1180012.5</v>
      </c>
      <c r="BE76" s="600">
        <f t="shared" si="357"/>
        <v>1171568.75</v>
      </c>
      <c r="BF76" s="600">
        <f t="shared" si="358"/>
        <v>928971.25</v>
      </c>
      <c r="BG76" s="603">
        <f t="shared" si="359"/>
        <v>929391.41377363808</v>
      </c>
      <c r="BH76" s="600">
        <f t="shared" si="360"/>
        <v>929811.57754727616</v>
      </c>
      <c r="BI76" s="600">
        <f t="shared" si="361"/>
        <v>930231.74132091412</v>
      </c>
      <c r="BJ76" s="601">
        <f t="shared" si="362"/>
        <v>930651.9050945522</v>
      </c>
      <c r="BK76" s="604">
        <v>963287</v>
      </c>
      <c r="BL76" s="604">
        <v>750591</v>
      </c>
      <c r="BM76" s="604">
        <v>755725</v>
      </c>
      <c r="BN76" s="604">
        <v>792025</v>
      </c>
      <c r="BO76" s="604">
        <v>1053661</v>
      </c>
      <c r="BP76" s="604">
        <v>944010</v>
      </c>
      <c r="BQ76" s="604">
        <v>937255</v>
      </c>
      <c r="BR76" s="604">
        <v>743177</v>
      </c>
      <c r="BS76" s="605">
        <f t="shared" si="363"/>
        <v>743513.13101891044</v>
      </c>
      <c r="BT76" s="604">
        <f t="shared" si="288"/>
        <v>743849.26203782088</v>
      </c>
      <c r="BU76" s="604">
        <f t="shared" si="288"/>
        <v>744185.39305673132</v>
      </c>
      <c r="BV76" s="606">
        <f t="shared" si="288"/>
        <v>744521.52407564176</v>
      </c>
      <c r="BW76" s="604">
        <f t="shared" si="364"/>
        <v>1310020.42</v>
      </c>
      <c r="BX76" s="604">
        <f t="shared" si="365"/>
        <v>1097324.42</v>
      </c>
      <c r="BY76" s="604">
        <f t="shared" si="366"/>
        <v>1102458.42</v>
      </c>
      <c r="BZ76" s="604">
        <f t="shared" si="367"/>
        <v>1138758.42</v>
      </c>
      <c r="CA76" s="604">
        <f t="shared" si="368"/>
        <v>1400394.42</v>
      </c>
      <c r="CB76" s="604">
        <f t="shared" si="369"/>
        <v>1290743.42</v>
      </c>
      <c r="CC76" s="604">
        <f t="shared" si="370"/>
        <v>1283591.98</v>
      </c>
      <c r="CD76" s="604">
        <f t="shared" si="371"/>
        <v>840940.6</v>
      </c>
      <c r="CE76" s="605">
        <f t="shared" si="372"/>
        <v>842571.75869181694</v>
      </c>
      <c r="CF76" s="604">
        <f t="shared" si="373"/>
        <v>844220.07199612353</v>
      </c>
      <c r="CG76" s="604">
        <f t="shared" si="374"/>
        <v>845885.76715187065</v>
      </c>
      <c r="CH76" s="606">
        <f t="shared" si="375"/>
        <v>847569.07440813479</v>
      </c>
      <c r="CI76" s="159">
        <f t="shared" si="376"/>
        <v>363.57142857142856</v>
      </c>
      <c r="CJ76" s="157">
        <v>367</v>
      </c>
      <c r="CK76" s="158">
        <v>363</v>
      </c>
      <c r="CL76" s="158">
        <v>350</v>
      </c>
      <c r="CM76" s="158">
        <v>352</v>
      </c>
      <c r="CN76" s="158">
        <v>358</v>
      </c>
      <c r="CO76" s="158">
        <v>364</v>
      </c>
      <c r="CP76" s="158">
        <v>371</v>
      </c>
      <c r="CQ76" s="158">
        <v>387</v>
      </c>
      <c r="CR76" s="157">
        <f t="shared" si="377"/>
        <v>394.14729764641794</v>
      </c>
      <c r="CS76" s="158">
        <f t="shared" si="289"/>
        <v>401.29459529283588</v>
      </c>
      <c r="CT76" s="158">
        <f t="shared" si="289"/>
        <v>408.44189293925382</v>
      </c>
      <c r="CU76" s="158">
        <f t="shared" si="289"/>
        <v>415.58919058567176</v>
      </c>
      <c r="CV76" s="310">
        <f t="shared" si="378"/>
        <v>404.86824411604488</v>
      </c>
      <c r="CW76" s="604">
        <f t="shared" si="379"/>
        <v>23942.636025356122</v>
      </c>
      <c r="CX76" s="600">
        <f t="shared" si="304"/>
        <v>23942.636025356122</v>
      </c>
      <c r="CY76" s="604">
        <f t="shared" si="305"/>
        <v>25032.781477250788</v>
      </c>
      <c r="CZ76" s="604">
        <f t="shared" si="306"/>
        <v>25146.285287234725</v>
      </c>
      <c r="DA76" s="604">
        <f t="shared" si="307"/>
        <v>25232.422514871636</v>
      </c>
      <c r="DB76" s="604">
        <f t="shared" si="308"/>
        <v>26048.122113012643</v>
      </c>
      <c r="DC76" s="604">
        <f t="shared" si="308"/>
        <v>26479.357627926373</v>
      </c>
      <c r="DD76" s="604">
        <f t="shared" si="309"/>
        <v>26931.540509428491</v>
      </c>
      <c r="DE76" s="605">
        <f t="shared" si="308"/>
        <v>27150.99054421578</v>
      </c>
      <c r="DF76" s="604">
        <f t="shared" si="308"/>
        <v>27524.333956490984</v>
      </c>
      <c r="DG76" s="604">
        <f t="shared" si="308"/>
        <v>27884.378428171603</v>
      </c>
      <c r="DH76" s="606">
        <f t="shared" si="308"/>
        <v>28231.822111100952</v>
      </c>
      <c r="DJ76" s="9" t="s">
        <v>69</v>
      </c>
      <c r="DK76" s="603">
        <f t="shared" si="310"/>
        <v>3280.9502724795639</v>
      </c>
      <c r="DL76" s="600">
        <f t="shared" si="311"/>
        <v>2584.6797520661157</v>
      </c>
      <c r="DM76" s="600">
        <f t="shared" si="312"/>
        <v>2699.0178571428573</v>
      </c>
      <c r="DN76" s="600">
        <f t="shared" si="313"/>
        <v>2812.588778409091</v>
      </c>
      <c r="DO76" s="600">
        <f t="shared" si="314"/>
        <v>3678.9839385474861</v>
      </c>
      <c r="DP76" s="600">
        <f t="shared" si="315"/>
        <v>3241.7925824175823</v>
      </c>
      <c r="DQ76" s="600">
        <f t="shared" si="316"/>
        <v>3157.8672506738544</v>
      </c>
      <c r="DR76" s="601">
        <f t="shared" si="317"/>
        <v>2400.4425064599482</v>
      </c>
      <c r="DS76" s="600">
        <f t="shared" si="318"/>
        <v>2357.9799210176939</v>
      </c>
      <c r="DT76" s="600">
        <f t="shared" si="319"/>
        <v>2317.029903850977</v>
      </c>
      <c r="DU76" s="600">
        <f t="shared" si="320"/>
        <v>2277.5130499634238</v>
      </c>
      <c r="DV76" s="600">
        <f t="shared" si="321"/>
        <v>2239.355416783158</v>
      </c>
      <c r="DW76" s="603">
        <f t="shared" si="322"/>
        <v>19892.047002724794</v>
      </c>
      <c r="DX76" s="600">
        <f t="shared" si="323"/>
        <v>22282.163223140495</v>
      </c>
      <c r="DY76" s="600">
        <f t="shared" si="324"/>
        <v>22430.93357142857</v>
      </c>
      <c r="DZ76" s="600">
        <f t="shared" si="325"/>
        <v>22673.41974431818</v>
      </c>
      <c r="EA76" s="600">
        <f t="shared" si="326"/>
        <v>25032.546787709496</v>
      </c>
      <c r="EB76" s="600">
        <f t="shared" si="327"/>
        <v>25282.407967032967</v>
      </c>
      <c r="EC76" s="600">
        <f t="shared" si="328"/>
        <v>26666.458894878706</v>
      </c>
      <c r="ED76" s="600">
        <f t="shared" si="329"/>
        <v>27249.397286821706</v>
      </c>
      <c r="EE76" s="603">
        <f t="shared" si="330"/>
        <v>27641.693605831777</v>
      </c>
      <c r="EF76" s="600">
        <f t="shared" si="331"/>
        <v>28020.015858953851</v>
      </c>
      <c r="EG76" s="600">
        <f t="shared" si="332"/>
        <v>28385.097639949687</v>
      </c>
      <c r="EH76" s="601">
        <f t="shared" si="333"/>
        <v>28737.622077236043</v>
      </c>
      <c r="EI76" s="603">
        <f t="shared" si="380"/>
        <v>23172.997275204358</v>
      </c>
      <c r="EJ76" s="600">
        <f t="shared" si="381"/>
        <v>24866.842975206611</v>
      </c>
      <c r="EK76" s="600">
        <f t="shared" si="382"/>
        <v>25129.951428571429</v>
      </c>
      <c r="EL76" s="600">
        <f t="shared" si="383"/>
        <v>25486.008522727272</v>
      </c>
      <c r="EM76" s="600">
        <f t="shared" si="384"/>
        <v>28711.530726256984</v>
      </c>
      <c r="EN76" s="600">
        <f t="shared" si="385"/>
        <v>28524.20054945055</v>
      </c>
      <c r="EO76" s="600">
        <f t="shared" si="386"/>
        <v>29824.326145552561</v>
      </c>
      <c r="EP76" s="601">
        <f t="shared" si="387"/>
        <v>29649.839793281655</v>
      </c>
      <c r="EQ76" s="600">
        <f t="shared" si="388"/>
        <v>29999.67352684947</v>
      </c>
      <c r="ER76" s="600">
        <f t="shared" si="389"/>
        <v>30337.045762804828</v>
      </c>
      <c r="ES76" s="600">
        <f t="shared" si="390"/>
        <v>30662.610689913112</v>
      </c>
      <c r="ET76" s="601">
        <f t="shared" si="391"/>
        <v>30976.9774940192</v>
      </c>
      <c r="EV76" s="605">
        <v>346733.42</v>
      </c>
      <c r="EW76" s="604">
        <v>346733.42</v>
      </c>
      <c r="EX76" s="604">
        <v>346733.42</v>
      </c>
      <c r="EY76" s="604">
        <v>346733.42</v>
      </c>
      <c r="EZ76" s="604">
        <v>346733.42</v>
      </c>
      <c r="FA76" s="604">
        <v>346733.42</v>
      </c>
      <c r="FB76" s="604">
        <v>346336.98</v>
      </c>
      <c r="FC76" s="604">
        <v>97763.6</v>
      </c>
      <c r="FD76" s="605">
        <f t="shared" si="392"/>
        <v>99058.627672906514</v>
      </c>
      <c r="FE76" s="604">
        <f t="shared" si="291"/>
        <v>100370.80995830268</v>
      </c>
      <c r="FF76" s="604">
        <f t="shared" si="291"/>
        <v>101700.37409513931</v>
      </c>
      <c r="FG76" s="606">
        <f t="shared" si="291"/>
        <v>103047.55033249299</v>
      </c>
    </row>
    <row r="77" spans="1:163" x14ac:dyDescent="0.25">
      <c r="A77" s="108">
        <v>77</v>
      </c>
      <c r="B77" s="130" t="s">
        <v>70</v>
      </c>
      <c r="C77" s="605">
        <v>23692740</v>
      </c>
      <c r="D77" s="604">
        <v>23894109</v>
      </c>
      <c r="E77" s="604">
        <v>24403848</v>
      </c>
      <c r="F77" s="604">
        <v>26052093</v>
      </c>
      <c r="G77" s="604">
        <v>26677540</v>
      </c>
      <c r="H77" s="604">
        <v>27050784</v>
      </c>
      <c r="I77" s="600">
        <v>25905553</v>
      </c>
      <c r="J77" s="601">
        <v>29407340</v>
      </c>
      <c r="K77" s="600">
        <f t="shared" ref="K77:N77" si="397">J77*K$186</f>
        <v>30257722.671594314</v>
      </c>
      <c r="L77" s="600">
        <f t="shared" si="397"/>
        <v>31108105.343188629</v>
      </c>
      <c r="M77" s="600">
        <f t="shared" si="397"/>
        <v>31958488.014782943</v>
      </c>
      <c r="N77" s="600">
        <f t="shared" si="397"/>
        <v>32808870.686377253</v>
      </c>
      <c r="O77" s="603">
        <v>1973077</v>
      </c>
      <c r="P77" s="600">
        <v>1145707</v>
      </c>
      <c r="Q77" s="600">
        <v>2335332</v>
      </c>
      <c r="R77" s="600">
        <v>1459400</v>
      </c>
      <c r="S77" s="600">
        <v>1418744</v>
      </c>
      <c r="T77" s="600">
        <v>1162450</v>
      </c>
      <c r="U77" s="600">
        <v>2057421</v>
      </c>
      <c r="V77" s="600">
        <v>2156805</v>
      </c>
      <c r="W77" s="603">
        <f t="shared" si="335"/>
        <v>2156974.2359320833</v>
      </c>
      <c r="X77" s="600">
        <f t="shared" si="287"/>
        <v>2157143.4718641667</v>
      </c>
      <c r="Y77" s="600">
        <f t="shared" si="287"/>
        <v>2157312.70779625</v>
      </c>
      <c r="Z77" s="601">
        <f t="shared" si="287"/>
        <v>2157481.9437283333</v>
      </c>
      <c r="AA77" s="604">
        <f t="shared" si="336"/>
        <v>21719663</v>
      </c>
      <c r="AB77" s="604">
        <f t="shared" si="337"/>
        <v>22748402</v>
      </c>
      <c r="AC77" s="604">
        <f t="shared" si="338"/>
        <v>22068516</v>
      </c>
      <c r="AD77" s="604">
        <f t="shared" si="339"/>
        <v>24592693</v>
      </c>
      <c r="AE77" s="604">
        <f t="shared" si="340"/>
        <v>25258796</v>
      </c>
      <c r="AF77" s="604">
        <f t="shared" si="341"/>
        <v>25888334</v>
      </c>
      <c r="AG77" s="604">
        <f t="shared" si="342"/>
        <v>23848132</v>
      </c>
      <c r="AH77" s="604">
        <f t="shared" si="343"/>
        <v>27250535</v>
      </c>
      <c r="AI77" s="605">
        <f t="shared" si="344"/>
        <v>28100748.435662232</v>
      </c>
      <c r="AJ77" s="604">
        <f t="shared" si="345"/>
        <v>28950961.871324461</v>
      </c>
      <c r="AK77" s="604">
        <f t="shared" si="346"/>
        <v>29801175.306986693</v>
      </c>
      <c r="AL77" s="606">
        <f t="shared" si="347"/>
        <v>30651388.742648922</v>
      </c>
      <c r="AM77" s="600">
        <f t="shared" si="348"/>
        <v>19981101.75</v>
      </c>
      <c r="AN77" s="600">
        <f t="shared" si="349"/>
        <v>21278215.75</v>
      </c>
      <c r="AO77" s="600">
        <f t="shared" si="350"/>
        <v>20201581</v>
      </c>
      <c r="AP77" s="600">
        <f t="shared" si="351"/>
        <v>22818381.75</v>
      </c>
      <c r="AQ77" s="600">
        <f t="shared" si="352"/>
        <v>23619207.25</v>
      </c>
      <c r="AR77" s="600">
        <f t="shared" si="353"/>
        <v>24627037.75</v>
      </c>
      <c r="AS77" s="600">
        <f t="shared" si="354"/>
        <v>22804305.75</v>
      </c>
      <c r="AT77" s="600">
        <f t="shared" si="355"/>
        <v>26299630</v>
      </c>
      <c r="AU77" s="603">
        <f t="shared" si="356"/>
        <v>27182947.801788978</v>
      </c>
      <c r="AV77" s="600">
        <f t="shared" si="295"/>
        <v>28066303.722492311</v>
      </c>
      <c r="AW77" s="600">
        <f t="shared" si="296"/>
        <v>28949696.417299144</v>
      </c>
      <c r="AX77" s="601">
        <f t="shared" si="297"/>
        <v>29833124.44919629</v>
      </c>
      <c r="AY77" s="600">
        <f t="shared" si="298"/>
        <v>1738561.25</v>
      </c>
      <c r="AZ77" s="600">
        <f t="shared" si="299"/>
        <v>1470186.25</v>
      </c>
      <c r="BA77" s="600">
        <f t="shared" si="300"/>
        <v>1866935</v>
      </c>
      <c r="BB77" s="600">
        <f t="shared" si="301"/>
        <v>1774311.25</v>
      </c>
      <c r="BC77" s="600">
        <f t="shared" si="302"/>
        <v>1639588.75</v>
      </c>
      <c r="BD77" s="600">
        <f t="shared" si="303"/>
        <v>1261296.25</v>
      </c>
      <c r="BE77" s="600">
        <f t="shared" si="357"/>
        <v>1043826.25</v>
      </c>
      <c r="BF77" s="600">
        <f t="shared" si="358"/>
        <v>950905</v>
      </c>
      <c r="BG77" s="603">
        <f t="shared" si="359"/>
        <v>951335.08417447936</v>
      </c>
      <c r="BH77" s="600">
        <f t="shared" si="360"/>
        <v>951765.16834895883</v>
      </c>
      <c r="BI77" s="600">
        <f t="shared" si="361"/>
        <v>952195.25252343831</v>
      </c>
      <c r="BJ77" s="601">
        <f t="shared" si="362"/>
        <v>952625.33669791755</v>
      </c>
      <c r="BK77" s="604">
        <v>1390849</v>
      </c>
      <c r="BL77" s="604">
        <v>1176149</v>
      </c>
      <c r="BM77" s="604">
        <v>1493548</v>
      </c>
      <c r="BN77" s="604">
        <v>1419449</v>
      </c>
      <c r="BO77" s="604">
        <v>1311671</v>
      </c>
      <c r="BP77" s="604">
        <v>1009037</v>
      </c>
      <c r="BQ77" s="604">
        <v>835061</v>
      </c>
      <c r="BR77" s="604">
        <v>760724</v>
      </c>
      <c r="BS77" s="605">
        <f t="shared" si="363"/>
        <v>761068.06733958353</v>
      </c>
      <c r="BT77" s="604">
        <f t="shared" si="288"/>
        <v>761412.13467916707</v>
      </c>
      <c r="BU77" s="604">
        <f t="shared" si="288"/>
        <v>761756.2020187506</v>
      </c>
      <c r="BV77" s="606">
        <f t="shared" si="288"/>
        <v>762100.26935833402</v>
      </c>
      <c r="BW77" s="604">
        <f t="shared" si="364"/>
        <v>8127051</v>
      </c>
      <c r="BX77" s="604">
        <f t="shared" si="365"/>
        <v>7912351</v>
      </c>
      <c r="BY77" s="604">
        <f t="shared" si="366"/>
        <v>8229750</v>
      </c>
      <c r="BZ77" s="604">
        <f t="shared" si="367"/>
        <v>8451238.379999999</v>
      </c>
      <c r="CA77" s="604">
        <f t="shared" si="368"/>
        <v>8618230.6999999993</v>
      </c>
      <c r="CB77" s="604">
        <f t="shared" si="369"/>
        <v>8593788.0199999996</v>
      </c>
      <c r="CC77" s="604">
        <f t="shared" si="370"/>
        <v>8504626.6400000006</v>
      </c>
      <c r="CD77" s="604">
        <f t="shared" si="371"/>
        <v>8337308.6200000001</v>
      </c>
      <c r="CE77" s="605">
        <f t="shared" si="372"/>
        <v>8438016.0817830972</v>
      </c>
      <c r="CF77" s="604">
        <f t="shared" si="373"/>
        <v>8540053.0094732512</v>
      </c>
      <c r="CG77" s="604">
        <f t="shared" si="374"/>
        <v>8643437.0138697773</v>
      </c>
      <c r="CH77" s="606">
        <f t="shared" si="375"/>
        <v>8748185.9390538279</v>
      </c>
      <c r="CI77" s="159">
        <f t="shared" si="376"/>
        <v>912.85714285714289</v>
      </c>
      <c r="CJ77" s="157">
        <v>976</v>
      </c>
      <c r="CK77" s="158">
        <v>951</v>
      </c>
      <c r="CL77" s="158">
        <v>980</v>
      </c>
      <c r="CM77" s="158">
        <v>940</v>
      </c>
      <c r="CN77" s="158">
        <v>891</v>
      </c>
      <c r="CO77" s="158">
        <v>891</v>
      </c>
      <c r="CP77" s="158">
        <v>843</v>
      </c>
      <c r="CQ77" s="158">
        <v>894</v>
      </c>
      <c r="CR77" s="157">
        <f t="shared" si="377"/>
        <v>910.51081161730656</v>
      </c>
      <c r="CS77" s="158">
        <f t="shared" si="289"/>
        <v>927.02162323461312</v>
      </c>
      <c r="CT77" s="158">
        <f t="shared" si="289"/>
        <v>943.53243485191967</v>
      </c>
      <c r="CU77" s="158">
        <f t="shared" si="289"/>
        <v>960.04324646922623</v>
      </c>
      <c r="CV77" s="310">
        <f t="shared" si="378"/>
        <v>935.27702904326645</v>
      </c>
      <c r="CW77" s="604">
        <f t="shared" si="379"/>
        <v>23942.636025356122</v>
      </c>
      <c r="CX77" s="600">
        <f t="shared" si="304"/>
        <v>23942.636025356122</v>
      </c>
      <c r="CY77" s="604">
        <f t="shared" si="305"/>
        <v>25032.781477250788</v>
      </c>
      <c r="CZ77" s="604">
        <f t="shared" si="306"/>
        <v>25146.285287234725</v>
      </c>
      <c r="DA77" s="604">
        <f t="shared" si="307"/>
        <v>25232.422514871636</v>
      </c>
      <c r="DB77" s="604">
        <f t="shared" si="308"/>
        <v>26048.122113012643</v>
      </c>
      <c r="DC77" s="604">
        <f t="shared" si="308"/>
        <v>26479.357627926373</v>
      </c>
      <c r="DD77" s="604">
        <f t="shared" si="309"/>
        <v>26931.540509428491</v>
      </c>
      <c r="DE77" s="605">
        <f t="shared" si="308"/>
        <v>27150.99054421578</v>
      </c>
      <c r="DF77" s="604">
        <f t="shared" si="308"/>
        <v>27524.333956490984</v>
      </c>
      <c r="DG77" s="604">
        <f t="shared" si="308"/>
        <v>27884.378428171603</v>
      </c>
      <c r="DH77" s="606">
        <f t="shared" si="308"/>
        <v>28231.822111100952</v>
      </c>
      <c r="DJ77" s="9" t="s">
        <v>70</v>
      </c>
      <c r="DK77" s="603">
        <f t="shared" si="310"/>
        <v>1781.312756147541</v>
      </c>
      <c r="DL77" s="600">
        <f t="shared" si="311"/>
        <v>1545.9371713985279</v>
      </c>
      <c r="DM77" s="600">
        <f t="shared" si="312"/>
        <v>1905.0357142857142</v>
      </c>
      <c r="DN77" s="600">
        <f t="shared" si="313"/>
        <v>1887.565159574468</v>
      </c>
      <c r="DO77" s="600">
        <f t="shared" si="314"/>
        <v>1840.1669472502806</v>
      </c>
      <c r="DP77" s="600">
        <f t="shared" si="315"/>
        <v>1415.5962401795734</v>
      </c>
      <c r="DQ77" s="600">
        <f t="shared" si="316"/>
        <v>1238.2280545670226</v>
      </c>
      <c r="DR77" s="601">
        <f t="shared" si="317"/>
        <v>1063.652125279642</v>
      </c>
      <c r="DS77" s="600">
        <f t="shared" si="318"/>
        <v>1044.8366697421836</v>
      </c>
      <c r="DT77" s="600">
        <f t="shared" si="319"/>
        <v>1026.691443321472</v>
      </c>
      <c r="DU77" s="600">
        <f t="shared" si="320"/>
        <v>1009.1812611326692</v>
      </c>
      <c r="DV77" s="600">
        <f t="shared" si="321"/>
        <v>992.27335872775552</v>
      </c>
      <c r="DW77" s="603">
        <f t="shared" si="322"/>
        <v>20472.44031762295</v>
      </c>
      <c r="DX77" s="600">
        <f t="shared" si="323"/>
        <v>22374.569663512091</v>
      </c>
      <c r="DY77" s="600">
        <f t="shared" si="324"/>
        <v>20613.858163265308</v>
      </c>
      <c r="DZ77" s="600">
        <f t="shared" si="325"/>
        <v>24274.874202127659</v>
      </c>
      <c r="EA77" s="600">
        <f t="shared" si="326"/>
        <v>26508.650112233445</v>
      </c>
      <c r="EB77" s="600">
        <f t="shared" si="327"/>
        <v>27639.77300785634</v>
      </c>
      <c r="EC77" s="600">
        <f t="shared" si="328"/>
        <v>27051.370996441281</v>
      </c>
      <c r="ED77" s="600">
        <f t="shared" si="329"/>
        <v>29417.930648769576</v>
      </c>
      <c r="EE77" s="603">
        <f t="shared" si="330"/>
        <v>29817.782507451237</v>
      </c>
      <c r="EF77" s="600">
        <f t="shared" si="331"/>
        <v>30203.391162850348</v>
      </c>
      <c r="EG77" s="600">
        <f t="shared" si="332"/>
        <v>30575.504337581024</v>
      </c>
      <c r="EH77" s="601">
        <f t="shared" si="333"/>
        <v>30934.818316961086</v>
      </c>
      <c r="EI77" s="603">
        <f t="shared" si="380"/>
        <v>22253.753073770491</v>
      </c>
      <c r="EJ77" s="600">
        <f t="shared" si="381"/>
        <v>23920.506834910619</v>
      </c>
      <c r="EK77" s="600">
        <f t="shared" si="382"/>
        <v>22518.893877551021</v>
      </c>
      <c r="EL77" s="600">
        <f t="shared" si="383"/>
        <v>26162.439361702127</v>
      </c>
      <c r="EM77" s="600">
        <f t="shared" si="384"/>
        <v>28348.817059483725</v>
      </c>
      <c r="EN77" s="600">
        <f t="shared" si="385"/>
        <v>29055.369248035913</v>
      </c>
      <c r="EO77" s="600">
        <f t="shared" si="386"/>
        <v>28289.599051008303</v>
      </c>
      <c r="EP77" s="601">
        <f t="shared" si="387"/>
        <v>30481.582774049217</v>
      </c>
      <c r="EQ77" s="600">
        <f t="shared" si="388"/>
        <v>30862.619177193421</v>
      </c>
      <c r="ER77" s="600">
        <f t="shared" si="389"/>
        <v>31230.082606171822</v>
      </c>
      <c r="ES77" s="600">
        <f t="shared" si="390"/>
        <v>31584.685598713691</v>
      </c>
      <c r="ET77" s="601">
        <f t="shared" si="391"/>
        <v>31927.09167568884</v>
      </c>
      <c r="EV77" s="605">
        <v>6736202</v>
      </c>
      <c r="EW77" s="604">
        <v>6736202</v>
      </c>
      <c r="EX77" s="604">
        <v>6736202</v>
      </c>
      <c r="EY77" s="604">
        <v>7031789.3799999999</v>
      </c>
      <c r="EZ77" s="604">
        <v>7306559.7000000002</v>
      </c>
      <c r="FA77" s="604">
        <v>7584751.0200000005</v>
      </c>
      <c r="FB77" s="604">
        <v>7669565.6399999997</v>
      </c>
      <c r="FC77" s="604">
        <v>7576584.6200000001</v>
      </c>
      <c r="FD77" s="605">
        <f t="shared" si="392"/>
        <v>7676948.0144435139</v>
      </c>
      <c r="FE77" s="604">
        <f t="shared" si="291"/>
        <v>7778640.8747940846</v>
      </c>
      <c r="FF77" s="604">
        <f t="shared" si="291"/>
        <v>7881680.8118510265</v>
      </c>
      <c r="FG77" s="606">
        <f t="shared" si="291"/>
        <v>7986085.6696954938</v>
      </c>
    </row>
    <row r="78" spans="1:163" x14ac:dyDescent="0.25">
      <c r="A78" s="108">
        <v>78</v>
      </c>
      <c r="B78" s="130" t="s">
        <v>71</v>
      </c>
      <c r="C78" s="605">
        <v>4113350</v>
      </c>
      <c r="D78" s="604">
        <v>4308145</v>
      </c>
      <c r="E78" s="604">
        <v>4095961</v>
      </c>
      <c r="F78" s="604">
        <v>3849700</v>
      </c>
      <c r="G78" s="604">
        <v>3984937</v>
      </c>
      <c r="H78" s="604">
        <v>4365981</v>
      </c>
      <c r="I78" s="600">
        <v>4339311</v>
      </c>
      <c r="J78" s="601">
        <v>4171196</v>
      </c>
      <c r="K78" s="600">
        <f t="shared" ref="K78:N78" si="398">J78*K$186</f>
        <v>4291815.9812095733</v>
      </c>
      <c r="L78" s="600">
        <f t="shared" si="398"/>
        <v>4412435.9624191467</v>
      </c>
      <c r="M78" s="600">
        <f t="shared" si="398"/>
        <v>4533055.9436287191</v>
      </c>
      <c r="N78" s="600">
        <f t="shared" si="398"/>
        <v>4653675.9248382915</v>
      </c>
      <c r="O78" s="603">
        <v>323127</v>
      </c>
      <c r="P78" s="600">
        <v>242196</v>
      </c>
      <c r="Q78" s="600">
        <v>251120</v>
      </c>
      <c r="R78" s="600">
        <v>273108</v>
      </c>
      <c r="S78" s="600">
        <v>258602</v>
      </c>
      <c r="T78" s="600">
        <v>246043</v>
      </c>
      <c r="U78" s="600">
        <v>324542</v>
      </c>
      <c r="V78" s="600">
        <v>271248</v>
      </c>
      <c r="W78" s="603">
        <f t="shared" si="335"/>
        <v>271269.28375449136</v>
      </c>
      <c r="X78" s="600">
        <f t="shared" si="287"/>
        <v>271290.56750898273</v>
      </c>
      <c r="Y78" s="600">
        <f t="shared" si="287"/>
        <v>271311.85126347409</v>
      </c>
      <c r="Z78" s="601">
        <f t="shared" si="287"/>
        <v>271333.13501796545</v>
      </c>
      <c r="AA78" s="604">
        <f t="shared" si="336"/>
        <v>3790223</v>
      </c>
      <c r="AB78" s="604">
        <f t="shared" si="337"/>
        <v>4065949</v>
      </c>
      <c r="AC78" s="604">
        <f t="shared" si="338"/>
        <v>3844841</v>
      </c>
      <c r="AD78" s="604">
        <f t="shared" si="339"/>
        <v>3576592</v>
      </c>
      <c r="AE78" s="604">
        <f t="shared" si="340"/>
        <v>3726335</v>
      </c>
      <c r="AF78" s="604">
        <f t="shared" si="341"/>
        <v>4119938</v>
      </c>
      <c r="AG78" s="604">
        <f t="shared" si="342"/>
        <v>4014769</v>
      </c>
      <c r="AH78" s="604">
        <f t="shared" si="343"/>
        <v>3899948</v>
      </c>
      <c r="AI78" s="605">
        <f t="shared" si="344"/>
        <v>4020546.6974550821</v>
      </c>
      <c r="AJ78" s="604">
        <f t="shared" si="345"/>
        <v>4141145.3949101642</v>
      </c>
      <c r="AK78" s="604">
        <f t="shared" si="346"/>
        <v>4261744.0923652453</v>
      </c>
      <c r="AL78" s="606">
        <f t="shared" si="347"/>
        <v>4382342.7898203265</v>
      </c>
      <c r="AM78" s="600">
        <f t="shared" si="348"/>
        <v>3541470.5</v>
      </c>
      <c r="AN78" s="600">
        <f t="shared" si="349"/>
        <v>3874880.25</v>
      </c>
      <c r="AO78" s="600">
        <f t="shared" si="350"/>
        <v>3587327.25</v>
      </c>
      <c r="AP78" s="600">
        <f t="shared" si="351"/>
        <v>3310134.5</v>
      </c>
      <c r="AQ78" s="600">
        <f t="shared" si="352"/>
        <v>3539061.25</v>
      </c>
      <c r="AR78" s="600">
        <f t="shared" si="353"/>
        <v>3906189.25</v>
      </c>
      <c r="AS78" s="600">
        <f t="shared" si="354"/>
        <v>3779104</v>
      </c>
      <c r="AT78" s="600">
        <f t="shared" si="355"/>
        <v>3830918</v>
      </c>
      <c r="AU78" s="603">
        <f t="shared" si="356"/>
        <v>3959585.8963389914</v>
      </c>
      <c r="AV78" s="600">
        <f t="shared" si="295"/>
        <v>4088259.3452441269</v>
      </c>
      <c r="AW78" s="600">
        <f t="shared" si="296"/>
        <v>4216938.1508244332</v>
      </c>
      <c r="AX78" s="601">
        <f t="shared" si="297"/>
        <v>4345622.1037583472</v>
      </c>
      <c r="AY78" s="600">
        <f t="shared" si="298"/>
        <v>248752.5</v>
      </c>
      <c r="AZ78" s="600">
        <f t="shared" si="299"/>
        <v>191068.75</v>
      </c>
      <c r="BA78" s="600">
        <f t="shared" si="300"/>
        <v>257513.75</v>
      </c>
      <c r="BB78" s="600">
        <f t="shared" si="301"/>
        <v>266457.5</v>
      </c>
      <c r="BC78" s="600">
        <f t="shared" si="302"/>
        <v>187273.75</v>
      </c>
      <c r="BD78" s="600">
        <f t="shared" si="303"/>
        <v>213748.75</v>
      </c>
      <c r="BE78" s="600">
        <f t="shared" si="357"/>
        <v>235665</v>
      </c>
      <c r="BF78" s="600">
        <f t="shared" si="358"/>
        <v>69030</v>
      </c>
      <c r="BG78" s="603">
        <f t="shared" si="359"/>
        <v>69061.221531661213</v>
      </c>
      <c r="BH78" s="600">
        <f t="shared" si="360"/>
        <v>69092.44306332244</v>
      </c>
      <c r="BI78" s="600">
        <f t="shared" si="361"/>
        <v>69123.664594983653</v>
      </c>
      <c r="BJ78" s="601">
        <f t="shared" si="362"/>
        <v>69154.886126644866</v>
      </c>
      <c r="BK78" s="604">
        <v>199002</v>
      </c>
      <c r="BL78" s="604">
        <v>152855</v>
      </c>
      <c r="BM78" s="604">
        <v>206011</v>
      </c>
      <c r="BN78" s="604">
        <v>213166</v>
      </c>
      <c r="BO78" s="604">
        <v>149819</v>
      </c>
      <c r="BP78" s="604">
        <v>170999</v>
      </c>
      <c r="BQ78" s="604">
        <v>188532</v>
      </c>
      <c r="BR78" s="604">
        <v>55224</v>
      </c>
      <c r="BS78" s="605">
        <f t="shared" si="363"/>
        <v>55248.97722532897</v>
      </c>
      <c r="BT78" s="604">
        <f t="shared" si="288"/>
        <v>55273.954450657948</v>
      </c>
      <c r="BU78" s="604">
        <f t="shared" si="288"/>
        <v>55298.931675986925</v>
      </c>
      <c r="BV78" s="606">
        <f t="shared" si="288"/>
        <v>55323.908901315895</v>
      </c>
      <c r="BW78" s="604">
        <f t="shared" si="364"/>
        <v>2414550.94</v>
      </c>
      <c r="BX78" s="604">
        <f t="shared" si="365"/>
        <v>2368403.94</v>
      </c>
      <c r="BY78" s="604">
        <f t="shared" si="366"/>
        <v>2421559.94</v>
      </c>
      <c r="BZ78" s="604">
        <f t="shared" si="367"/>
        <v>2447489.08</v>
      </c>
      <c r="CA78" s="604">
        <f t="shared" si="368"/>
        <v>2386857.7600000002</v>
      </c>
      <c r="CB78" s="604">
        <f t="shared" si="369"/>
        <v>2412062.88</v>
      </c>
      <c r="CC78" s="604">
        <f t="shared" si="370"/>
        <v>2429563.98</v>
      </c>
      <c r="CD78" s="604">
        <f t="shared" si="371"/>
        <v>2243696.44</v>
      </c>
      <c r="CE78" s="605">
        <f t="shared" si="372"/>
        <v>2272711.0654297038</v>
      </c>
      <c r="CF78" s="604">
        <f t="shared" si="373"/>
        <v>2302109.7028705501</v>
      </c>
      <c r="CG78" s="604">
        <f t="shared" si="374"/>
        <v>2331897.4391460712</v>
      </c>
      <c r="CH78" s="606">
        <f t="shared" si="375"/>
        <v>2362079.4284625207</v>
      </c>
      <c r="CI78" s="159">
        <f t="shared" si="376"/>
        <v>143.14285714285714</v>
      </c>
      <c r="CJ78" s="157">
        <v>149</v>
      </c>
      <c r="CK78" s="158">
        <v>147</v>
      </c>
      <c r="CL78" s="158">
        <v>152</v>
      </c>
      <c r="CM78" s="158">
        <v>141</v>
      </c>
      <c r="CN78" s="158">
        <v>140</v>
      </c>
      <c r="CO78" s="158">
        <v>143</v>
      </c>
      <c r="CP78" s="158">
        <v>138</v>
      </c>
      <c r="CQ78" s="158">
        <v>141</v>
      </c>
      <c r="CR78" s="157">
        <f t="shared" si="377"/>
        <v>143.60405418125305</v>
      </c>
      <c r="CS78" s="158">
        <f t="shared" si="289"/>
        <v>146.2081083625061</v>
      </c>
      <c r="CT78" s="158">
        <f t="shared" si="289"/>
        <v>148.81216254375914</v>
      </c>
      <c r="CU78" s="158">
        <f t="shared" si="289"/>
        <v>151.41621672501219</v>
      </c>
      <c r="CV78" s="310">
        <f t="shared" si="378"/>
        <v>147.51013545313262</v>
      </c>
      <c r="CW78" s="604">
        <f t="shared" si="379"/>
        <v>23942.636025356122</v>
      </c>
      <c r="CX78" s="600">
        <f t="shared" si="304"/>
        <v>23942.636025356122</v>
      </c>
      <c r="CY78" s="604">
        <f t="shared" si="305"/>
        <v>25032.781477250788</v>
      </c>
      <c r="CZ78" s="604">
        <f t="shared" si="306"/>
        <v>25146.285287234725</v>
      </c>
      <c r="DA78" s="604">
        <f t="shared" si="307"/>
        <v>25232.422514871636</v>
      </c>
      <c r="DB78" s="604">
        <f t="shared" si="308"/>
        <v>26048.122113012643</v>
      </c>
      <c r="DC78" s="604">
        <f t="shared" si="308"/>
        <v>26479.357627926373</v>
      </c>
      <c r="DD78" s="604">
        <f t="shared" si="309"/>
        <v>26931.540509428491</v>
      </c>
      <c r="DE78" s="605">
        <f t="shared" si="308"/>
        <v>27150.99054421578</v>
      </c>
      <c r="DF78" s="604">
        <f t="shared" si="308"/>
        <v>27524.333956490984</v>
      </c>
      <c r="DG78" s="604">
        <f t="shared" si="308"/>
        <v>27884.378428171603</v>
      </c>
      <c r="DH78" s="606">
        <f t="shared" si="308"/>
        <v>28231.822111100952</v>
      </c>
      <c r="DJ78" s="9" t="s">
        <v>71</v>
      </c>
      <c r="DK78" s="603">
        <f t="shared" si="310"/>
        <v>1669.479865771812</v>
      </c>
      <c r="DL78" s="600">
        <f t="shared" si="311"/>
        <v>1299.7874149659865</v>
      </c>
      <c r="DM78" s="600">
        <f t="shared" si="312"/>
        <v>1694.1694078947369</v>
      </c>
      <c r="DN78" s="600">
        <f t="shared" si="313"/>
        <v>1889.7695035460993</v>
      </c>
      <c r="DO78" s="600">
        <f t="shared" si="314"/>
        <v>1337.6696428571429</v>
      </c>
      <c r="DP78" s="600">
        <f t="shared" si="315"/>
        <v>1494.7465034965035</v>
      </c>
      <c r="DQ78" s="600">
        <f t="shared" si="316"/>
        <v>1707.7173913043478</v>
      </c>
      <c r="DR78" s="601">
        <f t="shared" si="317"/>
        <v>489.57446808510639</v>
      </c>
      <c r="DS78" s="600">
        <f t="shared" si="318"/>
        <v>480.91414915413225</v>
      </c>
      <c r="DT78" s="600">
        <f t="shared" si="319"/>
        <v>472.56232118136512</v>
      </c>
      <c r="DU78" s="600">
        <f t="shared" si="320"/>
        <v>464.50278937823651</v>
      </c>
      <c r="DV78" s="600">
        <f t="shared" si="321"/>
        <v>456.72047302725457</v>
      </c>
      <c r="DW78" s="603">
        <f t="shared" si="322"/>
        <v>23768.258389261744</v>
      </c>
      <c r="DX78" s="600">
        <f t="shared" si="323"/>
        <v>26359.729591836734</v>
      </c>
      <c r="DY78" s="600">
        <f t="shared" si="324"/>
        <v>23600.83717105263</v>
      </c>
      <c r="DZ78" s="600">
        <f t="shared" si="325"/>
        <v>23476.131205673759</v>
      </c>
      <c r="EA78" s="600">
        <f t="shared" si="326"/>
        <v>25279.008928571428</v>
      </c>
      <c r="EB78" s="600">
        <f t="shared" si="327"/>
        <v>27316.008741258742</v>
      </c>
      <c r="EC78" s="600">
        <f t="shared" si="328"/>
        <v>27384.8115942029</v>
      </c>
      <c r="ED78" s="600">
        <f t="shared" si="329"/>
        <v>27169.631205673759</v>
      </c>
      <c r="EE78" s="603">
        <f t="shared" si="330"/>
        <v>27516.531468784062</v>
      </c>
      <c r="EF78" s="600">
        <f t="shared" si="331"/>
        <v>27851.074728021631</v>
      </c>
      <c r="EG78" s="600">
        <f t="shared" si="332"/>
        <v>28173.909686564737</v>
      </c>
      <c r="EH78" s="601">
        <f t="shared" si="333"/>
        <v>28485.640422035412</v>
      </c>
      <c r="EI78" s="603">
        <f t="shared" si="380"/>
        <v>25437.738255033557</v>
      </c>
      <c r="EJ78" s="600">
        <f t="shared" si="381"/>
        <v>27659.517006802722</v>
      </c>
      <c r="EK78" s="600">
        <f t="shared" si="382"/>
        <v>25295.006578947367</v>
      </c>
      <c r="EL78" s="600">
        <f t="shared" si="383"/>
        <v>25365.900709219859</v>
      </c>
      <c r="EM78" s="600">
        <f t="shared" si="384"/>
        <v>26616.678571428569</v>
      </c>
      <c r="EN78" s="600">
        <f t="shared" si="385"/>
        <v>28810.755244755244</v>
      </c>
      <c r="EO78" s="600">
        <f t="shared" si="386"/>
        <v>29092.528985507248</v>
      </c>
      <c r="EP78" s="601">
        <f t="shared" si="387"/>
        <v>27659.205673758865</v>
      </c>
      <c r="EQ78" s="600">
        <f t="shared" si="388"/>
        <v>27997.445617938196</v>
      </c>
      <c r="ER78" s="600">
        <f t="shared" si="389"/>
        <v>28323.637049202996</v>
      </c>
      <c r="ES78" s="600">
        <f t="shared" si="390"/>
        <v>28638.412475942972</v>
      </c>
      <c r="ET78" s="601">
        <f t="shared" si="391"/>
        <v>28942.360895062666</v>
      </c>
      <c r="EV78" s="605">
        <v>2215548.94</v>
      </c>
      <c r="EW78" s="604">
        <v>2215548.94</v>
      </c>
      <c r="EX78" s="604">
        <v>2215548.94</v>
      </c>
      <c r="EY78" s="604">
        <v>2234323.08</v>
      </c>
      <c r="EZ78" s="604">
        <v>2237038.7600000002</v>
      </c>
      <c r="FA78" s="604">
        <v>2241063.88</v>
      </c>
      <c r="FB78" s="604">
        <v>2241031.98</v>
      </c>
      <c r="FC78" s="604">
        <v>2188472.44</v>
      </c>
      <c r="FD78" s="605">
        <f t="shared" si="392"/>
        <v>2217462.088204375</v>
      </c>
      <c r="FE78" s="604">
        <f t="shared" si="291"/>
        <v>2246835.748419892</v>
      </c>
      <c r="FF78" s="604">
        <f t="shared" si="291"/>
        <v>2276598.5074700844</v>
      </c>
      <c r="FG78" s="606">
        <f t="shared" si="291"/>
        <v>2306755.5195612046</v>
      </c>
    </row>
    <row r="79" spans="1:163" x14ac:dyDescent="0.25">
      <c r="A79" s="108">
        <v>79</v>
      </c>
      <c r="B79" s="130" t="s">
        <v>72</v>
      </c>
      <c r="C79" s="605">
        <v>1046222</v>
      </c>
      <c r="D79" s="604">
        <v>1049047</v>
      </c>
      <c r="E79" s="604">
        <v>1091875</v>
      </c>
      <c r="F79" s="604">
        <v>1121298</v>
      </c>
      <c r="G79" s="604">
        <v>1223483</v>
      </c>
      <c r="H79" s="604">
        <v>1338899</v>
      </c>
      <c r="I79" s="600">
        <v>1332645</v>
      </c>
      <c r="J79" s="601">
        <v>1281485</v>
      </c>
      <c r="K79" s="600">
        <f t="shared" ref="K79:N79" si="399">J79*K$186</f>
        <v>1318542.1645687111</v>
      </c>
      <c r="L79" s="600">
        <f t="shared" si="399"/>
        <v>1355599.3291374221</v>
      </c>
      <c r="M79" s="600">
        <f t="shared" si="399"/>
        <v>1392656.4937061332</v>
      </c>
      <c r="N79" s="600">
        <f t="shared" si="399"/>
        <v>1429713.6582748441</v>
      </c>
      <c r="O79" s="603">
        <v>112744</v>
      </c>
      <c r="P79" s="600">
        <v>84669</v>
      </c>
      <c r="Q79" s="600">
        <v>129893</v>
      </c>
      <c r="R79" s="600">
        <v>91157</v>
      </c>
      <c r="S79" s="600">
        <v>147086</v>
      </c>
      <c r="T79" s="600">
        <v>107671</v>
      </c>
      <c r="U79" s="600">
        <v>108148</v>
      </c>
      <c r="V79" s="600">
        <v>112568</v>
      </c>
      <c r="W79" s="603">
        <f t="shared" si="335"/>
        <v>112576.83276439119</v>
      </c>
      <c r="X79" s="600">
        <f t="shared" si="287"/>
        <v>112585.6655287824</v>
      </c>
      <c r="Y79" s="600">
        <f t="shared" si="287"/>
        <v>112594.4982931736</v>
      </c>
      <c r="Z79" s="601">
        <f t="shared" si="287"/>
        <v>112603.33105756481</v>
      </c>
      <c r="AA79" s="604">
        <f t="shared" si="336"/>
        <v>933478</v>
      </c>
      <c r="AB79" s="604">
        <f t="shared" si="337"/>
        <v>964378</v>
      </c>
      <c r="AC79" s="604">
        <f t="shared" si="338"/>
        <v>961982</v>
      </c>
      <c r="AD79" s="604">
        <f t="shared" si="339"/>
        <v>1030141</v>
      </c>
      <c r="AE79" s="604">
        <f t="shared" si="340"/>
        <v>1076397</v>
      </c>
      <c r="AF79" s="604">
        <f t="shared" si="341"/>
        <v>1231228</v>
      </c>
      <c r="AG79" s="604">
        <f t="shared" si="342"/>
        <v>1224497</v>
      </c>
      <c r="AH79" s="604">
        <f t="shared" si="343"/>
        <v>1168917</v>
      </c>
      <c r="AI79" s="605">
        <f t="shared" si="344"/>
        <v>1205965.33180432</v>
      </c>
      <c r="AJ79" s="604">
        <f t="shared" si="345"/>
        <v>1243013.6636086397</v>
      </c>
      <c r="AK79" s="604">
        <f t="shared" si="346"/>
        <v>1280061.9954129597</v>
      </c>
      <c r="AL79" s="606">
        <f t="shared" si="347"/>
        <v>1317110.3272172792</v>
      </c>
      <c r="AM79" s="600">
        <f t="shared" si="348"/>
        <v>917695.5</v>
      </c>
      <c r="AN79" s="600">
        <f t="shared" si="349"/>
        <v>948595.5</v>
      </c>
      <c r="AO79" s="600">
        <f t="shared" si="350"/>
        <v>946199.5</v>
      </c>
      <c r="AP79" s="600">
        <f t="shared" si="351"/>
        <v>1014358.5</v>
      </c>
      <c r="AQ79" s="600">
        <f t="shared" si="352"/>
        <v>1076397</v>
      </c>
      <c r="AR79" s="600">
        <f t="shared" si="353"/>
        <v>1159259.25</v>
      </c>
      <c r="AS79" s="600">
        <f t="shared" si="354"/>
        <v>1224497</v>
      </c>
      <c r="AT79" s="600">
        <f t="shared" si="355"/>
        <v>1119749.5</v>
      </c>
      <c r="AU79" s="603">
        <f t="shared" si="356"/>
        <v>1157358.191334985</v>
      </c>
      <c r="AV79" s="600">
        <f t="shared" si="295"/>
        <v>1194968.5056447147</v>
      </c>
      <c r="AW79" s="600">
        <f t="shared" si="296"/>
        <v>1232580.385671681</v>
      </c>
      <c r="AX79" s="601">
        <f t="shared" si="297"/>
        <v>1270193.7702327115</v>
      </c>
      <c r="AY79" s="600">
        <f t="shared" si="298"/>
        <v>15782.5</v>
      </c>
      <c r="AZ79" s="600">
        <f t="shared" si="299"/>
        <v>15782.5</v>
      </c>
      <c r="BA79" s="600">
        <f t="shared" si="300"/>
        <v>15782.5</v>
      </c>
      <c r="BB79" s="600">
        <f t="shared" si="301"/>
        <v>15782.5</v>
      </c>
      <c r="BC79" s="600">
        <f t="shared" si="302"/>
        <v>0</v>
      </c>
      <c r="BD79" s="600">
        <f t="shared" si="303"/>
        <v>71968.75</v>
      </c>
      <c r="BE79" s="600">
        <f t="shared" si="357"/>
        <v>0</v>
      </c>
      <c r="BF79" s="600">
        <f t="shared" si="358"/>
        <v>49167.5</v>
      </c>
      <c r="BG79" s="603">
        <f t="shared" si="359"/>
        <v>49189.737935071025</v>
      </c>
      <c r="BH79" s="600">
        <f t="shared" si="360"/>
        <v>49211.975870142051</v>
      </c>
      <c r="BI79" s="600">
        <f t="shared" si="361"/>
        <v>49234.213805213076</v>
      </c>
      <c r="BJ79" s="601">
        <f t="shared" si="362"/>
        <v>49256.451740284101</v>
      </c>
      <c r="BK79" s="604">
        <v>12626</v>
      </c>
      <c r="BL79" s="604">
        <v>12626</v>
      </c>
      <c r="BM79" s="604">
        <v>12626</v>
      </c>
      <c r="BN79" s="604">
        <v>12626</v>
      </c>
      <c r="BO79" s="604">
        <v>0</v>
      </c>
      <c r="BP79" s="604">
        <v>57575</v>
      </c>
      <c r="BQ79" s="604">
        <v>0</v>
      </c>
      <c r="BR79" s="604">
        <v>39334</v>
      </c>
      <c r="BS79" s="605">
        <f t="shared" si="363"/>
        <v>39351.79034805682</v>
      </c>
      <c r="BT79" s="604">
        <f t="shared" si="288"/>
        <v>39369.58069611364</v>
      </c>
      <c r="BU79" s="604">
        <f t="shared" si="288"/>
        <v>39387.371044170461</v>
      </c>
      <c r="BV79" s="606">
        <f t="shared" si="288"/>
        <v>39405.161392227281</v>
      </c>
      <c r="BW79" s="604">
        <f t="shared" si="364"/>
        <v>699998.62</v>
      </c>
      <c r="BX79" s="604">
        <f t="shared" si="365"/>
        <v>699998.62</v>
      </c>
      <c r="BY79" s="604">
        <f t="shared" si="366"/>
        <v>699998.62</v>
      </c>
      <c r="BZ79" s="604">
        <f t="shared" si="367"/>
        <v>710396.04</v>
      </c>
      <c r="CA79" s="604">
        <f t="shared" si="368"/>
        <v>701463.18</v>
      </c>
      <c r="CB79" s="604">
        <f t="shared" si="369"/>
        <v>762002.02</v>
      </c>
      <c r="CC79" s="604">
        <f t="shared" si="370"/>
        <v>708706.9</v>
      </c>
      <c r="CD79" s="604">
        <f t="shared" si="371"/>
        <v>733204.54</v>
      </c>
      <c r="CE79" s="605">
        <f t="shared" si="372"/>
        <v>742413.70168375422</v>
      </c>
      <c r="CF79" s="604">
        <f t="shared" si="373"/>
        <v>751744.61706961936</v>
      </c>
      <c r="CG79" s="604">
        <f t="shared" si="374"/>
        <v>761198.89897068229</v>
      </c>
      <c r="CH79" s="606">
        <f t="shared" si="375"/>
        <v>770778.18156419415</v>
      </c>
      <c r="CI79" s="159">
        <f t="shared" si="376"/>
        <v>50.285714285714285</v>
      </c>
      <c r="CJ79" s="157">
        <v>38</v>
      </c>
      <c r="CK79" s="158">
        <v>36</v>
      </c>
      <c r="CL79" s="158">
        <v>49</v>
      </c>
      <c r="CM79" s="158">
        <v>58</v>
      </c>
      <c r="CN79" s="158">
        <v>52</v>
      </c>
      <c r="CO79" s="158">
        <v>46</v>
      </c>
      <c r="CP79" s="158">
        <v>52</v>
      </c>
      <c r="CQ79" s="158">
        <v>59</v>
      </c>
      <c r="CR79" s="157">
        <f t="shared" si="377"/>
        <v>60.08963969286475</v>
      </c>
      <c r="CS79" s="158">
        <f t="shared" si="289"/>
        <v>61.179279385729501</v>
      </c>
      <c r="CT79" s="158">
        <f t="shared" si="289"/>
        <v>62.268919078594251</v>
      </c>
      <c r="CU79" s="158">
        <f t="shared" si="289"/>
        <v>63.358558771459002</v>
      </c>
      <c r="CV79" s="310">
        <f t="shared" si="378"/>
        <v>61.724099232161876</v>
      </c>
      <c r="CW79" s="604">
        <f t="shared" si="379"/>
        <v>23942.636025356122</v>
      </c>
      <c r="CX79" s="600">
        <f t="shared" si="304"/>
        <v>23942.636025356122</v>
      </c>
      <c r="CY79" s="604">
        <f t="shared" si="305"/>
        <v>25032.781477250788</v>
      </c>
      <c r="CZ79" s="604">
        <f t="shared" si="306"/>
        <v>25146.285287234725</v>
      </c>
      <c r="DA79" s="604">
        <f t="shared" si="307"/>
        <v>25232.422514871636</v>
      </c>
      <c r="DB79" s="604">
        <f t="shared" si="308"/>
        <v>26048.122113012643</v>
      </c>
      <c r="DC79" s="604">
        <f t="shared" si="308"/>
        <v>26479.357627926373</v>
      </c>
      <c r="DD79" s="604">
        <f t="shared" si="309"/>
        <v>26931.540509428491</v>
      </c>
      <c r="DE79" s="605">
        <f t="shared" si="308"/>
        <v>27150.99054421578</v>
      </c>
      <c r="DF79" s="604">
        <f t="shared" si="308"/>
        <v>27524.333956490984</v>
      </c>
      <c r="DG79" s="604">
        <f t="shared" si="308"/>
        <v>27884.378428171603</v>
      </c>
      <c r="DH79" s="606">
        <f t="shared" si="308"/>
        <v>28231.822111100952</v>
      </c>
      <c r="DJ79" s="9" t="s">
        <v>72</v>
      </c>
      <c r="DK79" s="603">
        <f t="shared" si="310"/>
        <v>415.32894736842104</v>
      </c>
      <c r="DL79" s="600">
        <f t="shared" si="311"/>
        <v>438.40277777777777</v>
      </c>
      <c r="DM79" s="600">
        <f t="shared" si="312"/>
        <v>322.09183673469386</v>
      </c>
      <c r="DN79" s="600">
        <f t="shared" si="313"/>
        <v>272.11206896551727</v>
      </c>
      <c r="DO79" s="600">
        <f t="shared" si="314"/>
        <v>0</v>
      </c>
      <c r="DP79" s="600">
        <f t="shared" si="315"/>
        <v>1564.5380434782608</v>
      </c>
      <c r="DQ79" s="600">
        <f t="shared" si="316"/>
        <v>0</v>
      </c>
      <c r="DR79" s="601">
        <f t="shared" si="317"/>
        <v>833.34745762711862</v>
      </c>
      <c r="DS79" s="600">
        <f t="shared" si="318"/>
        <v>818.60597245205292</v>
      </c>
      <c r="DT79" s="600">
        <f t="shared" si="319"/>
        <v>804.38959667807217</v>
      </c>
      <c r="DU79" s="600">
        <f t="shared" si="320"/>
        <v>790.67076374123178</v>
      </c>
      <c r="DV79" s="600">
        <f t="shared" si="321"/>
        <v>777.42380343525986</v>
      </c>
      <c r="DW79" s="603">
        <f t="shared" si="322"/>
        <v>24149.88157894737</v>
      </c>
      <c r="DX79" s="600">
        <f t="shared" si="323"/>
        <v>26349.875</v>
      </c>
      <c r="DY79" s="600">
        <f t="shared" si="324"/>
        <v>19310.193877551021</v>
      </c>
      <c r="DZ79" s="600">
        <f t="shared" si="325"/>
        <v>17488.939655172413</v>
      </c>
      <c r="EA79" s="600">
        <f t="shared" si="326"/>
        <v>20699.942307692309</v>
      </c>
      <c r="EB79" s="600">
        <f t="shared" si="327"/>
        <v>25201.28804347826</v>
      </c>
      <c r="EC79" s="600">
        <f t="shared" si="328"/>
        <v>23548.01923076923</v>
      </c>
      <c r="ED79" s="600">
        <f t="shared" si="329"/>
        <v>18978.805084745763</v>
      </c>
      <c r="EE79" s="603">
        <f t="shared" si="330"/>
        <v>19250.832585814427</v>
      </c>
      <c r="EF79" s="600">
        <f t="shared" si="331"/>
        <v>19513.170140689177</v>
      </c>
      <c r="EG79" s="600">
        <f t="shared" si="332"/>
        <v>19766.326440550976</v>
      </c>
      <c r="EH79" s="601">
        <f t="shared" si="333"/>
        <v>20010.775182722788</v>
      </c>
      <c r="EI79" s="603">
        <f t="shared" si="380"/>
        <v>24565.21052631579</v>
      </c>
      <c r="EJ79" s="600">
        <f t="shared" si="381"/>
        <v>26788.277777777777</v>
      </c>
      <c r="EK79" s="600">
        <f t="shared" si="382"/>
        <v>19632.285714285714</v>
      </c>
      <c r="EL79" s="600">
        <f t="shared" si="383"/>
        <v>17761.051724137931</v>
      </c>
      <c r="EM79" s="600">
        <f t="shared" si="384"/>
        <v>20699.942307692309</v>
      </c>
      <c r="EN79" s="600">
        <f t="shared" si="385"/>
        <v>26765.82608695652</v>
      </c>
      <c r="EO79" s="600">
        <f t="shared" si="386"/>
        <v>23548.01923076923</v>
      </c>
      <c r="EP79" s="601">
        <f t="shared" si="387"/>
        <v>19812.152542372882</v>
      </c>
      <c r="EQ79" s="600">
        <f t="shared" si="388"/>
        <v>20069.43855826648</v>
      </c>
      <c r="ER79" s="600">
        <f t="shared" si="389"/>
        <v>20317.55973736725</v>
      </c>
      <c r="ES79" s="600">
        <f t="shared" si="390"/>
        <v>20556.997204292209</v>
      </c>
      <c r="ET79" s="601">
        <f t="shared" si="391"/>
        <v>20788.198986158048</v>
      </c>
      <c r="EV79" s="605">
        <v>687372.62</v>
      </c>
      <c r="EW79" s="604">
        <v>687372.62</v>
      </c>
      <c r="EX79" s="604">
        <v>687372.62</v>
      </c>
      <c r="EY79" s="604">
        <v>697770.04</v>
      </c>
      <c r="EZ79" s="604">
        <v>701463.18</v>
      </c>
      <c r="FA79" s="604">
        <v>704427.02</v>
      </c>
      <c r="FB79" s="604">
        <v>708706.9</v>
      </c>
      <c r="FC79" s="604">
        <v>693870.54</v>
      </c>
      <c r="FD79" s="605">
        <f t="shared" si="392"/>
        <v>703061.9113356974</v>
      </c>
      <c r="FE79" s="604">
        <f t="shared" si="291"/>
        <v>712375.03637350572</v>
      </c>
      <c r="FF79" s="604">
        <f t="shared" si="291"/>
        <v>721811.52792651183</v>
      </c>
      <c r="FG79" s="606">
        <f t="shared" si="291"/>
        <v>731373.02017196687</v>
      </c>
    </row>
    <row r="80" spans="1:163" s="118" customFormat="1" x14ac:dyDescent="0.25">
      <c r="A80" s="108">
        <v>80</v>
      </c>
      <c r="B80" s="9" t="s">
        <v>73</v>
      </c>
      <c r="C80" s="605">
        <v>30051335</v>
      </c>
      <c r="D80" s="604">
        <v>31369593</v>
      </c>
      <c r="E80" s="604">
        <v>30334848</v>
      </c>
      <c r="F80" s="604">
        <v>29662118</v>
      </c>
      <c r="G80" s="604">
        <v>29279527</v>
      </c>
      <c r="H80" s="604">
        <v>29024062</v>
      </c>
      <c r="I80" s="600">
        <v>29352886</v>
      </c>
      <c r="J80" s="601">
        <v>29457061</v>
      </c>
      <c r="K80" s="600">
        <f t="shared" ref="K80:N80" si="400">J80*K$186</f>
        <v>30308881.471708652</v>
      </c>
      <c r="L80" s="600">
        <f t="shared" si="400"/>
        <v>31160701.943417303</v>
      </c>
      <c r="M80" s="600">
        <f t="shared" si="400"/>
        <v>32012522.415125955</v>
      </c>
      <c r="N80" s="600">
        <f t="shared" si="400"/>
        <v>32864342.886834599</v>
      </c>
      <c r="O80" s="603">
        <v>2228922</v>
      </c>
      <c r="P80" s="600">
        <v>2139239</v>
      </c>
      <c r="Q80" s="600">
        <v>2113857</v>
      </c>
      <c r="R80" s="600">
        <v>1827614</v>
      </c>
      <c r="S80" s="600">
        <v>2412999</v>
      </c>
      <c r="T80" s="600">
        <v>1720500</v>
      </c>
      <c r="U80" s="600">
        <v>2303819</v>
      </c>
      <c r="V80" s="600">
        <v>2431447</v>
      </c>
      <c r="W80" s="603">
        <f t="shared" si="335"/>
        <v>2431637.7860002904</v>
      </c>
      <c r="X80" s="600">
        <f t="shared" si="287"/>
        <v>2431828.5720005808</v>
      </c>
      <c r="Y80" s="600">
        <f t="shared" si="287"/>
        <v>2432019.3580008713</v>
      </c>
      <c r="Z80" s="601">
        <f t="shared" si="287"/>
        <v>2432210.1440011617</v>
      </c>
      <c r="AA80" s="604">
        <f t="shared" si="336"/>
        <v>27822413</v>
      </c>
      <c r="AB80" s="604">
        <f t="shared" si="337"/>
        <v>29230354</v>
      </c>
      <c r="AC80" s="604">
        <f t="shared" si="338"/>
        <v>28220991</v>
      </c>
      <c r="AD80" s="604">
        <f t="shared" si="339"/>
        <v>27834504</v>
      </c>
      <c r="AE80" s="604">
        <f t="shared" si="340"/>
        <v>26866528</v>
      </c>
      <c r="AF80" s="604">
        <f t="shared" si="341"/>
        <v>27303562</v>
      </c>
      <c r="AG80" s="604">
        <f t="shared" si="342"/>
        <v>27049067</v>
      </c>
      <c r="AH80" s="604">
        <f t="shared" si="343"/>
        <v>27025614</v>
      </c>
      <c r="AI80" s="605">
        <f t="shared" si="344"/>
        <v>27877243.685708363</v>
      </c>
      <c r="AJ80" s="604">
        <f t="shared" si="345"/>
        <v>28728873.371416721</v>
      </c>
      <c r="AK80" s="604">
        <f t="shared" si="346"/>
        <v>29580503.057125084</v>
      </c>
      <c r="AL80" s="606">
        <f t="shared" si="347"/>
        <v>30432132.742833436</v>
      </c>
      <c r="AM80" s="600">
        <f t="shared" si="348"/>
        <v>24569506.75</v>
      </c>
      <c r="AN80" s="600">
        <f t="shared" si="349"/>
        <v>25699731.5</v>
      </c>
      <c r="AO80" s="600">
        <f t="shared" si="350"/>
        <v>24857106</v>
      </c>
      <c r="AP80" s="600">
        <f t="shared" si="351"/>
        <v>24619429</v>
      </c>
      <c r="AQ80" s="600">
        <f t="shared" si="352"/>
        <v>23761016.75</v>
      </c>
      <c r="AR80" s="600">
        <f t="shared" si="353"/>
        <v>24556143.25</v>
      </c>
      <c r="AS80" s="600">
        <f t="shared" si="354"/>
        <v>23761712</v>
      </c>
      <c r="AT80" s="600">
        <f t="shared" si="355"/>
        <v>24877009</v>
      </c>
      <c r="AU80" s="603">
        <f t="shared" si="356"/>
        <v>25712545.656027656</v>
      </c>
      <c r="AV80" s="600">
        <f t="shared" si="295"/>
        <v>26548118.369010314</v>
      </c>
      <c r="AW80" s="600">
        <f t="shared" si="296"/>
        <v>27383725.866881724</v>
      </c>
      <c r="AX80" s="601">
        <f t="shared" si="297"/>
        <v>28219366.790360786</v>
      </c>
      <c r="AY80" s="600">
        <f t="shared" si="298"/>
        <v>3252906.25</v>
      </c>
      <c r="AZ80" s="600">
        <f t="shared" si="299"/>
        <v>3530622.5</v>
      </c>
      <c r="BA80" s="600">
        <f t="shared" si="300"/>
        <v>3363885</v>
      </c>
      <c r="BB80" s="600">
        <f t="shared" si="301"/>
        <v>3215075</v>
      </c>
      <c r="BC80" s="600">
        <f t="shared" si="302"/>
        <v>3105511.25</v>
      </c>
      <c r="BD80" s="600">
        <f t="shared" si="303"/>
        <v>2747418.75</v>
      </c>
      <c r="BE80" s="600">
        <f t="shared" si="357"/>
        <v>3287355</v>
      </c>
      <c r="BF80" s="600">
        <f t="shared" si="358"/>
        <v>2148605</v>
      </c>
      <c r="BG80" s="603">
        <f t="shared" si="359"/>
        <v>2149576.7910913364</v>
      </c>
      <c r="BH80" s="600">
        <f t="shared" si="360"/>
        <v>2150548.5821826728</v>
      </c>
      <c r="BI80" s="600">
        <f t="shared" si="361"/>
        <v>2151520.3732740092</v>
      </c>
      <c r="BJ80" s="601">
        <f t="shared" si="362"/>
        <v>2152492.1643653456</v>
      </c>
      <c r="BK80" s="604">
        <v>2602325</v>
      </c>
      <c r="BL80" s="604">
        <v>2824498</v>
      </c>
      <c r="BM80" s="604">
        <v>2691108</v>
      </c>
      <c r="BN80" s="604">
        <v>2572060</v>
      </c>
      <c r="BO80" s="604">
        <v>2484409</v>
      </c>
      <c r="BP80" s="604">
        <v>2197935</v>
      </c>
      <c r="BQ80" s="604">
        <v>2629884</v>
      </c>
      <c r="BR80" s="604">
        <v>1718884</v>
      </c>
      <c r="BS80" s="605">
        <f t="shared" si="363"/>
        <v>1719661.4328730691</v>
      </c>
      <c r="BT80" s="604">
        <f t="shared" si="288"/>
        <v>1720438.8657461382</v>
      </c>
      <c r="BU80" s="604">
        <f t="shared" si="288"/>
        <v>1721216.2986192072</v>
      </c>
      <c r="BV80" s="606">
        <f t="shared" si="288"/>
        <v>1721993.7314922763</v>
      </c>
      <c r="BW80" s="604">
        <f t="shared" si="364"/>
        <v>14434741.42</v>
      </c>
      <c r="BX80" s="604">
        <f t="shared" si="365"/>
        <v>14656914.42</v>
      </c>
      <c r="BY80" s="604">
        <f t="shared" si="366"/>
        <v>14523524.42</v>
      </c>
      <c r="BZ80" s="604">
        <f t="shared" si="367"/>
        <v>14795506.84</v>
      </c>
      <c r="CA80" s="604">
        <f t="shared" si="368"/>
        <v>15225781.6</v>
      </c>
      <c r="CB80" s="604">
        <f t="shared" si="369"/>
        <v>15390212.560000001</v>
      </c>
      <c r="CC80" s="604">
        <f t="shared" si="370"/>
        <v>16008018.439999999</v>
      </c>
      <c r="CD80" s="604">
        <f t="shared" si="371"/>
        <v>15021447.119999999</v>
      </c>
      <c r="CE80" s="605">
        <f t="shared" si="372"/>
        <v>15198437.247178366</v>
      </c>
      <c r="CF80" s="604">
        <f t="shared" si="373"/>
        <v>15377761.579678992</v>
      </c>
      <c r="CG80" s="604">
        <f t="shared" si="374"/>
        <v>15559451.037603896</v>
      </c>
      <c r="CH80" s="606">
        <f t="shared" si="375"/>
        <v>15743536.95063892</v>
      </c>
      <c r="CI80" s="159">
        <f t="shared" si="376"/>
        <v>1383.5714285714287</v>
      </c>
      <c r="CJ80" s="157">
        <v>1232</v>
      </c>
      <c r="CK80" s="158">
        <v>1198</v>
      </c>
      <c r="CL80" s="158">
        <v>1267</v>
      </c>
      <c r="CM80" s="158">
        <v>1295</v>
      </c>
      <c r="CN80" s="158">
        <v>1410</v>
      </c>
      <c r="CO80" s="158">
        <v>1483</v>
      </c>
      <c r="CP80" s="158">
        <v>1476</v>
      </c>
      <c r="CQ80" s="158">
        <v>1556</v>
      </c>
      <c r="CR80" s="157">
        <f t="shared" si="377"/>
        <v>1584.7369383406365</v>
      </c>
      <c r="CS80" s="158">
        <f t="shared" si="289"/>
        <v>1613.4738766812729</v>
      </c>
      <c r="CT80" s="158">
        <f t="shared" si="289"/>
        <v>1642.2108150219094</v>
      </c>
      <c r="CU80" s="158">
        <f t="shared" si="289"/>
        <v>1670.9477533625459</v>
      </c>
      <c r="CV80" s="310">
        <f t="shared" si="378"/>
        <v>1627.8423458515911</v>
      </c>
      <c r="CW80" s="604">
        <f t="shared" si="379"/>
        <v>23942.636025356122</v>
      </c>
      <c r="CX80" s="600">
        <f t="shared" si="304"/>
        <v>23942.636025356122</v>
      </c>
      <c r="CY80" s="604">
        <f t="shared" si="305"/>
        <v>25032.781477250788</v>
      </c>
      <c r="CZ80" s="604">
        <f t="shared" si="306"/>
        <v>25146.285287234725</v>
      </c>
      <c r="DA80" s="604">
        <f t="shared" si="307"/>
        <v>25232.422514871636</v>
      </c>
      <c r="DB80" s="604">
        <f t="shared" si="308"/>
        <v>26048.122113012643</v>
      </c>
      <c r="DC80" s="604">
        <f t="shared" si="308"/>
        <v>26479.357627926373</v>
      </c>
      <c r="DD80" s="604">
        <f t="shared" si="309"/>
        <v>26931.540509428491</v>
      </c>
      <c r="DE80" s="605">
        <f t="shared" si="308"/>
        <v>27150.99054421578</v>
      </c>
      <c r="DF80" s="604">
        <f t="shared" si="308"/>
        <v>27524.333956490984</v>
      </c>
      <c r="DG80" s="604">
        <f t="shared" si="308"/>
        <v>27884.378428171603</v>
      </c>
      <c r="DH80" s="606">
        <f t="shared" si="308"/>
        <v>28231.822111100952</v>
      </c>
      <c r="DJ80" s="9" t="s">
        <v>73</v>
      </c>
      <c r="DK80" s="603">
        <f t="shared" si="310"/>
        <v>2640.3459821428573</v>
      </c>
      <c r="DL80" s="600">
        <f t="shared" si="311"/>
        <v>2947.0972454090152</v>
      </c>
      <c r="DM80" s="600">
        <f t="shared" si="312"/>
        <v>2655</v>
      </c>
      <c r="DN80" s="600">
        <f t="shared" si="313"/>
        <v>2482.6833976833977</v>
      </c>
      <c r="DO80" s="600">
        <f t="shared" si="314"/>
        <v>2202.4902482269504</v>
      </c>
      <c r="DP80" s="600">
        <f t="shared" si="315"/>
        <v>1852.6087322993931</v>
      </c>
      <c r="DQ80" s="600">
        <f t="shared" si="316"/>
        <v>2227.2052845528456</v>
      </c>
      <c r="DR80" s="601">
        <f t="shared" si="317"/>
        <v>1380.8515424164525</v>
      </c>
      <c r="DS80" s="600">
        <f t="shared" si="318"/>
        <v>1356.4249933759597</v>
      </c>
      <c r="DT80" s="600">
        <f t="shared" si="319"/>
        <v>1332.8685473396692</v>
      </c>
      <c r="DU80" s="600">
        <f t="shared" si="320"/>
        <v>1310.1365266829673</v>
      </c>
      <c r="DV80" s="600">
        <f t="shared" si="321"/>
        <v>1288.1863960340829</v>
      </c>
      <c r="DW80" s="603">
        <f t="shared" si="322"/>
        <v>19942.781452922078</v>
      </c>
      <c r="DX80" s="600">
        <f t="shared" si="323"/>
        <v>21452.196577629384</v>
      </c>
      <c r="DY80" s="600">
        <f t="shared" si="324"/>
        <v>19618.8681925809</v>
      </c>
      <c r="DZ80" s="600">
        <f t="shared" si="325"/>
        <v>19011.142084942087</v>
      </c>
      <c r="EA80" s="600">
        <f t="shared" si="326"/>
        <v>16851.784929078014</v>
      </c>
      <c r="EB80" s="600">
        <f t="shared" si="327"/>
        <v>16558.424308833444</v>
      </c>
      <c r="EC80" s="600">
        <f t="shared" si="328"/>
        <v>16098.720867208673</v>
      </c>
      <c r="ED80" s="600">
        <f t="shared" si="329"/>
        <v>15987.79498714653</v>
      </c>
      <c r="EE80" s="603">
        <f t="shared" si="330"/>
        <v>16234.660953606741</v>
      </c>
      <c r="EF80" s="600">
        <f t="shared" si="331"/>
        <v>16472.733257945616</v>
      </c>
      <c r="EG80" s="600">
        <f t="shared" si="332"/>
        <v>16702.473539297167</v>
      </c>
      <c r="EH80" s="601">
        <f t="shared" si="333"/>
        <v>16924.311679739429</v>
      </c>
      <c r="EI80" s="603">
        <f t="shared" si="380"/>
        <v>22583.127435064936</v>
      </c>
      <c r="EJ80" s="600">
        <f t="shared" si="381"/>
        <v>24399.293823038399</v>
      </c>
      <c r="EK80" s="600">
        <f t="shared" si="382"/>
        <v>22273.8681925809</v>
      </c>
      <c r="EL80" s="600">
        <f t="shared" si="383"/>
        <v>21493.825482625485</v>
      </c>
      <c r="EM80" s="600">
        <f t="shared" si="384"/>
        <v>19054.275177304964</v>
      </c>
      <c r="EN80" s="600">
        <f t="shared" si="385"/>
        <v>18411.033041132836</v>
      </c>
      <c r="EO80" s="600">
        <f t="shared" si="386"/>
        <v>18325.92615176152</v>
      </c>
      <c r="EP80" s="601">
        <f t="shared" si="387"/>
        <v>17368.646529562982</v>
      </c>
      <c r="EQ80" s="600">
        <f t="shared" si="388"/>
        <v>17591.085946982701</v>
      </c>
      <c r="ER80" s="600">
        <f t="shared" si="389"/>
        <v>17805.601805285285</v>
      </c>
      <c r="ES80" s="600">
        <f t="shared" si="390"/>
        <v>18012.610065980134</v>
      </c>
      <c r="ET80" s="601">
        <f t="shared" si="391"/>
        <v>18212.49807577351</v>
      </c>
      <c r="EV80" s="605">
        <v>11832416.42</v>
      </c>
      <c r="EW80" s="604">
        <v>11832416.42</v>
      </c>
      <c r="EX80" s="604">
        <v>11832416.42</v>
      </c>
      <c r="EY80" s="604">
        <v>12223446.84</v>
      </c>
      <c r="EZ80" s="604">
        <v>12741372.6</v>
      </c>
      <c r="FA80" s="604">
        <v>13192277.560000001</v>
      </c>
      <c r="FB80" s="604">
        <v>13378134.439999999</v>
      </c>
      <c r="FC80" s="604">
        <v>13302563.119999999</v>
      </c>
      <c r="FD80" s="605">
        <f t="shared" si="392"/>
        <v>13478775.814305298</v>
      </c>
      <c r="FE80" s="604">
        <f t="shared" si="291"/>
        <v>13657322.713932853</v>
      </c>
      <c r="FF80" s="604">
        <f t="shared" si="291"/>
        <v>13838234.738984689</v>
      </c>
      <c r="FG80" s="606">
        <f t="shared" si="291"/>
        <v>14021543.219146645</v>
      </c>
    </row>
    <row r="81" spans="1:163" x14ac:dyDescent="0.25">
      <c r="A81" s="108" t="s">
        <v>502</v>
      </c>
      <c r="B81" s="130" t="s">
        <v>74</v>
      </c>
      <c r="C81" s="605">
        <v>0</v>
      </c>
      <c r="D81" s="604">
        <v>0</v>
      </c>
      <c r="E81" s="604">
        <v>0</v>
      </c>
      <c r="F81" s="604">
        <v>0</v>
      </c>
      <c r="G81" s="604">
        <v>0</v>
      </c>
      <c r="H81" s="604">
        <v>0</v>
      </c>
      <c r="I81" s="600">
        <v>0</v>
      </c>
      <c r="J81" s="601">
        <v>0</v>
      </c>
      <c r="K81" s="600">
        <f t="shared" ref="K81:N81" si="401">J81*K$186</f>
        <v>0</v>
      </c>
      <c r="L81" s="600">
        <f t="shared" si="401"/>
        <v>0</v>
      </c>
      <c r="M81" s="600">
        <f t="shared" si="401"/>
        <v>0</v>
      </c>
      <c r="N81" s="600">
        <f t="shared" si="401"/>
        <v>0</v>
      </c>
      <c r="O81" s="603">
        <v>0</v>
      </c>
      <c r="P81" s="600">
        <v>0</v>
      </c>
      <c r="Q81" s="600">
        <v>0</v>
      </c>
      <c r="R81" s="600">
        <v>0</v>
      </c>
      <c r="S81" s="600">
        <v>0</v>
      </c>
      <c r="T81" s="600">
        <v>0</v>
      </c>
      <c r="U81" s="600">
        <v>0</v>
      </c>
      <c r="V81" s="600">
        <v>0</v>
      </c>
      <c r="W81" s="603">
        <f t="shared" si="335"/>
        <v>0</v>
      </c>
      <c r="X81" s="600">
        <f t="shared" si="287"/>
        <v>0</v>
      </c>
      <c r="Y81" s="600">
        <f t="shared" si="287"/>
        <v>0</v>
      </c>
      <c r="Z81" s="601">
        <f t="shared" si="287"/>
        <v>0</v>
      </c>
      <c r="AA81" s="604">
        <f t="shared" si="336"/>
        <v>0</v>
      </c>
      <c r="AB81" s="604">
        <f t="shared" si="337"/>
        <v>0</v>
      </c>
      <c r="AC81" s="604">
        <f t="shared" si="338"/>
        <v>0</v>
      </c>
      <c r="AD81" s="604">
        <f t="shared" si="339"/>
        <v>0</v>
      </c>
      <c r="AE81" s="604">
        <f t="shared" si="340"/>
        <v>0</v>
      </c>
      <c r="AF81" s="604">
        <f t="shared" si="341"/>
        <v>0</v>
      </c>
      <c r="AG81" s="604">
        <f t="shared" si="342"/>
        <v>0</v>
      </c>
      <c r="AH81" s="604">
        <f t="shared" si="343"/>
        <v>0</v>
      </c>
      <c r="AI81" s="605">
        <f t="shared" si="344"/>
        <v>0</v>
      </c>
      <c r="AJ81" s="604">
        <f t="shared" si="345"/>
        <v>0</v>
      </c>
      <c r="AK81" s="604">
        <f t="shared" si="346"/>
        <v>0</v>
      </c>
      <c r="AL81" s="606">
        <f t="shared" si="347"/>
        <v>0</v>
      </c>
      <c r="AM81" s="600">
        <f t="shared" si="348"/>
        <v>0</v>
      </c>
      <c r="AN81" s="600">
        <f t="shared" si="349"/>
        <v>0</v>
      </c>
      <c r="AO81" s="600">
        <f t="shared" si="350"/>
        <v>0</v>
      </c>
      <c r="AP81" s="600">
        <f t="shared" si="351"/>
        <v>0</v>
      </c>
      <c r="AQ81" s="600">
        <f t="shared" si="352"/>
        <v>0</v>
      </c>
      <c r="AR81" s="600">
        <f t="shared" si="353"/>
        <v>0</v>
      </c>
      <c r="AS81" s="600">
        <f t="shared" si="354"/>
        <v>0</v>
      </c>
      <c r="AT81" s="600">
        <f t="shared" si="355"/>
        <v>0</v>
      </c>
      <c r="AU81" s="603">
        <f t="shared" si="356"/>
        <v>0</v>
      </c>
      <c r="AV81" s="600">
        <f t="shared" si="295"/>
        <v>0</v>
      </c>
      <c r="AW81" s="600">
        <f t="shared" si="296"/>
        <v>0</v>
      </c>
      <c r="AX81" s="601">
        <f t="shared" si="297"/>
        <v>0</v>
      </c>
      <c r="AY81" s="600">
        <f t="shared" si="298"/>
        <v>0</v>
      </c>
      <c r="AZ81" s="600">
        <f t="shared" si="299"/>
        <v>0</v>
      </c>
      <c r="BA81" s="600">
        <f t="shared" si="300"/>
        <v>0</v>
      </c>
      <c r="BB81" s="600">
        <f t="shared" si="301"/>
        <v>0</v>
      </c>
      <c r="BC81" s="600">
        <f t="shared" si="302"/>
        <v>0</v>
      </c>
      <c r="BD81" s="600">
        <f t="shared" si="303"/>
        <v>0</v>
      </c>
      <c r="BE81" s="600">
        <f t="shared" si="357"/>
        <v>0</v>
      </c>
      <c r="BF81" s="600">
        <f t="shared" si="358"/>
        <v>0</v>
      </c>
      <c r="BG81" s="603">
        <f t="shared" si="359"/>
        <v>0</v>
      </c>
      <c r="BH81" s="600">
        <f t="shared" si="360"/>
        <v>0</v>
      </c>
      <c r="BI81" s="600">
        <f t="shared" si="361"/>
        <v>0</v>
      </c>
      <c r="BJ81" s="601">
        <f t="shared" si="362"/>
        <v>0</v>
      </c>
      <c r="BK81" s="604">
        <v>0</v>
      </c>
      <c r="BL81" s="604">
        <v>0</v>
      </c>
      <c r="BM81" s="604">
        <v>0</v>
      </c>
      <c r="BN81" s="604">
        <v>0</v>
      </c>
      <c r="BO81" s="604">
        <v>0</v>
      </c>
      <c r="BP81" s="604">
        <v>0</v>
      </c>
      <c r="BQ81" s="604">
        <v>0</v>
      </c>
      <c r="BR81" s="604">
        <v>0</v>
      </c>
      <c r="BS81" s="605">
        <f t="shared" si="363"/>
        <v>0</v>
      </c>
      <c r="BT81" s="604">
        <f t="shared" si="288"/>
        <v>0</v>
      </c>
      <c r="BU81" s="604">
        <f t="shared" si="288"/>
        <v>0</v>
      </c>
      <c r="BV81" s="606">
        <f t="shared" si="288"/>
        <v>0</v>
      </c>
      <c r="BW81" s="604">
        <f t="shared" si="364"/>
        <v>150520.92000000001</v>
      </c>
      <c r="BX81" s="604">
        <f t="shared" si="365"/>
        <v>150520.92000000001</v>
      </c>
      <c r="BY81" s="604">
        <f t="shared" si="366"/>
        <v>150520.92000000001</v>
      </c>
      <c r="BZ81" s="604">
        <f t="shared" si="367"/>
        <v>157131.48000000001</v>
      </c>
      <c r="CA81" s="604">
        <f t="shared" si="368"/>
        <v>159693.38</v>
      </c>
      <c r="CB81" s="604">
        <f t="shared" si="369"/>
        <v>162557.78</v>
      </c>
      <c r="CC81" s="604">
        <f t="shared" si="370"/>
        <v>177395.68</v>
      </c>
      <c r="CD81" s="604">
        <f t="shared" si="371"/>
        <v>0</v>
      </c>
      <c r="CE81" s="605">
        <f t="shared" si="372"/>
        <v>0</v>
      </c>
      <c r="CF81" s="604">
        <f t="shared" si="373"/>
        <v>0</v>
      </c>
      <c r="CG81" s="604">
        <f t="shared" si="374"/>
        <v>0</v>
      </c>
      <c r="CH81" s="606">
        <f t="shared" si="375"/>
        <v>0</v>
      </c>
      <c r="CI81" s="159">
        <f t="shared" si="376"/>
        <v>0</v>
      </c>
      <c r="CJ81" s="157">
        <v>0</v>
      </c>
      <c r="CK81" s="158">
        <v>0</v>
      </c>
      <c r="CL81" s="158">
        <v>0</v>
      </c>
      <c r="CM81" s="158">
        <v>0</v>
      </c>
      <c r="CN81" s="158">
        <v>0</v>
      </c>
      <c r="CO81" s="158">
        <v>0</v>
      </c>
      <c r="CP81" s="158">
        <v>0</v>
      </c>
      <c r="CQ81" s="158">
        <v>0</v>
      </c>
      <c r="CR81" s="157">
        <f t="shared" si="377"/>
        <v>0</v>
      </c>
      <c r="CS81" s="158">
        <f t="shared" si="289"/>
        <v>0</v>
      </c>
      <c r="CT81" s="158">
        <f t="shared" si="289"/>
        <v>0</v>
      </c>
      <c r="CU81" s="158">
        <f t="shared" si="289"/>
        <v>0</v>
      </c>
      <c r="CV81" s="310">
        <f t="shared" si="378"/>
        <v>0</v>
      </c>
      <c r="CW81" s="604">
        <f t="shared" si="379"/>
        <v>23942.636025356122</v>
      </c>
      <c r="CX81" s="600">
        <f t="shared" si="304"/>
        <v>23942.636025356122</v>
      </c>
      <c r="CY81" s="604">
        <f t="shared" si="305"/>
        <v>25032.781477250788</v>
      </c>
      <c r="CZ81" s="604">
        <f t="shared" si="306"/>
        <v>25146.285287234725</v>
      </c>
      <c r="DA81" s="604">
        <f t="shared" si="307"/>
        <v>25232.422514871636</v>
      </c>
      <c r="DB81" s="604">
        <f t="shared" si="308"/>
        <v>26048.122113012643</v>
      </c>
      <c r="DC81" s="604">
        <f t="shared" si="308"/>
        <v>26479.357627926373</v>
      </c>
      <c r="DD81" s="604">
        <f t="shared" si="309"/>
        <v>26931.540509428491</v>
      </c>
      <c r="DE81" s="605">
        <f t="shared" si="308"/>
        <v>27150.99054421578</v>
      </c>
      <c r="DF81" s="604">
        <f t="shared" si="308"/>
        <v>27524.333956490984</v>
      </c>
      <c r="DG81" s="604">
        <f t="shared" si="308"/>
        <v>27884.378428171603</v>
      </c>
      <c r="DH81" s="606">
        <f t="shared" si="308"/>
        <v>28231.822111100952</v>
      </c>
      <c r="DJ81" s="9" t="s">
        <v>74</v>
      </c>
      <c r="DK81" s="603">
        <f t="shared" si="310"/>
        <v>0</v>
      </c>
      <c r="DL81" s="600">
        <f t="shared" si="311"/>
        <v>0</v>
      </c>
      <c r="DM81" s="600">
        <f t="shared" si="312"/>
        <v>0</v>
      </c>
      <c r="DN81" s="600">
        <f t="shared" si="313"/>
        <v>0</v>
      </c>
      <c r="DO81" s="600">
        <f t="shared" si="314"/>
        <v>0</v>
      </c>
      <c r="DP81" s="600">
        <f t="shared" si="315"/>
        <v>0</v>
      </c>
      <c r="DQ81" s="600">
        <f t="shared" si="316"/>
        <v>0</v>
      </c>
      <c r="DR81" s="601">
        <f t="shared" si="317"/>
        <v>0</v>
      </c>
      <c r="DS81" s="600">
        <f t="shared" si="318"/>
        <v>0</v>
      </c>
      <c r="DT81" s="600">
        <f t="shared" si="319"/>
        <v>0</v>
      </c>
      <c r="DU81" s="600">
        <f t="shared" si="320"/>
        <v>0</v>
      </c>
      <c r="DV81" s="600">
        <f t="shared" si="321"/>
        <v>0</v>
      </c>
      <c r="DW81" s="603">
        <f t="shared" si="322"/>
        <v>0</v>
      </c>
      <c r="DX81" s="600">
        <f t="shared" si="323"/>
        <v>0</v>
      </c>
      <c r="DY81" s="600">
        <f t="shared" si="324"/>
        <v>0</v>
      </c>
      <c r="DZ81" s="600">
        <f t="shared" si="325"/>
        <v>0</v>
      </c>
      <c r="EA81" s="600">
        <f t="shared" si="326"/>
        <v>0</v>
      </c>
      <c r="EB81" s="600">
        <f t="shared" si="327"/>
        <v>0</v>
      </c>
      <c r="EC81" s="600">
        <f t="shared" si="328"/>
        <v>0</v>
      </c>
      <c r="ED81" s="600">
        <f t="shared" si="329"/>
        <v>0</v>
      </c>
      <c r="EE81" s="603">
        <f t="shared" si="330"/>
        <v>0</v>
      </c>
      <c r="EF81" s="600">
        <f t="shared" si="331"/>
        <v>0</v>
      </c>
      <c r="EG81" s="600">
        <f t="shared" si="332"/>
        <v>0</v>
      </c>
      <c r="EH81" s="601">
        <f t="shared" si="333"/>
        <v>0</v>
      </c>
      <c r="EI81" s="603">
        <f t="shared" si="380"/>
        <v>0</v>
      </c>
      <c r="EJ81" s="600">
        <f t="shared" si="381"/>
        <v>0</v>
      </c>
      <c r="EK81" s="600">
        <f t="shared" si="382"/>
        <v>0</v>
      </c>
      <c r="EL81" s="600">
        <f t="shared" si="383"/>
        <v>0</v>
      </c>
      <c r="EM81" s="600">
        <f t="shared" si="384"/>
        <v>0</v>
      </c>
      <c r="EN81" s="600">
        <f t="shared" si="385"/>
        <v>0</v>
      </c>
      <c r="EO81" s="600">
        <f t="shared" si="386"/>
        <v>0</v>
      </c>
      <c r="EP81" s="601">
        <f t="shared" si="387"/>
        <v>0</v>
      </c>
      <c r="EQ81" s="600">
        <f t="shared" si="388"/>
        <v>0</v>
      </c>
      <c r="ER81" s="600">
        <f t="shared" si="389"/>
        <v>0</v>
      </c>
      <c r="ES81" s="600">
        <f t="shared" si="390"/>
        <v>0</v>
      </c>
      <c r="ET81" s="601">
        <f t="shared" si="391"/>
        <v>0</v>
      </c>
      <c r="EV81" s="605">
        <v>150520.92000000001</v>
      </c>
      <c r="EW81" s="604">
        <v>150520.92000000001</v>
      </c>
      <c r="EX81" s="604">
        <v>150520.92000000001</v>
      </c>
      <c r="EY81" s="604">
        <v>157131.48000000001</v>
      </c>
      <c r="EZ81" s="604">
        <v>159693.38</v>
      </c>
      <c r="FA81" s="604">
        <v>162557.78</v>
      </c>
      <c r="FB81" s="604">
        <v>177395.68</v>
      </c>
      <c r="FC81" s="604">
        <v>0</v>
      </c>
      <c r="FD81" s="605">
        <f t="shared" si="392"/>
        <v>0</v>
      </c>
      <c r="FE81" s="604">
        <f t="shared" si="291"/>
        <v>0</v>
      </c>
      <c r="FF81" s="604">
        <f t="shared" si="291"/>
        <v>0</v>
      </c>
      <c r="FG81" s="606">
        <f t="shared" si="291"/>
        <v>0</v>
      </c>
    </row>
    <row r="82" spans="1:163" x14ac:dyDescent="0.25">
      <c r="A82" s="108">
        <v>83</v>
      </c>
      <c r="B82" s="130" t="s">
        <v>75</v>
      </c>
      <c r="C82" s="605">
        <v>16818879</v>
      </c>
      <c r="D82" s="604">
        <v>17033538</v>
      </c>
      <c r="E82" s="604">
        <v>16900013</v>
      </c>
      <c r="F82" s="604">
        <v>17094525</v>
      </c>
      <c r="G82" s="604">
        <v>18364971</v>
      </c>
      <c r="H82" s="604">
        <v>20155713</v>
      </c>
      <c r="I82" s="600">
        <v>20691069</v>
      </c>
      <c r="J82" s="601">
        <v>22165572</v>
      </c>
      <c r="K82" s="600">
        <f t="shared" ref="K82:N82" si="402">J82*K$186</f>
        <v>22806541.850886755</v>
      </c>
      <c r="L82" s="600">
        <f t="shared" si="402"/>
        <v>23447511.701773509</v>
      </c>
      <c r="M82" s="600">
        <f t="shared" si="402"/>
        <v>24088481.552660264</v>
      </c>
      <c r="N82" s="600">
        <f t="shared" si="402"/>
        <v>24729451.403547015</v>
      </c>
      <c r="O82" s="603">
        <v>1518803</v>
      </c>
      <c r="P82" s="600">
        <v>1075068</v>
      </c>
      <c r="Q82" s="600">
        <v>1658434</v>
      </c>
      <c r="R82" s="600">
        <v>1445929</v>
      </c>
      <c r="S82" s="600">
        <v>1115136</v>
      </c>
      <c r="T82" s="600">
        <v>1251636</v>
      </c>
      <c r="U82" s="600">
        <v>1250944</v>
      </c>
      <c r="V82" s="600">
        <v>1502617</v>
      </c>
      <c r="W82" s="603">
        <f t="shared" si="335"/>
        <v>1502734.9043949542</v>
      </c>
      <c r="X82" s="600">
        <f t="shared" si="287"/>
        <v>1502852.8087899087</v>
      </c>
      <c r="Y82" s="600">
        <f t="shared" si="287"/>
        <v>1502970.7131848631</v>
      </c>
      <c r="Z82" s="601">
        <f t="shared" si="287"/>
        <v>1503088.6175798173</v>
      </c>
      <c r="AA82" s="604">
        <f t="shared" si="336"/>
        <v>15300076</v>
      </c>
      <c r="AB82" s="604">
        <f t="shared" si="337"/>
        <v>15958470</v>
      </c>
      <c r="AC82" s="604">
        <f t="shared" si="338"/>
        <v>15241579</v>
      </c>
      <c r="AD82" s="604">
        <f t="shared" si="339"/>
        <v>15648596</v>
      </c>
      <c r="AE82" s="604">
        <f t="shared" si="340"/>
        <v>17249835</v>
      </c>
      <c r="AF82" s="604">
        <f t="shared" si="341"/>
        <v>18904077</v>
      </c>
      <c r="AG82" s="604">
        <f t="shared" si="342"/>
        <v>19440125</v>
      </c>
      <c r="AH82" s="604">
        <f t="shared" si="343"/>
        <v>20662955</v>
      </c>
      <c r="AI82" s="605">
        <f t="shared" si="344"/>
        <v>21303806.9464918</v>
      </c>
      <c r="AJ82" s="604">
        <f t="shared" si="345"/>
        <v>21944658.8929836</v>
      </c>
      <c r="AK82" s="604">
        <f t="shared" si="346"/>
        <v>22585510.839475401</v>
      </c>
      <c r="AL82" s="606">
        <f t="shared" si="347"/>
        <v>23226362.785967197</v>
      </c>
      <c r="AM82" s="600">
        <f t="shared" si="348"/>
        <v>12807043.5</v>
      </c>
      <c r="AN82" s="600">
        <f t="shared" si="349"/>
        <v>13111445</v>
      </c>
      <c r="AO82" s="600">
        <f t="shared" si="350"/>
        <v>12467989</v>
      </c>
      <c r="AP82" s="600">
        <f t="shared" si="351"/>
        <v>12949587.25</v>
      </c>
      <c r="AQ82" s="600">
        <f t="shared" si="352"/>
        <v>14193448.75</v>
      </c>
      <c r="AR82" s="600">
        <f t="shared" si="353"/>
        <v>15509215.75</v>
      </c>
      <c r="AS82" s="600">
        <f t="shared" si="354"/>
        <v>16443440</v>
      </c>
      <c r="AT82" s="600">
        <f t="shared" si="355"/>
        <v>17921157.5</v>
      </c>
      <c r="AU82" s="603">
        <f t="shared" si="356"/>
        <v>18523070.053462315</v>
      </c>
      <c r="AV82" s="600">
        <f t="shared" si="295"/>
        <v>19125008.582007468</v>
      </c>
      <c r="AW82" s="600">
        <f t="shared" si="296"/>
        <v>19726972.169251192</v>
      </c>
      <c r="AX82" s="601">
        <f t="shared" si="297"/>
        <v>20328959.835980486</v>
      </c>
      <c r="AY82" s="600">
        <f t="shared" si="298"/>
        <v>2493032.5</v>
      </c>
      <c r="AZ82" s="600">
        <f t="shared" si="299"/>
        <v>2847025</v>
      </c>
      <c r="BA82" s="600">
        <f t="shared" si="300"/>
        <v>2773590</v>
      </c>
      <c r="BB82" s="600">
        <f t="shared" si="301"/>
        <v>2699008.75</v>
      </c>
      <c r="BC82" s="600">
        <f t="shared" si="302"/>
        <v>3056386.25</v>
      </c>
      <c r="BD82" s="600">
        <f t="shared" si="303"/>
        <v>3394861.25</v>
      </c>
      <c r="BE82" s="600">
        <f t="shared" si="357"/>
        <v>2996685</v>
      </c>
      <c r="BF82" s="600">
        <f t="shared" si="358"/>
        <v>2741797.5</v>
      </c>
      <c r="BG82" s="603">
        <f t="shared" si="359"/>
        <v>2743037.5857229447</v>
      </c>
      <c r="BH82" s="600">
        <f t="shared" si="360"/>
        <v>2744277.6714458899</v>
      </c>
      <c r="BI82" s="600">
        <f t="shared" si="361"/>
        <v>2745517.757168835</v>
      </c>
      <c r="BJ82" s="601">
        <f t="shared" si="362"/>
        <v>2746757.8428917797</v>
      </c>
      <c r="BK82" s="604">
        <v>1994426</v>
      </c>
      <c r="BL82" s="604">
        <v>2277620</v>
      </c>
      <c r="BM82" s="604">
        <v>2218872</v>
      </c>
      <c r="BN82" s="604">
        <v>2159207</v>
      </c>
      <c r="BO82" s="604">
        <v>2445109</v>
      </c>
      <c r="BP82" s="604">
        <v>2715889</v>
      </c>
      <c r="BQ82" s="604">
        <v>2397348</v>
      </c>
      <c r="BR82" s="604">
        <v>2193438</v>
      </c>
      <c r="BS82" s="605">
        <f t="shared" si="363"/>
        <v>2194430.0685783559</v>
      </c>
      <c r="BT82" s="604">
        <f t="shared" si="288"/>
        <v>2195422.1371567119</v>
      </c>
      <c r="BU82" s="604">
        <f t="shared" si="288"/>
        <v>2196414.2057350678</v>
      </c>
      <c r="BV82" s="606">
        <f t="shared" si="288"/>
        <v>2197406.2743134238</v>
      </c>
      <c r="BW82" s="604">
        <f t="shared" si="364"/>
        <v>5657950.9199999999</v>
      </c>
      <c r="BX82" s="604">
        <f t="shared" si="365"/>
        <v>5941144.9199999999</v>
      </c>
      <c r="BY82" s="604">
        <f t="shared" si="366"/>
        <v>5882396.9199999999</v>
      </c>
      <c r="BZ82" s="604">
        <f t="shared" si="367"/>
        <v>5997992.0600000005</v>
      </c>
      <c r="CA82" s="604">
        <f t="shared" si="368"/>
        <v>6540872.9800000004</v>
      </c>
      <c r="CB82" s="604">
        <f t="shared" si="369"/>
        <v>7038619.7199999997</v>
      </c>
      <c r="CC82" s="604">
        <f t="shared" si="370"/>
        <v>6766326.0200000005</v>
      </c>
      <c r="CD82" s="604">
        <f t="shared" si="371"/>
        <v>6536972.1399999997</v>
      </c>
      <c r="CE82" s="605">
        <f t="shared" si="372"/>
        <v>6595500.9288864685</v>
      </c>
      <c r="CF82" s="604">
        <f t="shared" si="373"/>
        <v>6654791.8792011915</v>
      </c>
      <c r="CG82" s="604">
        <f t="shared" si="374"/>
        <v>6714855.086932254</v>
      </c>
      <c r="CH82" s="606">
        <f t="shared" si="375"/>
        <v>6775700.7818044703</v>
      </c>
      <c r="CI82" s="159">
        <f t="shared" si="376"/>
        <v>620.42857142857144</v>
      </c>
      <c r="CJ82" s="157">
        <v>610</v>
      </c>
      <c r="CK82" s="158">
        <v>602</v>
      </c>
      <c r="CL82" s="158">
        <v>617</v>
      </c>
      <c r="CM82" s="158">
        <v>594</v>
      </c>
      <c r="CN82" s="158">
        <v>603</v>
      </c>
      <c r="CO82" s="158">
        <v>635</v>
      </c>
      <c r="CP82" s="158">
        <v>639</v>
      </c>
      <c r="CQ82" s="158">
        <v>653</v>
      </c>
      <c r="CR82" s="157">
        <f t="shared" si="377"/>
        <v>665.05991049899467</v>
      </c>
      <c r="CS82" s="158">
        <f t="shared" si="289"/>
        <v>677.11982099798922</v>
      </c>
      <c r="CT82" s="158">
        <f t="shared" si="289"/>
        <v>689.17973149698378</v>
      </c>
      <c r="CU82" s="158">
        <f t="shared" si="289"/>
        <v>701.23964199597845</v>
      </c>
      <c r="CV82" s="310">
        <f t="shared" si="378"/>
        <v>683.14977624748656</v>
      </c>
      <c r="CW82" s="604">
        <f t="shared" si="379"/>
        <v>23942.636025356122</v>
      </c>
      <c r="CX82" s="600">
        <f t="shared" si="304"/>
        <v>23942.636025356122</v>
      </c>
      <c r="CY82" s="604">
        <f t="shared" si="305"/>
        <v>25032.781477250788</v>
      </c>
      <c r="CZ82" s="604">
        <f t="shared" si="306"/>
        <v>25146.285287234725</v>
      </c>
      <c r="DA82" s="604">
        <f t="shared" si="307"/>
        <v>25232.422514871636</v>
      </c>
      <c r="DB82" s="604">
        <f t="shared" si="308"/>
        <v>26048.122113012643</v>
      </c>
      <c r="DC82" s="604">
        <f t="shared" si="308"/>
        <v>26479.357627926373</v>
      </c>
      <c r="DD82" s="604">
        <f t="shared" si="309"/>
        <v>26931.540509428491</v>
      </c>
      <c r="DE82" s="605">
        <f t="shared" si="308"/>
        <v>27150.99054421578</v>
      </c>
      <c r="DF82" s="604">
        <f t="shared" si="308"/>
        <v>27524.333956490984</v>
      </c>
      <c r="DG82" s="604">
        <f t="shared" si="308"/>
        <v>27884.378428171603</v>
      </c>
      <c r="DH82" s="606">
        <f t="shared" si="308"/>
        <v>28231.822111100952</v>
      </c>
      <c r="DJ82" s="9" t="s">
        <v>75</v>
      </c>
      <c r="DK82" s="603">
        <f t="shared" si="310"/>
        <v>4086.938524590164</v>
      </c>
      <c r="DL82" s="600">
        <f t="shared" si="311"/>
        <v>4729.277408637874</v>
      </c>
      <c r="DM82" s="600">
        <f t="shared" si="312"/>
        <v>4495.2836304700159</v>
      </c>
      <c r="DN82" s="600">
        <f t="shared" si="313"/>
        <v>4543.7857744107741</v>
      </c>
      <c r="DO82" s="600">
        <f t="shared" si="314"/>
        <v>5068.6339137645109</v>
      </c>
      <c r="DP82" s="600">
        <f t="shared" si="315"/>
        <v>5346.2381889763783</v>
      </c>
      <c r="DQ82" s="600">
        <f t="shared" si="316"/>
        <v>4689.6478873239439</v>
      </c>
      <c r="DR82" s="601">
        <f t="shared" si="317"/>
        <v>4198.7710566615624</v>
      </c>
      <c r="DS82" s="600">
        <f t="shared" si="318"/>
        <v>4124.4969700020602</v>
      </c>
      <c r="DT82" s="600">
        <f t="shared" si="319"/>
        <v>4052.8686154854699</v>
      </c>
      <c r="DU82" s="600">
        <f t="shared" si="320"/>
        <v>3983.7471006369124</v>
      </c>
      <c r="DV82" s="600">
        <f t="shared" si="321"/>
        <v>3917.0030876656174</v>
      </c>
      <c r="DW82" s="603">
        <f t="shared" si="322"/>
        <v>20995.153278688525</v>
      </c>
      <c r="DX82" s="600">
        <f t="shared" si="323"/>
        <v>21779.808970099668</v>
      </c>
      <c r="DY82" s="600">
        <f t="shared" si="324"/>
        <v>20207.437601296595</v>
      </c>
      <c r="DZ82" s="600">
        <f t="shared" si="325"/>
        <v>21800.651936026938</v>
      </c>
      <c r="EA82" s="600">
        <f t="shared" si="326"/>
        <v>23538.057628524046</v>
      </c>
      <c r="EB82" s="600">
        <f t="shared" si="327"/>
        <v>24423.961811023622</v>
      </c>
      <c r="EC82" s="600">
        <f t="shared" si="328"/>
        <v>25733.082942097026</v>
      </c>
      <c r="ED82" s="600">
        <f t="shared" si="329"/>
        <v>27444.345329249616</v>
      </c>
      <c r="EE82" s="603">
        <f t="shared" si="330"/>
        <v>27908.417073046403</v>
      </c>
      <c r="EF82" s="600">
        <f t="shared" si="331"/>
        <v>28355.958024148174</v>
      </c>
      <c r="EG82" s="600">
        <f t="shared" si="332"/>
        <v>28787.835996296119</v>
      </c>
      <c r="EH82" s="601">
        <f t="shared" si="333"/>
        <v>29204.859104632404</v>
      </c>
      <c r="EI82" s="603">
        <f t="shared" si="380"/>
        <v>25082.09180327869</v>
      </c>
      <c r="EJ82" s="600">
        <f t="shared" si="381"/>
        <v>26509.086378737542</v>
      </c>
      <c r="EK82" s="600">
        <f t="shared" si="382"/>
        <v>24702.721231766613</v>
      </c>
      <c r="EL82" s="600">
        <f t="shared" si="383"/>
        <v>26344.437710437713</v>
      </c>
      <c r="EM82" s="600">
        <f t="shared" si="384"/>
        <v>28606.691542288558</v>
      </c>
      <c r="EN82" s="600">
        <f t="shared" si="385"/>
        <v>29770.2</v>
      </c>
      <c r="EO82" s="600">
        <f t="shared" si="386"/>
        <v>30422.730829420969</v>
      </c>
      <c r="EP82" s="601">
        <f t="shared" si="387"/>
        <v>31643.116385911177</v>
      </c>
      <c r="EQ82" s="600">
        <f t="shared" si="388"/>
        <v>32032.914043048462</v>
      </c>
      <c r="ER82" s="600">
        <f t="shared" si="389"/>
        <v>32408.826639633644</v>
      </c>
      <c r="ES82" s="600">
        <f t="shared" si="390"/>
        <v>32771.583096933027</v>
      </c>
      <c r="ET82" s="601">
        <f t="shared" si="391"/>
        <v>33121.862192298024</v>
      </c>
      <c r="EV82" s="605">
        <v>3663524.92</v>
      </c>
      <c r="EW82" s="604">
        <v>3663524.92</v>
      </c>
      <c r="EX82" s="604">
        <v>3663524.92</v>
      </c>
      <c r="EY82" s="604">
        <v>3838785.06</v>
      </c>
      <c r="EZ82" s="604">
        <v>4095763.98</v>
      </c>
      <c r="FA82" s="604">
        <v>4322730.72</v>
      </c>
      <c r="FB82" s="604">
        <v>4368978.0200000005</v>
      </c>
      <c r="FC82" s="604">
        <v>4343534.1399999997</v>
      </c>
      <c r="FD82" s="605">
        <f t="shared" si="392"/>
        <v>4401070.8603081126</v>
      </c>
      <c r="FE82" s="604">
        <f t="shared" si="291"/>
        <v>4459369.7420444796</v>
      </c>
      <c r="FF82" s="604">
        <f t="shared" si="291"/>
        <v>4518440.8811971862</v>
      </c>
      <c r="FG82" s="606">
        <f t="shared" si="291"/>
        <v>4578294.5074910466</v>
      </c>
    </row>
    <row r="83" spans="1:163" x14ac:dyDescent="0.25">
      <c r="A83" s="108">
        <v>84</v>
      </c>
      <c r="B83" s="130" t="s">
        <v>76</v>
      </c>
      <c r="C83" s="605">
        <v>22395330</v>
      </c>
      <c r="D83" s="604">
        <v>24286023</v>
      </c>
      <c r="E83" s="604">
        <v>24234099</v>
      </c>
      <c r="F83" s="604">
        <v>24827855</v>
      </c>
      <c r="G83" s="604">
        <v>26728476</v>
      </c>
      <c r="H83" s="604">
        <v>26934195</v>
      </c>
      <c r="I83" s="600">
        <v>27096031</v>
      </c>
      <c r="J83" s="601">
        <v>27956921</v>
      </c>
      <c r="K83" s="600">
        <f t="shared" ref="K83:N83" si="403">J83*K$186</f>
        <v>28765361.381535061</v>
      </c>
      <c r="L83" s="600">
        <f t="shared" si="403"/>
        <v>29573801.763070121</v>
      </c>
      <c r="M83" s="600">
        <f t="shared" si="403"/>
        <v>30382242.144605178</v>
      </c>
      <c r="N83" s="600">
        <f t="shared" si="403"/>
        <v>31190682.526140232</v>
      </c>
      <c r="O83" s="603">
        <v>1479871</v>
      </c>
      <c r="P83" s="600">
        <v>1396254</v>
      </c>
      <c r="Q83" s="600">
        <v>1276548</v>
      </c>
      <c r="R83" s="600">
        <v>1392569</v>
      </c>
      <c r="S83" s="600">
        <v>1553832</v>
      </c>
      <c r="T83" s="600">
        <v>1699678</v>
      </c>
      <c r="U83" s="600">
        <v>1596458</v>
      </c>
      <c r="V83" s="600">
        <v>1967238</v>
      </c>
      <c r="W83" s="603">
        <f t="shared" si="335"/>
        <v>1967392.3613616251</v>
      </c>
      <c r="X83" s="600">
        <f t="shared" si="287"/>
        <v>1967546.7227232503</v>
      </c>
      <c r="Y83" s="600">
        <f t="shared" si="287"/>
        <v>1967701.0840848756</v>
      </c>
      <c r="Z83" s="601">
        <f t="shared" si="287"/>
        <v>1967855.4454465008</v>
      </c>
      <c r="AA83" s="604">
        <f t="shared" si="336"/>
        <v>20915459</v>
      </c>
      <c r="AB83" s="604">
        <f t="shared" si="337"/>
        <v>22889769</v>
      </c>
      <c r="AC83" s="604">
        <f t="shared" si="338"/>
        <v>22957551</v>
      </c>
      <c r="AD83" s="604">
        <f t="shared" si="339"/>
        <v>23435286</v>
      </c>
      <c r="AE83" s="604">
        <f t="shared" si="340"/>
        <v>25174644</v>
      </c>
      <c r="AF83" s="604">
        <f t="shared" si="341"/>
        <v>25234517</v>
      </c>
      <c r="AG83" s="604">
        <f t="shared" si="342"/>
        <v>25499573</v>
      </c>
      <c r="AH83" s="604">
        <f t="shared" si="343"/>
        <v>25989683</v>
      </c>
      <c r="AI83" s="605">
        <f t="shared" si="344"/>
        <v>26797969.020173434</v>
      </c>
      <c r="AJ83" s="604">
        <f t="shared" si="345"/>
        <v>27606255.040346872</v>
      </c>
      <c r="AK83" s="604">
        <f t="shared" si="346"/>
        <v>28414541.060520303</v>
      </c>
      <c r="AL83" s="606">
        <f t="shared" si="347"/>
        <v>29222827.080693729</v>
      </c>
      <c r="AM83" s="600">
        <f t="shared" si="348"/>
        <v>19614546.5</v>
      </c>
      <c r="AN83" s="600">
        <f t="shared" si="349"/>
        <v>21546740.25</v>
      </c>
      <c r="AO83" s="600">
        <f t="shared" si="350"/>
        <v>21651173.5</v>
      </c>
      <c r="AP83" s="600">
        <f t="shared" si="351"/>
        <v>22371709.75</v>
      </c>
      <c r="AQ83" s="600">
        <f t="shared" si="352"/>
        <v>23768214</v>
      </c>
      <c r="AR83" s="600">
        <f t="shared" si="353"/>
        <v>24051958.25</v>
      </c>
      <c r="AS83" s="600">
        <f t="shared" si="354"/>
        <v>24377693</v>
      </c>
      <c r="AT83" s="600">
        <f t="shared" si="355"/>
        <v>24198850.5</v>
      </c>
      <c r="AU83" s="603">
        <f t="shared" si="356"/>
        <v>25011610.049449179</v>
      </c>
      <c r="AV83" s="600">
        <f t="shared" si="295"/>
        <v>25824404.672924485</v>
      </c>
      <c r="AW83" s="600">
        <f t="shared" si="296"/>
        <v>26637233.133036762</v>
      </c>
      <c r="AX83" s="601">
        <f t="shared" si="297"/>
        <v>27450094.107559532</v>
      </c>
      <c r="AY83" s="600">
        <f t="shared" si="298"/>
        <v>1300912.5</v>
      </c>
      <c r="AZ83" s="600">
        <f t="shared" si="299"/>
        <v>1343028.75</v>
      </c>
      <c r="BA83" s="600">
        <f t="shared" si="300"/>
        <v>1306377.5</v>
      </c>
      <c r="BB83" s="600">
        <f t="shared" si="301"/>
        <v>1063576.25</v>
      </c>
      <c r="BC83" s="600">
        <f t="shared" si="302"/>
        <v>1406430</v>
      </c>
      <c r="BD83" s="600">
        <f t="shared" si="303"/>
        <v>1182558.75</v>
      </c>
      <c r="BE83" s="600">
        <f t="shared" si="357"/>
        <v>1121880</v>
      </c>
      <c r="BF83" s="600">
        <f t="shared" si="358"/>
        <v>1790832.5</v>
      </c>
      <c r="BG83" s="603">
        <f t="shared" si="359"/>
        <v>1791642.4744111067</v>
      </c>
      <c r="BH83" s="600">
        <f t="shared" si="360"/>
        <v>1792452.4488222133</v>
      </c>
      <c r="BI83" s="600">
        <f t="shared" si="361"/>
        <v>1793262.42323332</v>
      </c>
      <c r="BJ83" s="601">
        <f t="shared" si="362"/>
        <v>1794072.3976444264</v>
      </c>
      <c r="BK83" s="604">
        <v>1040730</v>
      </c>
      <c r="BL83" s="604">
        <v>1074423</v>
      </c>
      <c r="BM83" s="604">
        <v>1045102</v>
      </c>
      <c r="BN83" s="604">
        <v>850861</v>
      </c>
      <c r="BO83" s="604">
        <v>1125144</v>
      </c>
      <c r="BP83" s="604">
        <v>946047</v>
      </c>
      <c r="BQ83" s="604">
        <v>897504</v>
      </c>
      <c r="BR83" s="604">
        <v>1432666</v>
      </c>
      <c r="BS83" s="605">
        <f t="shared" si="363"/>
        <v>1433313.9795288853</v>
      </c>
      <c r="BT83" s="604">
        <f t="shared" si="288"/>
        <v>1433961.9590577707</v>
      </c>
      <c r="BU83" s="604">
        <f t="shared" si="288"/>
        <v>1434609.938586656</v>
      </c>
      <c r="BV83" s="606">
        <f t="shared" si="288"/>
        <v>1435257.9181155411</v>
      </c>
      <c r="BW83" s="604">
        <f t="shared" si="364"/>
        <v>3401004.18</v>
      </c>
      <c r="BX83" s="604">
        <f t="shared" si="365"/>
        <v>3434697.18</v>
      </c>
      <c r="BY83" s="604">
        <f t="shared" si="366"/>
        <v>3405376.18</v>
      </c>
      <c r="BZ83" s="604">
        <f t="shared" si="367"/>
        <v>3281485.24</v>
      </c>
      <c r="CA83" s="604">
        <f t="shared" si="368"/>
        <v>3596533.14</v>
      </c>
      <c r="CB83" s="604">
        <f t="shared" si="369"/>
        <v>3450048.28</v>
      </c>
      <c r="CC83" s="604">
        <f t="shared" si="370"/>
        <v>3400576</v>
      </c>
      <c r="CD83" s="604">
        <f t="shared" si="371"/>
        <v>3823523.92</v>
      </c>
      <c r="CE83" s="605">
        <f t="shared" si="372"/>
        <v>3855842.4514356041</v>
      </c>
      <c r="CF83" s="604">
        <f t="shared" si="373"/>
        <v>3888580.5075320783</v>
      </c>
      <c r="CG83" s="604">
        <f t="shared" si="374"/>
        <v>3921743.6455320492</v>
      </c>
      <c r="CH83" s="606">
        <f t="shared" si="375"/>
        <v>3955337.496292281</v>
      </c>
      <c r="CI83" s="159">
        <f t="shared" si="376"/>
        <v>797.57142857142856</v>
      </c>
      <c r="CJ83" s="157">
        <v>904</v>
      </c>
      <c r="CK83" s="158">
        <v>846</v>
      </c>
      <c r="CL83" s="158">
        <v>821</v>
      </c>
      <c r="CM83" s="158">
        <v>831</v>
      </c>
      <c r="CN83" s="158">
        <v>802</v>
      </c>
      <c r="CO83" s="158">
        <v>761</v>
      </c>
      <c r="CP83" s="158">
        <v>761</v>
      </c>
      <c r="CQ83" s="158">
        <v>761</v>
      </c>
      <c r="CR83" s="157">
        <f t="shared" si="377"/>
        <v>775.05450519101828</v>
      </c>
      <c r="CS83" s="158">
        <f t="shared" si="289"/>
        <v>789.10901038203644</v>
      </c>
      <c r="CT83" s="158">
        <f t="shared" si="289"/>
        <v>803.16351557305461</v>
      </c>
      <c r="CU83" s="158">
        <f t="shared" si="289"/>
        <v>817.21802076407289</v>
      </c>
      <c r="CV83" s="310">
        <f t="shared" si="378"/>
        <v>796.13626297754558</v>
      </c>
      <c r="CW83" s="604">
        <f t="shared" si="379"/>
        <v>23942.636025356122</v>
      </c>
      <c r="CX83" s="600">
        <f t="shared" si="304"/>
        <v>23942.636025356122</v>
      </c>
      <c r="CY83" s="604">
        <f t="shared" si="305"/>
        <v>25032.781477250788</v>
      </c>
      <c r="CZ83" s="604">
        <f t="shared" si="306"/>
        <v>25146.285287234725</v>
      </c>
      <c r="DA83" s="604">
        <f t="shared" si="307"/>
        <v>25232.422514871636</v>
      </c>
      <c r="DB83" s="604">
        <f t="shared" si="308"/>
        <v>26048.122113012643</v>
      </c>
      <c r="DC83" s="604">
        <f t="shared" si="308"/>
        <v>26479.357627926373</v>
      </c>
      <c r="DD83" s="604">
        <f t="shared" si="309"/>
        <v>26931.540509428491</v>
      </c>
      <c r="DE83" s="605">
        <f t="shared" si="308"/>
        <v>27150.99054421578</v>
      </c>
      <c r="DF83" s="604">
        <f t="shared" si="308"/>
        <v>27524.333956490984</v>
      </c>
      <c r="DG83" s="604">
        <f t="shared" si="308"/>
        <v>27884.378428171603</v>
      </c>
      <c r="DH83" s="606">
        <f t="shared" si="308"/>
        <v>28231.822111100952</v>
      </c>
      <c r="DJ83" s="9" t="s">
        <v>76</v>
      </c>
      <c r="DK83" s="603">
        <f t="shared" si="310"/>
        <v>1439.0625</v>
      </c>
      <c r="DL83" s="600">
        <f t="shared" si="311"/>
        <v>1587.5044326241134</v>
      </c>
      <c r="DM83" s="600">
        <f t="shared" si="312"/>
        <v>1591.2028014616321</v>
      </c>
      <c r="DN83" s="600">
        <f t="shared" si="313"/>
        <v>1279.8751504211793</v>
      </c>
      <c r="DO83" s="600">
        <f t="shared" si="314"/>
        <v>1753.6533665835411</v>
      </c>
      <c r="DP83" s="600">
        <f t="shared" si="315"/>
        <v>1553.9536793692509</v>
      </c>
      <c r="DQ83" s="600">
        <f t="shared" si="316"/>
        <v>1474.2181340341656</v>
      </c>
      <c r="DR83" s="601">
        <f t="shared" si="317"/>
        <v>2353.2621550591325</v>
      </c>
      <c r="DS83" s="600">
        <f t="shared" si="318"/>
        <v>2311.634165612059</v>
      </c>
      <c r="DT83" s="600">
        <f t="shared" si="319"/>
        <v>2271.4890151291288</v>
      </c>
      <c r="DU83" s="600">
        <f t="shared" si="320"/>
        <v>2232.7488593077251</v>
      </c>
      <c r="DV83" s="600">
        <f t="shared" si="321"/>
        <v>2195.3412089065605</v>
      </c>
      <c r="DW83" s="603">
        <f t="shared" si="322"/>
        <v>21697.507190265485</v>
      </c>
      <c r="DX83" s="600">
        <f t="shared" si="323"/>
        <v>25468.96010638298</v>
      </c>
      <c r="DY83" s="600">
        <f t="shared" si="324"/>
        <v>26371.709500609013</v>
      </c>
      <c r="DZ83" s="600">
        <f t="shared" si="325"/>
        <v>26921.431708784596</v>
      </c>
      <c r="EA83" s="600">
        <f t="shared" si="326"/>
        <v>29636.17705735661</v>
      </c>
      <c r="EB83" s="600">
        <f t="shared" si="327"/>
        <v>31605.727003942182</v>
      </c>
      <c r="EC83" s="600">
        <f t="shared" si="328"/>
        <v>32033.762155059132</v>
      </c>
      <c r="ED83" s="600">
        <f t="shared" si="329"/>
        <v>31798.752299605781</v>
      </c>
      <c r="EE83" s="603">
        <f t="shared" si="330"/>
        <v>32263.958700039195</v>
      </c>
      <c r="EF83" s="600">
        <f t="shared" si="331"/>
        <v>32712.5938899459</v>
      </c>
      <c r="EG83" s="600">
        <f t="shared" si="332"/>
        <v>33145.527804873935</v>
      </c>
      <c r="EH83" s="601">
        <f t="shared" si="333"/>
        <v>33563.570535809144</v>
      </c>
      <c r="EI83" s="603">
        <f t="shared" si="380"/>
        <v>23136.569690265485</v>
      </c>
      <c r="EJ83" s="600">
        <f t="shared" si="381"/>
        <v>27056.464539007095</v>
      </c>
      <c r="EK83" s="600">
        <f t="shared" si="382"/>
        <v>27962.912302070647</v>
      </c>
      <c r="EL83" s="600">
        <f t="shared" si="383"/>
        <v>28201.306859205775</v>
      </c>
      <c r="EM83" s="600">
        <f t="shared" si="384"/>
        <v>31389.830423940151</v>
      </c>
      <c r="EN83" s="600">
        <f t="shared" si="385"/>
        <v>33159.680683311431</v>
      </c>
      <c r="EO83" s="600">
        <f t="shared" si="386"/>
        <v>33507.980289093299</v>
      </c>
      <c r="EP83" s="601">
        <f t="shared" si="387"/>
        <v>34152.014454664917</v>
      </c>
      <c r="EQ83" s="600">
        <f t="shared" si="388"/>
        <v>34575.592865651255</v>
      </c>
      <c r="ER83" s="600">
        <f t="shared" si="389"/>
        <v>34984.082905075025</v>
      </c>
      <c r="ES83" s="600">
        <f t="shared" si="390"/>
        <v>35378.276664181656</v>
      </c>
      <c r="ET83" s="601">
        <f t="shared" si="391"/>
        <v>35758.911744715704</v>
      </c>
      <c r="EV83" s="605">
        <v>2360274.1800000002</v>
      </c>
      <c r="EW83" s="604">
        <v>2360274.1800000002</v>
      </c>
      <c r="EX83" s="604">
        <v>2360274.1800000002</v>
      </c>
      <c r="EY83" s="604">
        <v>2430624.2400000002</v>
      </c>
      <c r="EZ83" s="604">
        <v>2471389.14</v>
      </c>
      <c r="FA83" s="604">
        <v>2504001.2799999998</v>
      </c>
      <c r="FB83" s="604">
        <v>2503072</v>
      </c>
      <c r="FC83" s="604">
        <v>2390857.92</v>
      </c>
      <c r="FD83" s="605">
        <f t="shared" si="392"/>
        <v>2422528.4719067188</v>
      </c>
      <c r="FE83" s="604">
        <f t="shared" si="291"/>
        <v>2454618.5484743076</v>
      </c>
      <c r="FF83" s="604">
        <f t="shared" si="291"/>
        <v>2487133.7069453932</v>
      </c>
      <c r="FG83" s="606">
        <f t="shared" si="291"/>
        <v>2520079.5781767396</v>
      </c>
    </row>
    <row r="84" spans="1:163" x14ac:dyDescent="0.25">
      <c r="A84" s="108">
        <v>85</v>
      </c>
      <c r="B84" s="130" t="s">
        <v>77</v>
      </c>
      <c r="C84" s="605">
        <v>9249037</v>
      </c>
      <c r="D84" s="604">
        <v>9634621</v>
      </c>
      <c r="E84" s="604">
        <v>9984965</v>
      </c>
      <c r="F84" s="604">
        <v>10188245</v>
      </c>
      <c r="G84" s="604">
        <v>10370256</v>
      </c>
      <c r="H84" s="604">
        <v>11276465</v>
      </c>
      <c r="I84" s="600">
        <v>11458413</v>
      </c>
      <c r="J84" s="601">
        <v>11962776</v>
      </c>
      <c r="K84" s="600">
        <f t="shared" ref="K84:N84" si="404">J84*K$186</f>
        <v>12308707.914092343</v>
      </c>
      <c r="L84" s="600">
        <f t="shared" si="404"/>
        <v>12654639.828184687</v>
      </c>
      <c r="M84" s="600">
        <f t="shared" si="404"/>
        <v>13000571.74227703</v>
      </c>
      <c r="N84" s="600">
        <f t="shared" si="404"/>
        <v>13346503.656369371</v>
      </c>
      <c r="O84" s="603">
        <v>637956</v>
      </c>
      <c r="P84" s="600">
        <v>723396</v>
      </c>
      <c r="Q84" s="600">
        <v>621750</v>
      </c>
      <c r="R84" s="600">
        <v>632262</v>
      </c>
      <c r="S84" s="600">
        <v>588439</v>
      </c>
      <c r="T84" s="600">
        <v>660281</v>
      </c>
      <c r="U84" s="600">
        <v>545645</v>
      </c>
      <c r="V84" s="600">
        <v>714708</v>
      </c>
      <c r="W84" s="603">
        <f t="shared" si="335"/>
        <v>714764.08030144009</v>
      </c>
      <c r="X84" s="600">
        <f t="shared" si="287"/>
        <v>714820.16060288018</v>
      </c>
      <c r="Y84" s="600">
        <f t="shared" si="287"/>
        <v>714876.24090432026</v>
      </c>
      <c r="Z84" s="601">
        <f t="shared" si="287"/>
        <v>714932.32120576035</v>
      </c>
      <c r="AA84" s="604">
        <f t="shared" si="336"/>
        <v>8611081</v>
      </c>
      <c r="AB84" s="604">
        <f t="shared" si="337"/>
        <v>8911225</v>
      </c>
      <c r="AC84" s="604">
        <f t="shared" si="338"/>
        <v>9363215</v>
      </c>
      <c r="AD84" s="604">
        <f t="shared" si="339"/>
        <v>9555983</v>
      </c>
      <c r="AE84" s="604">
        <f t="shared" si="340"/>
        <v>9781817</v>
      </c>
      <c r="AF84" s="604">
        <f t="shared" si="341"/>
        <v>10616184</v>
      </c>
      <c r="AG84" s="604">
        <f t="shared" si="342"/>
        <v>10912768</v>
      </c>
      <c r="AH84" s="604">
        <f t="shared" si="343"/>
        <v>11248068</v>
      </c>
      <c r="AI84" s="605">
        <f t="shared" si="344"/>
        <v>11593943.833790904</v>
      </c>
      <c r="AJ84" s="604">
        <f t="shared" si="345"/>
        <v>11939819.667581806</v>
      </c>
      <c r="AK84" s="604">
        <f t="shared" si="346"/>
        <v>12285695.50137271</v>
      </c>
      <c r="AL84" s="606">
        <f t="shared" si="347"/>
        <v>12631571.335163612</v>
      </c>
      <c r="AM84" s="600">
        <f t="shared" si="348"/>
        <v>7806539.75</v>
      </c>
      <c r="AN84" s="600">
        <f t="shared" si="349"/>
        <v>8308856.25</v>
      </c>
      <c r="AO84" s="600">
        <f t="shared" si="350"/>
        <v>8720836.25</v>
      </c>
      <c r="AP84" s="600">
        <f t="shared" si="351"/>
        <v>8845341.75</v>
      </c>
      <c r="AQ84" s="600">
        <f t="shared" si="352"/>
        <v>9026789.5</v>
      </c>
      <c r="AR84" s="600">
        <f t="shared" si="353"/>
        <v>9422470.25</v>
      </c>
      <c r="AS84" s="600">
        <f t="shared" si="354"/>
        <v>9815425.5</v>
      </c>
      <c r="AT84" s="600">
        <f t="shared" si="355"/>
        <v>10071079.25</v>
      </c>
      <c r="AU84" s="603">
        <f t="shared" si="356"/>
        <v>10409333.574671207</v>
      </c>
      <c r="AV84" s="600">
        <f t="shared" si="295"/>
        <v>10747602.496452997</v>
      </c>
      <c r="AW84" s="600">
        <f t="shared" si="296"/>
        <v>11085885.500368666</v>
      </c>
      <c r="AX84" s="601">
        <f t="shared" si="297"/>
        <v>11424182.03613391</v>
      </c>
      <c r="AY84" s="600">
        <f t="shared" si="298"/>
        <v>804541.25</v>
      </c>
      <c r="AZ84" s="600">
        <f t="shared" si="299"/>
        <v>602368.75</v>
      </c>
      <c r="BA84" s="600">
        <f t="shared" si="300"/>
        <v>642378.75</v>
      </c>
      <c r="BB84" s="600">
        <f t="shared" si="301"/>
        <v>710641.25</v>
      </c>
      <c r="BC84" s="600">
        <f t="shared" si="302"/>
        <v>755027.5</v>
      </c>
      <c r="BD84" s="600">
        <f t="shared" si="303"/>
        <v>1193713.75</v>
      </c>
      <c r="BE84" s="600">
        <f t="shared" si="357"/>
        <v>1097342.5</v>
      </c>
      <c r="BF84" s="600">
        <f t="shared" si="358"/>
        <v>1176988.75</v>
      </c>
      <c r="BG84" s="603">
        <f t="shared" si="359"/>
        <v>1177521.0894397078</v>
      </c>
      <c r="BH84" s="600">
        <f t="shared" si="360"/>
        <v>1178053.4288794154</v>
      </c>
      <c r="BI84" s="600">
        <f t="shared" si="361"/>
        <v>1178585.7683191232</v>
      </c>
      <c r="BJ84" s="601">
        <f t="shared" si="362"/>
        <v>1179118.1077588308</v>
      </c>
      <c r="BK84" s="604">
        <v>643633</v>
      </c>
      <c r="BL84" s="604">
        <v>481895</v>
      </c>
      <c r="BM84" s="604">
        <v>513903</v>
      </c>
      <c r="BN84" s="604">
        <v>568513</v>
      </c>
      <c r="BO84" s="604">
        <v>604022</v>
      </c>
      <c r="BP84" s="604">
        <v>954971</v>
      </c>
      <c r="BQ84" s="604">
        <v>877874</v>
      </c>
      <c r="BR84" s="604">
        <v>941591</v>
      </c>
      <c r="BS84" s="605">
        <f t="shared" si="363"/>
        <v>942016.87155176618</v>
      </c>
      <c r="BT84" s="604">
        <f t="shared" si="288"/>
        <v>942442.74310353235</v>
      </c>
      <c r="BU84" s="604">
        <f t="shared" si="288"/>
        <v>942868.61465529853</v>
      </c>
      <c r="BV84" s="606">
        <f t="shared" si="288"/>
        <v>943294.48620706459</v>
      </c>
      <c r="BW84" s="604">
        <f t="shared" si="364"/>
        <v>2089498.96</v>
      </c>
      <c r="BX84" s="604">
        <f t="shared" si="365"/>
        <v>1927760.96</v>
      </c>
      <c r="BY84" s="604">
        <f t="shared" si="366"/>
        <v>1959768.96</v>
      </c>
      <c r="BZ84" s="604">
        <f t="shared" si="367"/>
        <v>2018966.18</v>
      </c>
      <c r="CA84" s="604">
        <f t="shared" si="368"/>
        <v>2054475.18</v>
      </c>
      <c r="CB84" s="604">
        <f t="shared" si="369"/>
        <v>2409993.3600000003</v>
      </c>
      <c r="CC84" s="604">
        <f t="shared" si="370"/>
        <v>2310209.96</v>
      </c>
      <c r="CD84" s="604">
        <f t="shared" si="371"/>
        <v>2349332.2800000003</v>
      </c>
      <c r="CE84" s="605">
        <f t="shared" si="372"/>
        <v>2368405.8273113826</v>
      </c>
      <c r="CF84" s="604">
        <f t="shared" si="373"/>
        <v>2387726.3914689543</v>
      </c>
      <c r="CG84" s="604">
        <f t="shared" si="374"/>
        <v>2407297.2445867895</v>
      </c>
      <c r="CH84" s="606">
        <f t="shared" si="375"/>
        <v>2427121.702123092</v>
      </c>
      <c r="CI84" s="159">
        <f t="shared" si="376"/>
        <v>353.57142857142856</v>
      </c>
      <c r="CJ84" s="157">
        <v>360</v>
      </c>
      <c r="CK84" s="158">
        <v>337</v>
      </c>
      <c r="CL84" s="158">
        <v>342</v>
      </c>
      <c r="CM84" s="158">
        <v>365</v>
      </c>
      <c r="CN84" s="158">
        <v>358</v>
      </c>
      <c r="CO84" s="158">
        <v>351</v>
      </c>
      <c r="CP84" s="158">
        <v>360</v>
      </c>
      <c r="CQ84" s="158">
        <v>362</v>
      </c>
      <c r="CR84" s="157">
        <f t="shared" si="377"/>
        <v>368.68558591215321</v>
      </c>
      <c r="CS84" s="158">
        <f t="shared" si="289"/>
        <v>375.37117182430643</v>
      </c>
      <c r="CT84" s="158">
        <f t="shared" si="289"/>
        <v>382.05675773645964</v>
      </c>
      <c r="CU84" s="158">
        <f t="shared" si="289"/>
        <v>388.74234364861286</v>
      </c>
      <c r="CV84" s="310">
        <f t="shared" si="378"/>
        <v>378.71396478038304</v>
      </c>
      <c r="CW84" s="604">
        <f t="shared" si="379"/>
        <v>23942.636025356122</v>
      </c>
      <c r="CX84" s="600">
        <f t="shared" si="304"/>
        <v>23942.636025356122</v>
      </c>
      <c r="CY84" s="604">
        <f t="shared" si="305"/>
        <v>25032.781477250788</v>
      </c>
      <c r="CZ84" s="604">
        <f t="shared" si="306"/>
        <v>25146.285287234725</v>
      </c>
      <c r="DA84" s="604">
        <f t="shared" si="307"/>
        <v>25232.422514871636</v>
      </c>
      <c r="DB84" s="604">
        <f t="shared" si="308"/>
        <v>26048.122113012643</v>
      </c>
      <c r="DC84" s="604">
        <f t="shared" si="308"/>
        <v>26479.357627926373</v>
      </c>
      <c r="DD84" s="604">
        <f t="shared" si="309"/>
        <v>26931.540509428491</v>
      </c>
      <c r="DE84" s="605">
        <f t="shared" si="308"/>
        <v>27150.99054421578</v>
      </c>
      <c r="DF84" s="604">
        <f t="shared" si="308"/>
        <v>27524.333956490984</v>
      </c>
      <c r="DG84" s="604">
        <f t="shared" si="308"/>
        <v>27884.378428171603</v>
      </c>
      <c r="DH84" s="606">
        <f t="shared" si="308"/>
        <v>28231.822111100952</v>
      </c>
      <c r="DJ84" s="9" t="s">
        <v>77</v>
      </c>
      <c r="DK84" s="603">
        <f t="shared" si="310"/>
        <v>2234.8368055555557</v>
      </c>
      <c r="DL84" s="600">
        <f t="shared" si="311"/>
        <v>1787.4443620178042</v>
      </c>
      <c r="DM84" s="600">
        <f t="shared" si="312"/>
        <v>1878.3004385964912</v>
      </c>
      <c r="DN84" s="600">
        <f t="shared" si="313"/>
        <v>1946.9623287671234</v>
      </c>
      <c r="DO84" s="600">
        <f t="shared" si="314"/>
        <v>2109.0153631284916</v>
      </c>
      <c r="DP84" s="600">
        <f t="shared" si="315"/>
        <v>3400.8938746438748</v>
      </c>
      <c r="DQ84" s="600">
        <f t="shared" si="316"/>
        <v>3048.1736111111113</v>
      </c>
      <c r="DR84" s="601">
        <f t="shared" si="317"/>
        <v>3251.3501381215469</v>
      </c>
      <c r="DS84" s="600">
        <f t="shared" si="318"/>
        <v>3193.835437114908</v>
      </c>
      <c r="DT84" s="600">
        <f t="shared" si="319"/>
        <v>3138.3694788123121</v>
      </c>
      <c r="DU84" s="600">
        <f t="shared" si="320"/>
        <v>3084.8447107748957</v>
      </c>
      <c r="DV84" s="600">
        <f t="shared" si="321"/>
        <v>3033.1609793057287</v>
      </c>
      <c r="DW84" s="603">
        <f t="shared" si="322"/>
        <v>21684.832638888889</v>
      </c>
      <c r="DX84" s="600">
        <f t="shared" si="323"/>
        <v>24655.359792284868</v>
      </c>
      <c r="DY84" s="600">
        <f t="shared" si="324"/>
        <v>25499.521198830411</v>
      </c>
      <c r="DZ84" s="600">
        <f t="shared" si="325"/>
        <v>24233.813013698629</v>
      </c>
      <c r="EA84" s="600">
        <f t="shared" si="326"/>
        <v>25214.495810055865</v>
      </c>
      <c r="EB84" s="600">
        <f t="shared" si="327"/>
        <v>26844.644586894588</v>
      </c>
      <c r="EC84" s="600">
        <f t="shared" si="328"/>
        <v>27265.070833333335</v>
      </c>
      <c r="ED84" s="600">
        <f t="shared" si="329"/>
        <v>27820.660911602208</v>
      </c>
      <c r="EE84" s="603">
        <f t="shared" si="330"/>
        <v>28252.861360392646</v>
      </c>
      <c r="EF84" s="600">
        <f t="shared" si="331"/>
        <v>28669.666310281991</v>
      </c>
      <c r="EG84" s="600">
        <f t="shared" si="332"/>
        <v>29071.883975718607</v>
      </c>
      <c r="EH84" s="601">
        <f t="shared" si="333"/>
        <v>29460.266972503359</v>
      </c>
      <c r="EI84" s="603">
        <f t="shared" si="380"/>
        <v>23919.669444444444</v>
      </c>
      <c r="EJ84" s="600">
        <f t="shared" si="381"/>
        <v>26442.80415430267</v>
      </c>
      <c r="EK84" s="600">
        <f t="shared" si="382"/>
        <v>27377.821637426903</v>
      </c>
      <c r="EL84" s="600">
        <f t="shared" si="383"/>
        <v>26180.775342465753</v>
      </c>
      <c r="EM84" s="600">
        <f t="shared" si="384"/>
        <v>27323.511173184357</v>
      </c>
      <c r="EN84" s="600">
        <f t="shared" si="385"/>
        <v>30245.538461538465</v>
      </c>
      <c r="EO84" s="600">
        <f t="shared" si="386"/>
        <v>30313.244444444448</v>
      </c>
      <c r="EP84" s="601">
        <f t="shared" si="387"/>
        <v>31072.011049723755</v>
      </c>
      <c r="EQ84" s="600">
        <f t="shared" si="388"/>
        <v>31446.696797507553</v>
      </c>
      <c r="ER84" s="600">
        <f t="shared" si="389"/>
        <v>31808.035789094305</v>
      </c>
      <c r="ES84" s="600">
        <f t="shared" si="390"/>
        <v>32156.728686493501</v>
      </c>
      <c r="ET84" s="601">
        <f t="shared" si="391"/>
        <v>32493.427951809088</v>
      </c>
      <c r="EV84" s="605">
        <v>1445865.96</v>
      </c>
      <c r="EW84" s="604">
        <v>1445865.96</v>
      </c>
      <c r="EX84" s="604">
        <v>1445865.96</v>
      </c>
      <c r="EY84" s="604">
        <v>1450453.18</v>
      </c>
      <c r="EZ84" s="604">
        <v>1450453.18</v>
      </c>
      <c r="FA84" s="604">
        <v>1455022.36</v>
      </c>
      <c r="FB84" s="604">
        <v>1432335.96</v>
      </c>
      <c r="FC84" s="604">
        <v>1407741.28</v>
      </c>
      <c r="FD84" s="605">
        <f t="shared" si="392"/>
        <v>1426388.9557596166</v>
      </c>
      <c r="FE84" s="604">
        <f t="shared" si="291"/>
        <v>1445283.6483654222</v>
      </c>
      <c r="FF84" s="604">
        <f t="shared" si="291"/>
        <v>1464428.6299314909</v>
      </c>
      <c r="FG84" s="606">
        <f t="shared" si="291"/>
        <v>1483827.2159160275</v>
      </c>
    </row>
    <row r="85" spans="1:163" x14ac:dyDescent="0.25">
      <c r="A85" s="108">
        <v>86</v>
      </c>
      <c r="B85" s="130" t="s">
        <v>78</v>
      </c>
      <c r="C85" s="605">
        <v>7238114</v>
      </c>
      <c r="D85" s="604">
        <v>7742830</v>
      </c>
      <c r="E85" s="604">
        <v>7669969</v>
      </c>
      <c r="F85" s="604">
        <v>7871016</v>
      </c>
      <c r="G85" s="604">
        <v>7762881</v>
      </c>
      <c r="H85" s="604">
        <v>8119924</v>
      </c>
      <c r="I85" s="600">
        <v>8558632</v>
      </c>
      <c r="J85" s="601">
        <v>8865994</v>
      </c>
      <c r="K85" s="600">
        <f t="shared" ref="K85:N85" si="405">J85*K$186</f>
        <v>9122375.1505583022</v>
      </c>
      <c r="L85" s="600">
        <f t="shared" si="405"/>
        <v>9378756.3011166044</v>
      </c>
      <c r="M85" s="600">
        <f t="shared" si="405"/>
        <v>9635137.4516749065</v>
      </c>
      <c r="N85" s="600">
        <f t="shared" si="405"/>
        <v>9891518.6022332069</v>
      </c>
      <c r="O85" s="603">
        <v>516167</v>
      </c>
      <c r="P85" s="600">
        <v>671596</v>
      </c>
      <c r="Q85" s="600">
        <v>639652</v>
      </c>
      <c r="R85" s="600">
        <v>546897</v>
      </c>
      <c r="S85" s="600">
        <v>574364</v>
      </c>
      <c r="T85" s="600">
        <v>576721</v>
      </c>
      <c r="U85" s="600">
        <v>578555</v>
      </c>
      <c r="V85" s="600">
        <v>567674</v>
      </c>
      <c r="W85" s="603">
        <f t="shared" si="335"/>
        <v>567718.543126759</v>
      </c>
      <c r="X85" s="600">
        <f t="shared" si="287"/>
        <v>567763.08625351812</v>
      </c>
      <c r="Y85" s="600">
        <f t="shared" si="287"/>
        <v>567807.62938027724</v>
      </c>
      <c r="Z85" s="601">
        <f t="shared" si="287"/>
        <v>567852.17250703624</v>
      </c>
      <c r="AA85" s="604">
        <f t="shared" si="336"/>
        <v>6721947</v>
      </c>
      <c r="AB85" s="604">
        <f t="shared" si="337"/>
        <v>7071234</v>
      </c>
      <c r="AC85" s="604">
        <f t="shared" si="338"/>
        <v>7030317</v>
      </c>
      <c r="AD85" s="604">
        <f t="shared" si="339"/>
        <v>7324119</v>
      </c>
      <c r="AE85" s="604">
        <f t="shared" si="340"/>
        <v>7188517</v>
      </c>
      <c r="AF85" s="604">
        <f t="shared" si="341"/>
        <v>7543203</v>
      </c>
      <c r="AG85" s="604">
        <f t="shared" si="342"/>
        <v>7980077</v>
      </c>
      <c r="AH85" s="604">
        <f t="shared" si="343"/>
        <v>8298320</v>
      </c>
      <c r="AI85" s="605">
        <f t="shared" si="344"/>
        <v>8554656.607431544</v>
      </c>
      <c r="AJ85" s="604">
        <f t="shared" si="345"/>
        <v>8810993.2148630861</v>
      </c>
      <c r="AK85" s="604">
        <f t="shared" si="346"/>
        <v>9067329.8222946301</v>
      </c>
      <c r="AL85" s="606">
        <f t="shared" si="347"/>
        <v>9323666.4297261704</v>
      </c>
      <c r="AM85" s="600">
        <f t="shared" si="348"/>
        <v>6275880.75</v>
      </c>
      <c r="AN85" s="600">
        <f t="shared" si="349"/>
        <v>6608909</v>
      </c>
      <c r="AO85" s="600">
        <f t="shared" si="350"/>
        <v>6485120.75</v>
      </c>
      <c r="AP85" s="600">
        <f t="shared" si="351"/>
        <v>6927505.25</v>
      </c>
      <c r="AQ85" s="600">
        <f t="shared" si="352"/>
        <v>7052015.75</v>
      </c>
      <c r="AR85" s="600">
        <f t="shared" si="353"/>
        <v>7275305.5</v>
      </c>
      <c r="AS85" s="600">
        <f t="shared" si="354"/>
        <v>7777175.75</v>
      </c>
      <c r="AT85" s="600">
        <f t="shared" si="355"/>
        <v>7903241.25</v>
      </c>
      <c r="AU85" s="603">
        <f t="shared" si="356"/>
        <v>8168685.0485613476</v>
      </c>
      <c r="AV85" s="600">
        <f t="shared" si="295"/>
        <v>8434140.3021498695</v>
      </c>
      <c r="AW85" s="600">
        <f t="shared" si="296"/>
        <v>8699606.6066395529</v>
      </c>
      <c r="AX85" s="601">
        <f t="shared" si="297"/>
        <v>8965083.5301968753</v>
      </c>
      <c r="AY85" s="600">
        <f t="shared" si="298"/>
        <v>446066.25</v>
      </c>
      <c r="AZ85" s="600">
        <f t="shared" si="299"/>
        <v>462325</v>
      </c>
      <c r="BA85" s="600">
        <f t="shared" si="300"/>
        <v>545196.25</v>
      </c>
      <c r="BB85" s="600">
        <f t="shared" si="301"/>
        <v>396613.75</v>
      </c>
      <c r="BC85" s="600">
        <f t="shared" si="302"/>
        <v>136501.25</v>
      </c>
      <c r="BD85" s="600">
        <f t="shared" si="303"/>
        <v>267897.5</v>
      </c>
      <c r="BE85" s="600">
        <f t="shared" si="357"/>
        <v>202901.25</v>
      </c>
      <c r="BF85" s="600">
        <f t="shared" si="358"/>
        <v>395078.75</v>
      </c>
      <c r="BG85" s="603">
        <f t="shared" si="359"/>
        <v>395257.43989862088</v>
      </c>
      <c r="BH85" s="600">
        <f t="shared" si="360"/>
        <v>395436.12979724177</v>
      </c>
      <c r="BI85" s="600">
        <f t="shared" si="361"/>
        <v>395614.81969586259</v>
      </c>
      <c r="BJ85" s="601">
        <f t="shared" si="362"/>
        <v>395793.50959448348</v>
      </c>
      <c r="BK85" s="604">
        <v>356853</v>
      </c>
      <c r="BL85" s="604">
        <v>369860</v>
      </c>
      <c r="BM85" s="604">
        <v>436157</v>
      </c>
      <c r="BN85" s="604">
        <v>317291</v>
      </c>
      <c r="BO85" s="604">
        <v>109201</v>
      </c>
      <c r="BP85" s="604">
        <v>214318</v>
      </c>
      <c r="BQ85" s="604">
        <v>162321</v>
      </c>
      <c r="BR85" s="604">
        <v>316063</v>
      </c>
      <c r="BS85" s="605">
        <f t="shared" si="363"/>
        <v>316205.9519188967</v>
      </c>
      <c r="BT85" s="604">
        <f t="shared" si="288"/>
        <v>316348.90383779339</v>
      </c>
      <c r="BU85" s="604">
        <f t="shared" si="288"/>
        <v>316491.85575669009</v>
      </c>
      <c r="BV85" s="606">
        <f t="shared" si="288"/>
        <v>316634.80767558678</v>
      </c>
      <c r="BW85" s="604">
        <f t="shared" si="364"/>
        <v>3117727.82</v>
      </c>
      <c r="BX85" s="604">
        <f t="shared" si="365"/>
        <v>3130734.82</v>
      </c>
      <c r="BY85" s="604">
        <f t="shared" si="366"/>
        <v>3197031.82</v>
      </c>
      <c r="BZ85" s="604">
        <f t="shared" si="367"/>
        <v>3114738.4</v>
      </c>
      <c r="CA85" s="604">
        <f t="shared" si="368"/>
        <v>2913071.08</v>
      </c>
      <c r="CB85" s="604">
        <f t="shared" si="369"/>
        <v>3023326.18</v>
      </c>
      <c r="CC85" s="604">
        <f t="shared" si="370"/>
        <v>2990922.82</v>
      </c>
      <c r="CD85" s="604">
        <f t="shared" si="371"/>
        <v>3095012.58</v>
      </c>
      <c r="CE85" s="605">
        <f t="shared" si="372"/>
        <v>3131966.9485168117</v>
      </c>
      <c r="CF85" s="604">
        <f t="shared" si="373"/>
        <v>3169408.940271446</v>
      </c>
      <c r="CG85" s="604">
        <f t="shared" si="374"/>
        <v>3207345.0145758241</v>
      </c>
      <c r="CH85" s="606">
        <f t="shared" si="375"/>
        <v>3245781.7163052838</v>
      </c>
      <c r="CI85" s="159">
        <f t="shared" si="376"/>
        <v>296.71428571428572</v>
      </c>
      <c r="CJ85" s="157">
        <v>263</v>
      </c>
      <c r="CK85" s="158">
        <v>275</v>
      </c>
      <c r="CL85" s="158">
        <v>281</v>
      </c>
      <c r="CM85" s="158">
        <v>287</v>
      </c>
      <c r="CN85" s="158">
        <v>280</v>
      </c>
      <c r="CO85" s="158">
        <v>284</v>
      </c>
      <c r="CP85" s="158">
        <v>338</v>
      </c>
      <c r="CQ85" s="158">
        <v>332</v>
      </c>
      <c r="CR85" s="157">
        <f t="shared" si="377"/>
        <v>338.13153183103555</v>
      </c>
      <c r="CS85" s="158">
        <f t="shared" si="289"/>
        <v>344.26306366207109</v>
      </c>
      <c r="CT85" s="158">
        <f t="shared" si="289"/>
        <v>350.39459549310664</v>
      </c>
      <c r="CU85" s="158">
        <f t="shared" si="289"/>
        <v>356.52612732414218</v>
      </c>
      <c r="CV85" s="310">
        <f t="shared" si="378"/>
        <v>347.32882957758886</v>
      </c>
      <c r="CW85" s="604">
        <f t="shared" si="379"/>
        <v>23942.636025356122</v>
      </c>
      <c r="CX85" s="600">
        <f t="shared" si="304"/>
        <v>23942.636025356122</v>
      </c>
      <c r="CY85" s="604">
        <f t="shared" si="305"/>
        <v>25032.781477250788</v>
      </c>
      <c r="CZ85" s="604">
        <f t="shared" si="306"/>
        <v>25146.285287234725</v>
      </c>
      <c r="DA85" s="604">
        <f t="shared" si="307"/>
        <v>25232.422514871636</v>
      </c>
      <c r="DB85" s="604">
        <f t="shared" si="308"/>
        <v>26048.122113012643</v>
      </c>
      <c r="DC85" s="604">
        <f t="shared" si="308"/>
        <v>26479.357627926373</v>
      </c>
      <c r="DD85" s="604">
        <f t="shared" si="309"/>
        <v>26931.540509428491</v>
      </c>
      <c r="DE85" s="605">
        <f t="shared" si="308"/>
        <v>27150.99054421578</v>
      </c>
      <c r="DF85" s="604">
        <f t="shared" si="308"/>
        <v>27524.333956490984</v>
      </c>
      <c r="DG85" s="604">
        <f t="shared" si="308"/>
        <v>27884.378428171603</v>
      </c>
      <c r="DH85" s="606">
        <f t="shared" si="308"/>
        <v>28231.822111100952</v>
      </c>
      <c r="DJ85" s="9" t="s">
        <v>78</v>
      </c>
      <c r="DK85" s="603">
        <f t="shared" si="310"/>
        <v>1696.069391634981</v>
      </c>
      <c r="DL85" s="600">
        <f t="shared" si="311"/>
        <v>1681.1818181818182</v>
      </c>
      <c r="DM85" s="600">
        <f t="shared" si="312"/>
        <v>1940.200177935943</v>
      </c>
      <c r="DN85" s="600">
        <f t="shared" si="313"/>
        <v>1381.9294425087107</v>
      </c>
      <c r="DO85" s="600">
        <f t="shared" si="314"/>
        <v>487.50446428571428</v>
      </c>
      <c r="DP85" s="600">
        <f t="shared" si="315"/>
        <v>943.30105633802816</v>
      </c>
      <c r="DQ85" s="600">
        <f t="shared" si="316"/>
        <v>600.29955621301769</v>
      </c>
      <c r="DR85" s="601">
        <f t="shared" si="317"/>
        <v>1189.996234939759</v>
      </c>
      <c r="DS85" s="600">
        <f t="shared" si="318"/>
        <v>1168.9458174995971</v>
      </c>
      <c r="DT85" s="600">
        <f t="shared" si="319"/>
        <v>1148.6452412025305</v>
      </c>
      <c r="DU85" s="600">
        <f t="shared" si="320"/>
        <v>1129.0551417869844</v>
      </c>
      <c r="DV85" s="600">
        <f t="shared" si="321"/>
        <v>1110.1388629356766</v>
      </c>
      <c r="DW85" s="603">
        <f t="shared" si="322"/>
        <v>23862.664448669202</v>
      </c>
      <c r="DX85" s="600">
        <f t="shared" si="323"/>
        <v>24032.396363636362</v>
      </c>
      <c r="DY85" s="600">
        <f t="shared" si="324"/>
        <v>23078.721530249109</v>
      </c>
      <c r="DZ85" s="600">
        <f t="shared" si="325"/>
        <v>24137.648954703833</v>
      </c>
      <c r="EA85" s="600">
        <f t="shared" si="326"/>
        <v>25185.770535714284</v>
      </c>
      <c r="EB85" s="600">
        <f t="shared" si="327"/>
        <v>25617.272887323943</v>
      </c>
      <c r="EC85" s="600">
        <f t="shared" si="328"/>
        <v>23009.395710059172</v>
      </c>
      <c r="ED85" s="600">
        <f t="shared" si="329"/>
        <v>23804.943524096387</v>
      </c>
      <c r="EE85" s="603">
        <f t="shared" si="330"/>
        <v>24130.843767656006</v>
      </c>
      <c r="EF85" s="600">
        <f t="shared" si="331"/>
        <v>24445.135053252652</v>
      </c>
      <c r="EG85" s="600">
        <f t="shared" si="332"/>
        <v>24748.426814047045</v>
      </c>
      <c r="EH85" s="601">
        <f t="shared" si="333"/>
        <v>25041.286559104683</v>
      </c>
      <c r="EI85" s="603">
        <f t="shared" si="380"/>
        <v>25558.733840304183</v>
      </c>
      <c r="EJ85" s="600">
        <f t="shared" si="381"/>
        <v>25713.578181818182</v>
      </c>
      <c r="EK85" s="600">
        <f t="shared" si="382"/>
        <v>25018.921708185051</v>
      </c>
      <c r="EL85" s="600">
        <f t="shared" si="383"/>
        <v>25519.578397212543</v>
      </c>
      <c r="EM85" s="600">
        <f t="shared" si="384"/>
        <v>25673.274999999998</v>
      </c>
      <c r="EN85" s="600">
        <f t="shared" si="385"/>
        <v>26560.57394366197</v>
      </c>
      <c r="EO85" s="600">
        <f t="shared" si="386"/>
        <v>23609.695266272189</v>
      </c>
      <c r="EP85" s="601">
        <f t="shared" si="387"/>
        <v>24994.939759036144</v>
      </c>
      <c r="EQ85" s="600">
        <f t="shared" si="388"/>
        <v>25299.789585155602</v>
      </c>
      <c r="ER85" s="600">
        <f t="shared" si="389"/>
        <v>25593.780294455184</v>
      </c>
      <c r="ES85" s="600">
        <f t="shared" si="390"/>
        <v>25877.481955834028</v>
      </c>
      <c r="ET85" s="601">
        <f t="shared" si="391"/>
        <v>26151.42542204036</v>
      </c>
      <c r="EV85" s="605">
        <v>2760874.82</v>
      </c>
      <c r="EW85" s="604">
        <v>2760874.82</v>
      </c>
      <c r="EX85" s="604">
        <v>2760874.82</v>
      </c>
      <c r="EY85" s="604">
        <v>2797447.4</v>
      </c>
      <c r="EZ85" s="604">
        <v>2803870.08</v>
      </c>
      <c r="FA85" s="604">
        <v>2809008.18</v>
      </c>
      <c r="FB85" s="604">
        <v>2828601.82</v>
      </c>
      <c r="FC85" s="604">
        <v>2778949.58</v>
      </c>
      <c r="FD85" s="605">
        <f t="shared" si="392"/>
        <v>2815760.996597915</v>
      </c>
      <c r="FE85" s="604">
        <f t="shared" si="291"/>
        <v>2853060.0364336525</v>
      </c>
      <c r="FF85" s="604">
        <f t="shared" si="291"/>
        <v>2890853.1588191339</v>
      </c>
      <c r="FG85" s="606">
        <f t="shared" si="291"/>
        <v>2929146.9086296973</v>
      </c>
    </row>
    <row r="86" spans="1:163" x14ac:dyDescent="0.25">
      <c r="A86" s="108" t="s">
        <v>502</v>
      </c>
      <c r="B86" s="130" t="s">
        <v>79</v>
      </c>
      <c r="C86" s="605">
        <v>0</v>
      </c>
      <c r="D86" s="604">
        <v>0</v>
      </c>
      <c r="E86" s="604">
        <v>0</v>
      </c>
      <c r="F86" s="604">
        <v>0</v>
      </c>
      <c r="G86" s="604">
        <v>0</v>
      </c>
      <c r="H86" s="604">
        <v>0</v>
      </c>
      <c r="I86" s="600">
        <v>0</v>
      </c>
      <c r="J86" s="601">
        <v>0</v>
      </c>
      <c r="K86" s="600">
        <f t="shared" ref="K86:N86" si="406">J86*K$186</f>
        <v>0</v>
      </c>
      <c r="L86" s="600">
        <f t="shared" si="406"/>
        <v>0</v>
      </c>
      <c r="M86" s="600">
        <f t="shared" si="406"/>
        <v>0</v>
      </c>
      <c r="N86" s="600">
        <f t="shared" si="406"/>
        <v>0</v>
      </c>
      <c r="O86" s="603">
        <v>0</v>
      </c>
      <c r="P86" s="600">
        <v>0</v>
      </c>
      <c r="Q86" s="600">
        <v>0</v>
      </c>
      <c r="R86" s="600">
        <v>0</v>
      </c>
      <c r="S86" s="600">
        <v>0</v>
      </c>
      <c r="T86" s="600">
        <v>0</v>
      </c>
      <c r="U86" s="600">
        <v>0</v>
      </c>
      <c r="V86" s="600">
        <v>0</v>
      </c>
      <c r="W86" s="603">
        <f t="shared" si="335"/>
        <v>0</v>
      </c>
      <c r="X86" s="600">
        <f t="shared" si="287"/>
        <v>0</v>
      </c>
      <c r="Y86" s="600">
        <f t="shared" si="287"/>
        <v>0</v>
      </c>
      <c r="Z86" s="601">
        <f t="shared" si="287"/>
        <v>0</v>
      </c>
      <c r="AA86" s="604">
        <f t="shared" si="336"/>
        <v>0</v>
      </c>
      <c r="AB86" s="604">
        <f t="shared" si="337"/>
        <v>0</v>
      </c>
      <c r="AC86" s="604">
        <f t="shared" si="338"/>
        <v>0</v>
      </c>
      <c r="AD86" s="604">
        <f t="shared" si="339"/>
        <v>0</v>
      </c>
      <c r="AE86" s="604">
        <f t="shared" si="340"/>
        <v>0</v>
      </c>
      <c r="AF86" s="604">
        <f t="shared" si="341"/>
        <v>0</v>
      </c>
      <c r="AG86" s="604">
        <f t="shared" si="342"/>
        <v>0</v>
      </c>
      <c r="AH86" s="604">
        <f t="shared" si="343"/>
        <v>0</v>
      </c>
      <c r="AI86" s="605">
        <f t="shared" si="344"/>
        <v>0</v>
      </c>
      <c r="AJ86" s="604">
        <f t="shared" si="345"/>
        <v>0</v>
      </c>
      <c r="AK86" s="604">
        <f t="shared" si="346"/>
        <v>0</v>
      </c>
      <c r="AL86" s="606">
        <f t="shared" si="347"/>
        <v>0</v>
      </c>
      <c r="AM86" s="600">
        <f t="shared" si="348"/>
        <v>0</v>
      </c>
      <c r="AN86" s="600">
        <f t="shared" si="349"/>
        <v>0</v>
      </c>
      <c r="AO86" s="600">
        <f t="shared" si="350"/>
        <v>0</v>
      </c>
      <c r="AP86" s="600">
        <f t="shared" si="351"/>
        <v>0</v>
      </c>
      <c r="AQ86" s="600">
        <f t="shared" si="352"/>
        <v>0</v>
      </c>
      <c r="AR86" s="600">
        <f t="shared" si="353"/>
        <v>0</v>
      </c>
      <c r="AS86" s="600">
        <f t="shared" si="354"/>
        <v>0</v>
      </c>
      <c r="AT86" s="600">
        <f t="shared" si="355"/>
        <v>0</v>
      </c>
      <c r="AU86" s="603">
        <f t="shared" si="356"/>
        <v>0</v>
      </c>
      <c r="AV86" s="600">
        <f t="shared" si="295"/>
        <v>0</v>
      </c>
      <c r="AW86" s="600">
        <f t="shared" si="296"/>
        <v>0</v>
      </c>
      <c r="AX86" s="601">
        <f t="shared" si="297"/>
        <v>0</v>
      </c>
      <c r="AY86" s="600">
        <f t="shared" si="298"/>
        <v>0</v>
      </c>
      <c r="AZ86" s="600">
        <f t="shared" si="299"/>
        <v>0</v>
      </c>
      <c r="BA86" s="600">
        <f t="shared" si="300"/>
        <v>0</v>
      </c>
      <c r="BB86" s="600">
        <f t="shared" si="301"/>
        <v>0</v>
      </c>
      <c r="BC86" s="600">
        <f t="shared" si="302"/>
        <v>0</v>
      </c>
      <c r="BD86" s="600">
        <f t="shared" si="303"/>
        <v>0</v>
      </c>
      <c r="BE86" s="600">
        <f t="shared" si="357"/>
        <v>0</v>
      </c>
      <c r="BF86" s="600">
        <f t="shared" si="358"/>
        <v>0</v>
      </c>
      <c r="BG86" s="603">
        <f t="shared" si="359"/>
        <v>0</v>
      </c>
      <c r="BH86" s="600">
        <f t="shared" si="360"/>
        <v>0</v>
      </c>
      <c r="BI86" s="600">
        <f t="shared" si="361"/>
        <v>0</v>
      </c>
      <c r="BJ86" s="601">
        <f t="shared" si="362"/>
        <v>0</v>
      </c>
      <c r="BK86" s="604">
        <v>0</v>
      </c>
      <c r="BL86" s="604">
        <v>0</v>
      </c>
      <c r="BM86" s="604">
        <v>0</v>
      </c>
      <c r="BN86" s="604">
        <v>0</v>
      </c>
      <c r="BO86" s="604">
        <v>0</v>
      </c>
      <c r="BP86" s="604">
        <v>0</v>
      </c>
      <c r="BQ86" s="604">
        <v>0</v>
      </c>
      <c r="BR86" s="604">
        <v>0</v>
      </c>
      <c r="BS86" s="605">
        <f t="shared" si="363"/>
        <v>0</v>
      </c>
      <c r="BT86" s="604">
        <f t="shared" si="288"/>
        <v>0</v>
      </c>
      <c r="BU86" s="604">
        <f t="shared" si="288"/>
        <v>0</v>
      </c>
      <c r="BV86" s="606">
        <f t="shared" si="288"/>
        <v>0</v>
      </c>
      <c r="BW86" s="604">
        <f t="shared" si="364"/>
        <v>144754.5</v>
      </c>
      <c r="BX86" s="604">
        <f t="shared" si="365"/>
        <v>144754.5</v>
      </c>
      <c r="BY86" s="604">
        <f t="shared" si="366"/>
        <v>144754.5</v>
      </c>
      <c r="BZ86" s="604">
        <f t="shared" si="367"/>
        <v>144754.5</v>
      </c>
      <c r="CA86" s="604">
        <f t="shared" si="368"/>
        <v>144754.5</v>
      </c>
      <c r="CB86" s="604">
        <f t="shared" si="369"/>
        <v>144754.5</v>
      </c>
      <c r="CC86" s="604">
        <f t="shared" si="370"/>
        <v>144710.06</v>
      </c>
      <c r="CD86" s="604">
        <f t="shared" si="371"/>
        <v>0</v>
      </c>
      <c r="CE86" s="605">
        <f t="shared" si="372"/>
        <v>0</v>
      </c>
      <c r="CF86" s="604">
        <f t="shared" si="373"/>
        <v>0</v>
      </c>
      <c r="CG86" s="604">
        <f t="shared" si="374"/>
        <v>0</v>
      </c>
      <c r="CH86" s="606">
        <f t="shared" si="375"/>
        <v>0</v>
      </c>
      <c r="CI86" s="159">
        <f t="shared" si="376"/>
        <v>0</v>
      </c>
      <c r="CJ86" s="157">
        <v>0</v>
      </c>
      <c r="CK86" s="158">
        <v>0</v>
      </c>
      <c r="CL86" s="158">
        <v>0</v>
      </c>
      <c r="CM86" s="158">
        <v>0</v>
      </c>
      <c r="CN86" s="158">
        <v>0</v>
      </c>
      <c r="CO86" s="158">
        <v>0</v>
      </c>
      <c r="CP86" s="158">
        <v>0</v>
      </c>
      <c r="CQ86" s="158">
        <v>0</v>
      </c>
      <c r="CR86" s="157">
        <f t="shared" si="377"/>
        <v>0</v>
      </c>
      <c r="CS86" s="158">
        <f t="shared" si="289"/>
        <v>0</v>
      </c>
      <c r="CT86" s="158">
        <f t="shared" si="289"/>
        <v>0</v>
      </c>
      <c r="CU86" s="158">
        <f t="shared" si="289"/>
        <v>0</v>
      </c>
      <c r="CV86" s="310">
        <f t="shared" si="378"/>
        <v>0</v>
      </c>
      <c r="CW86" s="604">
        <f t="shared" si="379"/>
        <v>23942.636025356122</v>
      </c>
      <c r="CX86" s="600">
        <f t="shared" si="304"/>
        <v>23942.636025356122</v>
      </c>
      <c r="CY86" s="604">
        <f t="shared" si="305"/>
        <v>25032.781477250788</v>
      </c>
      <c r="CZ86" s="604">
        <f t="shared" si="306"/>
        <v>25146.285287234725</v>
      </c>
      <c r="DA86" s="604">
        <f t="shared" si="307"/>
        <v>25232.422514871636</v>
      </c>
      <c r="DB86" s="604">
        <f t="shared" si="308"/>
        <v>26048.122113012643</v>
      </c>
      <c r="DC86" s="604">
        <f t="shared" si="308"/>
        <v>26479.357627926373</v>
      </c>
      <c r="DD86" s="604">
        <f t="shared" si="309"/>
        <v>26931.540509428491</v>
      </c>
      <c r="DE86" s="605">
        <f t="shared" si="308"/>
        <v>27150.99054421578</v>
      </c>
      <c r="DF86" s="604">
        <f t="shared" si="308"/>
        <v>27524.333956490984</v>
      </c>
      <c r="DG86" s="604">
        <f t="shared" si="308"/>
        <v>27884.378428171603</v>
      </c>
      <c r="DH86" s="606">
        <f t="shared" si="308"/>
        <v>28231.822111100952</v>
      </c>
      <c r="DJ86" s="9" t="s">
        <v>79</v>
      </c>
      <c r="DK86" s="603">
        <f t="shared" si="310"/>
        <v>0</v>
      </c>
      <c r="DL86" s="600">
        <f t="shared" si="311"/>
        <v>0</v>
      </c>
      <c r="DM86" s="600">
        <f t="shared" si="312"/>
        <v>0</v>
      </c>
      <c r="DN86" s="600">
        <f t="shared" si="313"/>
        <v>0</v>
      </c>
      <c r="DO86" s="600">
        <f t="shared" si="314"/>
        <v>0</v>
      </c>
      <c r="DP86" s="600">
        <f t="shared" si="315"/>
        <v>0</v>
      </c>
      <c r="DQ86" s="600">
        <f t="shared" si="316"/>
        <v>0</v>
      </c>
      <c r="DR86" s="601">
        <f t="shared" si="317"/>
        <v>0</v>
      </c>
      <c r="DS86" s="600">
        <f t="shared" si="318"/>
        <v>0</v>
      </c>
      <c r="DT86" s="600">
        <f t="shared" si="319"/>
        <v>0</v>
      </c>
      <c r="DU86" s="600">
        <f t="shared" si="320"/>
        <v>0</v>
      </c>
      <c r="DV86" s="600">
        <f t="shared" si="321"/>
        <v>0</v>
      </c>
      <c r="DW86" s="603">
        <f t="shared" si="322"/>
        <v>0</v>
      </c>
      <c r="DX86" s="600">
        <f t="shared" si="323"/>
        <v>0</v>
      </c>
      <c r="DY86" s="600">
        <f t="shared" si="324"/>
        <v>0</v>
      </c>
      <c r="DZ86" s="600">
        <f t="shared" si="325"/>
        <v>0</v>
      </c>
      <c r="EA86" s="600">
        <f t="shared" si="326"/>
        <v>0</v>
      </c>
      <c r="EB86" s="600">
        <f t="shared" si="327"/>
        <v>0</v>
      </c>
      <c r="EC86" s="600">
        <f t="shared" si="328"/>
        <v>0</v>
      </c>
      <c r="ED86" s="600">
        <f t="shared" si="329"/>
        <v>0</v>
      </c>
      <c r="EE86" s="603">
        <f t="shared" si="330"/>
        <v>0</v>
      </c>
      <c r="EF86" s="600">
        <f t="shared" si="331"/>
        <v>0</v>
      </c>
      <c r="EG86" s="600">
        <f t="shared" si="332"/>
        <v>0</v>
      </c>
      <c r="EH86" s="601">
        <f t="shared" si="333"/>
        <v>0</v>
      </c>
      <c r="EI86" s="603">
        <f t="shared" si="380"/>
        <v>0</v>
      </c>
      <c r="EJ86" s="600">
        <f t="shared" si="381"/>
        <v>0</v>
      </c>
      <c r="EK86" s="600">
        <f t="shared" si="382"/>
        <v>0</v>
      </c>
      <c r="EL86" s="600">
        <f t="shared" si="383"/>
        <v>0</v>
      </c>
      <c r="EM86" s="600">
        <f t="shared" si="384"/>
        <v>0</v>
      </c>
      <c r="EN86" s="600">
        <f t="shared" si="385"/>
        <v>0</v>
      </c>
      <c r="EO86" s="600">
        <f t="shared" si="386"/>
        <v>0</v>
      </c>
      <c r="EP86" s="601">
        <f t="shared" si="387"/>
        <v>0</v>
      </c>
      <c r="EQ86" s="600">
        <f t="shared" si="388"/>
        <v>0</v>
      </c>
      <c r="ER86" s="600">
        <f t="shared" si="389"/>
        <v>0</v>
      </c>
      <c r="ES86" s="600">
        <f t="shared" si="390"/>
        <v>0</v>
      </c>
      <c r="ET86" s="601">
        <f t="shared" si="391"/>
        <v>0</v>
      </c>
      <c r="EV86" s="605">
        <v>144754.5</v>
      </c>
      <c r="EW86" s="604">
        <v>144754.5</v>
      </c>
      <c r="EX86" s="604">
        <v>144754.5</v>
      </c>
      <c r="EY86" s="604">
        <v>144754.5</v>
      </c>
      <c r="EZ86" s="604">
        <v>144754.5</v>
      </c>
      <c r="FA86" s="604">
        <v>144754.5</v>
      </c>
      <c r="FB86" s="604">
        <v>144710.06</v>
      </c>
      <c r="FC86" s="604">
        <v>0</v>
      </c>
      <c r="FD86" s="605">
        <f t="shared" si="392"/>
        <v>0</v>
      </c>
      <c r="FE86" s="604">
        <f t="shared" si="291"/>
        <v>0</v>
      </c>
      <c r="FF86" s="604">
        <f t="shared" si="291"/>
        <v>0</v>
      </c>
      <c r="FG86" s="606">
        <f t="shared" si="291"/>
        <v>0</v>
      </c>
    </row>
    <row r="87" spans="1:163" s="118" customFormat="1" x14ac:dyDescent="0.25">
      <c r="A87" s="196">
        <v>88</v>
      </c>
      <c r="B87" s="9" t="s">
        <v>80</v>
      </c>
      <c r="C87" s="605">
        <v>14196550</v>
      </c>
      <c r="D87" s="604">
        <v>13846592</v>
      </c>
      <c r="E87" s="604">
        <v>13734329</v>
      </c>
      <c r="F87" s="604">
        <v>13871454</v>
      </c>
      <c r="G87" s="604">
        <v>12693011</v>
      </c>
      <c r="H87" s="604">
        <v>12571497</v>
      </c>
      <c r="I87" s="600">
        <v>13356539</v>
      </c>
      <c r="J87" s="601">
        <v>13807857</v>
      </c>
      <c r="K87" s="600">
        <f t="shared" ref="K87:N87" si="407">J87*K$186</f>
        <v>14207143.787742525</v>
      </c>
      <c r="L87" s="600">
        <f t="shared" si="407"/>
        <v>14606430.575485051</v>
      </c>
      <c r="M87" s="600">
        <f t="shared" si="407"/>
        <v>15005717.363227576</v>
      </c>
      <c r="N87" s="600">
        <f t="shared" si="407"/>
        <v>15405004.150970098</v>
      </c>
      <c r="O87" s="603">
        <v>1422781</v>
      </c>
      <c r="P87" s="600">
        <v>999435</v>
      </c>
      <c r="Q87" s="600">
        <v>1155930</v>
      </c>
      <c r="R87" s="600">
        <v>1051122</v>
      </c>
      <c r="S87" s="600">
        <v>994318</v>
      </c>
      <c r="T87" s="600">
        <v>1051104</v>
      </c>
      <c r="U87" s="600">
        <v>977847</v>
      </c>
      <c r="V87" s="600">
        <v>1056338</v>
      </c>
      <c r="W87" s="603">
        <f t="shared" si="335"/>
        <v>1056420.8866522587</v>
      </c>
      <c r="X87" s="600">
        <f t="shared" ref="X87:Z106" si="408">W87*X$186</f>
        <v>1056503.7733045176</v>
      </c>
      <c r="Y87" s="600">
        <f t="shared" si="408"/>
        <v>1056586.6599567765</v>
      </c>
      <c r="Z87" s="601">
        <f t="shared" si="408"/>
        <v>1056669.5466090355</v>
      </c>
      <c r="AA87" s="604">
        <f t="shared" si="336"/>
        <v>12773769</v>
      </c>
      <c r="AB87" s="604">
        <f t="shared" si="337"/>
        <v>12847157</v>
      </c>
      <c r="AC87" s="604">
        <f t="shared" si="338"/>
        <v>12578399</v>
      </c>
      <c r="AD87" s="604">
        <f t="shared" si="339"/>
        <v>12820332</v>
      </c>
      <c r="AE87" s="604">
        <f t="shared" si="340"/>
        <v>11698693</v>
      </c>
      <c r="AF87" s="604">
        <f t="shared" si="341"/>
        <v>11520393</v>
      </c>
      <c r="AG87" s="604">
        <f t="shared" si="342"/>
        <v>12378692</v>
      </c>
      <c r="AH87" s="604">
        <f t="shared" si="343"/>
        <v>12751519</v>
      </c>
      <c r="AI87" s="605">
        <f t="shared" si="344"/>
        <v>13150722.901090266</v>
      </c>
      <c r="AJ87" s="604">
        <f t="shared" si="345"/>
        <v>13549926.802180532</v>
      </c>
      <c r="AK87" s="604">
        <f t="shared" si="346"/>
        <v>13949130.7032708</v>
      </c>
      <c r="AL87" s="606">
        <f t="shared" si="347"/>
        <v>14348334.604361063</v>
      </c>
      <c r="AM87" s="600">
        <f t="shared" si="348"/>
        <v>11783825.25</v>
      </c>
      <c r="AN87" s="600">
        <f t="shared" si="349"/>
        <v>11940617</v>
      </c>
      <c r="AO87" s="600">
        <f t="shared" si="350"/>
        <v>11428024</v>
      </c>
      <c r="AP87" s="600">
        <f t="shared" si="351"/>
        <v>11948315.75</v>
      </c>
      <c r="AQ87" s="600">
        <f t="shared" si="352"/>
        <v>10796228</v>
      </c>
      <c r="AR87" s="600">
        <f t="shared" si="353"/>
        <v>10653186.75</v>
      </c>
      <c r="AS87" s="600">
        <f t="shared" si="354"/>
        <v>11915822</v>
      </c>
      <c r="AT87" s="600">
        <f t="shared" si="355"/>
        <v>12263532.75</v>
      </c>
      <c r="AU87" s="603">
        <f t="shared" si="356"/>
        <v>12675424.354212575</v>
      </c>
      <c r="AV87" s="600">
        <f t="shared" si="295"/>
        <v>13087333.733297061</v>
      </c>
      <c r="AW87" s="600">
        <f t="shared" si="296"/>
        <v>13499260.260167377</v>
      </c>
      <c r="AX87" s="601">
        <f t="shared" si="297"/>
        <v>13911203.264743438</v>
      </c>
      <c r="AY87" s="600">
        <f t="shared" si="298"/>
        <v>989943.75</v>
      </c>
      <c r="AZ87" s="600">
        <f t="shared" si="299"/>
        <v>906540</v>
      </c>
      <c r="BA87" s="600">
        <f t="shared" si="300"/>
        <v>1150375</v>
      </c>
      <c r="BB87" s="600">
        <f t="shared" si="301"/>
        <v>872016.25</v>
      </c>
      <c r="BC87" s="600">
        <f t="shared" si="302"/>
        <v>902465</v>
      </c>
      <c r="BD87" s="600">
        <f t="shared" si="303"/>
        <v>867206.25</v>
      </c>
      <c r="BE87" s="600">
        <f t="shared" si="357"/>
        <v>462870</v>
      </c>
      <c r="BF87" s="600">
        <f t="shared" si="358"/>
        <v>487986.25</v>
      </c>
      <c r="BG87" s="603">
        <f t="shared" si="359"/>
        <v>488206.96096848638</v>
      </c>
      <c r="BH87" s="600">
        <f t="shared" si="360"/>
        <v>488427.67193697277</v>
      </c>
      <c r="BI87" s="600">
        <f t="shared" si="361"/>
        <v>488648.38290545915</v>
      </c>
      <c r="BJ87" s="601">
        <f t="shared" si="362"/>
        <v>488869.09387394547</v>
      </c>
      <c r="BK87" s="604">
        <v>791955</v>
      </c>
      <c r="BL87" s="604">
        <v>725232</v>
      </c>
      <c r="BM87" s="604">
        <v>920300</v>
      </c>
      <c r="BN87" s="604">
        <v>697613</v>
      </c>
      <c r="BO87" s="604">
        <v>721972</v>
      </c>
      <c r="BP87" s="604">
        <v>693765</v>
      </c>
      <c r="BQ87" s="604">
        <v>370296</v>
      </c>
      <c r="BR87" s="604">
        <v>390389</v>
      </c>
      <c r="BS87" s="605">
        <f t="shared" si="363"/>
        <v>390565.56877478911</v>
      </c>
      <c r="BT87" s="604">
        <f t="shared" ref="BT87:BV106" si="409">BS87*BT$186</f>
        <v>390742.13754957821</v>
      </c>
      <c r="BU87" s="604">
        <f t="shared" si="409"/>
        <v>390918.70632436732</v>
      </c>
      <c r="BV87" s="606">
        <f t="shared" si="409"/>
        <v>391095.27509915637</v>
      </c>
      <c r="BW87" s="604">
        <f t="shared" si="364"/>
        <v>7218463.2199999997</v>
      </c>
      <c r="BX87" s="604">
        <f t="shared" si="365"/>
        <v>7151740.2199999997</v>
      </c>
      <c r="BY87" s="604">
        <f t="shared" si="366"/>
        <v>7346808.2199999997</v>
      </c>
      <c r="BZ87" s="604">
        <f t="shared" si="367"/>
        <v>7263854</v>
      </c>
      <c r="CA87" s="604">
        <f t="shared" si="368"/>
        <v>7403826.2999999998</v>
      </c>
      <c r="CB87" s="604">
        <f t="shared" si="369"/>
        <v>7471000.2999999998</v>
      </c>
      <c r="CC87" s="604">
        <f t="shared" si="370"/>
        <v>7146144.8600000003</v>
      </c>
      <c r="CD87" s="604">
        <f t="shared" si="371"/>
        <v>7114925.7199999997</v>
      </c>
      <c r="CE87" s="605">
        <f t="shared" si="372"/>
        <v>7204179.0120120272</v>
      </c>
      <c r="CF87" s="604">
        <f t="shared" si="373"/>
        <v>7294612.2607932808</v>
      </c>
      <c r="CG87" s="604">
        <f t="shared" si="374"/>
        <v>7386241.096667001</v>
      </c>
      <c r="CH87" s="606">
        <f t="shared" si="375"/>
        <v>7479081.3570038471</v>
      </c>
      <c r="CI87" s="159">
        <f t="shared" si="376"/>
        <v>613</v>
      </c>
      <c r="CJ87" s="157">
        <v>579</v>
      </c>
      <c r="CK87" s="158">
        <v>532</v>
      </c>
      <c r="CL87" s="158">
        <v>559</v>
      </c>
      <c r="CM87" s="158">
        <v>582</v>
      </c>
      <c r="CN87" s="158">
        <v>603</v>
      </c>
      <c r="CO87" s="158">
        <v>641</v>
      </c>
      <c r="CP87" s="158">
        <v>687</v>
      </c>
      <c r="CQ87" s="158">
        <v>687</v>
      </c>
      <c r="CR87" s="157">
        <f t="shared" si="377"/>
        <v>699.68783845759458</v>
      </c>
      <c r="CS87" s="158">
        <f t="shared" ref="CS87:CU106" si="410">CR87*CS$186</f>
        <v>712.37567691518916</v>
      </c>
      <c r="CT87" s="158">
        <f t="shared" si="410"/>
        <v>725.06351537278374</v>
      </c>
      <c r="CU87" s="158">
        <f t="shared" si="410"/>
        <v>737.75135383037843</v>
      </c>
      <c r="CV87" s="310">
        <f t="shared" si="378"/>
        <v>718.71959614398645</v>
      </c>
      <c r="CW87" s="604">
        <f t="shared" si="379"/>
        <v>23942.636025356122</v>
      </c>
      <c r="CX87" s="600">
        <f t="shared" si="304"/>
        <v>23942.636025356122</v>
      </c>
      <c r="CY87" s="604">
        <f t="shared" si="305"/>
        <v>25032.781477250788</v>
      </c>
      <c r="CZ87" s="604">
        <f t="shared" si="306"/>
        <v>25146.285287234725</v>
      </c>
      <c r="DA87" s="604">
        <f t="shared" si="307"/>
        <v>25232.422514871636</v>
      </c>
      <c r="DB87" s="604">
        <f t="shared" si="308"/>
        <v>26048.122113012643</v>
      </c>
      <c r="DC87" s="604">
        <f t="shared" si="308"/>
        <v>26479.357627926373</v>
      </c>
      <c r="DD87" s="604">
        <f t="shared" si="309"/>
        <v>26931.540509428491</v>
      </c>
      <c r="DE87" s="605">
        <f t="shared" si="308"/>
        <v>27150.99054421578</v>
      </c>
      <c r="DF87" s="604">
        <f t="shared" si="308"/>
        <v>27524.333956490984</v>
      </c>
      <c r="DG87" s="604">
        <f t="shared" si="308"/>
        <v>27884.378428171603</v>
      </c>
      <c r="DH87" s="606">
        <f t="shared" si="308"/>
        <v>28231.822111100952</v>
      </c>
      <c r="DJ87" s="9" t="s">
        <v>80</v>
      </c>
      <c r="DK87" s="603">
        <f t="shared" si="310"/>
        <v>1709.7474093264248</v>
      </c>
      <c r="DL87" s="600">
        <f t="shared" si="311"/>
        <v>1704.0225563909773</v>
      </c>
      <c r="DM87" s="600">
        <f t="shared" si="312"/>
        <v>2057.9159212880145</v>
      </c>
      <c r="DN87" s="600">
        <f t="shared" si="313"/>
        <v>1498.30970790378</v>
      </c>
      <c r="DO87" s="600">
        <f t="shared" si="314"/>
        <v>1496.6252072968491</v>
      </c>
      <c r="DP87" s="600">
        <f t="shared" si="315"/>
        <v>1352.8958658346335</v>
      </c>
      <c r="DQ87" s="600">
        <f t="shared" si="316"/>
        <v>673.75545851528386</v>
      </c>
      <c r="DR87" s="601">
        <f t="shared" si="317"/>
        <v>710.31477438136824</v>
      </c>
      <c r="DS87" s="600">
        <f t="shared" si="318"/>
        <v>697.749673689769</v>
      </c>
      <c r="DT87" s="600">
        <f t="shared" si="319"/>
        <v>685.63215697090936</v>
      </c>
      <c r="DU87" s="600">
        <f t="shared" si="320"/>
        <v>673.93872749786033</v>
      </c>
      <c r="DV87" s="600">
        <f t="shared" si="321"/>
        <v>662.64750492934343</v>
      </c>
      <c r="DW87" s="603">
        <f t="shared" si="322"/>
        <v>20352.029792746114</v>
      </c>
      <c r="DX87" s="600">
        <f t="shared" si="323"/>
        <v>22444.768796992481</v>
      </c>
      <c r="DY87" s="600">
        <f t="shared" si="324"/>
        <v>20443.692307692309</v>
      </c>
      <c r="DZ87" s="600">
        <f t="shared" si="325"/>
        <v>20529.752147766321</v>
      </c>
      <c r="EA87" s="600">
        <f t="shared" si="326"/>
        <v>17904.192371475954</v>
      </c>
      <c r="EB87" s="600">
        <f t="shared" si="327"/>
        <v>16619.636115444617</v>
      </c>
      <c r="EC87" s="600">
        <f t="shared" si="328"/>
        <v>17344.719068413393</v>
      </c>
      <c r="ED87" s="600">
        <f t="shared" si="329"/>
        <v>17850.848253275108</v>
      </c>
      <c r="EE87" s="603">
        <f t="shared" si="330"/>
        <v>18097.378922628232</v>
      </c>
      <c r="EF87" s="600">
        <f t="shared" si="331"/>
        <v>18335.127873545545</v>
      </c>
      <c r="EG87" s="600">
        <f t="shared" si="332"/>
        <v>18564.556118155768</v>
      </c>
      <c r="EH87" s="601">
        <f t="shared" si="333"/>
        <v>18786.092954664564</v>
      </c>
      <c r="EI87" s="603">
        <f t="shared" si="380"/>
        <v>22061.777202072539</v>
      </c>
      <c r="EJ87" s="600">
        <f t="shared" si="381"/>
        <v>24148.791353383458</v>
      </c>
      <c r="EK87" s="600">
        <f t="shared" si="382"/>
        <v>22501.608228980323</v>
      </c>
      <c r="EL87" s="600">
        <f t="shared" si="383"/>
        <v>22028.061855670101</v>
      </c>
      <c r="EM87" s="600">
        <f t="shared" si="384"/>
        <v>19400.817578772803</v>
      </c>
      <c r="EN87" s="600">
        <f t="shared" si="385"/>
        <v>17972.531981279251</v>
      </c>
      <c r="EO87" s="600">
        <f t="shared" si="386"/>
        <v>18018.474526928676</v>
      </c>
      <c r="EP87" s="601">
        <f t="shared" si="387"/>
        <v>18561.163027656476</v>
      </c>
      <c r="EQ87" s="600">
        <f t="shared" si="388"/>
        <v>18795.128596318002</v>
      </c>
      <c r="ER87" s="600">
        <f t="shared" si="389"/>
        <v>19020.760030516456</v>
      </c>
      <c r="ES87" s="600">
        <f t="shared" si="390"/>
        <v>19238.494845653629</v>
      </c>
      <c r="ET87" s="601">
        <f t="shared" si="391"/>
        <v>19448.740459593908</v>
      </c>
      <c r="EV87" s="605">
        <v>6426508.2199999997</v>
      </c>
      <c r="EW87" s="604">
        <v>6426508.2199999997</v>
      </c>
      <c r="EX87" s="604">
        <v>6426508.2199999997</v>
      </c>
      <c r="EY87" s="604">
        <v>6566241</v>
      </c>
      <c r="EZ87" s="604">
        <v>6681854.2999999998</v>
      </c>
      <c r="FA87" s="604">
        <v>6777235.2999999998</v>
      </c>
      <c r="FB87" s="604">
        <v>6775848.8600000003</v>
      </c>
      <c r="FC87" s="604">
        <v>6724536.7199999997</v>
      </c>
      <c r="FD87" s="605">
        <f t="shared" si="392"/>
        <v>6813613.4432372376</v>
      </c>
      <c r="FE87" s="604">
        <f t="shared" si="291"/>
        <v>6903870.1232437026</v>
      </c>
      <c r="FF87" s="604">
        <f t="shared" si="291"/>
        <v>6995322.3903426342</v>
      </c>
      <c r="FG87" s="606">
        <f t="shared" si="291"/>
        <v>7087986.0819046907</v>
      </c>
    </row>
    <row r="88" spans="1:163" s="118" customFormat="1" x14ac:dyDescent="0.25">
      <c r="A88" s="196">
        <v>89</v>
      </c>
      <c r="B88" s="9" t="s">
        <v>81</v>
      </c>
      <c r="C88" s="605">
        <v>41757375</v>
      </c>
      <c r="D88" s="604">
        <v>38705323</v>
      </c>
      <c r="E88" s="604">
        <v>40551788</v>
      </c>
      <c r="F88" s="604">
        <v>43176392</v>
      </c>
      <c r="G88" s="604">
        <v>41316515</v>
      </c>
      <c r="H88" s="604">
        <v>41307155</v>
      </c>
      <c r="I88" s="600">
        <v>44057996</v>
      </c>
      <c r="J88" s="601">
        <v>43439863</v>
      </c>
      <c r="K88" s="600">
        <f t="shared" ref="K88:N88" si="411">J88*K$186</f>
        <v>44696029.207199663</v>
      </c>
      <c r="L88" s="600">
        <f t="shared" si="411"/>
        <v>45952195.414399333</v>
      </c>
      <c r="M88" s="600">
        <f t="shared" si="411"/>
        <v>47208361.621598996</v>
      </c>
      <c r="N88" s="600">
        <f t="shared" si="411"/>
        <v>48464527.828798652</v>
      </c>
      <c r="O88" s="603">
        <v>2923536</v>
      </c>
      <c r="P88" s="600">
        <v>4356942</v>
      </c>
      <c r="Q88" s="600">
        <v>1465570</v>
      </c>
      <c r="R88" s="600">
        <v>4124018</v>
      </c>
      <c r="S88" s="600">
        <v>2648147</v>
      </c>
      <c r="T88" s="600">
        <v>2439967</v>
      </c>
      <c r="U88" s="600">
        <v>2377581</v>
      </c>
      <c r="V88" s="600">
        <v>2534030</v>
      </c>
      <c r="W88" s="603">
        <f t="shared" si="335"/>
        <v>2534228.8352813432</v>
      </c>
      <c r="X88" s="600">
        <f t="shared" si="408"/>
        <v>2534427.6705626864</v>
      </c>
      <c r="Y88" s="600">
        <f t="shared" si="408"/>
        <v>2534626.5058440296</v>
      </c>
      <c r="Z88" s="601">
        <f t="shared" si="408"/>
        <v>2534825.3411253728</v>
      </c>
      <c r="AA88" s="604">
        <f t="shared" si="336"/>
        <v>38833839</v>
      </c>
      <c r="AB88" s="604">
        <f t="shared" si="337"/>
        <v>34348381</v>
      </c>
      <c r="AC88" s="604">
        <f t="shared" si="338"/>
        <v>39086218</v>
      </c>
      <c r="AD88" s="604">
        <f t="shared" si="339"/>
        <v>39052374</v>
      </c>
      <c r="AE88" s="604">
        <f t="shared" si="340"/>
        <v>38668368</v>
      </c>
      <c r="AF88" s="604">
        <f t="shared" si="341"/>
        <v>38867188</v>
      </c>
      <c r="AG88" s="604">
        <f t="shared" si="342"/>
        <v>41680415</v>
      </c>
      <c r="AH88" s="604">
        <f t="shared" si="343"/>
        <v>40905833</v>
      </c>
      <c r="AI88" s="605">
        <f t="shared" si="344"/>
        <v>42161800.371918321</v>
      </c>
      <c r="AJ88" s="604">
        <f t="shared" si="345"/>
        <v>43417767.743836649</v>
      </c>
      <c r="AK88" s="604">
        <f t="shared" si="346"/>
        <v>44673735.115754969</v>
      </c>
      <c r="AL88" s="606">
        <f t="shared" si="347"/>
        <v>45929702.487673283</v>
      </c>
      <c r="AM88" s="600">
        <f t="shared" si="348"/>
        <v>33475684</v>
      </c>
      <c r="AN88" s="600">
        <f t="shared" si="349"/>
        <v>29854664.75</v>
      </c>
      <c r="AO88" s="600">
        <f t="shared" si="350"/>
        <v>34385390.5</v>
      </c>
      <c r="AP88" s="600">
        <f t="shared" si="351"/>
        <v>33387110.25</v>
      </c>
      <c r="AQ88" s="600">
        <f t="shared" si="352"/>
        <v>33868124.25</v>
      </c>
      <c r="AR88" s="600">
        <f t="shared" si="353"/>
        <v>33850338</v>
      </c>
      <c r="AS88" s="600">
        <f t="shared" si="354"/>
        <v>36619601.25</v>
      </c>
      <c r="AT88" s="600">
        <f t="shared" si="355"/>
        <v>36996088</v>
      </c>
      <c r="AU88" s="603">
        <f t="shared" si="356"/>
        <v>38238664.535371475</v>
      </c>
      <c r="AV88" s="600">
        <f t="shared" si="295"/>
        <v>39481294.693197325</v>
      </c>
      <c r="AW88" s="600">
        <f t="shared" si="296"/>
        <v>40723976.581711754</v>
      </c>
      <c r="AX88" s="601">
        <f t="shared" si="297"/>
        <v>41966708.179446541</v>
      </c>
      <c r="AY88" s="600">
        <f t="shared" si="298"/>
        <v>5358155</v>
      </c>
      <c r="AZ88" s="600">
        <f t="shared" si="299"/>
        <v>4493716.25</v>
      </c>
      <c r="BA88" s="600">
        <f t="shared" si="300"/>
        <v>4700827.5</v>
      </c>
      <c r="BB88" s="600">
        <f t="shared" si="301"/>
        <v>5665263.75</v>
      </c>
      <c r="BC88" s="600">
        <f t="shared" si="302"/>
        <v>4800243.75</v>
      </c>
      <c r="BD88" s="600">
        <f t="shared" si="303"/>
        <v>5016850</v>
      </c>
      <c r="BE88" s="600">
        <f t="shared" si="357"/>
        <v>5060813.75</v>
      </c>
      <c r="BF88" s="600">
        <f t="shared" si="358"/>
        <v>3909745</v>
      </c>
      <c r="BG88" s="603">
        <f t="shared" si="359"/>
        <v>3911513.3359018508</v>
      </c>
      <c r="BH88" s="600">
        <f t="shared" si="360"/>
        <v>3913281.6718037026</v>
      </c>
      <c r="BI88" s="600">
        <f t="shared" si="361"/>
        <v>3915050.0077055539</v>
      </c>
      <c r="BJ88" s="601">
        <f t="shared" si="362"/>
        <v>3916818.3436074052</v>
      </c>
      <c r="BK88" s="604">
        <v>4286524</v>
      </c>
      <c r="BL88" s="604">
        <v>3594973</v>
      </c>
      <c r="BM88" s="604">
        <v>3760662</v>
      </c>
      <c r="BN88" s="604">
        <v>4532211</v>
      </c>
      <c r="BO88" s="604">
        <v>3840195</v>
      </c>
      <c r="BP88" s="604">
        <v>4013480</v>
      </c>
      <c r="BQ88" s="604">
        <v>4048651</v>
      </c>
      <c r="BR88" s="604">
        <v>3127796</v>
      </c>
      <c r="BS88" s="605">
        <f t="shared" si="363"/>
        <v>3129210.6687214808</v>
      </c>
      <c r="BT88" s="604">
        <f t="shared" si="409"/>
        <v>3130625.337442962</v>
      </c>
      <c r="BU88" s="604">
        <f t="shared" si="409"/>
        <v>3132040.0061644432</v>
      </c>
      <c r="BV88" s="606">
        <f t="shared" si="409"/>
        <v>3133454.674885924</v>
      </c>
      <c r="BW88" s="604">
        <f t="shared" si="364"/>
        <v>20550969.119999997</v>
      </c>
      <c r="BX88" s="604">
        <f t="shared" si="365"/>
        <v>19859418.119999997</v>
      </c>
      <c r="BY88" s="604">
        <f t="shared" si="366"/>
        <v>20025107.119999997</v>
      </c>
      <c r="BZ88" s="604">
        <f t="shared" si="367"/>
        <v>21380609.82</v>
      </c>
      <c r="CA88" s="604">
        <f t="shared" si="368"/>
        <v>21666284.600000001</v>
      </c>
      <c r="CB88" s="604">
        <f t="shared" si="369"/>
        <v>22715426.780000001</v>
      </c>
      <c r="CC88" s="604">
        <f t="shared" si="370"/>
        <v>23117339.98</v>
      </c>
      <c r="CD88" s="604">
        <f t="shared" si="371"/>
        <v>22194094.460000001</v>
      </c>
      <c r="CE88" s="605">
        <f t="shared" si="372"/>
        <v>22448071.269698236</v>
      </c>
      <c r="CF88" s="604">
        <f t="shared" si="373"/>
        <v>22705393.649339609</v>
      </c>
      <c r="CG88" s="604">
        <f t="shared" si="374"/>
        <v>22966105.916089803</v>
      </c>
      <c r="CH88" s="606">
        <f t="shared" si="375"/>
        <v>23230252.974162791</v>
      </c>
      <c r="CI88" s="159">
        <f t="shared" si="376"/>
        <v>1643.1428571428571</v>
      </c>
      <c r="CJ88" s="157">
        <v>1475</v>
      </c>
      <c r="CK88" s="158">
        <v>1467</v>
      </c>
      <c r="CL88" s="158">
        <v>1529</v>
      </c>
      <c r="CM88" s="158">
        <v>1608</v>
      </c>
      <c r="CN88" s="158">
        <v>1635</v>
      </c>
      <c r="CO88" s="158">
        <v>1687</v>
      </c>
      <c r="CP88" s="158">
        <v>1697</v>
      </c>
      <c r="CQ88" s="158">
        <v>1879</v>
      </c>
      <c r="CR88" s="157">
        <f t="shared" si="377"/>
        <v>1913.7022539473367</v>
      </c>
      <c r="CS88" s="158">
        <f t="shared" si="410"/>
        <v>1948.4045078946733</v>
      </c>
      <c r="CT88" s="158">
        <f t="shared" si="410"/>
        <v>1983.10676184201</v>
      </c>
      <c r="CU88" s="158">
        <f t="shared" si="410"/>
        <v>2017.8090157893469</v>
      </c>
      <c r="CV88" s="310">
        <f t="shared" si="378"/>
        <v>1965.7556348683418</v>
      </c>
      <c r="CW88" s="604">
        <f t="shared" si="379"/>
        <v>23942.636025356122</v>
      </c>
      <c r="CX88" s="600">
        <f t="shared" si="304"/>
        <v>23942.636025356122</v>
      </c>
      <c r="CY88" s="604">
        <f t="shared" si="305"/>
        <v>25032.781477250788</v>
      </c>
      <c r="CZ88" s="604">
        <f t="shared" si="306"/>
        <v>25146.285287234725</v>
      </c>
      <c r="DA88" s="604">
        <f t="shared" si="307"/>
        <v>25232.422514871636</v>
      </c>
      <c r="DB88" s="604">
        <f t="shared" si="308"/>
        <v>26048.122113012643</v>
      </c>
      <c r="DC88" s="604">
        <f t="shared" si="308"/>
        <v>26479.357627926373</v>
      </c>
      <c r="DD88" s="604">
        <f t="shared" si="309"/>
        <v>26931.540509428491</v>
      </c>
      <c r="DE88" s="605">
        <f t="shared" si="308"/>
        <v>27150.99054421578</v>
      </c>
      <c r="DF88" s="604">
        <f t="shared" si="308"/>
        <v>27524.333956490984</v>
      </c>
      <c r="DG88" s="604">
        <f t="shared" si="308"/>
        <v>27884.378428171603</v>
      </c>
      <c r="DH88" s="606">
        <f t="shared" si="308"/>
        <v>28231.822111100952</v>
      </c>
      <c r="DJ88" s="9" t="s">
        <v>81</v>
      </c>
      <c r="DK88" s="603">
        <f t="shared" si="310"/>
        <v>3632.6474576271185</v>
      </c>
      <c r="DL88" s="600">
        <f t="shared" si="311"/>
        <v>3063.201261077028</v>
      </c>
      <c r="DM88" s="600">
        <f t="shared" si="312"/>
        <v>3074.4457161543492</v>
      </c>
      <c r="DN88" s="600">
        <f t="shared" si="313"/>
        <v>3523.1739738805968</v>
      </c>
      <c r="DO88" s="600">
        <f t="shared" si="314"/>
        <v>2935.9288990825689</v>
      </c>
      <c r="DP88" s="600">
        <f t="shared" si="315"/>
        <v>2973.8292827504447</v>
      </c>
      <c r="DQ88" s="600">
        <f t="shared" si="316"/>
        <v>2982.2119917501473</v>
      </c>
      <c r="DR88" s="601">
        <f t="shared" si="317"/>
        <v>2080.7583821181479</v>
      </c>
      <c r="DS88" s="600">
        <f t="shared" si="318"/>
        <v>2043.9508433632707</v>
      </c>
      <c r="DT88" s="600">
        <f t="shared" si="319"/>
        <v>2008.4544333312774</v>
      </c>
      <c r="DU88" s="600">
        <f t="shared" si="320"/>
        <v>1974.2003219579854</v>
      </c>
      <c r="DV88" s="600">
        <f t="shared" si="321"/>
        <v>1941.1244141335073</v>
      </c>
      <c r="DW88" s="603">
        <f t="shared" si="322"/>
        <v>22695.378983050847</v>
      </c>
      <c r="DX88" s="600">
        <f t="shared" si="323"/>
        <v>20350.82805044308</v>
      </c>
      <c r="DY88" s="600">
        <f t="shared" si="324"/>
        <v>22488.810006540221</v>
      </c>
      <c r="DZ88" s="600">
        <f t="shared" si="325"/>
        <v>20763.128264925374</v>
      </c>
      <c r="EA88" s="600">
        <f t="shared" si="326"/>
        <v>20714.449082568808</v>
      </c>
      <c r="EB88" s="600">
        <f t="shared" si="327"/>
        <v>20065.404860699466</v>
      </c>
      <c r="EC88" s="600">
        <f t="shared" si="328"/>
        <v>21579.022539776077</v>
      </c>
      <c r="ED88" s="600">
        <f t="shared" si="329"/>
        <v>19689.243214475784</v>
      </c>
      <c r="EE88" s="603">
        <f t="shared" si="330"/>
        <v>19987.585298140682</v>
      </c>
      <c r="EF88" s="600">
        <f t="shared" si="331"/>
        <v>20275.300078585362</v>
      </c>
      <c r="EG88" s="600">
        <f t="shared" si="332"/>
        <v>20552.945455236451</v>
      </c>
      <c r="EH88" s="601">
        <f t="shared" si="333"/>
        <v>20821.040948531423</v>
      </c>
      <c r="EI88" s="603">
        <f t="shared" si="380"/>
        <v>26328.026440677964</v>
      </c>
      <c r="EJ88" s="600">
        <f t="shared" si="381"/>
        <v>23414.029311520109</v>
      </c>
      <c r="EK88" s="600">
        <f t="shared" si="382"/>
        <v>25563.255722694572</v>
      </c>
      <c r="EL88" s="600">
        <f t="shared" si="383"/>
        <v>24286.302238805969</v>
      </c>
      <c r="EM88" s="600">
        <f t="shared" si="384"/>
        <v>23650.377981651378</v>
      </c>
      <c r="EN88" s="600">
        <f t="shared" si="385"/>
        <v>23039.23414344991</v>
      </c>
      <c r="EO88" s="600">
        <f t="shared" si="386"/>
        <v>24561.234531526225</v>
      </c>
      <c r="EP88" s="601">
        <f t="shared" si="387"/>
        <v>21770.001596593931</v>
      </c>
      <c r="EQ88" s="600">
        <f t="shared" si="388"/>
        <v>22031.536141503952</v>
      </c>
      <c r="ER88" s="600">
        <f t="shared" si="389"/>
        <v>22283.754511916639</v>
      </c>
      <c r="ES88" s="600">
        <f t="shared" si="390"/>
        <v>22527.145777194437</v>
      </c>
      <c r="ET88" s="601">
        <f t="shared" si="391"/>
        <v>22762.165362664931</v>
      </c>
      <c r="EV88" s="605">
        <v>16264445.119999999</v>
      </c>
      <c r="EW88" s="604">
        <v>16264445.119999999</v>
      </c>
      <c r="EX88" s="604">
        <v>16264445.119999999</v>
      </c>
      <c r="EY88" s="604">
        <v>16848398.82</v>
      </c>
      <c r="EZ88" s="604">
        <v>17826089.600000001</v>
      </c>
      <c r="FA88" s="604">
        <v>18701946.780000001</v>
      </c>
      <c r="FB88" s="604">
        <v>19068688.98</v>
      </c>
      <c r="FC88" s="604">
        <v>19066298.460000001</v>
      </c>
      <c r="FD88" s="605">
        <f t="shared" si="392"/>
        <v>19318860.600976754</v>
      </c>
      <c r="FE88" s="604">
        <f t="shared" ref="FE88:FG107" si="412">FD88*$FD$186</f>
        <v>19574768.311896648</v>
      </c>
      <c r="FF88" s="604">
        <f t="shared" si="412"/>
        <v>19834065.90992536</v>
      </c>
      <c r="FG88" s="606">
        <f t="shared" si="412"/>
        <v>20096798.299276866</v>
      </c>
    </row>
    <row r="89" spans="1:163" x14ac:dyDescent="0.25">
      <c r="A89" s="108">
        <v>90</v>
      </c>
      <c r="B89" s="130" t="s">
        <v>82</v>
      </c>
      <c r="C89" s="605">
        <v>16156501</v>
      </c>
      <c r="D89" s="604">
        <v>16133833</v>
      </c>
      <c r="E89" s="604">
        <v>16183325</v>
      </c>
      <c r="F89" s="604">
        <v>17358289</v>
      </c>
      <c r="G89" s="604">
        <v>17210107</v>
      </c>
      <c r="H89" s="604">
        <v>18152988</v>
      </c>
      <c r="I89" s="600">
        <v>18299940</v>
      </c>
      <c r="J89" s="601">
        <v>19417289</v>
      </c>
      <c r="K89" s="600">
        <f t="shared" ref="K89:N89" si="413">J89*K$186</f>
        <v>19978785.758800317</v>
      </c>
      <c r="L89" s="600">
        <f t="shared" si="413"/>
        <v>20540282.517600633</v>
      </c>
      <c r="M89" s="600">
        <f t="shared" si="413"/>
        <v>21101779.27640095</v>
      </c>
      <c r="N89" s="600">
        <f t="shared" si="413"/>
        <v>21663276.035201263</v>
      </c>
      <c r="O89" s="603">
        <v>700353</v>
      </c>
      <c r="P89" s="600">
        <v>725474</v>
      </c>
      <c r="Q89" s="600">
        <v>755610</v>
      </c>
      <c r="R89" s="600">
        <v>768176</v>
      </c>
      <c r="S89" s="600">
        <v>657804</v>
      </c>
      <c r="T89" s="600">
        <v>723245</v>
      </c>
      <c r="U89" s="600">
        <v>637347</v>
      </c>
      <c r="V89" s="600">
        <v>991320</v>
      </c>
      <c r="W89" s="603">
        <f t="shared" si="335"/>
        <v>991397.78494773188</v>
      </c>
      <c r="X89" s="600">
        <f t="shared" si="408"/>
        <v>991475.56989546388</v>
      </c>
      <c r="Y89" s="600">
        <f t="shared" si="408"/>
        <v>991553.35484319588</v>
      </c>
      <c r="Z89" s="601">
        <f t="shared" si="408"/>
        <v>991631.13979092776</v>
      </c>
      <c r="AA89" s="604">
        <f t="shared" si="336"/>
        <v>15456148</v>
      </c>
      <c r="AB89" s="604">
        <f t="shared" si="337"/>
        <v>15408359</v>
      </c>
      <c r="AC89" s="604">
        <f t="shared" si="338"/>
        <v>15427715</v>
      </c>
      <c r="AD89" s="604">
        <f t="shared" si="339"/>
        <v>16590113</v>
      </c>
      <c r="AE89" s="604">
        <f t="shared" si="340"/>
        <v>16552303</v>
      </c>
      <c r="AF89" s="604">
        <f t="shared" si="341"/>
        <v>17429743</v>
      </c>
      <c r="AG89" s="604">
        <f t="shared" si="342"/>
        <v>17662593</v>
      </c>
      <c r="AH89" s="604">
        <f t="shared" si="343"/>
        <v>18425969</v>
      </c>
      <c r="AI89" s="605">
        <f t="shared" si="344"/>
        <v>18987387.973852586</v>
      </c>
      <c r="AJ89" s="604">
        <f t="shared" si="345"/>
        <v>19548806.947705168</v>
      </c>
      <c r="AK89" s="604">
        <f t="shared" si="346"/>
        <v>20110225.921557754</v>
      </c>
      <c r="AL89" s="606">
        <f t="shared" si="347"/>
        <v>20671644.895410337</v>
      </c>
      <c r="AM89" s="600">
        <f t="shared" si="348"/>
        <v>14514305.5</v>
      </c>
      <c r="AN89" s="600">
        <f t="shared" si="349"/>
        <v>14555245.25</v>
      </c>
      <c r="AO89" s="600">
        <f t="shared" si="350"/>
        <v>14553505</v>
      </c>
      <c r="AP89" s="600">
        <f t="shared" si="351"/>
        <v>15531481.75</v>
      </c>
      <c r="AQ89" s="600">
        <f t="shared" si="352"/>
        <v>15582930.5</v>
      </c>
      <c r="AR89" s="600">
        <f t="shared" si="353"/>
        <v>16599296.75</v>
      </c>
      <c r="AS89" s="600">
        <f t="shared" si="354"/>
        <v>16747181.75</v>
      </c>
      <c r="AT89" s="600">
        <f t="shared" si="355"/>
        <v>17180094</v>
      </c>
      <c r="AU89" s="603">
        <f t="shared" si="356"/>
        <v>17757116.675475206</v>
      </c>
      <c r="AV89" s="600">
        <f t="shared" si="295"/>
        <v>18334164.251929317</v>
      </c>
      <c r="AW89" s="600">
        <f t="shared" si="296"/>
        <v>18911235.85087176</v>
      </c>
      <c r="AX89" s="601">
        <f t="shared" si="297"/>
        <v>19488330.533581287</v>
      </c>
      <c r="AY89" s="600">
        <f t="shared" si="298"/>
        <v>941842.5</v>
      </c>
      <c r="AZ89" s="600">
        <f t="shared" si="299"/>
        <v>853113.75</v>
      </c>
      <c r="BA89" s="600">
        <f t="shared" si="300"/>
        <v>874210</v>
      </c>
      <c r="BB89" s="600">
        <f t="shared" si="301"/>
        <v>1058631.25</v>
      </c>
      <c r="BC89" s="600">
        <f t="shared" si="302"/>
        <v>969372.5</v>
      </c>
      <c r="BD89" s="600">
        <f t="shared" si="303"/>
        <v>830446.25</v>
      </c>
      <c r="BE89" s="600">
        <f t="shared" si="357"/>
        <v>915411.25</v>
      </c>
      <c r="BF89" s="600">
        <f t="shared" si="358"/>
        <v>1245875</v>
      </c>
      <c r="BG89" s="603">
        <f t="shared" si="359"/>
        <v>1246438.4959547794</v>
      </c>
      <c r="BH89" s="600">
        <f t="shared" si="360"/>
        <v>1247001.9919095587</v>
      </c>
      <c r="BI89" s="600">
        <f t="shared" si="361"/>
        <v>1247565.4878643381</v>
      </c>
      <c r="BJ89" s="601">
        <f t="shared" si="362"/>
        <v>1248128.9838191173</v>
      </c>
      <c r="BK89" s="604">
        <v>753474</v>
      </c>
      <c r="BL89" s="604">
        <v>682491</v>
      </c>
      <c r="BM89" s="604">
        <v>699368</v>
      </c>
      <c r="BN89" s="604">
        <v>846905</v>
      </c>
      <c r="BO89" s="604">
        <v>775498</v>
      </c>
      <c r="BP89" s="604">
        <v>664357</v>
      </c>
      <c r="BQ89" s="604">
        <v>732329</v>
      </c>
      <c r="BR89" s="604">
        <v>996700</v>
      </c>
      <c r="BS89" s="605">
        <f t="shared" si="363"/>
        <v>997150.79676382348</v>
      </c>
      <c r="BT89" s="604">
        <f t="shared" si="409"/>
        <v>997601.59352764697</v>
      </c>
      <c r="BU89" s="604">
        <f t="shared" si="409"/>
        <v>998052.39029147045</v>
      </c>
      <c r="BV89" s="606">
        <f t="shared" si="409"/>
        <v>998503.18705529394</v>
      </c>
      <c r="BW89" s="604">
        <f t="shared" si="364"/>
        <v>1082506.8799999999</v>
      </c>
      <c r="BX89" s="604">
        <f t="shared" si="365"/>
        <v>1011523.88</v>
      </c>
      <c r="BY89" s="604">
        <f t="shared" si="366"/>
        <v>1028400.88</v>
      </c>
      <c r="BZ89" s="604">
        <f t="shared" si="367"/>
        <v>1175937.8799999999</v>
      </c>
      <c r="CA89" s="604">
        <f t="shared" si="368"/>
        <v>1104530.8799999999</v>
      </c>
      <c r="CB89" s="604">
        <f t="shared" si="369"/>
        <v>993389.88</v>
      </c>
      <c r="CC89" s="604">
        <f t="shared" si="370"/>
        <v>998322.64</v>
      </c>
      <c r="CD89" s="604">
        <f t="shared" si="371"/>
        <v>1078678.6000000001</v>
      </c>
      <c r="CE89" s="605">
        <f t="shared" si="372"/>
        <v>1080215.3280878146</v>
      </c>
      <c r="CF89" s="604">
        <f t="shared" si="373"/>
        <v>1081766.4409887441</v>
      </c>
      <c r="CG89" s="604">
        <f t="shared" si="374"/>
        <v>1083332.1292515311</v>
      </c>
      <c r="CH89" s="606">
        <f t="shared" si="375"/>
        <v>1084912.5859490265</v>
      </c>
      <c r="CI89" s="159">
        <f t="shared" si="376"/>
        <v>403.42857142857144</v>
      </c>
      <c r="CJ89" s="157">
        <v>449</v>
      </c>
      <c r="CK89" s="158">
        <v>410</v>
      </c>
      <c r="CL89" s="158">
        <v>399</v>
      </c>
      <c r="CM89" s="158">
        <v>384</v>
      </c>
      <c r="CN89" s="158">
        <v>362</v>
      </c>
      <c r="CO89" s="158">
        <v>386</v>
      </c>
      <c r="CP89" s="158">
        <v>420</v>
      </c>
      <c r="CQ89" s="158">
        <v>463</v>
      </c>
      <c r="CR89" s="157">
        <f t="shared" si="377"/>
        <v>471.5509013185827</v>
      </c>
      <c r="CS89" s="158">
        <f t="shared" si="410"/>
        <v>480.10180263716541</v>
      </c>
      <c r="CT89" s="158">
        <f t="shared" si="410"/>
        <v>488.65270395574811</v>
      </c>
      <c r="CU89" s="158">
        <f t="shared" si="410"/>
        <v>497.20360527433081</v>
      </c>
      <c r="CV89" s="310">
        <f t="shared" si="378"/>
        <v>484.37725329645679</v>
      </c>
      <c r="CW89" s="604">
        <f t="shared" si="379"/>
        <v>23942.636025356122</v>
      </c>
      <c r="CX89" s="600">
        <f t="shared" si="304"/>
        <v>23942.636025356122</v>
      </c>
      <c r="CY89" s="604">
        <f t="shared" si="305"/>
        <v>25032.781477250788</v>
      </c>
      <c r="CZ89" s="604">
        <f t="shared" si="306"/>
        <v>25146.285287234725</v>
      </c>
      <c r="DA89" s="604">
        <f t="shared" si="307"/>
        <v>25232.422514871636</v>
      </c>
      <c r="DB89" s="604">
        <f t="shared" si="308"/>
        <v>26048.122113012643</v>
      </c>
      <c r="DC89" s="604">
        <f t="shared" si="308"/>
        <v>26479.357627926373</v>
      </c>
      <c r="DD89" s="604">
        <f t="shared" si="309"/>
        <v>26931.540509428491</v>
      </c>
      <c r="DE89" s="605">
        <f t="shared" si="308"/>
        <v>27150.99054421578</v>
      </c>
      <c r="DF89" s="604">
        <f t="shared" si="308"/>
        <v>27524.333956490984</v>
      </c>
      <c r="DG89" s="604">
        <f t="shared" si="308"/>
        <v>27884.378428171603</v>
      </c>
      <c r="DH89" s="606">
        <f t="shared" si="308"/>
        <v>28231.822111100952</v>
      </c>
      <c r="DJ89" s="9" t="s">
        <v>82</v>
      </c>
      <c r="DK89" s="603">
        <f t="shared" si="310"/>
        <v>2097.6447661469933</v>
      </c>
      <c r="DL89" s="600">
        <f t="shared" si="311"/>
        <v>2080.7652439024391</v>
      </c>
      <c r="DM89" s="600">
        <f t="shared" si="312"/>
        <v>2191.0025062656641</v>
      </c>
      <c r="DN89" s="600">
        <f t="shared" si="313"/>
        <v>2756.8522135416665</v>
      </c>
      <c r="DO89" s="600">
        <f t="shared" si="314"/>
        <v>2677.8245856353592</v>
      </c>
      <c r="DP89" s="600">
        <f t="shared" si="315"/>
        <v>2151.4151554404143</v>
      </c>
      <c r="DQ89" s="600">
        <f t="shared" si="316"/>
        <v>2179.5505952380954</v>
      </c>
      <c r="DR89" s="601">
        <f t="shared" si="317"/>
        <v>2690.8747300215982</v>
      </c>
      <c r="DS89" s="600">
        <f t="shared" si="318"/>
        <v>2643.2745488756427</v>
      </c>
      <c r="DT89" s="600">
        <f t="shared" si="319"/>
        <v>2597.3699433325692</v>
      </c>
      <c r="DU89" s="600">
        <f t="shared" si="320"/>
        <v>2553.0719010966864</v>
      </c>
      <c r="DV89" s="600">
        <f t="shared" si="321"/>
        <v>2510.2975332016454</v>
      </c>
      <c r="DW89" s="603">
        <f t="shared" si="322"/>
        <v>32325.847438752782</v>
      </c>
      <c r="DX89" s="600">
        <f t="shared" si="323"/>
        <v>35500.598170731704</v>
      </c>
      <c r="DY89" s="600">
        <f t="shared" si="324"/>
        <v>36474.949874686718</v>
      </c>
      <c r="DZ89" s="600">
        <f t="shared" si="325"/>
        <v>40446.567057291664</v>
      </c>
      <c r="EA89" s="600">
        <f t="shared" si="326"/>
        <v>43046.769337016573</v>
      </c>
      <c r="EB89" s="600">
        <f t="shared" si="327"/>
        <v>43003.359455958547</v>
      </c>
      <c r="EC89" s="600">
        <f t="shared" si="328"/>
        <v>39874.242261904765</v>
      </c>
      <c r="ED89" s="600">
        <f t="shared" si="329"/>
        <v>37106.03455723542</v>
      </c>
      <c r="EE89" s="603">
        <f t="shared" si="330"/>
        <v>37622.554486248162</v>
      </c>
      <c r="EF89" s="600">
        <f t="shared" si="331"/>
        <v>38120.675355237334</v>
      </c>
      <c r="EG89" s="600">
        <f t="shared" si="332"/>
        <v>38601.363056003065</v>
      </c>
      <c r="EH89" s="601">
        <f t="shared" si="333"/>
        <v>39065.517034765558</v>
      </c>
      <c r="EI89" s="603">
        <f t="shared" si="380"/>
        <v>34423.492204899776</v>
      </c>
      <c r="EJ89" s="600">
        <f t="shared" si="381"/>
        <v>37581.363414634143</v>
      </c>
      <c r="EK89" s="600">
        <f t="shared" si="382"/>
        <v>38665.952380952382</v>
      </c>
      <c r="EL89" s="600">
        <f t="shared" si="383"/>
        <v>43203.419270833328</v>
      </c>
      <c r="EM89" s="600">
        <f t="shared" si="384"/>
        <v>45724.593922651933</v>
      </c>
      <c r="EN89" s="600">
        <f t="shared" si="385"/>
        <v>45154.774611398963</v>
      </c>
      <c r="EO89" s="600">
        <f t="shared" si="386"/>
        <v>42053.792857142864</v>
      </c>
      <c r="EP89" s="601">
        <f t="shared" si="387"/>
        <v>39796.909287257018</v>
      </c>
      <c r="EQ89" s="600">
        <f t="shared" si="388"/>
        <v>40265.829035123803</v>
      </c>
      <c r="ER89" s="600">
        <f t="shared" si="389"/>
        <v>40718.045298569901</v>
      </c>
      <c r="ES89" s="600">
        <f t="shared" si="390"/>
        <v>41154.434957099751</v>
      </c>
      <c r="ET89" s="601">
        <f t="shared" si="391"/>
        <v>41575.814567967202</v>
      </c>
      <c r="EV89" s="605">
        <v>329032.88</v>
      </c>
      <c r="EW89" s="604">
        <v>329032.88</v>
      </c>
      <c r="EX89" s="604">
        <v>329032.88</v>
      </c>
      <c r="EY89" s="604">
        <v>329032.88</v>
      </c>
      <c r="EZ89" s="604">
        <v>329032.88</v>
      </c>
      <c r="FA89" s="604">
        <v>329032.88</v>
      </c>
      <c r="FB89" s="604">
        <v>265993.64</v>
      </c>
      <c r="FC89" s="604">
        <v>81978.600000000006</v>
      </c>
      <c r="FD89" s="605">
        <f t="shared" si="392"/>
        <v>83064.531323991076</v>
      </c>
      <c r="FE89" s="604">
        <f t="shared" si="412"/>
        <v>84164.847461097102</v>
      </c>
      <c r="FF89" s="604">
        <f t="shared" si="412"/>
        <v>85279.738960060684</v>
      </c>
      <c r="FG89" s="606">
        <f t="shared" si="412"/>
        <v>86409.398893732548</v>
      </c>
    </row>
    <row r="90" spans="1:163" x14ac:dyDescent="0.25">
      <c r="A90" s="108">
        <v>91</v>
      </c>
      <c r="B90" s="130" t="s">
        <v>83</v>
      </c>
      <c r="C90" s="605">
        <v>7366831</v>
      </c>
      <c r="D90" s="604">
        <v>7340371</v>
      </c>
      <c r="E90" s="604">
        <v>7585542</v>
      </c>
      <c r="F90" s="604">
        <v>7269880</v>
      </c>
      <c r="G90" s="604">
        <v>6798717</v>
      </c>
      <c r="H90" s="604">
        <v>7592909</v>
      </c>
      <c r="I90" s="600">
        <v>7634209</v>
      </c>
      <c r="J90" s="601">
        <v>8346887</v>
      </c>
      <c r="K90" s="600">
        <f t="shared" ref="K90:N90" si="414">J90*K$186</f>
        <v>8588256.9459575694</v>
      </c>
      <c r="L90" s="600">
        <f t="shared" si="414"/>
        <v>8829626.8919151388</v>
      </c>
      <c r="M90" s="600">
        <f t="shared" si="414"/>
        <v>9070996.8378727082</v>
      </c>
      <c r="N90" s="600">
        <f t="shared" si="414"/>
        <v>9312366.7838302758</v>
      </c>
      <c r="O90" s="603">
        <v>456694</v>
      </c>
      <c r="P90" s="600">
        <v>480004</v>
      </c>
      <c r="Q90" s="600">
        <v>497006</v>
      </c>
      <c r="R90" s="600">
        <v>465234</v>
      </c>
      <c r="S90" s="600">
        <v>476818</v>
      </c>
      <c r="T90" s="600">
        <v>440072</v>
      </c>
      <c r="U90" s="600">
        <v>460757</v>
      </c>
      <c r="V90" s="600">
        <v>466349</v>
      </c>
      <c r="W90" s="603">
        <f t="shared" si="335"/>
        <v>466385.59255597566</v>
      </c>
      <c r="X90" s="600">
        <f t="shared" si="408"/>
        <v>466422.18511195137</v>
      </c>
      <c r="Y90" s="600">
        <f t="shared" si="408"/>
        <v>466458.77766792709</v>
      </c>
      <c r="Z90" s="601">
        <f t="shared" si="408"/>
        <v>466495.37022390281</v>
      </c>
      <c r="AA90" s="604">
        <f t="shared" si="336"/>
        <v>6910137</v>
      </c>
      <c r="AB90" s="604">
        <f t="shared" si="337"/>
        <v>6860367</v>
      </c>
      <c r="AC90" s="604">
        <f t="shared" si="338"/>
        <v>7088536</v>
      </c>
      <c r="AD90" s="604">
        <f t="shared" si="339"/>
        <v>6804646</v>
      </c>
      <c r="AE90" s="604">
        <f t="shared" si="340"/>
        <v>6321899</v>
      </c>
      <c r="AF90" s="604">
        <f t="shared" si="341"/>
        <v>7152837</v>
      </c>
      <c r="AG90" s="604">
        <f t="shared" si="342"/>
        <v>7173452</v>
      </c>
      <c r="AH90" s="604">
        <f t="shared" si="343"/>
        <v>7880538</v>
      </c>
      <c r="AI90" s="605">
        <f t="shared" si="344"/>
        <v>8121871.3534015939</v>
      </c>
      <c r="AJ90" s="604">
        <f t="shared" si="345"/>
        <v>8363204.7068031877</v>
      </c>
      <c r="AK90" s="604">
        <f t="shared" si="346"/>
        <v>8604538.0602047816</v>
      </c>
      <c r="AL90" s="606">
        <f t="shared" si="347"/>
        <v>8845871.4136063736</v>
      </c>
      <c r="AM90" s="600">
        <f t="shared" si="348"/>
        <v>6474087</v>
      </c>
      <c r="AN90" s="600">
        <f t="shared" si="349"/>
        <v>6586335.75</v>
      </c>
      <c r="AO90" s="600">
        <f t="shared" si="350"/>
        <v>6826211</v>
      </c>
      <c r="AP90" s="600">
        <f t="shared" si="351"/>
        <v>6490211</v>
      </c>
      <c r="AQ90" s="600">
        <f t="shared" si="352"/>
        <v>6065537.75</v>
      </c>
      <c r="AR90" s="600">
        <f t="shared" si="353"/>
        <v>6923538.25</v>
      </c>
      <c r="AS90" s="600">
        <f t="shared" si="354"/>
        <v>6865213.25</v>
      </c>
      <c r="AT90" s="600">
        <f t="shared" si="355"/>
        <v>7626759.25</v>
      </c>
      <c r="AU90" s="603">
        <f t="shared" si="356"/>
        <v>7882916.9303735932</v>
      </c>
      <c r="AV90" s="600">
        <f t="shared" si="295"/>
        <v>8139085.6650389256</v>
      </c>
      <c r="AW90" s="600">
        <f t="shared" si="296"/>
        <v>8395265.0640076734</v>
      </c>
      <c r="AX90" s="601">
        <f t="shared" si="297"/>
        <v>8651454.7105533034</v>
      </c>
      <c r="AY90" s="600">
        <f t="shared" si="298"/>
        <v>436050</v>
      </c>
      <c r="AZ90" s="600">
        <f t="shared" si="299"/>
        <v>274031.25</v>
      </c>
      <c r="BA90" s="600">
        <f t="shared" si="300"/>
        <v>262325</v>
      </c>
      <c r="BB90" s="600">
        <f t="shared" si="301"/>
        <v>314435</v>
      </c>
      <c r="BC90" s="600">
        <f t="shared" si="302"/>
        <v>256361.25</v>
      </c>
      <c r="BD90" s="600">
        <f t="shared" si="303"/>
        <v>229298.75</v>
      </c>
      <c r="BE90" s="600">
        <f t="shared" si="357"/>
        <v>308238.75</v>
      </c>
      <c r="BF90" s="600">
        <f t="shared" si="358"/>
        <v>253778.75</v>
      </c>
      <c r="BG90" s="603">
        <f t="shared" si="359"/>
        <v>253893.53141790628</v>
      </c>
      <c r="BH90" s="600">
        <f t="shared" si="360"/>
        <v>254008.31283581254</v>
      </c>
      <c r="BI90" s="600">
        <f t="shared" si="361"/>
        <v>254123.09425371879</v>
      </c>
      <c r="BJ90" s="601">
        <f t="shared" si="362"/>
        <v>254237.87567162505</v>
      </c>
      <c r="BK90" s="604">
        <v>348840</v>
      </c>
      <c r="BL90" s="604">
        <v>219225</v>
      </c>
      <c r="BM90" s="604">
        <v>209860</v>
      </c>
      <c r="BN90" s="604">
        <v>251548</v>
      </c>
      <c r="BO90" s="604">
        <v>205089</v>
      </c>
      <c r="BP90" s="604">
        <v>183439</v>
      </c>
      <c r="BQ90" s="604">
        <v>246591</v>
      </c>
      <c r="BR90" s="604">
        <v>203023</v>
      </c>
      <c r="BS90" s="605">
        <f t="shared" si="363"/>
        <v>203114.82513432502</v>
      </c>
      <c r="BT90" s="604">
        <f t="shared" si="409"/>
        <v>203206.65026865003</v>
      </c>
      <c r="BU90" s="604">
        <f t="shared" si="409"/>
        <v>203298.47540297505</v>
      </c>
      <c r="BV90" s="606">
        <f t="shared" si="409"/>
        <v>203390.30053730003</v>
      </c>
      <c r="BW90" s="604">
        <f t="shared" si="364"/>
        <v>1319938.26</v>
      </c>
      <c r="BX90" s="604">
        <f t="shared" si="365"/>
        <v>1190323.26</v>
      </c>
      <c r="BY90" s="604">
        <f t="shared" si="366"/>
        <v>1180958.26</v>
      </c>
      <c r="BZ90" s="604">
        <f t="shared" si="367"/>
        <v>1230867.22</v>
      </c>
      <c r="CA90" s="604">
        <f t="shared" si="368"/>
        <v>1184932.26</v>
      </c>
      <c r="CB90" s="604">
        <f t="shared" si="369"/>
        <v>1166452.46</v>
      </c>
      <c r="CC90" s="604">
        <f t="shared" si="370"/>
        <v>1221149.2</v>
      </c>
      <c r="CD90" s="604">
        <f t="shared" si="371"/>
        <v>1154702.3</v>
      </c>
      <c r="CE90" s="605">
        <f t="shared" si="372"/>
        <v>1167400.5658671979</v>
      </c>
      <c r="CF90" s="604">
        <f t="shared" si="373"/>
        <v>1180265.8232282232</v>
      </c>
      <c r="CG90" s="604">
        <f t="shared" si="374"/>
        <v>1193300.2841395633</v>
      </c>
      <c r="CH90" s="606">
        <f t="shared" si="375"/>
        <v>1206506.189959761</v>
      </c>
      <c r="CI90" s="159">
        <f t="shared" si="376"/>
        <v>261.71428571428572</v>
      </c>
      <c r="CJ90" s="157">
        <v>303</v>
      </c>
      <c r="CK90" s="158">
        <v>297</v>
      </c>
      <c r="CL90" s="158">
        <v>279</v>
      </c>
      <c r="CM90" s="158">
        <v>274</v>
      </c>
      <c r="CN90" s="158">
        <v>257</v>
      </c>
      <c r="CO90" s="158">
        <v>242</v>
      </c>
      <c r="CP90" s="158">
        <v>244</v>
      </c>
      <c r="CQ90" s="158">
        <v>239</v>
      </c>
      <c r="CR90" s="157">
        <f t="shared" si="377"/>
        <v>243.41396417957077</v>
      </c>
      <c r="CS90" s="158">
        <f t="shared" si="410"/>
        <v>247.82792835914154</v>
      </c>
      <c r="CT90" s="158">
        <f t="shared" si="410"/>
        <v>252.24189253871231</v>
      </c>
      <c r="CU90" s="158">
        <f t="shared" si="410"/>
        <v>256.65585671828308</v>
      </c>
      <c r="CV90" s="310">
        <f t="shared" si="378"/>
        <v>250.03491044892692</v>
      </c>
      <c r="CW90" s="604">
        <f t="shared" si="379"/>
        <v>23942.636025356122</v>
      </c>
      <c r="CX90" s="600">
        <f t="shared" si="304"/>
        <v>23942.636025356122</v>
      </c>
      <c r="CY90" s="604">
        <f t="shared" si="305"/>
        <v>25032.781477250788</v>
      </c>
      <c r="CZ90" s="604">
        <f t="shared" si="306"/>
        <v>25146.285287234725</v>
      </c>
      <c r="DA90" s="604">
        <f t="shared" si="307"/>
        <v>25232.422514871636</v>
      </c>
      <c r="DB90" s="604">
        <f t="shared" si="308"/>
        <v>26048.122113012643</v>
      </c>
      <c r="DC90" s="604">
        <f t="shared" si="308"/>
        <v>26479.357627926373</v>
      </c>
      <c r="DD90" s="604">
        <f t="shared" si="309"/>
        <v>26931.540509428491</v>
      </c>
      <c r="DE90" s="605">
        <f t="shared" si="308"/>
        <v>27150.99054421578</v>
      </c>
      <c r="DF90" s="604">
        <f t="shared" si="308"/>
        <v>27524.333956490984</v>
      </c>
      <c r="DG90" s="604">
        <f t="shared" si="308"/>
        <v>27884.378428171603</v>
      </c>
      <c r="DH90" s="606">
        <f t="shared" si="308"/>
        <v>28231.822111100952</v>
      </c>
      <c r="DJ90" s="9" t="s">
        <v>83</v>
      </c>
      <c r="DK90" s="603">
        <f t="shared" si="310"/>
        <v>1439.1089108910892</v>
      </c>
      <c r="DL90" s="600">
        <f t="shared" si="311"/>
        <v>922.66414141414145</v>
      </c>
      <c r="DM90" s="600">
        <f t="shared" si="312"/>
        <v>940.23297491039432</v>
      </c>
      <c r="DN90" s="600">
        <f t="shared" si="313"/>
        <v>1147.5729927007299</v>
      </c>
      <c r="DO90" s="600">
        <f t="shared" si="314"/>
        <v>997.51459143968873</v>
      </c>
      <c r="DP90" s="600">
        <f t="shared" si="315"/>
        <v>947.51549586776855</v>
      </c>
      <c r="DQ90" s="600">
        <f t="shared" si="316"/>
        <v>1263.2735655737704</v>
      </c>
      <c r="DR90" s="601">
        <f t="shared" si="317"/>
        <v>1061.8357740585775</v>
      </c>
      <c r="DS90" s="600">
        <f t="shared" si="318"/>
        <v>1043.0524488340552</v>
      </c>
      <c r="DT90" s="600">
        <f t="shared" si="319"/>
        <v>1024.938208205956</v>
      </c>
      <c r="DU90" s="600">
        <f t="shared" si="320"/>
        <v>1007.457927373098</v>
      </c>
      <c r="DV90" s="600">
        <f t="shared" si="321"/>
        <v>990.57889783784628</v>
      </c>
      <c r="DW90" s="603">
        <f t="shared" si="322"/>
        <v>21366.623762376239</v>
      </c>
      <c r="DX90" s="600">
        <f t="shared" si="323"/>
        <v>22176.214646464647</v>
      </c>
      <c r="DY90" s="600">
        <f t="shared" si="324"/>
        <v>24466.706093189965</v>
      </c>
      <c r="DZ90" s="600">
        <f t="shared" si="325"/>
        <v>23686.901459854016</v>
      </c>
      <c r="EA90" s="600">
        <f t="shared" si="326"/>
        <v>23601.31420233463</v>
      </c>
      <c r="EB90" s="600">
        <f t="shared" si="327"/>
        <v>28609.662190082643</v>
      </c>
      <c r="EC90" s="600">
        <f t="shared" si="328"/>
        <v>28136.119877049179</v>
      </c>
      <c r="ED90" s="600">
        <f t="shared" si="329"/>
        <v>31911.126569037657</v>
      </c>
      <c r="EE90" s="603">
        <f t="shared" si="330"/>
        <v>32323.444747727546</v>
      </c>
      <c r="EF90" s="600">
        <f t="shared" si="331"/>
        <v>32721.075657848691</v>
      </c>
      <c r="EG90" s="600">
        <f t="shared" si="332"/>
        <v>33104.790334022335</v>
      </c>
      <c r="EH90" s="601">
        <f t="shared" si="333"/>
        <v>33475.306769895025</v>
      </c>
      <c r="EI90" s="603">
        <f t="shared" si="380"/>
        <v>22805.732673267328</v>
      </c>
      <c r="EJ90" s="600">
        <f t="shared" si="381"/>
        <v>23098.878787878788</v>
      </c>
      <c r="EK90" s="600">
        <f t="shared" si="382"/>
        <v>25406.939068100361</v>
      </c>
      <c r="EL90" s="600">
        <f t="shared" si="383"/>
        <v>24834.474452554747</v>
      </c>
      <c r="EM90" s="600">
        <f t="shared" si="384"/>
        <v>24598.828793774319</v>
      </c>
      <c r="EN90" s="600">
        <f t="shared" si="385"/>
        <v>29557.17768595041</v>
      </c>
      <c r="EO90" s="600">
        <f t="shared" si="386"/>
        <v>29399.39344262295</v>
      </c>
      <c r="EP90" s="601">
        <f t="shared" si="387"/>
        <v>32972.962343096231</v>
      </c>
      <c r="EQ90" s="600">
        <f t="shared" si="388"/>
        <v>33366.497196561599</v>
      </c>
      <c r="ER90" s="600">
        <f t="shared" si="389"/>
        <v>33746.013866054644</v>
      </c>
      <c r="ES90" s="600">
        <f t="shared" si="390"/>
        <v>34112.248261395434</v>
      </c>
      <c r="ET90" s="601">
        <f t="shared" si="391"/>
        <v>34465.885667732873</v>
      </c>
      <c r="EV90" s="605">
        <v>971098.26</v>
      </c>
      <c r="EW90" s="604">
        <v>971098.26</v>
      </c>
      <c r="EX90" s="604">
        <v>971098.26</v>
      </c>
      <c r="EY90" s="604">
        <v>979319.22</v>
      </c>
      <c r="EZ90" s="604">
        <v>979843.26</v>
      </c>
      <c r="FA90" s="604">
        <v>983013.46</v>
      </c>
      <c r="FB90" s="604">
        <v>974558.2</v>
      </c>
      <c r="FC90" s="604">
        <v>951679.3</v>
      </c>
      <c r="FD90" s="605">
        <f t="shared" si="392"/>
        <v>964285.74073287298</v>
      </c>
      <c r="FE90" s="604">
        <f t="shared" si="412"/>
        <v>977059.1729595731</v>
      </c>
      <c r="FF90" s="604">
        <f t="shared" si="412"/>
        <v>990001.80873658822</v>
      </c>
      <c r="FG90" s="606">
        <f t="shared" si="412"/>
        <v>1003115.8894224609</v>
      </c>
    </row>
    <row r="91" spans="1:163" x14ac:dyDescent="0.25">
      <c r="A91" s="108">
        <v>92</v>
      </c>
      <c r="B91" s="130" t="s">
        <v>84</v>
      </c>
      <c r="C91" s="605">
        <v>2093798</v>
      </c>
      <c r="D91" s="604">
        <v>2013221</v>
      </c>
      <c r="E91" s="604">
        <v>2090197</v>
      </c>
      <c r="F91" s="604">
        <v>2167814</v>
      </c>
      <c r="G91" s="604">
        <v>2124679</v>
      </c>
      <c r="H91" s="604">
        <v>2190613</v>
      </c>
      <c r="I91" s="600">
        <v>1798340</v>
      </c>
      <c r="J91" s="601">
        <v>2101931</v>
      </c>
      <c r="K91" s="600">
        <f t="shared" ref="K91:N91" si="415">J91*K$186</f>
        <v>2162713.2978646457</v>
      </c>
      <c r="L91" s="600">
        <f t="shared" si="415"/>
        <v>2223495.5957292914</v>
      </c>
      <c r="M91" s="600">
        <f t="shared" si="415"/>
        <v>2284277.8935939372</v>
      </c>
      <c r="N91" s="600">
        <f t="shared" si="415"/>
        <v>2345060.1914585824</v>
      </c>
      <c r="O91" s="603">
        <v>120900</v>
      </c>
      <c r="P91" s="600">
        <v>115344</v>
      </c>
      <c r="Q91" s="600">
        <v>108881</v>
      </c>
      <c r="R91" s="600">
        <v>106036</v>
      </c>
      <c r="S91" s="600">
        <v>103245</v>
      </c>
      <c r="T91" s="600">
        <v>104727</v>
      </c>
      <c r="U91" s="600">
        <v>94931</v>
      </c>
      <c r="V91" s="600">
        <v>105469</v>
      </c>
      <c r="W91" s="603">
        <f t="shared" si="335"/>
        <v>105477.27573402366</v>
      </c>
      <c r="X91" s="600">
        <f t="shared" si="408"/>
        <v>105485.55146804733</v>
      </c>
      <c r="Y91" s="600">
        <f t="shared" si="408"/>
        <v>105493.827202071</v>
      </c>
      <c r="Z91" s="601">
        <f t="shared" si="408"/>
        <v>105502.10293609466</v>
      </c>
      <c r="AA91" s="604">
        <f t="shared" si="336"/>
        <v>1972898</v>
      </c>
      <c r="AB91" s="604">
        <f t="shared" si="337"/>
        <v>1897877</v>
      </c>
      <c r="AC91" s="604">
        <f t="shared" si="338"/>
        <v>1981316</v>
      </c>
      <c r="AD91" s="604">
        <f t="shared" si="339"/>
        <v>2061778</v>
      </c>
      <c r="AE91" s="604">
        <f t="shared" si="340"/>
        <v>2021434</v>
      </c>
      <c r="AF91" s="604">
        <f t="shared" si="341"/>
        <v>2085886</v>
      </c>
      <c r="AG91" s="604">
        <f t="shared" si="342"/>
        <v>1703409</v>
      </c>
      <c r="AH91" s="604">
        <f t="shared" si="343"/>
        <v>1996462</v>
      </c>
      <c r="AI91" s="605">
        <f t="shared" si="344"/>
        <v>2057236.0221306221</v>
      </c>
      <c r="AJ91" s="604">
        <f t="shared" si="345"/>
        <v>2118010.0442612441</v>
      </c>
      <c r="AK91" s="604">
        <f t="shared" si="346"/>
        <v>2178784.0663918662</v>
      </c>
      <c r="AL91" s="606">
        <f t="shared" si="347"/>
        <v>2239558.0885224878</v>
      </c>
      <c r="AM91" s="600">
        <f t="shared" si="348"/>
        <v>1939898</v>
      </c>
      <c r="AN91" s="600">
        <f t="shared" si="349"/>
        <v>1840532</v>
      </c>
      <c r="AO91" s="600">
        <f t="shared" si="350"/>
        <v>1864394.75</v>
      </c>
      <c r="AP91" s="600">
        <f t="shared" si="351"/>
        <v>1921680.5</v>
      </c>
      <c r="AQ91" s="600">
        <f t="shared" si="352"/>
        <v>1935395.25</v>
      </c>
      <c r="AR91" s="600">
        <f t="shared" si="353"/>
        <v>1906102.25</v>
      </c>
      <c r="AS91" s="600">
        <f t="shared" si="354"/>
        <v>1688871.5</v>
      </c>
      <c r="AT91" s="600">
        <f t="shared" si="355"/>
        <v>1965924.5</v>
      </c>
      <c r="AU91" s="603">
        <f t="shared" si="356"/>
        <v>2031953.4178145509</v>
      </c>
      <c r="AV91" s="600">
        <f t="shared" si="295"/>
        <v>2097985.1850573123</v>
      </c>
      <c r="AW91" s="600">
        <f t="shared" si="296"/>
        <v>2164019.7012022836</v>
      </c>
      <c r="AX91" s="601">
        <f t="shared" si="297"/>
        <v>2230056.8588312459</v>
      </c>
      <c r="AY91" s="600">
        <f t="shared" si="298"/>
        <v>33000</v>
      </c>
      <c r="AZ91" s="600">
        <f t="shared" si="299"/>
        <v>57345</v>
      </c>
      <c r="BA91" s="600">
        <f t="shared" si="300"/>
        <v>116921.25</v>
      </c>
      <c r="BB91" s="600">
        <f t="shared" si="301"/>
        <v>140097.5</v>
      </c>
      <c r="BC91" s="600">
        <f t="shared" si="302"/>
        <v>86038.75</v>
      </c>
      <c r="BD91" s="600">
        <f t="shared" si="303"/>
        <v>179783.75</v>
      </c>
      <c r="BE91" s="600">
        <f t="shared" si="357"/>
        <v>14537.5</v>
      </c>
      <c r="BF91" s="600">
        <f t="shared" si="358"/>
        <v>30537.5</v>
      </c>
      <c r="BG91" s="603">
        <f t="shared" si="359"/>
        <v>30551.311785065976</v>
      </c>
      <c r="BH91" s="600">
        <f t="shared" si="360"/>
        <v>30565.123570131953</v>
      </c>
      <c r="BI91" s="600">
        <f t="shared" si="361"/>
        <v>30578.935355197933</v>
      </c>
      <c r="BJ91" s="601">
        <f t="shared" si="362"/>
        <v>30592.747140263909</v>
      </c>
      <c r="BK91" s="604">
        <v>26400</v>
      </c>
      <c r="BL91" s="604">
        <v>45876</v>
      </c>
      <c r="BM91" s="604">
        <v>93537</v>
      </c>
      <c r="BN91" s="604">
        <v>112078</v>
      </c>
      <c r="BO91" s="604">
        <v>68831</v>
      </c>
      <c r="BP91" s="604">
        <v>143827</v>
      </c>
      <c r="BQ91" s="604">
        <v>11630</v>
      </c>
      <c r="BR91" s="604">
        <v>24430</v>
      </c>
      <c r="BS91" s="605">
        <f t="shared" si="363"/>
        <v>24441.049428052782</v>
      </c>
      <c r="BT91" s="604">
        <f t="shared" si="409"/>
        <v>24452.098856105564</v>
      </c>
      <c r="BU91" s="604">
        <f t="shared" si="409"/>
        <v>24463.148284158346</v>
      </c>
      <c r="BV91" s="606">
        <f t="shared" si="409"/>
        <v>24474.197712211128</v>
      </c>
      <c r="BW91" s="604">
        <f t="shared" si="364"/>
        <v>718058.44000000006</v>
      </c>
      <c r="BX91" s="604">
        <f t="shared" si="365"/>
        <v>737534.44000000006</v>
      </c>
      <c r="BY91" s="604">
        <f t="shared" si="366"/>
        <v>785195.44000000006</v>
      </c>
      <c r="BZ91" s="604">
        <f t="shared" si="367"/>
        <v>808839.78</v>
      </c>
      <c r="CA91" s="604">
        <f t="shared" si="368"/>
        <v>768112.66</v>
      </c>
      <c r="CB91" s="604">
        <f t="shared" si="369"/>
        <v>845124.74</v>
      </c>
      <c r="CC91" s="604">
        <f t="shared" si="370"/>
        <v>711274.66</v>
      </c>
      <c r="CD91" s="604">
        <f t="shared" si="371"/>
        <v>709317.06</v>
      </c>
      <c r="CE91" s="605">
        <f t="shared" si="372"/>
        <v>718400.48089877993</v>
      </c>
      <c r="CF91" s="604">
        <f t="shared" si="373"/>
        <v>727604.07916534797</v>
      </c>
      <c r="CG91" s="604">
        <f t="shared" si="374"/>
        <v>736929.44673184364</v>
      </c>
      <c r="CH91" s="606">
        <f t="shared" si="375"/>
        <v>746378.19661797106</v>
      </c>
      <c r="CI91" s="159">
        <f t="shared" si="376"/>
        <v>57.571428571428569</v>
      </c>
      <c r="CJ91" s="157">
        <v>48</v>
      </c>
      <c r="CK91" s="158">
        <v>63</v>
      </c>
      <c r="CL91" s="158">
        <v>60</v>
      </c>
      <c r="CM91" s="158">
        <v>57</v>
      </c>
      <c r="CN91" s="158">
        <v>53</v>
      </c>
      <c r="CO91" s="158">
        <v>53</v>
      </c>
      <c r="CP91" s="158">
        <v>60</v>
      </c>
      <c r="CQ91" s="158">
        <v>57</v>
      </c>
      <c r="CR91" s="157">
        <f t="shared" si="377"/>
        <v>58.052702754123573</v>
      </c>
      <c r="CS91" s="158">
        <f t="shared" si="410"/>
        <v>59.105405508247145</v>
      </c>
      <c r="CT91" s="158">
        <f t="shared" si="410"/>
        <v>60.158108262370718</v>
      </c>
      <c r="CU91" s="158">
        <f t="shared" si="410"/>
        <v>61.21081101649429</v>
      </c>
      <c r="CV91" s="310">
        <f t="shared" si="378"/>
        <v>59.631756885308931</v>
      </c>
      <c r="CW91" s="604">
        <f t="shared" si="379"/>
        <v>23942.636025356122</v>
      </c>
      <c r="CX91" s="600">
        <f t="shared" si="304"/>
        <v>23942.636025356122</v>
      </c>
      <c r="CY91" s="604">
        <f t="shared" si="305"/>
        <v>25032.781477250788</v>
      </c>
      <c r="CZ91" s="604">
        <f t="shared" si="306"/>
        <v>25146.285287234725</v>
      </c>
      <c r="DA91" s="604">
        <f t="shared" si="307"/>
        <v>25232.422514871636</v>
      </c>
      <c r="DB91" s="604">
        <f t="shared" si="308"/>
        <v>26048.122113012643</v>
      </c>
      <c r="DC91" s="604">
        <f t="shared" si="308"/>
        <v>26479.357627926373</v>
      </c>
      <c r="DD91" s="604">
        <f t="shared" si="309"/>
        <v>26931.540509428491</v>
      </c>
      <c r="DE91" s="605">
        <f t="shared" si="308"/>
        <v>27150.99054421578</v>
      </c>
      <c r="DF91" s="604">
        <f t="shared" si="308"/>
        <v>27524.333956490984</v>
      </c>
      <c r="DG91" s="604">
        <f t="shared" si="308"/>
        <v>27884.378428171603</v>
      </c>
      <c r="DH91" s="606">
        <f t="shared" si="308"/>
        <v>28231.822111100952</v>
      </c>
      <c r="DJ91" s="9" t="s">
        <v>84</v>
      </c>
      <c r="DK91" s="603">
        <f t="shared" si="310"/>
        <v>687.5</v>
      </c>
      <c r="DL91" s="600">
        <f t="shared" si="311"/>
        <v>910.23809523809518</v>
      </c>
      <c r="DM91" s="600">
        <f t="shared" si="312"/>
        <v>1948.6875</v>
      </c>
      <c r="DN91" s="600">
        <f t="shared" si="313"/>
        <v>2457.8508771929824</v>
      </c>
      <c r="DO91" s="600">
        <f t="shared" si="314"/>
        <v>1623.3726415094341</v>
      </c>
      <c r="DP91" s="600">
        <f t="shared" si="315"/>
        <v>3392.1462264150941</v>
      </c>
      <c r="DQ91" s="600">
        <f t="shared" si="316"/>
        <v>242.29166666666666</v>
      </c>
      <c r="DR91" s="601">
        <f t="shared" si="317"/>
        <v>535.74561403508767</v>
      </c>
      <c r="DS91" s="600">
        <f t="shared" si="318"/>
        <v>526.26855143098169</v>
      </c>
      <c r="DT91" s="600">
        <f t="shared" si="319"/>
        <v>517.12907317533109</v>
      </c>
      <c r="DU91" s="600">
        <f t="shared" si="320"/>
        <v>508.30945716963731</v>
      </c>
      <c r="DV91" s="600">
        <f t="shared" si="321"/>
        <v>499.79320045310584</v>
      </c>
      <c r="DW91" s="603">
        <f t="shared" si="322"/>
        <v>40414.541666666664</v>
      </c>
      <c r="DX91" s="600">
        <f t="shared" si="323"/>
        <v>29214.79365079365</v>
      </c>
      <c r="DY91" s="600">
        <f t="shared" si="324"/>
        <v>31073.245833333334</v>
      </c>
      <c r="DZ91" s="600">
        <f t="shared" si="325"/>
        <v>33713.692982456138</v>
      </c>
      <c r="EA91" s="600">
        <f t="shared" si="326"/>
        <v>36516.891509433961</v>
      </c>
      <c r="EB91" s="600">
        <f t="shared" si="327"/>
        <v>35964.193396226416</v>
      </c>
      <c r="EC91" s="600">
        <f t="shared" si="328"/>
        <v>28147.858333333334</v>
      </c>
      <c r="ED91" s="600">
        <f t="shared" si="329"/>
        <v>34489.903508771931</v>
      </c>
      <c r="EE91" s="603">
        <f t="shared" si="330"/>
        <v>34911.11721239538</v>
      </c>
      <c r="EF91" s="600">
        <f t="shared" si="331"/>
        <v>35317.326778171664</v>
      </c>
      <c r="EG91" s="600">
        <f t="shared" si="332"/>
        <v>35709.319875345616</v>
      </c>
      <c r="EH91" s="601">
        <f t="shared" si="333"/>
        <v>36087.829987859179</v>
      </c>
      <c r="EI91" s="603">
        <f t="shared" si="380"/>
        <v>41102.041666666664</v>
      </c>
      <c r="EJ91" s="600">
        <f t="shared" si="381"/>
        <v>30125.031746031746</v>
      </c>
      <c r="EK91" s="600">
        <f t="shared" si="382"/>
        <v>33021.933333333334</v>
      </c>
      <c r="EL91" s="600">
        <f t="shared" si="383"/>
        <v>36171.543859649122</v>
      </c>
      <c r="EM91" s="600">
        <f t="shared" si="384"/>
        <v>38140.264150943396</v>
      </c>
      <c r="EN91" s="600">
        <f t="shared" si="385"/>
        <v>39356.339622641506</v>
      </c>
      <c r="EO91" s="600">
        <f t="shared" si="386"/>
        <v>28390.15</v>
      </c>
      <c r="EP91" s="601">
        <f t="shared" si="387"/>
        <v>35025.649122807015</v>
      </c>
      <c r="EQ91" s="600">
        <f t="shared" si="388"/>
        <v>35437.385763826365</v>
      </c>
      <c r="ER91" s="600">
        <f t="shared" si="389"/>
        <v>35834.455851346996</v>
      </c>
      <c r="ES91" s="600">
        <f t="shared" si="390"/>
        <v>36217.629332515251</v>
      </c>
      <c r="ET91" s="601">
        <f t="shared" si="391"/>
        <v>36587.623188312282</v>
      </c>
      <c r="EV91" s="605">
        <v>691658.44000000006</v>
      </c>
      <c r="EW91" s="604">
        <v>691658.44000000006</v>
      </c>
      <c r="EX91" s="604">
        <v>691658.44000000006</v>
      </c>
      <c r="EY91" s="604">
        <v>696761.78</v>
      </c>
      <c r="EZ91" s="604">
        <v>699281.66</v>
      </c>
      <c r="FA91" s="604">
        <v>701297.74</v>
      </c>
      <c r="FB91" s="604">
        <v>699644.66</v>
      </c>
      <c r="FC91" s="604">
        <v>684887.06</v>
      </c>
      <c r="FD91" s="605">
        <f t="shared" si="392"/>
        <v>693959.4314707272</v>
      </c>
      <c r="FE91" s="604">
        <f t="shared" si="412"/>
        <v>703151.98030924238</v>
      </c>
      <c r="FF91" s="604">
        <f t="shared" si="412"/>
        <v>712466.29844768532</v>
      </c>
      <c r="FG91" s="606">
        <f t="shared" si="412"/>
        <v>721903.99890575989</v>
      </c>
    </row>
    <row r="92" spans="1:163" x14ac:dyDescent="0.25">
      <c r="A92" s="108">
        <v>93</v>
      </c>
      <c r="B92" s="130" t="s">
        <v>85</v>
      </c>
      <c r="C92" s="605">
        <v>59168531</v>
      </c>
      <c r="D92" s="604">
        <v>63217826</v>
      </c>
      <c r="E92" s="604">
        <v>61129867</v>
      </c>
      <c r="F92" s="604">
        <v>60943286</v>
      </c>
      <c r="G92" s="604">
        <v>62549749</v>
      </c>
      <c r="H92" s="604">
        <v>63815694</v>
      </c>
      <c r="I92" s="600">
        <v>69282290</v>
      </c>
      <c r="J92" s="601">
        <v>72675183</v>
      </c>
      <c r="K92" s="600">
        <f t="shared" ref="K92:N92" si="416">J92*K$186</f>
        <v>74776757.514326885</v>
      </c>
      <c r="L92" s="600">
        <f t="shared" si="416"/>
        <v>76878332.028653771</v>
      </c>
      <c r="M92" s="600">
        <f t="shared" si="416"/>
        <v>78979906.542980656</v>
      </c>
      <c r="N92" s="600">
        <f t="shared" si="416"/>
        <v>81081481.057307526</v>
      </c>
      <c r="O92" s="603">
        <v>4830284</v>
      </c>
      <c r="P92" s="600">
        <v>4691970</v>
      </c>
      <c r="Q92" s="600">
        <v>5783855</v>
      </c>
      <c r="R92" s="600">
        <v>5110095</v>
      </c>
      <c r="S92" s="600">
        <v>5130440</v>
      </c>
      <c r="T92" s="600">
        <v>5072177</v>
      </c>
      <c r="U92" s="600">
        <v>5125883</v>
      </c>
      <c r="V92" s="600">
        <v>5591432</v>
      </c>
      <c r="W92" s="603">
        <f t="shared" si="335"/>
        <v>5591870.7374872556</v>
      </c>
      <c r="X92" s="600">
        <f t="shared" si="408"/>
        <v>5592309.4749745121</v>
      </c>
      <c r="Y92" s="600">
        <f t="shared" si="408"/>
        <v>5592748.2124617686</v>
      </c>
      <c r="Z92" s="601">
        <f t="shared" si="408"/>
        <v>5593186.9499490242</v>
      </c>
      <c r="AA92" s="604">
        <f t="shared" si="336"/>
        <v>54338247</v>
      </c>
      <c r="AB92" s="604">
        <f t="shared" si="337"/>
        <v>58525856</v>
      </c>
      <c r="AC92" s="604">
        <f t="shared" si="338"/>
        <v>55346012</v>
      </c>
      <c r="AD92" s="604">
        <f t="shared" si="339"/>
        <v>55833191</v>
      </c>
      <c r="AE92" s="604">
        <f t="shared" si="340"/>
        <v>57419309</v>
      </c>
      <c r="AF92" s="604">
        <f t="shared" si="341"/>
        <v>58743517</v>
      </c>
      <c r="AG92" s="604">
        <f t="shared" si="342"/>
        <v>64156407</v>
      </c>
      <c r="AH92" s="604">
        <f t="shared" si="343"/>
        <v>67083751</v>
      </c>
      <c r="AI92" s="605">
        <f t="shared" si="344"/>
        <v>69184886.776839629</v>
      </c>
      <c r="AJ92" s="604">
        <f t="shared" si="345"/>
        <v>71286022.553679258</v>
      </c>
      <c r="AK92" s="604">
        <f t="shared" si="346"/>
        <v>73387158.330518886</v>
      </c>
      <c r="AL92" s="606">
        <f t="shared" si="347"/>
        <v>75488294.1073585</v>
      </c>
      <c r="AM92" s="600">
        <f t="shared" si="348"/>
        <v>49066392</v>
      </c>
      <c r="AN92" s="600">
        <f t="shared" si="349"/>
        <v>52571077.25</v>
      </c>
      <c r="AO92" s="600">
        <f t="shared" si="350"/>
        <v>49682345.75</v>
      </c>
      <c r="AP92" s="600">
        <f t="shared" si="351"/>
        <v>51400386</v>
      </c>
      <c r="AQ92" s="600">
        <f t="shared" si="352"/>
        <v>53983134</v>
      </c>
      <c r="AR92" s="600">
        <f t="shared" si="353"/>
        <v>55226275.75</v>
      </c>
      <c r="AS92" s="600">
        <f t="shared" si="354"/>
        <v>59526838.25</v>
      </c>
      <c r="AT92" s="600">
        <f t="shared" si="355"/>
        <v>62911773.5</v>
      </c>
      <c r="AU92" s="603">
        <f t="shared" si="356"/>
        <v>65024772.408146851</v>
      </c>
      <c r="AV92" s="600">
        <f t="shared" si="295"/>
        <v>67137862.501169905</v>
      </c>
      <c r="AW92" s="600">
        <f t="shared" si="296"/>
        <v>69251040.562125221</v>
      </c>
      <c r="AX92" s="601">
        <f t="shared" si="297"/>
        <v>71364303.153510123</v>
      </c>
      <c r="AY92" s="600">
        <f t="shared" si="298"/>
        <v>5271855</v>
      </c>
      <c r="AZ92" s="600">
        <f t="shared" si="299"/>
        <v>5954778.75</v>
      </c>
      <c r="BA92" s="600">
        <f t="shared" si="300"/>
        <v>5663666.25</v>
      </c>
      <c r="BB92" s="600">
        <f t="shared" si="301"/>
        <v>4432805</v>
      </c>
      <c r="BC92" s="600">
        <f t="shared" si="302"/>
        <v>3436175</v>
      </c>
      <c r="BD92" s="600">
        <f t="shared" si="303"/>
        <v>3517241.25</v>
      </c>
      <c r="BE92" s="600">
        <f t="shared" si="357"/>
        <v>4629568.75</v>
      </c>
      <c r="BF92" s="600">
        <f t="shared" si="358"/>
        <v>4171977.5</v>
      </c>
      <c r="BG92" s="603">
        <f t="shared" si="359"/>
        <v>4173864.4408605844</v>
      </c>
      <c r="BH92" s="600">
        <f t="shared" si="360"/>
        <v>4175751.3817211688</v>
      </c>
      <c r="BI92" s="600">
        <f t="shared" si="361"/>
        <v>4177638.3225817536</v>
      </c>
      <c r="BJ92" s="601">
        <f t="shared" si="362"/>
        <v>4179525.2634423375</v>
      </c>
      <c r="BK92" s="604">
        <v>4217484</v>
      </c>
      <c r="BL92" s="604">
        <v>4763823</v>
      </c>
      <c r="BM92" s="604">
        <v>4530933</v>
      </c>
      <c r="BN92" s="604">
        <v>3546244</v>
      </c>
      <c r="BO92" s="604">
        <v>2748940</v>
      </c>
      <c r="BP92" s="604">
        <v>2813793</v>
      </c>
      <c r="BQ92" s="604">
        <v>3703655</v>
      </c>
      <c r="BR92" s="604">
        <v>3337582</v>
      </c>
      <c r="BS92" s="605">
        <f t="shared" si="363"/>
        <v>3339091.5526884673</v>
      </c>
      <c r="BT92" s="604">
        <f t="shared" si="409"/>
        <v>3340601.1053769351</v>
      </c>
      <c r="BU92" s="604">
        <f t="shared" si="409"/>
        <v>3342110.6580654029</v>
      </c>
      <c r="BV92" s="606">
        <f t="shared" si="409"/>
        <v>3343620.2107538702</v>
      </c>
      <c r="BW92" s="604">
        <f t="shared" si="364"/>
        <v>35569579.5</v>
      </c>
      <c r="BX92" s="604">
        <f t="shared" si="365"/>
        <v>36115918.5</v>
      </c>
      <c r="BY92" s="604">
        <f t="shared" si="366"/>
        <v>35883028.5</v>
      </c>
      <c r="BZ92" s="604">
        <f t="shared" si="367"/>
        <v>35743558.159999996</v>
      </c>
      <c r="CA92" s="604">
        <f t="shared" si="368"/>
        <v>35845422.980000004</v>
      </c>
      <c r="CB92" s="604">
        <f t="shared" si="369"/>
        <v>36820869.399999999</v>
      </c>
      <c r="CC92" s="604">
        <f t="shared" si="370"/>
        <v>37874633.600000001</v>
      </c>
      <c r="CD92" s="604">
        <f t="shared" si="371"/>
        <v>37371159.600000001</v>
      </c>
      <c r="CE92" s="605">
        <f t="shared" si="372"/>
        <v>37823495.685263075</v>
      </c>
      <c r="CF92" s="604">
        <f t="shared" si="373"/>
        <v>38281803.654083684</v>
      </c>
      <c r="CG92" s="604">
        <f t="shared" si="374"/>
        <v>38746162.613148414</v>
      </c>
      <c r="CH92" s="606">
        <f t="shared" si="375"/>
        <v>39216652.717032343</v>
      </c>
      <c r="CI92" s="159">
        <f t="shared" si="376"/>
        <v>2504.8571428571427</v>
      </c>
      <c r="CJ92" s="157">
        <v>2014</v>
      </c>
      <c r="CK92" s="158">
        <v>2126</v>
      </c>
      <c r="CL92" s="158">
        <v>2216</v>
      </c>
      <c r="CM92" s="158">
        <v>2342</v>
      </c>
      <c r="CN92" s="158">
        <v>2423</v>
      </c>
      <c r="CO92" s="158">
        <v>2637</v>
      </c>
      <c r="CP92" s="158">
        <v>2817</v>
      </c>
      <c r="CQ92" s="158">
        <v>2973</v>
      </c>
      <c r="CR92" s="157">
        <f t="shared" si="377"/>
        <v>3027.9067594387611</v>
      </c>
      <c r="CS92" s="158">
        <f t="shared" si="410"/>
        <v>3082.8135188775223</v>
      </c>
      <c r="CT92" s="158">
        <f t="shared" si="410"/>
        <v>3137.7202783162834</v>
      </c>
      <c r="CU92" s="158">
        <f t="shared" si="410"/>
        <v>3192.6270377550445</v>
      </c>
      <c r="CV92" s="310">
        <f t="shared" si="378"/>
        <v>3110.2668985969026</v>
      </c>
      <c r="CW92" s="604">
        <f t="shared" si="379"/>
        <v>23942.636025356122</v>
      </c>
      <c r="CX92" s="600">
        <f t="shared" si="304"/>
        <v>23942.636025356122</v>
      </c>
      <c r="CY92" s="604">
        <f t="shared" si="305"/>
        <v>25032.781477250788</v>
      </c>
      <c r="CZ92" s="604">
        <f t="shared" si="306"/>
        <v>25146.285287234725</v>
      </c>
      <c r="DA92" s="604">
        <f t="shared" si="307"/>
        <v>25232.422514871636</v>
      </c>
      <c r="DB92" s="604">
        <f t="shared" si="308"/>
        <v>26048.122113012643</v>
      </c>
      <c r="DC92" s="604">
        <f t="shared" si="308"/>
        <v>26479.357627926373</v>
      </c>
      <c r="DD92" s="604">
        <f t="shared" si="309"/>
        <v>26931.540509428491</v>
      </c>
      <c r="DE92" s="605">
        <f t="shared" si="308"/>
        <v>27150.99054421578</v>
      </c>
      <c r="DF92" s="604">
        <f t="shared" si="308"/>
        <v>27524.333956490984</v>
      </c>
      <c r="DG92" s="604">
        <f t="shared" si="308"/>
        <v>27884.378428171603</v>
      </c>
      <c r="DH92" s="606">
        <f t="shared" si="308"/>
        <v>28231.822111100952</v>
      </c>
      <c r="DJ92" s="9" t="s">
        <v>85</v>
      </c>
      <c r="DK92" s="603">
        <f t="shared" si="310"/>
        <v>2617.6042701092351</v>
      </c>
      <c r="DL92" s="600">
        <f t="shared" si="311"/>
        <v>2800.9307384760114</v>
      </c>
      <c r="DM92" s="600">
        <f t="shared" si="312"/>
        <v>2555.8060694945848</v>
      </c>
      <c r="DN92" s="600">
        <f t="shared" si="313"/>
        <v>1892.7433817250214</v>
      </c>
      <c r="DO92" s="600">
        <f t="shared" si="314"/>
        <v>1418.1489888567892</v>
      </c>
      <c r="DP92" s="600">
        <f t="shared" si="315"/>
        <v>1333.8040386803186</v>
      </c>
      <c r="DQ92" s="600">
        <f t="shared" si="316"/>
        <v>1643.4393858714946</v>
      </c>
      <c r="DR92" s="601">
        <f t="shared" si="317"/>
        <v>1403.2887655566767</v>
      </c>
      <c r="DS92" s="600">
        <f t="shared" si="318"/>
        <v>1378.4653136526017</v>
      </c>
      <c r="DT92" s="600">
        <f t="shared" si="319"/>
        <v>1354.5261029092653</v>
      </c>
      <c r="DU92" s="600">
        <f t="shared" si="320"/>
        <v>1331.4247134940581</v>
      </c>
      <c r="DV92" s="600">
        <f t="shared" si="321"/>
        <v>1309.1179188851477</v>
      </c>
      <c r="DW92" s="603">
        <f t="shared" si="322"/>
        <v>24362.657398212512</v>
      </c>
      <c r="DX92" s="600">
        <f t="shared" si="323"/>
        <v>24727.693908748824</v>
      </c>
      <c r="DY92" s="600">
        <f t="shared" si="324"/>
        <v>22419.831114620938</v>
      </c>
      <c r="DZ92" s="600">
        <f t="shared" si="325"/>
        <v>21947.218616567035</v>
      </c>
      <c r="EA92" s="600">
        <f t="shared" si="326"/>
        <v>22279.460998761864</v>
      </c>
      <c r="EB92" s="600">
        <f t="shared" si="327"/>
        <v>20942.842529389458</v>
      </c>
      <c r="EC92" s="600">
        <f t="shared" si="328"/>
        <v>21131.287983670572</v>
      </c>
      <c r="ED92" s="600">
        <f t="shared" si="329"/>
        <v>21161.040531449715</v>
      </c>
      <c r="EE92" s="603">
        <f t="shared" si="330"/>
        <v>21470.615676431593</v>
      </c>
      <c r="EF92" s="600">
        <f t="shared" si="331"/>
        <v>21769.163383062329</v>
      </c>
      <c r="EG92" s="600">
        <f t="shared" si="332"/>
        <v>22057.26255658306</v>
      </c>
      <c r="EH92" s="601">
        <f t="shared" si="333"/>
        <v>22335.452278214827</v>
      </c>
      <c r="EI92" s="603">
        <f t="shared" si="380"/>
        <v>26980.261668321746</v>
      </c>
      <c r="EJ92" s="600">
        <f t="shared" si="381"/>
        <v>27528.624647224835</v>
      </c>
      <c r="EK92" s="600">
        <f t="shared" si="382"/>
        <v>24975.637184115523</v>
      </c>
      <c r="EL92" s="600">
        <f t="shared" si="383"/>
        <v>23839.961998292056</v>
      </c>
      <c r="EM92" s="600">
        <f t="shared" si="384"/>
        <v>23697.609987618653</v>
      </c>
      <c r="EN92" s="600">
        <f t="shared" si="385"/>
        <v>22276.646568069777</v>
      </c>
      <c r="EO92" s="600">
        <f t="shared" si="386"/>
        <v>22774.727369542066</v>
      </c>
      <c r="EP92" s="601">
        <f t="shared" si="387"/>
        <v>22564.329297006392</v>
      </c>
      <c r="EQ92" s="600">
        <f t="shared" si="388"/>
        <v>22849.080990084196</v>
      </c>
      <c r="ER92" s="600">
        <f t="shared" si="389"/>
        <v>23123.689485971594</v>
      </c>
      <c r="ES92" s="600">
        <f t="shared" si="390"/>
        <v>23388.68727007712</v>
      </c>
      <c r="ET92" s="601">
        <f t="shared" si="391"/>
        <v>23644.570197099976</v>
      </c>
      <c r="EV92" s="605">
        <v>31352095.5</v>
      </c>
      <c r="EW92" s="604">
        <v>31352095.5</v>
      </c>
      <c r="EX92" s="604">
        <v>31352095.5</v>
      </c>
      <c r="EY92" s="604">
        <v>32197314.16</v>
      </c>
      <c r="EZ92" s="604">
        <v>33096482.98</v>
      </c>
      <c r="FA92" s="604">
        <v>34007076.399999999</v>
      </c>
      <c r="FB92" s="604">
        <v>34170978.600000001</v>
      </c>
      <c r="FC92" s="604">
        <v>34033577.600000001</v>
      </c>
      <c r="FD92" s="605">
        <f t="shared" si="392"/>
        <v>34484404.13257461</v>
      </c>
      <c r="FE92" s="604">
        <f t="shared" si="412"/>
        <v>34941202.548706748</v>
      </c>
      <c r="FF92" s="604">
        <f t="shared" si="412"/>
        <v>35404051.955083013</v>
      </c>
      <c r="FG92" s="606">
        <f t="shared" si="412"/>
        <v>35873032.50627847</v>
      </c>
    </row>
    <row r="93" spans="1:163" x14ac:dyDescent="0.25">
      <c r="A93" s="108">
        <v>95</v>
      </c>
      <c r="B93" s="130" t="s">
        <v>86</v>
      </c>
      <c r="C93" s="605">
        <v>12695068</v>
      </c>
      <c r="D93" s="604">
        <v>13996851</v>
      </c>
      <c r="E93" s="604">
        <v>14134094</v>
      </c>
      <c r="F93" s="604">
        <v>14457613</v>
      </c>
      <c r="G93" s="604">
        <v>14680450</v>
      </c>
      <c r="H93" s="604">
        <v>14613190</v>
      </c>
      <c r="I93" s="600">
        <v>16456639</v>
      </c>
      <c r="J93" s="601">
        <v>16895923</v>
      </c>
      <c r="K93" s="600">
        <f t="shared" ref="K93:N93" si="417">J93*K$186</f>
        <v>17384508.507556681</v>
      </c>
      <c r="L93" s="600">
        <f t="shared" si="417"/>
        <v>17873094.015113361</v>
      </c>
      <c r="M93" s="600">
        <f t="shared" si="417"/>
        <v>18361679.522670038</v>
      </c>
      <c r="N93" s="600">
        <f t="shared" si="417"/>
        <v>18850265.030226715</v>
      </c>
      <c r="O93" s="603">
        <v>662630</v>
      </c>
      <c r="P93" s="600">
        <v>1275334</v>
      </c>
      <c r="Q93" s="600">
        <v>1233683</v>
      </c>
      <c r="R93" s="600">
        <v>996846</v>
      </c>
      <c r="S93" s="600">
        <v>898221</v>
      </c>
      <c r="T93" s="600">
        <v>1034638</v>
      </c>
      <c r="U93" s="600">
        <v>819000</v>
      </c>
      <c r="V93" s="600">
        <v>1065473</v>
      </c>
      <c r="W93" s="603">
        <f t="shared" si="335"/>
        <v>1065556.6034394694</v>
      </c>
      <c r="X93" s="600">
        <f t="shared" si="408"/>
        <v>1065640.2068789387</v>
      </c>
      <c r="Y93" s="600">
        <f t="shared" si="408"/>
        <v>1065723.8103184081</v>
      </c>
      <c r="Z93" s="601">
        <f t="shared" si="408"/>
        <v>1065807.4137578774</v>
      </c>
      <c r="AA93" s="604">
        <f t="shared" si="336"/>
        <v>12032438</v>
      </c>
      <c r="AB93" s="604">
        <f t="shared" si="337"/>
        <v>12721517</v>
      </c>
      <c r="AC93" s="604">
        <f t="shared" si="338"/>
        <v>12900411</v>
      </c>
      <c r="AD93" s="604">
        <f t="shared" si="339"/>
        <v>13460767</v>
      </c>
      <c r="AE93" s="604">
        <f t="shared" si="340"/>
        <v>13782229</v>
      </c>
      <c r="AF93" s="604">
        <f t="shared" si="341"/>
        <v>13578552</v>
      </c>
      <c r="AG93" s="604">
        <f t="shared" si="342"/>
        <v>15637639</v>
      </c>
      <c r="AH93" s="604">
        <f t="shared" si="343"/>
        <v>15830450</v>
      </c>
      <c r="AI93" s="605">
        <f t="shared" si="344"/>
        <v>16318951.904117212</v>
      </c>
      <c r="AJ93" s="604">
        <f t="shared" si="345"/>
        <v>16807453.808234423</v>
      </c>
      <c r="AK93" s="604">
        <f t="shared" si="346"/>
        <v>17295955.712351631</v>
      </c>
      <c r="AL93" s="606">
        <f t="shared" si="347"/>
        <v>17784457.616468839</v>
      </c>
      <c r="AM93" s="600">
        <f t="shared" si="348"/>
        <v>10818648</v>
      </c>
      <c r="AN93" s="600">
        <f t="shared" si="349"/>
        <v>11185764.5</v>
      </c>
      <c r="AO93" s="600">
        <f t="shared" si="350"/>
        <v>11347111</v>
      </c>
      <c r="AP93" s="600">
        <f t="shared" si="351"/>
        <v>11816303.25</v>
      </c>
      <c r="AQ93" s="600">
        <f t="shared" si="352"/>
        <v>12069776.5</v>
      </c>
      <c r="AR93" s="600">
        <f t="shared" si="353"/>
        <v>12298169.5</v>
      </c>
      <c r="AS93" s="600">
        <f t="shared" si="354"/>
        <v>14508555.25</v>
      </c>
      <c r="AT93" s="600">
        <f t="shared" si="355"/>
        <v>14721818.75</v>
      </c>
      <c r="AU93" s="603">
        <f t="shared" si="356"/>
        <v>15216276.070372408</v>
      </c>
      <c r="AV93" s="600">
        <f t="shared" si="295"/>
        <v>15710754.728678014</v>
      </c>
      <c r="AW93" s="600">
        <f t="shared" si="296"/>
        <v>16205253.972128218</v>
      </c>
      <c r="AX93" s="601">
        <f t="shared" si="297"/>
        <v>16699772.996322056</v>
      </c>
      <c r="AY93" s="600">
        <f t="shared" si="298"/>
        <v>1213790</v>
      </c>
      <c r="AZ93" s="600">
        <f t="shared" si="299"/>
        <v>1535752.5</v>
      </c>
      <c r="BA93" s="600">
        <f t="shared" si="300"/>
        <v>1553300</v>
      </c>
      <c r="BB93" s="600">
        <f t="shared" si="301"/>
        <v>1644463.75</v>
      </c>
      <c r="BC93" s="600">
        <f t="shared" si="302"/>
        <v>1712452.5</v>
      </c>
      <c r="BD93" s="600">
        <f t="shared" si="303"/>
        <v>1280382.5</v>
      </c>
      <c r="BE93" s="600">
        <f t="shared" si="357"/>
        <v>1129083.75</v>
      </c>
      <c r="BF93" s="600">
        <f t="shared" si="358"/>
        <v>1108631.25</v>
      </c>
      <c r="BG93" s="603">
        <f t="shared" si="359"/>
        <v>1109132.6720726131</v>
      </c>
      <c r="BH93" s="600">
        <f t="shared" si="360"/>
        <v>1109634.0941452263</v>
      </c>
      <c r="BI93" s="600">
        <f t="shared" si="361"/>
        <v>1110135.5162178397</v>
      </c>
      <c r="BJ93" s="601">
        <f t="shared" si="362"/>
        <v>1110636.9382904528</v>
      </c>
      <c r="BK93" s="604">
        <v>971032</v>
      </c>
      <c r="BL93" s="604">
        <v>1228602</v>
      </c>
      <c r="BM93" s="604">
        <v>1242640</v>
      </c>
      <c r="BN93" s="604">
        <v>1315571</v>
      </c>
      <c r="BO93" s="604">
        <v>1369962</v>
      </c>
      <c r="BP93" s="604">
        <v>1024306</v>
      </c>
      <c r="BQ93" s="604">
        <v>903267</v>
      </c>
      <c r="BR93" s="604">
        <v>886905</v>
      </c>
      <c r="BS93" s="605">
        <f t="shared" si="363"/>
        <v>887306.13765809056</v>
      </c>
      <c r="BT93" s="604">
        <f t="shared" si="409"/>
        <v>887707.27531618113</v>
      </c>
      <c r="BU93" s="604">
        <f t="shared" si="409"/>
        <v>888108.41297427169</v>
      </c>
      <c r="BV93" s="606">
        <f t="shared" si="409"/>
        <v>888509.55063236225</v>
      </c>
      <c r="BW93" s="604">
        <f t="shared" si="364"/>
        <v>6017956.2999999998</v>
      </c>
      <c r="BX93" s="604">
        <f t="shared" si="365"/>
        <v>6275526.2999999998</v>
      </c>
      <c r="BY93" s="604">
        <f t="shared" si="366"/>
        <v>6289564.2999999998</v>
      </c>
      <c r="BZ93" s="604">
        <f t="shared" si="367"/>
        <v>6540475.5200000005</v>
      </c>
      <c r="CA93" s="604">
        <f t="shared" si="368"/>
        <v>6830505</v>
      </c>
      <c r="CB93" s="604">
        <f t="shared" si="369"/>
        <v>6673359.96</v>
      </c>
      <c r="CC93" s="604">
        <f t="shared" si="370"/>
        <v>6635934.8200000003</v>
      </c>
      <c r="CD93" s="604">
        <f t="shared" si="371"/>
        <v>6618832.7400000002</v>
      </c>
      <c r="CE93" s="605">
        <f t="shared" si="372"/>
        <v>6695161.9842580976</v>
      </c>
      <c r="CF93" s="604">
        <f t="shared" si="373"/>
        <v>6772497.0118465815</v>
      </c>
      <c r="CG93" s="604">
        <f t="shared" si="374"/>
        <v>6850851.1458964078</v>
      </c>
      <c r="CH93" s="606">
        <f t="shared" si="375"/>
        <v>6930237.8860236825</v>
      </c>
      <c r="CI93" s="159">
        <f t="shared" si="376"/>
        <v>614.85714285714289</v>
      </c>
      <c r="CJ93" s="157">
        <v>491</v>
      </c>
      <c r="CK93" s="158">
        <v>577</v>
      </c>
      <c r="CL93" s="158">
        <v>590</v>
      </c>
      <c r="CM93" s="158">
        <v>623</v>
      </c>
      <c r="CN93" s="158">
        <v>646</v>
      </c>
      <c r="CO93" s="158">
        <v>664</v>
      </c>
      <c r="CP93" s="158">
        <v>598</v>
      </c>
      <c r="CQ93" s="158">
        <v>606</v>
      </c>
      <c r="CR93" s="157">
        <f t="shared" si="377"/>
        <v>617.19189243857693</v>
      </c>
      <c r="CS93" s="158">
        <f t="shared" si="410"/>
        <v>628.38378487715386</v>
      </c>
      <c r="CT93" s="158">
        <f t="shared" si="410"/>
        <v>639.57567731573079</v>
      </c>
      <c r="CU93" s="158">
        <f t="shared" si="410"/>
        <v>650.76756975430771</v>
      </c>
      <c r="CV93" s="310">
        <f t="shared" si="378"/>
        <v>633.97973109644238</v>
      </c>
      <c r="CW93" s="604">
        <f t="shared" si="379"/>
        <v>23942.636025356122</v>
      </c>
      <c r="CX93" s="600">
        <f t="shared" si="304"/>
        <v>23942.636025356122</v>
      </c>
      <c r="CY93" s="604">
        <f t="shared" si="305"/>
        <v>25032.781477250788</v>
      </c>
      <c r="CZ93" s="604">
        <f t="shared" si="306"/>
        <v>25146.285287234725</v>
      </c>
      <c r="DA93" s="604">
        <f t="shared" si="307"/>
        <v>25232.422514871636</v>
      </c>
      <c r="DB93" s="604">
        <f t="shared" si="308"/>
        <v>26048.122113012643</v>
      </c>
      <c r="DC93" s="604">
        <f t="shared" si="308"/>
        <v>26479.357627926373</v>
      </c>
      <c r="DD93" s="604">
        <f t="shared" si="309"/>
        <v>26931.540509428491</v>
      </c>
      <c r="DE93" s="605">
        <f t="shared" si="308"/>
        <v>27150.99054421578</v>
      </c>
      <c r="DF93" s="604">
        <f t="shared" si="308"/>
        <v>27524.333956490984</v>
      </c>
      <c r="DG93" s="604">
        <f t="shared" si="308"/>
        <v>27884.378428171603</v>
      </c>
      <c r="DH93" s="606">
        <f t="shared" si="308"/>
        <v>28231.822111100952</v>
      </c>
      <c r="DJ93" s="9" t="s">
        <v>86</v>
      </c>
      <c r="DK93" s="603">
        <f t="shared" si="310"/>
        <v>2472.0773930753562</v>
      </c>
      <c r="DL93" s="600">
        <f t="shared" si="311"/>
        <v>2661.6161178509533</v>
      </c>
      <c r="DM93" s="600">
        <f t="shared" si="312"/>
        <v>2632.7118644067796</v>
      </c>
      <c r="DN93" s="600">
        <f t="shared" si="313"/>
        <v>2639.5886837881221</v>
      </c>
      <c r="DO93" s="600">
        <f t="shared" si="314"/>
        <v>2650.8552631578946</v>
      </c>
      <c r="DP93" s="600">
        <f t="shared" si="315"/>
        <v>1928.2868975903614</v>
      </c>
      <c r="DQ93" s="600">
        <f t="shared" si="316"/>
        <v>1888.0999163879599</v>
      </c>
      <c r="DR93" s="601">
        <f t="shared" si="317"/>
        <v>1829.424504950495</v>
      </c>
      <c r="DS93" s="600">
        <f t="shared" si="318"/>
        <v>1797.0629323893691</v>
      </c>
      <c r="DT93" s="600">
        <f t="shared" si="319"/>
        <v>1765.8541178973207</v>
      </c>
      <c r="DU93" s="600">
        <f t="shared" si="320"/>
        <v>1735.7375453629295</v>
      </c>
      <c r="DV93" s="600">
        <f t="shared" si="321"/>
        <v>1706.656861696051</v>
      </c>
      <c r="DW93" s="603">
        <f t="shared" si="322"/>
        <v>22033.906313645621</v>
      </c>
      <c r="DX93" s="600">
        <f t="shared" si="323"/>
        <v>19386.073656845754</v>
      </c>
      <c r="DY93" s="600">
        <f t="shared" si="324"/>
        <v>19232.391525423729</v>
      </c>
      <c r="DZ93" s="600">
        <f t="shared" si="325"/>
        <v>18966.778892455859</v>
      </c>
      <c r="EA93" s="600">
        <f t="shared" si="326"/>
        <v>18683.864551083592</v>
      </c>
      <c r="EB93" s="600">
        <f t="shared" si="327"/>
        <v>18521.339608433736</v>
      </c>
      <c r="EC93" s="600">
        <f t="shared" si="328"/>
        <v>24261.798076923078</v>
      </c>
      <c r="ED93" s="600">
        <f t="shared" si="329"/>
        <v>24293.430280528053</v>
      </c>
      <c r="EE93" s="603">
        <f t="shared" si="330"/>
        <v>24643.582358072345</v>
      </c>
      <c r="EF93" s="600">
        <f t="shared" si="331"/>
        <v>24981.261598209519</v>
      </c>
      <c r="EG93" s="600">
        <f t="shared" si="332"/>
        <v>25307.122785007901</v>
      </c>
      <c r="EH93" s="601">
        <f t="shared" si="333"/>
        <v>25621.77565866329</v>
      </c>
      <c r="EI93" s="603">
        <f t="shared" si="380"/>
        <v>24505.983706720977</v>
      </c>
      <c r="EJ93" s="600">
        <f t="shared" si="381"/>
        <v>22047.689774696708</v>
      </c>
      <c r="EK93" s="600">
        <f t="shared" si="382"/>
        <v>21865.10338983051</v>
      </c>
      <c r="EL93" s="600">
        <f t="shared" si="383"/>
        <v>21606.367576243982</v>
      </c>
      <c r="EM93" s="600">
        <f t="shared" si="384"/>
        <v>21334.719814241485</v>
      </c>
      <c r="EN93" s="600">
        <f t="shared" si="385"/>
        <v>20449.626506024098</v>
      </c>
      <c r="EO93" s="600">
        <f t="shared" si="386"/>
        <v>26149.897993311039</v>
      </c>
      <c r="EP93" s="601">
        <f t="shared" si="387"/>
        <v>26122.854785478547</v>
      </c>
      <c r="EQ93" s="600">
        <f t="shared" si="388"/>
        <v>26440.645290461714</v>
      </c>
      <c r="ER93" s="600">
        <f t="shared" si="389"/>
        <v>26747.11571610684</v>
      </c>
      <c r="ES93" s="600">
        <f t="shared" si="390"/>
        <v>27042.86033037083</v>
      </c>
      <c r="ET93" s="601">
        <f t="shared" si="391"/>
        <v>27328.43252035934</v>
      </c>
      <c r="EV93" s="605">
        <v>5046924.3</v>
      </c>
      <c r="EW93" s="604">
        <v>5046924.3</v>
      </c>
      <c r="EX93" s="604">
        <v>5046924.3</v>
      </c>
      <c r="EY93" s="604">
        <v>5224904.5200000005</v>
      </c>
      <c r="EZ93" s="604">
        <v>5460543</v>
      </c>
      <c r="FA93" s="604">
        <v>5649053.96</v>
      </c>
      <c r="FB93" s="604">
        <v>5732667.8200000003</v>
      </c>
      <c r="FC93" s="604">
        <v>5731927.7400000002</v>
      </c>
      <c r="FD93" s="605">
        <f t="shared" si="392"/>
        <v>5807855.8466000073</v>
      </c>
      <c r="FE93" s="604">
        <f t="shared" si="412"/>
        <v>5884789.7365303999</v>
      </c>
      <c r="FF93" s="604">
        <f t="shared" si="412"/>
        <v>5962742.7329221359</v>
      </c>
      <c r="FG93" s="606">
        <f t="shared" si="412"/>
        <v>6041728.3353913203</v>
      </c>
    </row>
    <row r="94" spans="1:163" x14ac:dyDescent="0.25">
      <c r="A94" s="108">
        <v>96</v>
      </c>
      <c r="B94" s="130" t="s">
        <v>87</v>
      </c>
      <c r="C94" s="605">
        <v>13531764</v>
      </c>
      <c r="D94" s="604">
        <v>14596212</v>
      </c>
      <c r="E94" s="604">
        <v>13550803</v>
      </c>
      <c r="F94" s="604">
        <v>13594197</v>
      </c>
      <c r="G94" s="604">
        <v>14434136</v>
      </c>
      <c r="H94" s="604">
        <v>14404885</v>
      </c>
      <c r="I94" s="600">
        <v>14468325</v>
      </c>
      <c r="J94" s="601">
        <v>14899664</v>
      </c>
      <c r="K94" s="600">
        <f t="shared" ref="K94:N94" si="418">J94*K$186</f>
        <v>15330522.965080747</v>
      </c>
      <c r="L94" s="600">
        <f t="shared" si="418"/>
        <v>15761381.930161495</v>
      </c>
      <c r="M94" s="600">
        <f t="shared" si="418"/>
        <v>16192240.89524224</v>
      </c>
      <c r="N94" s="600">
        <f t="shared" si="418"/>
        <v>16623099.860322984</v>
      </c>
      <c r="O94" s="603">
        <v>1104415</v>
      </c>
      <c r="P94" s="600">
        <v>731942</v>
      </c>
      <c r="Q94" s="600">
        <v>857461</v>
      </c>
      <c r="R94" s="600">
        <v>1244883</v>
      </c>
      <c r="S94" s="600">
        <v>749713</v>
      </c>
      <c r="T94" s="600">
        <v>794048</v>
      </c>
      <c r="U94" s="600">
        <v>781248</v>
      </c>
      <c r="V94" s="600">
        <v>863018</v>
      </c>
      <c r="W94" s="603">
        <f t="shared" si="335"/>
        <v>863085.71759877901</v>
      </c>
      <c r="X94" s="600">
        <f t="shared" si="408"/>
        <v>863153.43519755814</v>
      </c>
      <c r="Y94" s="600">
        <f t="shared" si="408"/>
        <v>863221.15279633726</v>
      </c>
      <c r="Z94" s="601">
        <f t="shared" si="408"/>
        <v>863288.87039511639</v>
      </c>
      <c r="AA94" s="604">
        <f t="shared" si="336"/>
        <v>12427349</v>
      </c>
      <c r="AB94" s="604">
        <f t="shared" si="337"/>
        <v>13864270</v>
      </c>
      <c r="AC94" s="604">
        <f t="shared" si="338"/>
        <v>12693342</v>
      </c>
      <c r="AD94" s="604">
        <f t="shared" si="339"/>
        <v>12349314</v>
      </c>
      <c r="AE94" s="604">
        <f t="shared" si="340"/>
        <v>13684423</v>
      </c>
      <c r="AF94" s="604">
        <f t="shared" si="341"/>
        <v>13610837</v>
      </c>
      <c r="AG94" s="604">
        <f t="shared" si="342"/>
        <v>13687077</v>
      </c>
      <c r="AH94" s="604">
        <f t="shared" si="343"/>
        <v>14036646</v>
      </c>
      <c r="AI94" s="605">
        <f t="shared" si="344"/>
        <v>14467437.247481968</v>
      </c>
      <c r="AJ94" s="604">
        <f t="shared" si="345"/>
        <v>14898228.494963937</v>
      </c>
      <c r="AK94" s="604">
        <f t="shared" si="346"/>
        <v>15329019.742445903</v>
      </c>
      <c r="AL94" s="606">
        <f t="shared" si="347"/>
        <v>15759810.989927867</v>
      </c>
      <c r="AM94" s="600">
        <f t="shared" si="348"/>
        <v>10691621.5</v>
      </c>
      <c r="AN94" s="600">
        <f t="shared" si="349"/>
        <v>12396542.5</v>
      </c>
      <c r="AO94" s="600">
        <f t="shared" si="350"/>
        <v>11319242</v>
      </c>
      <c r="AP94" s="600">
        <f t="shared" si="351"/>
        <v>10763984</v>
      </c>
      <c r="AQ94" s="600">
        <f t="shared" si="352"/>
        <v>12141624.25</v>
      </c>
      <c r="AR94" s="600">
        <f t="shared" si="353"/>
        <v>12157998.25</v>
      </c>
      <c r="AS94" s="600">
        <f t="shared" si="354"/>
        <v>12272919.5</v>
      </c>
      <c r="AT94" s="600">
        <f t="shared" si="355"/>
        <v>13063192.25</v>
      </c>
      <c r="AU94" s="603">
        <f t="shared" si="356"/>
        <v>13501941.77851492</v>
      </c>
      <c r="AV94" s="600">
        <f t="shared" si="295"/>
        <v>13940710.240935242</v>
      </c>
      <c r="AW94" s="600">
        <f t="shared" si="296"/>
        <v>14379496.969284927</v>
      </c>
      <c r="AX94" s="601">
        <f t="shared" si="297"/>
        <v>14818301.249790454</v>
      </c>
      <c r="AY94" s="600">
        <f t="shared" si="298"/>
        <v>1735727.5</v>
      </c>
      <c r="AZ94" s="600">
        <f t="shared" si="299"/>
        <v>1467727.5</v>
      </c>
      <c r="BA94" s="600">
        <f t="shared" si="300"/>
        <v>1374100</v>
      </c>
      <c r="BB94" s="600">
        <f t="shared" si="301"/>
        <v>1585330</v>
      </c>
      <c r="BC94" s="600">
        <f t="shared" si="302"/>
        <v>1542798.75</v>
      </c>
      <c r="BD94" s="600">
        <f t="shared" si="303"/>
        <v>1452838.75</v>
      </c>
      <c r="BE94" s="600">
        <f t="shared" si="357"/>
        <v>1414157.5</v>
      </c>
      <c r="BF94" s="600">
        <f t="shared" si="358"/>
        <v>973453.75</v>
      </c>
      <c r="BG94" s="603">
        <f t="shared" si="359"/>
        <v>973894.03273325157</v>
      </c>
      <c r="BH94" s="600">
        <f t="shared" si="360"/>
        <v>974334.31546650315</v>
      </c>
      <c r="BI94" s="600">
        <f t="shared" si="361"/>
        <v>974774.59819975484</v>
      </c>
      <c r="BJ94" s="601">
        <f t="shared" si="362"/>
        <v>975214.88093300629</v>
      </c>
      <c r="BK94" s="604">
        <v>1388582</v>
      </c>
      <c r="BL94" s="604">
        <v>1174182</v>
      </c>
      <c r="BM94" s="604">
        <v>1099280</v>
      </c>
      <c r="BN94" s="604">
        <v>1268264</v>
      </c>
      <c r="BO94" s="604">
        <v>1234239</v>
      </c>
      <c r="BP94" s="604">
        <v>1162271</v>
      </c>
      <c r="BQ94" s="604">
        <v>1131326</v>
      </c>
      <c r="BR94" s="604">
        <v>778763</v>
      </c>
      <c r="BS94" s="605">
        <f t="shared" si="363"/>
        <v>779115.22618660121</v>
      </c>
      <c r="BT94" s="604">
        <f t="shared" si="409"/>
        <v>779467.45237320254</v>
      </c>
      <c r="BU94" s="604">
        <f t="shared" si="409"/>
        <v>779819.67855980387</v>
      </c>
      <c r="BV94" s="606">
        <f t="shared" si="409"/>
        <v>780171.90474640508</v>
      </c>
      <c r="BW94" s="604">
        <f t="shared" si="364"/>
        <v>4015291.14</v>
      </c>
      <c r="BX94" s="604">
        <f t="shared" si="365"/>
        <v>3800891.14</v>
      </c>
      <c r="BY94" s="604">
        <f t="shared" si="366"/>
        <v>3725989.14</v>
      </c>
      <c r="BZ94" s="604">
        <f t="shared" si="367"/>
        <v>3926053.64</v>
      </c>
      <c r="CA94" s="604">
        <f t="shared" si="368"/>
        <v>3897683.3</v>
      </c>
      <c r="CB94" s="604">
        <f t="shared" si="369"/>
        <v>3830238.94</v>
      </c>
      <c r="CC94" s="604">
        <f t="shared" si="370"/>
        <v>3808358.38</v>
      </c>
      <c r="CD94" s="604">
        <f t="shared" si="371"/>
        <v>3369013.3</v>
      </c>
      <c r="CE94" s="605">
        <f t="shared" si="372"/>
        <v>3403677.3336308273</v>
      </c>
      <c r="CF94" s="604">
        <f t="shared" si="373"/>
        <v>3438795.8793719676</v>
      </c>
      <c r="CG94" s="604">
        <f t="shared" si="374"/>
        <v>3474374.9579280638</v>
      </c>
      <c r="CH94" s="606">
        <f t="shared" si="375"/>
        <v>3510420.6697571557</v>
      </c>
      <c r="CI94" s="159">
        <f t="shared" si="376"/>
        <v>591.85714285714289</v>
      </c>
      <c r="CJ94" s="157">
        <v>662</v>
      </c>
      <c r="CK94" s="158">
        <v>643</v>
      </c>
      <c r="CL94" s="158">
        <v>611</v>
      </c>
      <c r="CM94" s="158">
        <v>592</v>
      </c>
      <c r="CN94" s="158">
        <v>582</v>
      </c>
      <c r="CO94" s="158">
        <v>564</v>
      </c>
      <c r="CP94" s="158">
        <v>570</v>
      </c>
      <c r="CQ94" s="158">
        <v>581</v>
      </c>
      <c r="CR94" s="157">
        <f t="shared" si="377"/>
        <v>591.73018070431226</v>
      </c>
      <c r="CS94" s="158">
        <f t="shared" si="410"/>
        <v>602.46036140862441</v>
      </c>
      <c r="CT94" s="158">
        <f t="shared" si="410"/>
        <v>613.19054211293655</v>
      </c>
      <c r="CU94" s="158">
        <f t="shared" si="410"/>
        <v>623.92072281724882</v>
      </c>
      <c r="CV94" s="310">
        <f t="shared" si="378"/>
        <v>607.82545176078054</v>
      </c>
      <c r="CW94" s="604">
        <f t="shared" si="379"/>
        <v>23942.636025356122</v>
      </c>
      <c r="CX94" s="600">
        <f t="shared" si="304"/>
        <v>23942.636025356122</v>
      </c>
      <c r="CY94" s="604">
        <f t="shared" si="305"/>
        <v>25032.781477250788</v>
      </c>
      <c r="CZ94" s="604">
        <f t="shared" si="306"/>
        <v>25146.285287234725</v>
      </c>
      <c r="DA94" s="604">
        <f t="shared" si="307"/>
        <v>25232.422514871636</v>
      </c>
      <c r="DB94" s="604">
        <f t="shared" si="308"/>
        <v>26048.122113012643</v>
      </c>
      <c r="DC94" s="604">
        <f t="shared" si="308"/>
        <v>26479.357627926373</v>
      </c>
      <c r="DD94" s="604">
        <f t="shared" si="309"/>
        <v>26931.540509428491</v>
      </c>
      <c r="DE94" s="605">
        <f t="shared" si="308"/>
        <v>27150.99054421578</v>
      </c>
      <c r="DF94" s="604">
        <f t="shared" si="308"/>
        <v>27524.333956490984</v>
      </c>
      <c r="DG94" s="604">
        <f t="shared" si="308"/>
        <v>27884.378428171603</v>
      </c>
      <c r="DH94" s="606">
        <f t="shared" si="308"/>
        <v>28231.822111100952</v>
      </c>
      <c r="DJ94" s="9" t="s">
        <v>87</v>
      </c>
      <c r="DK94" s="603">
        <f t="shared" si="310"/>
        <v>2621.9448640483383</v>
      </c>
      <c r="DL94" s="600">
        <f t="shared" si="311"/>
        <v>2282.6244167962673</v>
      </c>
      <c r="DM94" s="600">
        <f t="shared" si="312"/>
        <v>2248.9361702127658</v>
      </c>
      <c r="DN94" s="600">
        <f t="shared" si="313"/>
        <v>2677.9222972972975</v>
      </c>
      <c r="DO94" s="600">
        <f t="shared" si="314"/>
        <v>2650.8569587628867</v>
      </c>
      <c r="DP94" s="600">
        <f t="shared" si="315"/>
        <v>2575.9552304964541</v>
      </c>
      <c r="DQ94" s="600">
        <f t="shared" si="316"/>
        <v>2480.9780701754385</v>
      </c>
      <c r="DR94" s="601">
        <f t="shared" si="317"/>
        <v>1675.4797762478486</v>
      </c>
      <c r="DS94" s="600">
        <f t="shared" si="318"/>
        <v>1645.8414062538864</v>
      </c>
      <c r="DT94" s="600">
        <f t="shared" si="319"/>
        <v>1617.2587905839862</v>
      </c>
      <c r="DU94" s="600">
        <f t="shared" si="320"/>
        <v>1589.676505513065</v>
      </c>
      <c r="DV94" s="600">
        <f t="shared" si="321"/>
        <v>1563.0429400221319</v>
      </c>
      <c r="DW94" s="603">
        <f t="shared" si="322"/>
        <v>16150.485649546828</v>
      </c>
      <c r="DX94" s="600">
        <f t="shared" si="323"/>
        <v>19279.22628304821</v>
      </c>
      <c r="DY94" s="600">
        <f t="shared" si="324"/>
        <v>18525.764320785598</v>
      </c>
      <c r="DZ94" s="600">
        <f t="shared" si="325"/>
        <v>18182.405405405407</v>
      </c>
      <c r="EA94" s="600">
        <f t="shared" si="326"/>
        <v>20861.897336769758</v>
      </c>
      <c r="EB94" s="600">
        <f t="shared" si="327"/>
        <v>21556.734485815603</v>
      </c>
      <c r="EC94" s="600">
        <f t="shared" si="328"/>
        <v>21531.437719298247</v>
      </c>
      <c r="ED94" s="600">
        <f t="shared" si="329"/>
        <v>22483.979776247848</v>
      </c>
      <c r="EE94" s="603">
        <f t="shared" si="330"/>
        <v>22803.540625032685</v>
      </c>
      <c r="EF94" s="600">
        <f t="shared" si="331"/>
        <v>23111.718332707736</v>
      </c>
      <c r="EG94" s="600">
        <f t="shared" si="332"/>
        <v>23409.110477771203</v>
      </c>
      <c r="EH94" s="601">
        <f t="shared" si="333"/>
        <v>23696.273530131461</v>
      </c>
      <c r="EI94" s="603">
        <f t="shared" si="380"/>
        <v>18772.430513595165</v>
      </c>
      <c r="EJ94" s="600">
        <f t="shared" si="381"/>
        <v>21561.850699844479</v>
      </c>
      <c r="EK94" s="600">
        <f t="shared" si="382"/>
        <v>20774.700490998363</v>
      </c>
      <c r="EL94" s="600">
        <f t="shared" si="383"/>
        <v>20860.327702702703</v>
      </c>
      <c r="EM94" s="600">
        <f t="shared" si="384"/>
        <v>23512.754295532646</v>
      </c>
      <c r="EN94" s="600">
        <f t="shared" si="385"/>
        <v>24132.689716312056</v>
      </c>
      <c r="EO94" s="600">
        <f t="shared" si="386"/>
        <v>24012.415789473685</v>
      </c>
      <c r="EP94" s="601">
        <f t="shared" si="387"/>
        <v>24159.459552495697</v>
      </c>
      <c r="EQ94" s="600">
        <f t="shared" si="388"/>
        <v>24449.382031286572</v>
      </c>
      <c r="ER94" s="600">
        <f t="shared" si="389"/>
        <v>24728.977123291723</v>
      </c>
      <c r="ES94" s="600">
        <f t="shared" si="390"/>
        <v>24998.786983284266</v>
      </c>
      <c r="ET94" s="601">
        <f t="shared" si="391"/>
        <v>25259.316470153593</v>
      </c>
      <c r="EV94" s="605">
        <v>2626709.14</v>
      </c>
      <c r="EW94" s="604">
        <v>2626709.14</v>
      </c>
      <c r="EX94" s="604">
        <v>2626709.14</v>
      </c>
      <c r="EY94" s="604">
        <v>2657789.64</v>
      </c>
      <c r="EZ94" s="604">
        <v>2663444.2999999998</v>
      </c>
      <c r="FA94" s="604">
        <v>2667967.94</v>
      </c>
      <c r="FB94" s="604">
        <v>2677032.38</v>
      </c>
      <c r="FC94" s="604">
        <v>2590250.2999999998</v>
      </c>
      <c r="FD94" s="605">
        <f t="shared" si="392"/>
        <v>2624562.1074442263</v>
      </c>
      <c r="FE94" s="604">
        <f t="shared" si="412"/>
        <v>2659328.4269987652</v>
      </c>
      <c r="FF94" s="604">
        <f t="shared" si="412"/>
        <v>2694555.2793682599</v>
      </c>
      <c r="FG94" s="606">
        <f t="shared" si="412"/>
        <v>2730248.7650107509</v>
      </c>
    </row>
    <row r="95" spans="1:163" x14ac:dyDescent="0.25">
      <c r="A95" s="108">
        <v>94</v>
      </c>
      <c r="B95" s="130" t="s">
        <v>88</v>
      </c>
      <c r="C95" s="605">
        <v>10148218</v>
      </c>
      <c r="D95" s="604">
        <v>10586688</v>
      </c>
      <c r="E95" s="604">
        <v>11276423</v>
      </c>
      <c r="F95" s="604">
        <v>11544526</v>
      </c>
      <c r="G95" s="604">
        <v>11805461</v>
      </c>
      <c r="H95" s="604">
        <v>12242527</v>
      </c>
      <c r="I95" s="600">
        <v>12038600</v>
      </c>
      <c r="J95" s="601">
        <v>12282979</v>
      </c>
      <c r="K95" s="600">
        <f t="shared" ref="K95:N95" si="419">J95*K$186</f>
        <v>12638170.339888506</v>
      </c>
      <c r="L95" s="600">
        <f t="shared" si="419"/>
        <v>12993361.679777011</v>
      </c>
      <c r="M95" s="600">
        <f t="shared" si="419"/>
        <v>13348553.019665517</v>
      </c>
      <c r="N95" s="600">
        <f t="shared" si="419"/>
        <v>13703744.359554021</v>
      </c>
      <c r="O95" s="603">
        <v>1440586</v>
      </c>
      <c r="P95" s="600">
        <v>0</v>
      </c>
      <c r="Q95" s="600">
        <v>733117</v>
      </c>
      <c r="R95" s="600">
        <v>702970</v>
      </c>
      <c r="S95" s="600">
        <v>744987</v>
      </c>
      <c r="T95" s="600">
        <v>683294</v>
      </c>
      <c r="U95" s="600">
        <v>699907</v>
      </c>
      <c r="V95" s="600">
        <v>724185</v>
      </c>
      <c r="W95" s="603">
        <f t="shared" si="335"/>
        <v>724241.82392403379</v>
      </c>
      <c r="X95" s="600">
        <f t="shared" si="408"/>
        <v>724298.64784806769</v>
      </c>
      <c r="Y95" s="600">
        <f t="shared" si="408"/>
        <v>724355.47177210159</v>
      </c>
      <c r="Z95" s="601">
        <f t="shared" si="408"/>
        <v>724412.29569613538</v>
      </c>
      <c r="AA95" s="604">
        <f t="shared" si="336"/>
        <v>8707632</v>
      </c>
      <c r="AB95" s="604">
        <f t="shared" si="337"/>
        <v>10586688</v>
      </c>
      <c r="AC95" s="604">
        <f t="shared" si="338"/>
        <v>10543306</v>
      </c>
      <c r="AD95" s="604">
        <f t="shared" si="339"/>
        <v>10841556</v>
      </c>
      <c r="AE95" s="604">
        <f t="shared" si="340"/>
        <v>11060474</v>
      </c>
      <c r="AF95" s="604">
        <f t="shared" si="341"/>
        <v>11559233</v>
      </c>
      <c r="AG95" s="604">
        <f t="shared" si="342"/>
        <v>11338693</v>
      </c>
      <c r="AH95" s="604">
        <f t="shared" si="343"/>
        <v>11558794</v>
      </c>
      <c r="AI95" s="605">
        <f t="shared" si="344"/>
        <v>11913928.515964473</v>
      </c>
      <c r="AJ95" s="604">
        <f t="shared" si="345"/>
        <v>12269063.031928943</v>
      </c>
      <c r="AK95" s="604">
        <f t="shared" si="346"/>
        <v>12624197.547893416</v>
      </c>
      <c r="AL95" s="606">
        <f t="shared" si="347"/>
        <v>12979332.063857885</v>
      </c>
      <c r="AM95" s="600">
        <f t="shared" si="348"/>
        <v>7199933.25</v>
      </c>
      <c r="AN95" s="600">
        <f t="shared" si="349"/>
        <v>9336996.75</v>
      </c>
      <c r="AO95" s="600">
        <f t="shared" si="350"/>
        <v>9199728.5</v>
      </c>
      <c r="AP95" s="600">
        <f t="shared" si="351"/>
        <v>9525037.25</v>
      </c>
      <c r="AQ95" s="600">
        <f t="shared" si="352"/>
        <v>10171110.25</v>
      </c>
      <c r="AR95" s="600">
        <f t="shared" si="353"/>
        <v>10432219.25</v>
      </c>
      <c r="AS95" s="600">
        <f t="shared" si="354"/>
        <v>10681539.25</v>
      </c>
      <c r="AT95" s="600">
        <f t="shared" si="355"/>
        <v>10860427.75</v>
      </c>
      <c r="AU95" s="603">
        <f t="shared" si="356"/>
        <v>11225193.686502455</v>
      </c>
      <c r="AV95" s="600">
        <f t="shared" si="295"/>
        <v>11589975.364204129</v>
      </c>
      <c r="AW95" s="600">
        <f t="shared" si="296"/>
        <v>11954772.227765609</v>
      </c>
      <c r="AX95" s="601">
        <f t="shared" si="297"/>
        <v>12319583.683772543</v>
      </c>
      <c r="AY95" s="600">
        <f t="shared" si="298"/>
        <v>1507698.75</v>
      </c>
      <c r="AZ95" s="600">
        <f t="shared" si="299"/>
        <v>1249691.25</v>
      </c>
      <c r="BA95" s="600">
        <f t="shared" si="300"/>
        <v>1343577.5</v>
      </c>
      <c r="BB95" s="600">
        <f t="shared" si="301"/>
        <v>1316518.75</v>
      </c>
      <c r="BC95" s="600">
        <f t="shared" si="302"/>
        <v>889363.75</v>
      </c>
      <c r="BD95" s="600">
        <f t="shared" si="303"/>
        <v>1127013.75</v>
      </c>
      <c r="BE95" s="600">
        <f t="shared" si="357"/>
        <v>657153.75</v>
      </c>
      <c r="BF95" s="600">
        <f t="shared" si="358"/>
        <v>698366.25</v>
      </c>
      <c r="BG95" s="603">
        <f t="shared" si="359"/>
        <v>698682.11359532806</v>
      </c>
      <c r="BH95" s="600">
        <f t="shared" si="360"/>
        <v>698997.97719065624</v>
      </c>
      <c r="BI95" s="600">
        <f t="shared" si="361"/>
        <v>699313.84078598442</v>
      </c>
      <c r="BJ95" s="601">
        <f t="shared" si="362"/>
        <v>699629.70438131248</v>
      </c>
      <c r="BK95" s="604">
        <v>1206159</v>
      </c>
      <c r="BL95" s="604">
        <v>999753</v>
      </c>
      <c r="BM95" s="604">
        <v>1074862</v>
      </c>
      <c r="BN95" s="604">
        <v>1053215</v>
      </c>
      <c r="BO95" s="604">
        <v>711491</v>
      </c>
      <c r="BP95" s="604">
        <v>901611</v>
      </c>
      <c r="BQ95" s="604">
        <v>525723</v>
      </c>
      <c r="BR95" s="604">
        <v>558693</v>
      </c>
      <c r="BS95" s="605">
        <f t="shared" si="363"/>
        <v>558945.6908762625</v>
      </c>
      <c r="BT95" s="604">
        <f t="shared" si="409"/>
        <v>559198.38175252499</v>
      </c>
      <c r="BU95" s="604">
        <f t="shared" si="409"/>
        <v>559451.07262878749</v>
      </c>
      <c r="BV95" s="606">
        <f t="shared" si="409"/>
        <v>559703.76350504998</v>
      </c>
      <c r="BW95" s="604">
        <f t="shared" si="364"/>
        <v>3985334.3</v>
      </c>
      <c r="BX95" s="604">
        <f t="shared" si="365"/>
        <v>3778928.3</v>
      </c>
      <c r="BY95" s="604">
        <f t="shared" si="366"/>
        <v>3854037.3</v>
      </c>
      <c r="BZ95" s="604">
        <f t="shared" si="367"/>
        <v>3890318.94</v>
      </c>
      <c r="CA95" s="604">
        <f t="shared" si="368"/>
        <v>3564776.38</v>
      </c>
      <c r="CB95" s="604">
        <f t="shared" si="369"/>
        <v>3768615.14</v>
      </c>
      <c r="CC95" s="604">
        <f t="shared" si="370"/>
        <v>3435201</v>
      </c>
      <c r="CD95" s="604">
        <f t="shared" si="371"/>
        <v>3411655.2</v>
      </c>
      <c r="CE95" s="605">
        <f t="shared" si="372"/>
        <v>3449699.7172692781</v>
      </c>
      <c r="CF95" s="604">
        <f t="shared" si="373"/>
        <v>3488244.8447962459</v>
      </c>
      <c r="CG95" s="604">
        <f t="shared" si="374"/>
        <v>3527297.213925668</v>
      </c>
      <c r="CH95" s="606">
        <f t="shared" si="375"/>
        <v>3566863.5438445625</v>
      </c>
      <c r="CI95" s="159">
        <f t="shared" si="376"/>
        <v>526.57142857142856</v>
      </c>
      <c r="CJ95" s="157">
        <v>509</v>
      </c>
      <c r="CK95" s="158">
        <v>509</v>
      </c>
      <c r="CL95" s="158">
        <v>520</v>
      </c>
      <c r="CM95" s="158">
        <v>540</v>
      </c>
      <c r="CN95" s="158">
        <v>532</v>
      </c>
      <c r="CO95" s="158">
        <v>527</v>
      </c>
      <c r="CP95" s="158">
        <v>528</v>
      </c>
      <c r="CQ95" s="158">
        <v>530</v>
      </c>
      <c r="CR95" s="157">
        <f t="shared" si="377"/>
        <v>539.78828876641217</v>
      </c>
      <c r="CS95" s="158">
        <f t="shared" si="410"/>
        <v>549.57657753282433</v>
      </c>
      <c r="CT95" s="158">
        <f t="shared" si="410"/>
        <v>559.3648662992365</v>
      </c>
      <c r="CU95" s="158">
        <f t="shared" si="410"/>
        <v>569.15315506564866</v>
      </c>
      <c r="CV95" s="310">
        <f t="shared" si="378"/>
        <v>554.47072191603036</v>
      </c>
      <c r="CW95" s="604">
        <f t="shared" si="379"/>
        <v>23942.636025356122</v>
      </c>
      <c r="CX95" s="600">
        <f t="shared" si="304"/>
        <v>23942.636025356122</v>
      </c>
      <c r="CY95" s="604">
        <f t="shared" si="305"/>
        <v>25032.781477250788</v>
      </c>
      <c r="CZ95" s="604">
        <f t="shared" si="306"/>
        <v>25146.285287234725</v>
      </c>
      <c r="DA95" s="604">
        <f t="shared" si="307"/>
        <v>25232.422514871636</v>
      </c>
      <c r="DB95" s="604">
        <f t="shared" si="308"/>
        <v>26048.122113012643</v>
      </c>
      <c r="DC95" s="604">
        <f t="shared" si="308"/>
        <v>26479.357627926373</v>
      </c>
      <c r="DD95" s="604">
        <f t="shared" si="309"/>
        <v>26931.540509428491</v>
      </c>
      <c r="DE95" s="605">
        <f t="shared" si="308"/>
        <v>27150.99054421578</v>
      </c>
      <c r="DF95" s="604">
        <f t="shared" si="308"/>
        <v>27524.333956490984</v>
      </c>
      <c r="DG95" s="604">
        <f t="shared" si="308"/>
        <v>27884.378428171603</v>
      </c>
      <c r="DH95" s="606">
        <f t="shared" si="308"/>
        <v>28231.822111100952</v>
      </c>
      <c r="DJ95" s="9" t="s">
        <v>88</v>
      </c>
      <c r="DK95" s="603">
        <f t="shared" si="310"/>
        <v>2962.0800589390965</v>
      </c>
      <c r="DL95" s="600">
        <f t="shared" si="311"/>
        <v>2455.1890962671905</v>
      </c>
      <c r="DM95" s="600">
        <f t="shared" si="312"/>
        <v>2583.8028846153848</v>
      </c>
      <c r="DN95" s="600">
        <f t="shared" si="313"/>
        <v>2437.9976851851852</v>
      </c>
      <c r="DO95" s="600">
        <f t="shared" si="314"/>
        <v>1671.7363721804511</v>
      </c>
      <c r="DP95" s="600">
        <f t="shared" si="315"/>
        <v>2138.5460151802658</v>
      </c>
      <c r="DQ95" s="600">
        <f t="shared" si="316"/>
        <v>1244.609375</v>
      </c>
      <c r="DR95" s="601">
        <f t="shared" si="317"/>
        <v>1317.6721698113208</v>
      </c>
      <c r="DS95" s="600">
        <f t="shared" si="318"/>
        <v>1294.3632311698329</v>
      </c>
      <c r="DT95" s="600">
        <f t="shared" si="319"/>
        <v>1271.8845849082925</v>
      </c>
      <c r="DU95" s="600">
        <f t="shared" si="320"/>
        <v>1250.1926433325204</v>
      </c>
      <c r="DV95" s="600">
        <f t="shared" si="321"/>
        <v>1229.2468172307927</v>
      </c>
      <c r="DW95" s="603">
        <f t="shared" si="322"/>
        <v>14145.251964636542</v>
      </c>
      <c r="DX95" s="600">
        <f t="shared" si="323"/>
        <v>18343.805009823183</v>
      </c>
      <c r="DY95" s="600">
        <f t="shared" si="324"/>
        <v>17691.785576923077</v>
      </c>
      <c r="DZ95" s="600">
        <f t="shared" si="325"/>
        <v>17638.95787037037</v>
      </c>
      <c r="EA95" s="600">
        <f t="shared" si="326"/>
        <v>19118.628289473683</v>
      </c>
      <c r="EB95" s="600">
        <f t="shared" si="327"/>
        <v>19795.482447817838</v>
      </c>
      <c r="EC95" s="600">
        <f t="shared" si="328"/>
        <v>20230.187973484848</v>
      </c>
      <c r="ED95" s="600">
        <f t="shared" si="329"/>
        <v>20491.373113207548</v>
      </c>
      <c r="EE95" s="603">
        <f t="shared" si="330"/>
        <v>20777.120652245991</v>
      </c>
      <c r="EF95" s="600">
        <f t="shared" si="331"/>
        <v>21052.689520865264</v>
      </c>
      <c r="EG95" s="600">
        <f t="shared" si="332"/>
        <v>21318.61406670494</v>
      </c>
      <c r="EH95" s="601">
        <f t="shared" si="333"/>
        <v>21575.391878588773</v>
      </c>
      <c r="EI95" s="603">
        <f t="shared" si="380"/>
        <v>17107.33202357564</v>
      </c>
      <c r="EJ95" s="600">
        <f t="shared" si="381"/>
        <v>20798.994106090373</v>
      </c>
      <c r="EK95" s="600">
        <f t="shared" si="382"/>
        <v>20275.588461538464</v>
      </c>
      <c r="EL95" s="600">
        <f t="shared" si="383"/>
        <v>20076.955555555556</v>
      </c>
      <c r="EM95" s="600">
        <f t="shared" si="384"/>
        <v>20790.364661654134</v>
      </c>
      <c r="EN95" s="600">
        <f t="shared" si="385"/>
        <v>21934.028462998103</v>
      </c>
      <c r="EO95" s="600">
        <f t="shared" si="386"/>
        <v>21474.797348484848</v>
      </c>
      <c r="EP95" s="601">
        <f t="shared" si="387"/>
        <v>21809.04528301887</v>
      </c>
      <c r="EQ95" s="600">
        <f t="shared" si="388"/>
        <v>22071.483883415822</v>
      </c>
      <c r="ER95" s="600">
        <f t="shared" si="389"/>
        <v>22324.574105773558</v>
      </c>
      <c r="ES95" s="600">
        <f t="shared" si="390"/>
        <v>22568.806710037461</v>
      </c>
      <c r="ET95" s="601">
        <f t="shared" si="391"/>
        <v>22804.638695819565</v>
      </c>
      <c r="EV95" s="605">
        <v>2779175.3</v>
      </c>
      <c r="EW95" s="604">
        <v>2779175.3</v>
      </c>
      <c r="EX95" s="604">
        <v>2779175.3</v>
      </c>
      <c r="EY95" s="604">
        <v>2837103.94</v>
      </c>
      <c r="EZ95" s="604">
        <v>2853285.38</v>
      </c>
      <c r="FA95" s="604">
        <v>2867004.14</v>
      </c>
      <c r="FB95" s="604">
        <v>2909478</v>
      </c>
      <c r="FC95" s="604">
        <v>2852962.2</v>
      </c>
      <c r="FD95" s="605">
        <f t="shared" si="392"/>
        <v>2890754.0263930159</v>
      </c>
      <c r="FE95" s="604">
        <f t="shared" si="412"/>
        <v>2929046.4630437209</v>
      </c>
      <c r="FF95" s="604">
        <f t="shared" si="412"/>
        <v>2967846.1412968803</v>
      </c>
      <c r="FG95" s="606">
        <f t="shared" si="412"/>
        <v>3007159.7803395125</v>
      </c>
    </row>
    <row r="96" spans="1:163" x14ac:dyDescent="0.25">
      <c r="A96" s="108">
        <v>97</v>
      </c>
      <c r="B96" s="130" t="s">
        <v>89</v>
      </c>
      <c r="C96" s="605">
        <v>12659100</v>
      </c>
      <c r="D96" s="604">
        <v>13058823</v>
      </c>
      <c r="E96" s="604">
        <v>12824185</v>
      </c>
      <c r="F96" s="604">
        <v>12984377</v>
      </c>
      <c r="G96" s="604">
        <v>14881517</v>
      </c>
      <c r="H96" s="604">
        <v>15484895</v>
      </c>
      <c r="I96" s="600">
        <v>16900936</v>
      </c>
      <c r="J96" s="601">
        <v>17113985</v>
      </c>
      <c r="K96" s="600">
        <f t="shared" ref="K96:N96" si="420">J96*K$186</f>
        <v>17608876.28516639</v>
      </c>
      <c r="L96" s="600">
        <f t="shared" si="420"/>
        <v>18103767.57033278</v>
      </c>
      <c r="M96" s="600">
        <f t="shared" si="420"/>
        <v>18598658.855499171</v>
      </c>
      <c r="N96" s="600">
        <f t="shared" si="420"/>
        <v>19093550.140665557</v>
      </c>
      <c r="O96" s="603">
        <v>811012</v>
      </c>
      <c r="P96" s="600">
        <v>889353</v>
      </c>
      <c r="Q96" s="600">
        <v>1019854</v>
      </c>
      <c r="R96" s="600">
        <v>972034</v>
      </c>
      <c r="S96" s="600">
        <v>944567</v>
      </c>
      <c r="T96" s="600">
        <v>809455</v>
      </c>
      <c r="U96" s="600">
        <v>867145</v>
      </c>
      <c r="V96" s="600">
        <v>802190</v>
      </c>
      <c r="W96" s="603">
        <f t="shared" si="335"/>
        <v>802252.94466693001</v>
      </c>
      <c r="X96" s="600">
        <f t="shared" si="408"/>
        <v>802315.88933386002</v>
      </c>
      <c r="Y96" s="600">
        <f t="shared" si="408"/>
        <v>802378.83400079003</v>
      </c>
      <c r="Z96" s="601">
        <f t="shared" si="408"/>
        <v>802441.77866772003</v>
      </c>
      <c r="AA96" s="604">
        <f t="shared" si="336"/>
        <v>11848088</v>
      </c>
      <c r="AB96" s="604">
        <f t="shared" si="337"/>
        <v>12169470</v>
      </c>
      <c r="AC96" s="604">
        <f t="shared" si="338"/>
        <v>11804331</v>
      </c>
      <c r="AD96" s="604">
        <f t="shared" si="339"/>
        <v>12012343</v>
      </c>
      <c r="AE96" s="604">
        <f t="shared" si="340"/>
        <v>13936950</v>
      </c>
      <c r="AF96" s="604">
        <f t="shared" si="341"/>
        <v>14675440</v>
      </c>
      <c r="AG96" s="604">
        <f t="shared" si="342"/>
        <v>16033791</v>
      </c>
      <c r="AH96" s="604">
        <f t="shared" si="343"/>
        <v>16311795</v>
      </c>
      <c r="AI96" s="605">
        <f t="shared" si="344"/>
        <v>16806623.340499461</v>
      </c>
      <c r="AJ96" s="604">
        <f t="shared" si="345"/>
        <v>17301451.680998921</v>
      </c>
      <c r="AK96" s="604">
        <f t="shared" si="346"/>
        <v>17796280.021498382</v>
      </c>
      <c r="AL96" s="606">
        <f t="shared" si="347"/>
        <v>18291108.361997835</v>
      </c>
      <c r="AM96" s="600">
        <f t="shared" si="348"/>
        <v>9383156.75</v>
      </c>
      <c r="AN96" s="600">
        <f t="shared" si="349"/>
        <v>10108387.5</v>
      </c>
      <c r="AO96" s="600">
        <f t="shared" si="350"/>
        <v>10033626</v>
      </c>
      <c r="AP96" s="600">
        <f t="shared" si="351"/>
        <v>10353799.25</v>
      </c>
      <c r="AQ96" s="600">
        <f t="shared" si="352"/>
        <v>11812415</v>
      </c>
      <c r="AR96" s="600">
        <f t="shared" si="353"/>
        <v>13002468.75</v>
      </c>
      <c r="AS96" s="600">
        <f t="shared" si="354"/>
        <v>14336288.5</v>
      </c>
      <c r="AT96" s="600">
        <f t="shared" si="355"/>
        <v>14433128.75</v>
      </c>
      <c r="AU96" s="603">
        <f t="shared" si="356"/>
        <v>14917889.925742295</v>
      </c>
      <c r="AV96" s="600">
        <f t="shared" si="295"/>
        <v>15402672.020987969</v>
      </c>
      <c r="AW96" s="600">
        <f t="shared" si="296"/>
        <v>15887474.297710359</v>
      </c>
      <c r="AX96" s="601">
        <f t="shared" si="297"/>
        <v>16372295.967282539</v>
      </c>
      <c r="AY96" s="600">
        <f t="shared" si="298"/>
        <v>2464931.25</v>
      </c>
      <c r="AZ96" s="600">
        <f t="shared" si="299"/>
        <v>2061082.5</v>
      </c>
      <c r="BA96" s="600">
        <f t="shared" si="300"/>
        <v>1770705</v>
      </c>
      <c r="BB96" s="600">
        <f t="shared" si="301"/>
        <v>1658543.75</v>
      </c>
      <c r="BC96" s="600">
        <f t="shared" si="302"/>
        <v>2124535</v>
      </c>
      <c r="BD96" s="600">
        <f t="shared" si="303"/>
        <v>1672971.25</v>
      </c>
      <c r="BE96" s="600">
        <f t="shared" si="357"/>
        <v>1697502.5</v>
      </c>
      <c r="BF96" s="600">
        <f t="shared" si="358"/>
        <v>1878666.25</v>
      </c>
      <c r="BG96" s="603">
        <f t="shared" si="359"/>
        <v>1879515.9506780419</v>
      </c>
      <c r="BH96" s="600">
        <f t="shared" si="360"/>
        <v>1880365.651356084</v>
      </c>
      <c r="BI96" s="600">
        <f t="shared" si="361"/>
        <v>1881215.3520341262</v>
      </c>
      <c r="BJ96" s="601">
        <f t="shared" si="362"/>
        <v>1882065.0527121681</v>
      </c>
      <c r="BK96" s="604">
        <v>1971945</v>
      </c>
      <c r="BL96" s="604">
        <v>1648866</v>
      </c>
      <c r="BM96" s="604">
        <v>1416564</v>
      </c>
      <c r="BN96" s="604">
        <v>1326835</v>
      </c>
      <c r="BO96" s="604">
        <v>1699628</v>
      </c>
      <c r="BP96" s="604">
        <v>1338377</v>
      </c>
      <c r="BQ96" s="604">
        <v>1358002</v>
      </c>
      <c r="BR96" s="604">
        <v>1502933</v>
      </c>
      <c r="BS96" s="605">
        <f t="shared" si="363"/>
        <v>1503612.7605424335</v>
      </c>
      <c r="BT96" s="604">
        <f t="shared" si="409"/>
        <v>1504292.5210848672</v>
      </c>
      <c r="BU96" s="604">
        <f t="shared" si="409"/>
        <v>1504972.2816273009</v>
      </c>
      <c r="BV96" s="606">
        <f t="shared" si="409"/>
        <v>1505652.0421697344</v>
      </c>
      <c r="BW96" s="604">
        <f t="shared" si="364"/>
        <v>2920067.12</v>
      </c>
      <c r="BX96" s="604">
        <f t="shared" si="365"/>
        <v>2596988.12</v>
      </c>
      <c r="BY96" s="604">
        <f t="shared" si="366"/>
        <v>2364686.12</v>
      </c>
      <c r="BZ96" s="604">
        <f t="shared" si="367"/>
        <v>2281277.2800000003</v>
      </c>
      <c r="CA96" s="604">
        <f t="shared" si="368"/>
        <v>2664545.7999999998</v>
      </c>
      <c r="CB96" s="604">
        <f t="shared" si="369"/>
        <v>2315455.08</v>
      </c>
      <c r="CC96" s="604">
        <f t="shared" si="370"/>
        <v>2404758.04</v>
      </c>
      <c r="CD96" s="604">
        <f t="shared" si="371"/>
        <v>2610160.44</v>
      </c>
      <c r="CE96" s="605">
        <f t="shared" si="372"/>
        <v>2625507.1131254546</v>
      </c>
      <c r="CF96" s="604">
        <f t="shared" si="373"/>
        <v>2641048.0718303183</v>
      </c>
      <c r="CG96" s="604">
        <f t="shared" si="374"/>
        <v>2656785.8897227822</v>
      </c>
      <c r="CH96" s="606">
        <f t="shared" si="375"/>
        <v>2672723.1745023951</v>
      </c>
      <c r="CI96" s="159">
        <f t="shared" si="376"/>
        <v>441</v>
      </c>
      <c r="CJ96" s="157">
        <v>453</v>
      </c>
      <c r="CK96" s="158">
        <v>431</v>
      </c>
      <c r="CL96" s="158">
        <v>406</v>
      </c>
      <c r="CM96" s="158">
        <v>396</v>
      </c>
      <c r="CN96" s="158">
        <v>406</v>
      </c>
      <c r="CO96" s="158">
        <v>438</v>
      </c>
      <c r="CP96" s="158">
        <v>492</v>
      </c>
      <c r="CQ96" s="158">
        <v>518</v>
      </c>
      <c r="CR96" s="157">
        <f t="shared" si="377"/>
        <v>527.5666671339651</v>
      </c>
      <c r="CS96" s="158">
        <f t="shared" si="410"/>
        <v>537.13333426793019</v>
      </c>
      <c r="CT96" s="158">
        <f t="shared" si="410"/>
        <v>546.70000140189529</v>
      </c>
      <c r="CU96" s="158">
        <f t="shared" si="410"/>
        <v>556.26666853586039</v>
      </c>
      <c r="CV96" s="310">
        <f t="shared" si="378"/>
        <v>541.9166678349128</v>
      </c>
      <c r="CW96" s="604">
        <f t="shared" si="379"/>
        <v>23942.636025356122</v>
      </c>
      <c r="CX96" s="600">
        <f t="shared" si="304"/>
        <v>23942.636025356122</v>
      </c>
      <c r="CY96" s="604">
        <f t="shared" si="305"/>
        <v>25032.781477250788</v>
      </c>
      <c r="CZ96" s="604">
        <f t="shared" si="306"/>
        <v>25146.285287234725</v>
      </c>
      <c r="DA96" s="604">
        <f t="shared" si="307"/>
        <v>25232.422514871636</v>
      </c>
      <c r="DB96" s="604">
        <f t="shared" si="308"/>
        <v>26048.122113012643</v>
      </c>
      <c r="DC96" s="604">
        <f t="shared" si="308"/>
        <v>26479.357627926373</v>
      </c>
      <c r="DD96" s="604">
        <f t="shared" si="309"/>
        <v>26931.540509428491</v>
      </c>
      <c r="DE96" s="605">
        <f t="shared" si="308"/>
        <v>27150.99054421578</v>
      </c>
      <c r="DF96" s="604">
        <f t="shared" si="308"/>
        <v>27524.333956490984</v>
      </c>
      <c r="DG96" s="604">
        <f t="shared" si="308"/>
        <v>27884.378428171603</v>
      </c>
      <c r="DH96" s="606">
        <f t="shared" si="308"/>
        <v>28231.822111100952</v>
      </c>
      <c r="DJ96" s="9" t="s">
        <v>89</v>
      </c>
      <c r="DK96" s="603">
        <f t="shared" si="310"/>
        <v>5441.3493377483446</v>
      </c>
      <c r="DL96" s="600">
        <f t="shared" si="311"/>
        <v>4782.0939675174013</v>
      </c>
      <c r="DM96" s="600">
        <f t="shared" si="312"/>
        <v>4361.3423645320199</v>
      </c>
      <c r="DN96" s="600">
        <f t="shared" si="313"/>
        <v>4188.2417929292933</v>
      </c>
      <c r="DO96" s="600">
        <f t="shared" si="314"/>
        <v>5232.8448275862065</v>
      </c>
      <c r="DP96" s="600">
        <f t="shared" si="315"/>
        <v>3819.5690639269405</v>
      </c>
      <c r="DQ96" s="600">
        <f t="shared" si="316"/>
        <v>3450.2083333333335</v>
      </c>
      <c r="DR96" s="601">
        <f t="shared" si="317"/>
        <v>3626.7688223938226</v>
      </c>
      <c r="DS96" s="600">
        <f t="shared" si="318"/>
        <v>3562.6131591834933</v>
      </c>
      <c r="DT96" s="600">
        <f t="shared" si="319"/>
        <v>3500.7427977242787</v>
      </c>
      <c r="DU96" s="600">
        <f t="shared" si="320"/>
        <v>3441.0377669839977</v>
      </c>
      <c r="DV96" s="600">
        <f t="shared" si="321"/>
        <v>3383.3863489716505</v>
      </c>
      <c r="DW96" s="603">
        <f t="shared" si="322"/>
        <v>20713.370309050773</v>
      </c>
      <c r="DX96" s="600">
        <f t="shared" si="323"/>
        <v>23453.335266821345</v>
      </c>
      <c r="DY96" s="600">
        <f t="shared" si="324"/>
        <v>24713.364532019703</v>
      </c>
      <c r="DZ96" s="600">
        <f t="shared" si="325"/>
        <v>26145.957702020201</v>
      </c>
      <c r="EA96" s="600">
        <f t="shared" si="326"/>
        <v>29094.618226600986</v>
      </c>
      <c r="EB96" s="600">
        <f t="shared" si="327"/>
        <v>29686.001712328769</v>
      </c>
      <c r="EC96" s="600">
        <f t="shared" si="328"/>
        <v>29138.797764227642</v>
      </c>
      <c r="ED96" s="600">
        <f t="shared" si="329"/>
        <v>27863.182915057914</v>
      </c>
      <c r="EE96" s="603">
        <f t="shared" si="330"/>
        <v>28294.257995702705</v>
      </c>
      <c r="EF96" s="600">
        <f t="shared" si="331"/>
        <v>28709.977664410915</v>
      </c>
      <c r="EG96" s="600">
        <f t="shared" si="332"/>
        <v>29111.148031193479</v>
      </c>
      <c r="EH96" s="601">
        <f t="shared" si="333"/>
        <v>29498.519752182201</v>
      </c>
      <c r="EI96" s="603">
        <f t="shared" si="380"/>
        <v>26154.719646799116</v>
      </c>
      <c r="EJ96" s="600">
        <f t="shared" si="381"/>
        <v>28235.429234338746</v>
      </c>
      <c r="EK96" s="600">
        <f t="shared" si="382"/>
        <v>29074.706896551725</v>
      </c>
      <c r="EL96" s="600">
        <f t="shared" si="383"/>
        <v>30334.199494949495</v>
      </c>
      <c r="EM96" s="600">
        <f t="shared" si="384"/>
        <v>34327.463054187188</v>
      </c>
      <c r="EN96" s="600">
        <f t="shared" si="385"/>
        <v>33505.570776255707</v>
      </c>
      <c r="EO96" s="600">
        <f t="shared" si="386"/>
        <v>32589.006097560974</v>
      </c>
      <c r="EP96" s="601">
        <f t="shared" si="387"/>
        <v>31489.951737451738</v>
      </c>
      <c r="EQ96" s="600">
        <f t="shared" si="388"/>
        <v>31856.871154886197</v>
      </c>
      <c r="ER96" s="600">
        <f t="shared" si="389"/>
        <v>32210.720462135192</v>
      </c>
      <c r="ES96" s="600">
        <f t="shared" si="390"/>
        <v>32552.185798177477</v>
      </c>
      <c r="ET96" s="601">
        <f t="shared" si="391"/>
        <v>32881.906101153851</v>
      </c>
      <c r="EV96" s="605">
        <v>948122.12</v>
      </c>
      <c r="EW96" s="604">
        <v>948122.12</v>
      </c>
      <c r="EX96" s="604">
        <v>948122.12</v>
      </c>
      <c r="EY96" s="604">
        <v>954442.28</v>
      </c>
      <c r="EZ96" s="604">
        <v>964917.8</v>
      </c>
      <c r="FA96" s="604">
        <v>977078.08</v>
      </c>
      <c r="FB96" s="604">
        <v>1046756.04</v>
      </c>
      <c r="FC96" s="604">
        <v>1107227.44</v>
      </c>
      <c r="FD96" s="605">
        <f t="shared" si="392"/>
        <v>1121894.3525830209</v>
      </c>
      <c r="FE96" s="604">
        <f t="shared" si="412"/>
        <v>1136755.5507454509</v>
      </c>
      <c r="FF96" s="604">
        <f t="shared" si="412"/>
        <v>1151813.6080954813</v>
      </c>
      <c r="FG96" s="606">
        <f t="shared" si="412"/>
        <v>1167071.132332661</v>
      </c>
    </row>
    <row r="97" spans="1:163" x14ac:dyDescent="0.25">
      <c r="A97" s="108">
        <v>98</v>
      </c>
      <c r="B97" s="130" t="s">
        <v>90</v>
      </c>
      <c r="C97" s="605">
        <v>356314</v>
      </c>
      <c r="D97" s="604">
        <v>341534</v>
      </c>
      <c r="E97" s="604">
        <v>370566</v>
      </c>
      <c r="F97" s="604">
        <v>390145</v>
      </c>
      <c r="G97" s="604">
        <v>421277</v>
      </c>
      <c r="H97" s="604">
        <v>420273</v>
      </c>
      <c r="I97" s="600">
        <v>325023</v>
      </c>
      <c r="J97" s="601">
        <v>360458</v>
      </c>
      <c r="K97" s="600">
        <f t="shared" ref="K97:N97" si="421">J97*K$186</f>
        <v>370881.49416973937</v>
      </c>
      <c r="L97" s="600">
        <f t="shared" si="421"/>
        <v>381304.98833947873</v>
      </c>
      <c r="M97" s="600">
        <f t="shared" si="421"/>
        <v>391728.4825092181</v>
      </c>
      <c r="N97" s="600">
        <f t="shared" si="421"/>
        <v>402151.97667895741</v>
      </c>
      <c r="O97" s="603">
        <v>0</v>
      </c>
      <c r="P97" s="600">
        <v>0</v>
      </c>
      <c r="Q97" s="600">
        <v>0</v>
      </c>
      <c r="R97" s="600">
        <v>0</v>
      </c>
      <c r="S97" s="600">
        <v>0</v>
      </c>
      <c r="T97" s="600">
        <v>0</v>
      </c>
      <c r="U97" s="600">
        <v>0</v>
      </c>
      <c r="V97" s="600">
        <v>0</v>
      </c>
      <c r="W97" s="603">
        <f t="shared" si="335"/>
        <v>0</v>
      </c>
      <c r="X97" s="600">
        <f t="shared" si="408"/>
        <v>0</v>
      </c>
      <c r="Y97" s="600">
        <f t="shared" si="408"/>
        <v>0</v>
      </c>
      <c r="Z97" s="601">
        <f t="shared" si="408"/>
        <v>0</v>
      </c>
      <c r="AA97" s="604">
        <f t="shared" si="336"/>
        <v>356314</v>
      </c>
      <c r="AB97" s="604">
        <f t="shared" si="337"/>
        <v>341534</v>
      </c>
      <c r="AC97" s="604">
        <f t="shared" si="338"/>
        <v>370566</v>
      </c>
      <c r="AD97" s="604">
        <f t="shared" si="339"/>
        <v>390145</v>
      </c>
      <c r="AE97" s="604">
        <f t="shared" si="340"/>
        <v>421277</v>
      </c>
      <c r="AF97" s="604">
        <f t="shared" si="341"/>
        <v>420273</v>
      </c>
      <c r="AG97" s="604">
        <f t="shared" si="342"/>
        <v>325023</v>
      </c>
      <c r="AH97" s="604">
        <f t="shared" si="343"/>
        <v>360458</v>
      </c>
      <c r="AI97" s="605">
        <f t="shared" si="344"/>
        <v>370881.49416973937</v>
      </c>
      <c r="AJ97" s="604">
        <f t="shared" si="345"/>
        <v>381304.98833947873</v>
      </c>
      <c r="AK97" s="604">
        <f t="shared" si="346"/>
        <v>391728.4825092181</v>
      </c>
      <c r="AL97" s="606">
        <f t="shared" si="347"/>
        <v>402151.97667895741</v>
      </c>
      <c r="AM97" s="600">
        <f t="shared" si="348"/>
        <v>354469</v>
      </c>
      <c r="AN97" s="600">
        <f t="shared" si="349"/>
        <v>339689</v>
      </c>
      <c r="AO97" s="600">
        <f t="shared" si="350"/>
        <v>368721</v>
      </c>
      <c r="AP97" s="600">
        <f t="shared" si="351"/>
        <v>388300</v>
      </c>
      <c r="AQ97" s="600">
        <f t="shared" si="352"/>
        <v>382942</v>
      </c>
      <c r="AR97" s="600">
        <f t="shared" si="353"/>
        <v>387058</v>
      </c>
      <c r="AS97" s="600">
        <f t="shared" si="354"/>
        <v>325023</v>
      </c>
      <c r="AT97" s="600">
        <f t="shared" si="355"/>
        <v>360458</v>
      </c>
      <c r="AU97" s="603">
        <f t="shared" si="356"/>
        <v>370881.49416973937</v>
      </c>
      <c r="AV97" s="600">
        <f t="shared" si="295"/>
        <v>381304.98833947873</v>
      </c>
      <c r="AW97" s="600">
        <f t="shared" si="296"/>
        <v>391728.4825092181</v>
      </c>
      <c r="AX97" s="601">
        <f t="shared" si="297"/>
        <v>402151.97667895741</v>
      </c>
      <c r="AY97" s="600">
        <f t="shared" si="298"/>
        <v>1845</v>
      </c>
      <c r="AZ97" s="600">
        <f t="shared" si="299"/>
        <v>1845</v>
      </c>
      <c r="BA97" s="600">
        <f t="shared" si="300"/>
        <v>1845</v>
      </c>
      <c r="BB97" s="600">
        <f t="shared" si="301"/>
        <v>1845</v>
      </c>
      <c r="BC97" s="600">
        <f t="shared" si="302"/>
        <v>38335</v>
      </c>
      <c r="BD97" s="600">
        <f t="shared" si="303"/>
        <v>33215</v>
      </c>
      <c r="BE97" s="600">
        <f t="shared" si="357"/>
        <v>0</v>
      </c>
      <c r="BF97" s="600">
        <f t="shared" si="358"/>
        <v>0</v>
      </c>
      <c r="BG97" s="603">
        <f t="shared" si="359"/>
        <v>0</v>
      </c>
      <c r="BH97" s="600">
        <f t="shared" si="360"/>
        <v>0</v>
      </c>
      <c r="BI97" s="600">
        <f t="shared" si="361"/>
        <v>0</v>
      </c>
      <c r="BJ97" s="601">
        <f t="shared" si="362"/>
        <v>0</v>
      </c>
      <c r="BK97" s="604">
        <v>1476</v>
      </c>
      <c r="BL97" s="604">
        <v>1476</v>
      </c>
      <c r="BM97" s="604">
        <v>1476</v>
      </c>
      <c r="BN97" s="604">
        <v>1476</v>
      </c>
      <c r="BO97" s="604">
        <v>30668</v>
      </c>
      <c r="BP97" s="604">
        <v>26572</v>
      </c>
      <c r="BQ97" s="604">
        <v>0</v>
      </c>
      <c r="BR97" s="604">
        <v>0</v>
      </c>
      <c r="BS97" s="605">
        <f t="shared" si="363"/>
        <v>0</v>
      </c>
      <c r="BT97" s="604">
        <f t="shared" si="409"/>
        <v>0</v>
      </c>
      <c r="BU97" s="604">
        <f t="shared" si="409"/>
        <v>0</v>
      </c>
      <c r="BV97" s="606">
        <f t="shared" si="409"/>
        <v>0</v>
      </c>
      <c r="BW97" s="604">
        <f t="shared" si="364"/>
        <v>85387.08</v>
      </c>
      <c r="BX97" s="604">
        <f t="shared" si="365"/>
        <v>85387.08</v>
      </c>
      <c r="BY97" s="604">
        <f t="shared" si="366"/>
        <v>85387.08</v>
      </c>
      <c r="BZ97" s="604">
        <f t="shared" si="367"/>
        <v>85387.08</v>
      </c>
      <c r="CA97" s="604">
        <f t="shared" si="368"/>
        <v>114579.08</v>
      </c>
      <c r="CB97" s="604">
        <f t="shared" si="369"/>
        <v>110483.08</v>
      </c>
      <c r="CC97" s="604">
        <f t="shared" si="370"/>
        <v>83876.100000000006</v>
      </c>
      <c r="CD97" s="604">
        <f t="shared" si="371"/>
        <v>5671.82</v>
      </c>
      <c r="CE97" s="605">
        <f t="shared" si="372"/>
        <v>5746.9518881029808</v>
      </c>
      <c r="CF97" s="604">
        <f t="shared" si="373"/>
        <v>5823.0790124105524</v>
      </c>
      <c r="CG97" s="604">
        <f t="shared" si="374"/>
        <v>5900.2145563409395</v>
      </c>
      <c r="CH97" s="606">
        <f t="shared" si="375"/>
        <v>5978.3718779468063</v>
      </c>
      <c r="CI97" s="159">
        <f t="shared" si="376"/>
        <v>17.571428571428573</v>
      </c>
      <c r="CJ97" s="157">
        <v>15</v>
      </c>
      <c r="CK97" s="158">
        <v>16</v>
      </c>
      <c r="CL97" s="158">
        <v>16</v>
      </c>
      <c r="CM97" s="158">
        <v>18</v>
      </c>
      <c r="CN97" s="158">
        <v>17</v>
      </c>
      <c r="CO97" s="158">
        <v>20</v>
      </c>
      <c r="CP97" s="158">
        <v>18</v>
      </c>
      <c r="CQ97" s="158">
        <v>18</v>
      </c>
      <c r="CR97" s="157">
        <f t="shared" si="377"/>
        <v>18.332432448670602</v>
      </c>
      <c r="CS97" s="158">
        <f t="shared" si="410"/>
        <v>18.664864897341204</v>
      </c>
      <c r="CT97" s="158">
        <f t="shared" si="410"/>
        <v>18.997297346011806</v>
      </c>
      <c r="CU97" s="158">
        <f t="shared" si="410"/>
        <v>19.329729794682407</v>
      </c>
      <c r="CV97" s="310">
        <f t="shared" si="378"/>
        <v>18.831081121676505</v>
      </c>
      <c r="CW97" s="604">
        <f t="shared" si="379"/>
        <v>23942.636025356122</v>
      </c>
      <c r="CX97" s="600">
        <f t="shared" si="304"/>
        <v>23942.636025356122</v>
      </c>
      <c r="CY97" s="604">
        <f t="shared" si="305"/>
        <v>25032.781477250788</v>
      </c>
      <c r="CZ97" s="604">
        <f t="shared" si="306"/>
        <v>25146.285287234725</v>
      </c>
      <c r="DA97" s="604">
        <f t="shared" si="307"/>
        <v>25232.422514871636</v>
      </c>
      <c r="DB97" s="604">
        <f t="shared" si="308"/>
        <v>26048.122113012643</v>
      </c>
      <c r="DC97" s="604">
        <f t="shared" si="308"/>
        <v>26479.357627926373</v>
      </c>
      <c r="DD97" s="604">
        <f t="shared" si="309"/>
        <v>26931.540509428491</v>
      </c>
      <c r="DE97" s="605">
        <f t="shared" si="308"/>
        <v>27150.99054421578</v>
      </c>
      <c r="DF97" s="604">
        <f t="shared" si="308"/>
        <v>27524.333956490984</v>
      </c>
      <c r="DG97" s="604">
        <f t="shared" si="308"/>
        <v>27884.378428171603</v>
      </c>
      <c r="DH97" s="606">
        <f t="shared" si="308"/>
        <v>28231.822111100952</v>
      </c>
      <c r="DJ97" s="9" t="s">
        <v>90</v>
      </c>
      <c r="DK97" s="603">
        <f t="shared" si="310"/>
        <v>123</v>
      </c>
      <c r="DL97" s="600">
        <f t="shared" si="311"/>
        <v>115.3125</v>
      </c>
      <c r="DM97" s="600">
        <f t="shared" si="312"/>
        <v>115.3125</v>
      </c>
      <c r="DN97" s="600">
        <f t="shared" si="313"/>
        <v>102.5</v>
      </c>
      <c r="DO97" s="600">
        <f t="shared" si="314"/>
        <v>2255</v>
      </c>
      <c r="DP97" s="600">
        <f t="shared" si="315"/>
        <v>1660.75</v>
      </c>
      <c r="DQ97" s="600">
        <f t="shared" si="316"/>
        <v>0</v>
      </c>
      <c r="DR97" s="601">
        <f t="shared" si="317"/>
        <v>0</v>
      </c>
      <c r="DS97" s="600">
        <f t="shared" si="318"/>
        <v>0</v>
      </c>
      <c r="DT97" s="600">
        <f t="shared" si="319"/>
        <v>0</v>
      </c>
      <c r="DU97" s="600">
        <f t="shared" si="320"/>
        <v>0</v>
      </c>
      <c r="DV97" s="600">
        <f t="shared" si="321"/>
        <v>0</v>
      </c>
      <c r="DW97" s="603">
        <f t="shared" si="322"/>
        <v>23631.266666666666</v>
      </c>
      <c r="DX97" s="600">
        <f t="shared" si="323"/>
        <v>21230.5625</v>
      </c>
      <c r="DY97" s="600">
        <f t="shared" si="324"/>
        <v>23045.0625</v>
      </c>
      <c r="DZ97" s="600">
        <f t="shared" si="325"/>
        <v>21572.222222222223</v>
      </c>
      <c r="EA97" s="600">
        <f t="shared" si="326"/>
        <v>22526</v>
      </c>
      <c r="EB97" s="600">
        <f t="shared" si="327"/>
        <v>19352.900000000001</v>
      </c>
      <c r="EC97" s="600">
        <f t="shared" si="328"/>
        <v>18056.833333333332</v>
      </c>
      <c r="ED97" s="600">
        <f t="shared" si="329"/>
        <v>20025.444444444445</v>
      </c>
      <c r="EE97" s="603">
        <f t="shared" si="330"/>
        <v>20230.893811182937</v>
      </c>
      <c r="EF97" s="600">
        <f t="shared" si="331"/>
        <v>20429.024824808421</v>
      </c>
      <c r="EG97" s="600">
        <f t="shared" si="332"/>
        <v>20620.221675450881</v>
      </c>
      <c r="EH97" s="601">
        <f t="shared" si="333"/>
        <v>20804.842124052302</v>
      </c>
      <c r="EI97" s="603">
        <f t="shared" si="380"/>
        <v>23754.266666666666</v>
      </c>
      <c r="EJ97" s="600">
        <f t="shared" si="381"/>
        <v>21345.875</v>
      </c>
      <c r="EK97" s="600">
        <f t="shared" si="382"/>
        <v>23160.375</v>
      </c>
      <c r="EL97" s="600">
        <f t="shared" si="383"/>
        <v>21674.722222222223</v>
      </c>
      <c r="EM97" s="600">
        <f t="shared" si="384"/>
        <v>24781</v>
      </c>
      <c r="EN97" s="600">
        <f t="shared" si="385"/>
        <v>21013.65</v>
      </c>
      <c r="EO97" s="600">
        <f t="shared" si="386"/>
        <v>18056.833333333332</v>
      </c>
      <c r="EP97" s="601">
        <f t="shared" si="387"/>
        <v>20025.444444444445</v>
      </c>
      <c r="EQ97" s="600">
        <f t="shared" si="388"/>
        <v>20230.893811182937</v>
      </c>
      <c r="ER97" s="600">
        <f t="shared" si="389"/>
        <v>20429.024824808421</v>
      </c>
      <c r="ES97" s="600">
        <f t="shared" si="390"/>
        <v>20620.221675450881</v>
      </c>
      <c r="ET97" s="601">
        <f t="shared" si="391"/>
        <v>20804.842124052302</v>
      </c>
      <c r="EV97" s="605">
        <v>83911.08</v>
      </c>
      <c r="EW97" s="604">
        <v>83911.08</v>
      </c>
      <c r="EX97" s="604">
        <v>83911.08</v>
      </c>
      <c r="EY97" s="604">
        <v>83911.08</v>
      </c>
      <c r="EZ97" s="604">
        <v>83911.08</v>
      </c>
      <c r="FA97" s="604">
        <v>83911.08</v>
      </c>
      <c r="FB97" s="604">
        <v>83876.100000000006</v>
      </c>
      <c r="FC97" s="604">
        <v>5671.82</v>
      </c>
      <c r="FD97" s="605">
        <f t="shared" si="392"/>
        <v>5746.9518881029808</v>
      </c>
      <c r="FE97" s="604">
        <f t="shared" si="412"/>
        <v>5823.0790124105524</v>
      </c>
      <c r="FF97" s="604">
        <f t="shared" si="412"/>
        <v>5900.2145563409395</v>
      </c>
      <c r="FG97" s="606">
        <f t="shared" si="412"/>
        <v>5978.3718779468063</v>
      </c>
    </row>
    <row r="98" spans="1:163" x14ac:dyDescent="0.25">
      <c r="A98" s="108">
        <v>99</v>
      </c>
      <c r="B98" s="130" t="s">
        <v>91</v>
      </c>
      <c r="C98" s="605">
        <v>5187086</v>
      </c>
      <c r="D98" s="604">
        <v>5619442</v>
      </c>
      <c r="E98" s="604">
        <v>5777335</v>
      </c>
      <c r="F98" s="604">
        <v>5560439</v>
      </c>
      <c r="G98" s="604">
        <v>5610348</v>
      </c>
      <c r="H98" s="604">
        <v>5890848</v>
      </c>
      <c r="I98" s="600">
        <v>6135842</v>
      </c>
      <c r="J98" s="601">
        <v>6353097</v>
      </c>
      <c r="K98" s="600">
        <f t="shared" ref="K98:N98" si="422">J98*K$186</f>
        <v>6536811.8004463455</v>
      </c>
      <c r="L98" s="600">
        <f t="shared" si="422"/>
        <v>6720526.6008926909</v>
      </c>
      <c r="M98" s="600">
        <f t="shared" si="422"/>
        <v>6904241.4013390364</v>
      </c>
      <c r="N98" s="600">
        <f t="shared" si="422"/>
        <v>7087956.20178538</v>
      </c>
      <c r="O98" s="603">
        <v>471645</v>
      </c>
      <c r="P98" s="600">
        <v>261135</v>
      </c>
      <c r="Q98" s="600">
        <v>665337</v>
      </c>
      <c r="R98" s="600">
        <v>432425</v>
      </c>
      <c r="S98" s="600">
        <v>340000</v>
      </c>
      <c r="T98" s="600">
        <v>426675</v>
      </c>
      <c r="U98" s="600">
        <v>388255</v>
      </c>
      <c r="V98" s="600">
        <v>338907</v>
      </c>
      <c r="W98" s="603">
        <f t="shared" si="335"/>
        <v>338933.59268781118</v>
      </c>
      <c r="X98" s="600">
        <f t="shared" si="408"/>
        <v>338960.18537562236</v>
      </c>
      <c r="Y98" s="600">
        <f t="shared" si="408"/>
        <v>338986.77806343354</v>
      </c>
      <c r="Z98" s="601">
        <f t="shared" si="408"/>
        <v>339013.37075124471</v>
      </c>
      <c r="AA98" s="604">
        <f t="shared" si="336"/>
        <v>4715441</v>
      </c>
      <c r="AB98" s="604">
        <f t="shared" si="337"/>
        <v>5358307</v>
      </c>
      <c r="AC98" s="604">
        <f t="shared" si="338"/>
        <v>5111998</v>
      </c>
      <c r="AD98" s="604">
        <f t="shared" si="339"/>
        <v>5128014</v>
      </c>
      <c r="AE98" s="604">
        <f t="shared" si="340"/>
        <v>5270348</v>
      </c>
      <c r="AF98" s="604">
        <f t="shared" si="341"/>
        <v>5464173</v>
      </c>
      <c r="AG98" s="604">
        <f t="shared" si="342"/>
        <v>5747587</v>
      </c>
      <c r="AH98" s="604">
        <f t="shared" si="343"/>
        <v>6014190</v>
      </c>
      <c r="AI98" s="605">
        <f t="shared" si="344"/>
        <v>6197878.2077585347</v>
      </c>
      <c r="AJ98" s="604">
        <f t="shared" si="345"/>
        <v>6381566.4155170685</v>
      </c>
      <c r="AK98" s="604">
        <f t="shared" si="346"/>
        <v>6565254.6232756032</v>
      </c>
      <c r="AL98" s="606">
        <f t="shared" si="347"/>
        <v>6748942.8310341351</v>
      </c>
      <c r="AM98" s="600">
        <f>AA98-AY98</f>
        <v>4295563.5</v>
      </c>
      <c r="AN98" s="600">
        <f t="shared" si="349"/>
        <v>4943077</v>
      </c>
      <c r="AO98" s="600">
        <f t="shared" si="350"/>
        <v>4559849.25</v>
      </c>
      <c r="AP98" s="600">
        <f t="shared" si="351"/>
        <v>4690562.75</v>
      </c>
      <c r="AQ98" s="600">
        <f t="shared" si="352"/>
        <v>4969729.25</v>
      </c>
      <c r="AR98" s="600">
        <f t="shared" si="353"/>
        <v>5218683</v>
      </c>
      <c r="AS98" s="600">
        <f t="shared" si="354"/>
        <v>5482428.25</v>
      </c>
      <c r="AT98" s="600">
        <f t="shared" si="355"/>
        <v>5827787.5</v>
      </c>
      <c r="AU98" s="603">
        <f t="shared" si="356"/>
        <v>6023523.6546072429</v>
      </c>
      <c r="AV98" s="600">
        <f t="shared" si="295"/>
        <v>6219268.2560607949</v>
      </c>
      <c r="AW98" s="600">
        <f t="shared" si="296"/>
        <v>6415021.0063613346</v>
      </c>
      <c r="AX98" s="601">
        <f t="shared" si="297"/>
        <v>6610781.5870782416</v>
      </c>
      <c r="AY98" s="600">
        <f t="shared" si="298"/>
        <v>419877.5</v>
      </c>
      <c r="AZ98" s="600">
        <f t="shared" si="299"/>
        <v>415230</v>
      </c>
      <c r="BA98" s="600">
        <f t="shared" si="300"/>
        <v>552148.75</v>
      </c>
      <c r="BB98" s="600">
        <f t="shared" si="301"/>
        <v>437451.25</v>
      </c>
      <c r="BC98" s="600">
        <f t="shared" si="302"/>
        <v>300618.75</v>
      </c>
      <c r="BD98" s="600">
        <f t="shared" si="303"/>
        <v>245490</v>
      </c>
      <c r="BE98" s="600">
        <f t="shared" si="357"/>
        <v>265158.75</v>
      </c>
      <c r="BF98" s="600">
        <f t="shared" si="358"/>
        <v>186402.5</v>
      </c>
      <c r="BG98" s="603">
        <f t="shared" si="359"/>
        <v>186486.80785970562</v>
      </c>
      <c r="BH98" s="600">
        <f t="shared" si="360"/>
        <v>186571.11571941129</v>
      </c>
      <c r="BI98" s="600">
        <f t="shared" si="361"/>
        <v>186655.42357911693</v>
      </c>
      <c r="BJ98" s="601">
        <f t="shared" si="362"/>
        <v>186739.73143882258</v>
      </c>
      <c r="BK98" s="604">
        <v>335902</v>
      </c>
      <c r="BL98" s="604">
        <v>332184</v>
      </c>
      <c r="BM98" s="604">
        <v>441719</v>
      </c>
      <c r="BN98" s="604">
        <v>349961</v>
      </c>
      <c r="BO98" s="604">
        <v>240495</v>
      </c>
      <c r="BP98" s="604">
        <v>196392</v>
      </c>
      <c r="BQ98" s="604">
        <v>212127</v>
      </c>
      <c r="BR98" s="604">
        <v>149122</v>
      </c>
      <c r="BS98" s="605">
        <f t="shared" si="363"/>
        <v>149189.4462877645</v>
      </c>
      <c r="BT98" s="604">
        <f t="shared" si="409"/>
        <v>149256.89257552903</v>
      </c>
      <c r="BU98" s="604">
        <f t="shared" si="409"/>
        <v>149324.33886329355</v>
      </c>
      <c r="BV98" s="606">
        <f t="shared" si="409"/>
        <v>149391.78515105805</v>
      </c>
      <c r="BW98" s="604">
        <f t="shared" si="364"/>
        <v>2121668.84</v>
      </c>
      <c r="BX98" s="604">
        <f t="shared" si="365"/>
        <v>2117950.84</v>
      </c>
      <c r="BY98" s="604">
        <f t="shared" si="366"/>
        <v>2227485.84</v>
      </c>
      <c r="BZ98" s="604">
        <f t="shared" si="367"/>
        <v>2159600.04</v>
      </c>
      <c r="CA98" s="604">
        <f t="shared" si="368"/>
        <v>2053441.08</v>
      </c>
      <c r="CB98" s="604">
        <f t="shared" si="369"/>
        <v>2011983.58</v>
      </c>
      <c r="CC98" s="604">
        <f t="shared" si="370"/>
        <v>2017540.5</v>
      </c>
      <c r="CD98" s="604">
        <f t="shared" si="371"/>
        <v>1922543.54</v>
      </c>
      <c r="CE98" s="605">
        <f t="shared" si="372"/>
        <v>1946102.6536366397</v>
      </c>
      <c r="CF98" s="604">
        <f t="shared" si="373"/>
        <v>1969972.9501603611</v>
      </c>
      <c r="CG98" s="604">
        <f t="shared" si="374"/>
        <v>1994158.5516621075</v>
      </c>
      <c r="CH98" s="606">
        <f t="shared" si="375"/>
        <v>2018663.6348361892</v>
      </c>
      <c r="CI98" s="159">
        <f t="shared" si="376"/>
        <v>278.28571428571428</v>
      </c>
      <c r="CJ98" s="157">
        <v>285</v>
      </c>
      <c r="CK98" s="158">
        <v>295</v>
      </c>
      <c r="CL98" s="158">
        <v>264</v>
      </c>
      <c r="CM98" s="158">
        <v>280</v>
      </c>
      <c r="CN98" s="158">
        <v>289</v>
      </c>
      <c r="CO98" s="158">
        <v>289</v>
      </c>
      <c r="CP98" s="158">
        <v>276</v>
      </c>
      <c r="CQ98" s="158">
        <v>255</v>
      </c>
      <c r="CR98" s="157">
        <f t="shared" si="377"/>
        <v>259.70945968950019</v>
      </c>
      <c r="CS98" s="158">
        <f t="shared" si="410"/>
        <v>264.41891937900039</v>
      </c>
      <c r="CT98" s="158">
        <f t="shared" si="410"/>
        <v>269.12837906850058</v>
      </c>
      <c r="CU98" s="158">
        <f t="shared" si="410"/>
        <v>273.83783875800077</v>
      </c>
      <c r="CV98" s="310">
        <f t="shared" si="378"/>
        <v>266.77364922375051</v>
      </c>
      <c r="CW98" s="604">
        <f t="shared" si="379"/>
        <v>23942.636025356122</v>
      </c>
      <c r="CX98" s="600">
        <f t="shared" si="304"/>
        <v>23942.636025356122</v>
      </c>
      <c r="CY98" s="604">
        <f t="shared" si="305"/>
        <v>25032.781477250788</v>
      </c>
      <c r="CZ98" s="604">
        <f t="shared" si="306"/>
        <v>25146.285287234725</v>
      </c>
      <c r="DA98" s="604">
        <f t="shared" si="307"/>
        <v>25232.422514871636</v>
      </c>
      <c r="DB98" s="604">
        <f t="shared" si="308"/>
        <v>26048.122113012643</v>
      </c>
      <c r="DC98" s="604">
        <f t="shared" si="308"/>
        <v>26479.357627926373</v>
      </c>
      <c r="DD98" s="604">
        <f t="shared" si="309"/>
        <v>26931.540509428491</v>
      </c>
      <c r="DE98" s="605">
        <f t="shared" si="308"/>
        <v>27150.99054421578</v>
      </c>
      <c r="DF98" s="604">
        <f t="shared" si="308"/>
        <v>27524.333956490984</v>
      </c>
      <c r="DG98" s="604">
        <f t="shared" si="308"/>
        <v>27884.378428171603</v>
      </c>
      <c r="DH98" s="606">
        <f t="shared" si="308"/>
        <v>28231.822111100952</v>
      </c>
      <c r="DJ98" s="9" t="s">
        <v>91</v>
      </c>
      <c r="DK98" s="603">
        <f t="shared" si="310"/>
        <v>1473.2543859649122</v>
      </c>
      <c r="DL98" s="600">
        <f t="shared" si="311"/>
        <v>1407.5593220338983</v>
      </c>
      <c r="DM98" s="600">
        <f t="shared" si="312"/>
        <v>2091.472537878788</v>
      </c>
      <c r="DN98" s="600">
        <f t="shared" si="313"/>
        <v>1562.3258928571429</v>
      </c>
      <c r="DO98" s="600">
        <f t="shared" si="314"/>
        <v>1040.2032871972319</v>
      </c>
      <c r="DP98" s="600">
        <f t="shared" si="315"/>
        <v>849.44636678200698</v>
      </c>
      <c r="DQ98" s="600">
        <f t="shared" si="316"/>
        <v>960.72010869565213</v>
      </c>
      <c r="DR98" s="601">
        <f t="shared" si="317"/>
        <v>730.99019607843138</v>
      </c>
      <c r="DS98" s="600">
        <f t="shared" si="318"/>
        <v>718.05935787885016</v>
      </c>
      <c r="DT98" s="600">
        <f t="shared" si="319"/>
        <v>705.58913166116054</v>
      </c>
      <c r="DU98" s="600">
        <f t="shared" si="320"/>
        <v>693.55533676962398</v>
      </c>
      <c r="DV98" s="600">
        <f t="shared" si="321"/>
        <v>681.93545598294918</v>
      </c>
      <c r="DW98" s="603">
        <f t="shared" si="322"/>
        <v>15072.152631578947</v>
      </c>
      <c r="DX98" s="600">
        <f t="shared" si="323"/>
        <v>16756.193220338984</v>
      </c>
      <c r="DY98" s="600">
        <f t="shared" si="324"/>
        <v>17272.15625</v>
      </c>
      <c r="DZ98" s="600">
        <f t="shared" si="325"/>
        <v>16752.009821428572</v>
      </c>
      <c r="EA98" s="600">
        <f t="shared" si="326"/>
        <v>17196.294982698961</v>
      </c>
      <c r="EB98" s="600">
        <f t="shared" si="327"/>
        <v>18057.726643598617</v>
      </c>
      <c r="EC98" s="600">
        <f t="shared" si="328"/>
        <v>19863.870471014492</v>
      </c>
      <c r="ED98" s="600">
        <f t="shared" si="329"/>
        <v>22854.068627450979</v>
      </c>
      <c r="EE98" s="603">
        <f t="shared" si="330"/>
        <v>23146.601618153778</v>
      </c>
      <c r="EF98" s="600">
        <f t="shared" si="331"/>
        <v>23428.714232502272</v>
      </c>
      <c r="EG98" s="600">
        <f t="shared" si="332"/>
        <v>23700.953506924503</v>
      </c>
      <c r="EH98" s="601">
        <f t="shared" si="333"/>
        <v>23963.828846146203</v>
      </c>
      <c r="EI98" s="603">
        <f t="shared" si="380"/>
        <v>16545.407017543861</v>
      </c>
      <c r="EJ98" s="600">
        <f t="shared" si="381"/>
        <v>18163.752542372884</v>
      </c>
      <c r="EK98" s="600">
        <f t="shared" si="382"/>
        <v>19363.628787878788</v>
      </c>
      <c r="EL98" s="600">
        <f t="shared" si="383"/>
        <v>18314.335714285713</v>
      </c>
      <c r="EM98" s="600">
        <f t="shared" si="384"/>
        <v>18236.498269896194</v>
      </c>
      <c r="EN98" s="600">
        <f t="shared" si="385"/>
        <v>18907.173010380622</v>
      </c>
      <c r="EO98" s="600">
        <f t="shared" si="386"/>
        <v>20824.590579710144</v>
      </c>
      <c r="EP98" s="601">
        <f t="shared" si="387"/>
        <v>23585.058823529409</v>
      </c>
      <c r="EQ98" s="600">
        <f t="shared" si="388"/>
        <v>23864.660976032628</v>
      </c>
      <c r="ER98" s="600">
        <f t="shared" si="389"/>
        <v>24134.303364163432</v>
      </c>
      <c r="ES98" s="600">
        <f t="shared" si="390"/>
        <v>24394.508843694126</v>
      </c>
      <c r="ET98" s="601">
        <f t="shared" si="391"/>
        <v>24645.764302129151</v>
      </c>
      <c r="EV98" s="605">
        <v>1785766.84</v>
      </c>
      <c r="EW98" s="604">
        <v>1785766.84</v>
      </c>
      <c r="EX98" s="604">
        <v>1785766.84</v>
      </c>
      <c r="EY98" s="604">
        <v>1809639.04</v>
      </c>
      <c r="EZ98" s="604">
        <v>1812946.08</v>
      </c>
      <c r="FA98" s="604">
        <v>1815591.58</v>
      </c>
      <c r="FB98" s="604">
        <v>1805413.5</v>
      </c>
      <c r="FC98" s="604">
        <v>1773421.54</v>
      </c>
      <c r="FD98" s="605">
        <f t="shared" si="392"/>
        <v>1796913.2073488752</v>
      </c>
      <c r="FE98" s="604">
        <f t="shared" si="412"/>
        <v>1820716.0575848322</v>
      </c>
      <c r="FF98" s="604">
        <f t="shared" si="412"/>
        <v>1844834.2127988138</v>
      </c>
      <c r="FG98" s="606">
        <f t="shared" si="412"/>
        <v>1869271.8496851311</v>
      </c>
    </row>
    <row r="99" spans="1:163" x14ac:dyDescent="0.25">
      <c r="A99" s="108">
        <v>100</v>
      </c>
      <c r="B99" s="130" t="s">
        <v>92</v>
      </c>
      <c r="C99" s="605">
        <v>926279</v>
      </c>
      <c r="D99" s="604">
        <v>994704</v>
      </c>
      <c r="E99" s="604">
        <v>912541</v>
      </c>
      <c r="F99" s="604">
        <v>963406</v>
      </c>
      <c r="G99" s="604">
        <v>1021831</v>
      </c>
      <c r="H99" s="604">
        <v>1142984</v>
      </c>
      <c r="I99" s="600">
        <v>1175685</v>
      </c>
      <c r="J99" s="601">
        <v>1108984</v>
      </c>
      <c r="K99" s="600">
        <f t="shared" ref="K99:N99" si="423">J99*K$186</f>
        <v>1141052.8908509016</v>
      </c>
      <c r="L99" s="600">
        <f t="shared" si="423"/>
        <v>1173121.7817018032</v>
      </c>
      <c r="M99" s="600">
        <f t="shared" si="423"/>
        <v>1205190.6725527046</v>
      </c>
      <c r="N99" s="600">
        <f t="shared" si="423"/>
        <v>1237259.5634036059</v>
      </c>
      <c r="O99" s="603">
        <v>0</v>
      </c>
      <c r="P99" s="600">
        <v>0</v>
      </c>
      <c r="Q99" s="600">
        <v>0</v>
      </c>
      <c r="R99" s="600">
        <v>0</v>
      </c>
      <c r="S99" s="600">
        <v>0</v>
      </c>
      <c r="T99" s="600">
        <v>0</v>
      </c>
      <c r="U99" s="600">
        <v>0</v>
      </c>
      <c r="V99" s="600">
        <v>0</v>
      </c>
      <c r="W99" s="603">
        <f t="shared" si="335"/>
        <v>0</v>
      </c>
      <c r="X99" s="600">
        <f t="shared" si="408"/>
        <v>0</v>
      </c>
      <c r="Y99" s="600">
        <f t="shared" si="408"/>
        <v>0</v>
      </c>
      <c r="Z99" s="601">
        <f t="shared" si="408"/>
        <v>0</v>
      </c>
      <c r="AA99" s="604">
        <f t="shared" si="336"/>
        <v>926279</v>
      </c>
      <c r="AB99" s="604">
        <f t="shared" si="337"/>
        <v>994704</v>
      </c>
      <c r="AC99" s="604">
        <f t="shared" si="338"/>
        <v>912541</v>
      </c>
      <c r="AD99" s="604">
        <f t="shared" si="339"/>
        <v>963406</v>
      </c>
      <c r="AE99" s="604">
        <f t="shared" si="340"/>
        <v>1021831</v>
      </c>
      <c r="AF99" s="604">
        <f t="shared" si="341"/>
        <v>1142984</v>
      </c>
      <c r="AG99" s="604">
        <f t="shared" si="342"/>
        <v>1175685</v>
      </c>
      <c r="AH99" s="604">
        <f t="shared" si="343"/>
        <v>1108984</v>
      </c>
      <c r="AI99" s="605">
        <f t="shared" si="344"/>
        <v>1141052.8908509016</v>
      </c>
      <c r="AJ99" s="604">
        <f t="shared" si="345"/>
        <v>1173121.7817018032</v>
      </c>
      <c r="AK99" s="604">
        <f t="shared" si="346"/>
        <v>1205190.6725527046</v>
      </c>
      <c r="AL99" s="606">
        <f t="shared" si="347"/>
        <v>1237259.5634036059</v>
      </c>
      <c r="AM99" s="600">
        <f t="shared" si="348"/>
        <v>865165.25</v>
      </c>
      <c r="AN99" s="600">
        <f t="shared" si="349"/>
        <v>954466.5</v>
      </c>
      <c r="AO99" s="600">
        <f t="shared" si="350"/>
        <v>870424.75</v>
      </c>
      <c r="AP99" s="600">
        <f t="shared" si="351"/>
        <v>920563.5</v>
      </c>
      <c r="AQ99" s="600">
        <f t="shared" si="352"/>
        <v>1002877.25</v>
      </c>
      <c r="AR99" s="600">
        <f t="shared" si="353"/>
        <v>1142984</v>
      </c>
      <c r="AS99" s="600">
        <f t="shared" si="354"/>
        <v>1175685</v>
      </c>
      <c r="AT99" s="600">
        <f t="shared" si="355"/>
        <v>1108984</v>
      </c>
      <c r="AU99" s="603">
        <f t="shared" si="356"/>
        <v>1141052.8908509016</v>
      </c>
      <c r="AV99" s="600">
        <f t="shared" si="295"/>
        <v>1173121.7817018032</v>
      </c>
      <c r="AW99" s="600">
        <f t="shared" si="296"/>
        <v>1205190.6725527046</v>
      </c>
      <c r="AX99" s="601">
        <f t="shared" si="297"/>
        <v>1237259.5634036059</v>
      </c>
      <c r="AY99" s="600">
        <f t="shared" si="298"/>
        <v>61113.75</v>
      </c>
      <c r="AZ99" s="600">
        <f t="shared" si="299"/>
        <v>40237.5</v>
      </c>
      <c r="BA99" s="600">
        <f t="shared" si="300"/>
        <v>42116.25</v>
      </c>
      <c r="BB99" s="600">
        <f t="shared" si="301"/>
        <v>42842.5</v>
      </c>
      <c r="BC99" s="600">
        <f t="shared" si="302"/>
        <v>18953.75</v>
      </c>
      <c r="BD99" s="600">
        <f t="shared" si="303"/>
        <v>0</v>
      </c>
      <c r="BE99" s="600">
        <f t="shared" si="357"/>
        <v>0</v>
      </c>
      <c r="BF99" s="600">
        <f t="shared" si="358"/>
        <v>0</v>
      </c>
      <c r="BG99" s="603">
        <f t="shared" si="359"/>
        <v>0</v>
      </c>
      <c r="BH99" s="600">
        <f t="shared" si="360"/>
        <v>0</v>
      </c>
      <c r="BI99" s="600">
        <f t="shared" si="361"/>
        <v>0</v>
      </c>
      <c r="BJ99" s="601">
        <f t="shared" si="362"/>
        <v>0</v>
      </c>
      <c r="BK99" s="604">
        <v>48891</v>
      </c>
      <c r="BL99" s="604">
        <v>32190</v>
      </c>
      <c r="BM99" s="604">
        <v>33693</v>
      </c>
      <c r="BN99" s="604">
        <v>34274</v>
      </c>
      <c r="BO99" s="604">
        <v>15163</v>
      </c>
      <c r="BP99" s="604">
        <v>0</v>
      </c>
      <c r="BQ99" s="604">
        <v>0</v>
      </c>
      <c r="BR99" s="604">
        <v>0</v>
      </c>
      <c r="BS99" s="605">
        <f t="shared" si="363"/>
        <v>0</v>
      </c>
      <c r="BT99" s="604">
        <f t="shared" si="409"/>
        <v>0</v>
      </c>
      <c r="BU99" s="604">
        <f t="shared" si="409"/>
        <v>0</v>
      </c>
      <c r="BV99" s="606">
        <f t="shared" si="409"/>
        <v>0</v>
      </c>
      <c r="BW99" s="604">
        <f t="shared" si="364"/>
        <v>503101.24</v>
      </c>
      <c r="BX99" s="604">
        <f t="shared" si="365"/>
        <v>486400.24</v>
      </c>
      <c r="BY99" s="604">
        <f t="shared" si="366"/>
        <v>487903.24</v>
      </c>
      <c r="BZ99" s="604">
        <f t="shared" si="367"/>
        <v>494413.68</v>
      </c>
      <c r="CA99" s="604">
        <f t="shared" si="368"/>
        <v>475302.68</v>
      </c>
      <c r="CB99" s="604">
        <f t="shared" si="369"/>
        <v>460193.8</v>
      </c>
      <c r="CC99" s="604">
        <f t="shared" si="370"/>
        <v>460146.5</v>
      </c>
      <c r="CD99" s="604">
        <f t="shared" si="371"/>
        <v>449731.7</v>
      </c>
      <c r="CE99" s="605">
        <f t="shared" si="372"/>
        <v>455689.08083380002</v>
      </c>
      <c r="CF99" s="604">
        <f t="shared" si="373"/>
        <v>461725.37624355481</v>
      </c>
      <c r="CG99" s="604">
        <f t="shared" si="374"/>
        <v>467841.63157292665</v>
      </c>
      <c r="CH99" s="606">
        <f t="shared" si="375"/>
        <v>474038.90601274552</v>
      </c>
      <c r="CI99" s="159">
        <f t="shared" si="376"/>
        <v>40.428571428571431</v>
      </c>
      <c r="CJ99" s="157">
        <v>36</v>
      </c>
      <c r="CK99" s="158">
        <v>35</v>
      </c>
      <c r="CL99" s="158">
        <v>38</v>
      </c>
      <c r="CM99" s="158">
        <v>43</v>
      </c>
      <c r="CN99" s="158">
        <v>44</v>
      </c>
      <c r="CO99" s="158">
        <v>45</v>
      </c>
      <c r="CP99" s="158">
        <v>38</v>
      </c>
      <c r="CQ99" s="158">
        <v>40</v>
      </c>
      <c r="CR99" s="157">
        <f t="shared" si="377"/>
        <v>40.73873877482356</v>
      </c>
      <c r="CS99" s="158">
        <f t="shared" si="410"/>
        <v>41.477477549647119</v>
      </c>
      <c r="CT99" s="158">
        <f t="shared" si="410"/>
        <v>42.216216324470679</v>
      </c>
      <c r="CU99" s="158">
        <f t="shared" si="410"/>
        <v>42.954955099294239</v>
      </c>
      <c r="CV99" s="310">
        <f t="shared" si="378"/>
        <v>41.846846937058899</v>
      </c>
      <c r="CW99" s="604">
        <f t="shared" si="379"/>
        <v>23942.636025356122</v>
      </c>
      <c r="CX99" s="600">
        <f t="shared" si="304"/>
        <v>23942.636025356122</v>
      </c>
      <c r="CY99" s="604">
        <f t="shared" si="305"/>
        <v>25032.781477250788</v>
      </c>
      <c r="CZ99" s="604">
        <f t="shared" si="306"/>
        <v>25146.285287234725</v>
      </c>
      <c r="DA99" s="604">
        <f t="shared" si="307"/>
        <v>25232.422514871636</v>
      </c>
      <c r="DB99" s="604">
        <f t="shared" si="308"/>
        <v>26048.122113012643</v>
      </c>
      <c r="DC99" s="604">
        <f t="shared" si="308"/>
        <v>26479.357627926373</v>
      </c>
      <c r="DD99" s="604">
        <f t="shared" si="309"/>
        <v>26931.540509428491</v>
      </c>
      <c r="DE99" s="605">
        <f t="shared" si="308"/>
        <v>27150.99054421578</v>
      </c>
      <c r="DF99" s="604">
        <f t="shared" si="308"/>
        <v>27524.333956490984</v>
      </c>
      <c r="DG99" s="604">
        <f t="shared" si="308"/>
        <v>27884.378428171603</v>
      </c>
      <c r="DH99" s="606">
        <f t="shared" si="308"/>
        <v>28231.822111100952</v>
      </c>
      <c r="DJ99" s="9" t="s">
        <v>92</v>
      </c>
      <c r="DK99" s="603">
        <f t="shared" si="310"/>
        <v>1697.6041666666667</v>
      </c>
      <c r="DL99" s="600">
        <f t="shared" si="311"/>
        <v>1149.6428571428571</v>
      </c>
      <c r="DM99" s="600">
        <f t="shared" si="312"/>
        <v>1108.3223684210527</v>
      </c>
      <c r="DN99" s="600">
        <f t="shared" si="313"/>
        <v>996.33720930232562</v>
      </c>
      <c r="DO99" s="600">
        <f t="shared" si="314"/>
        <v>430.76704545454544</v>
      </c>
      <c r="DP99" s="600">
        <f t="shared" si="315"/>
        <v>0</v>
      </c>
      <c r="DQ99" s="600">
        <f t="shared" si="316"/>
        <v>0</v>
      </c>
      <c r="DR99" s="601">
        <f t="shared" si="317"/>
        <v>0</v>
      </c>
      <c r="DS99" s="600">
        <f t="shared" si="318"/>
        <v>0</v>
      </c>
      <c r="DT99" s="600">
        <f t="shared" si="319"/>
        <v>0</v>
      </c>
      <c r="DU99" s="600">
        <f t="shared" si="320"/>
        <v>0</v>
      </c>
      <c r="DV99" s="600">
        <f t="shared" si="321"/>
        <v>0</v>
      </c>
      <c r="DW99" s="603">
        <f t="shared" si="322"/>
        <v>24032.368055555555</v>
      </c>
      <c r="DX99" s="600">
        <f t="shared" si="323"/>
        <v>27270.471428571429</v>
      </c>
      <c r="DY99" s="600">
        <f t="shared" si="324"/>
        <v>22905.91447368421</v>
      </c>
      <c r="DZ99" s="600">
        <f t="shared" si="325"/>
        <v>21408.453488372092</v>
      </c>
      <c r="EA99" s="600">
        <f t="shared" si="326"/>
        <v>22792.664772727272</v>
      </c>
      <c r="EB99" s="600">
        <f t="shared" si="327"/>
        <v>25399.644444444446</v>
      </c>
      <c r="EC99" s="600">
        <f t="shared" si="328"/>
        <v>30939.07894736842</v>
      </c>
      <c r="ED99" s="600">
        <f t="shared" si="329"/>
        <v>27724.6</v>
      </c>
      <c r="EE99" s="603">
        <f t="shared" si="330"/>
        <v>28009.038207046055</v>
      </c>
      <c r="EF99" s="600">
        <f t="shared" si="331"/>
        <v>28283.344383650539</v>
      </c>
      <c r="EG99" s="600">
        <f t="shared" si="332"/>
        <v>28548.050429003379</v>
      </c>
      <c r="EH99" s="601">
        <f t="shared" si="333"/>
        <v>28803.651651912318</v>
      </c>
      <c r="EI99" s="603">
        <f t="shared" si="380"/>
        <v>25729.972222222223</v>
      </c>
      <c r="EJ99" s="600">
        <f t="shared" si="381"/>
        <v>28420.114285714288</v>
      </c>
      <c r="EK99" s="600">
        <f t="shared" si="382"/>
        <v>24014.236842105263</v>
      </c>
      <c r="EL99" s="600">
        <f t="shared" si="383"/>
        <v>22404.790697674416</v>
      </c>
      <c r="EM99" s="600">
        <f t="shared" si="384"/>
        <v>23223.431818181816</v>
      </c>
      <c r="EN99" s="600">
        <f t="shared" si="385"/>
        <v>25399.644444444446</v>
      </c>
      <c r="EO99" s="600">
        <f t="shared" si="386"/>
        <v>30939.07894736842</v>
      </c>
      <c r="EP99" s="601">
        <f t="shared" si="387"/>
        <v>27724.6</v>
      </c>
      <c r="EQ99" s="600">
        <f t="shared" si="388"/>
        <v>28009.038207046055</v>
      </c>
      <c r="ER99" s="600">
        <f t="shared" si="389"/>
        <v>28283.344383650539</v>
      </c>
      <c r="ES99" s="600">
        <f t="shared" si="390"/>
        <v>28548.050429003379</v>
      </c>
      <c r="ET99" s="601">
        <f t="shared" si="391"/>
        <v>28803.651651912318</v>
      </c>
      <c r="EV99" s="605">
        <v>454210.24</v>
      </c>
      <c r="EW99" s="604">
        <v>454210.24</v>
      </c>
      <c r="EX99" s="604">
        <v>454210.24</v>
      </c>
      <c r="EY99" s="604">
        <v>460139.68</v>
      </c>
      <c r="EZ99" s="604">
        <v>460139.68</v>
      </c>
      <c r="FA99" s="604">
        <v>460193.8</v>
      </c>
      <c r="FB99" s="604">
        <v>460146.5</v>
      </c>
      <c r="FC99" s="604">
        <v>449731.7</v>
      </c>
      <c r="FD99" s="605">
        <f t="shared" si="392"/>
        <v>455689.08083380002</v>
      </c>
      <c r="FE99" s="604">
        <f t="shared" si="412"/>
        <v>461725.37624355481</v>
      </c>
      <c r="FF99" s="604">
        <f t="shared" si="412"/>
        <v>467841.63157292665</v>
      </c>
      <c r="FG99" s="606">
        <f t="shared" si="412"/>
        <v>474038.90601274552</v>
      </c>
    </row>
    <row r="100" spans="1:163" x14ac:dyDescent="0.25">
      <c r="A100" s="108">
        <v>101</v>
      </c>
      <c r="B100" s="130" t="s">
        <v>93</v>
      </c>
      <c r="C100" s="605">
        <v>8523830</v>
      </c>
      <c r="D100" s="604">
        <v>9340672</v>
      </c>
      <c r="E100" s="604">
        <v>9721193</v>
      </c>
      <c r="F100" s="604">
        <v>9217177</v>
      </c>
      <c r="G100" s="604">
        <v>9661411</v>
      </c>
      <c r="H100" s="604">
        <v>10310439</v>
      </c>
      <c r="I100" s="600">
        <v>11861873</v>
      </c>
      <c r="J100" s="601">
        <v>12079892</v>
      </c>
      <c r="K100" s="600">
        <f t="shared" ref="K100:N100" si="424">J100*K$186</f>
        <v>12429210.599762196</v>
      </c>
      <c r="L100" s="600">
        <f t="shared" si="424"/>
        <v>12778529.199524391</v>
      </c>
      <c r="M100" s="600">
        <f t="shared" si="424"/>
        <v>13127847.799286587</v>
      </c>
      <c r="N100" s="600">
        <f t="shared" si="424"/>
        <v>13477166.399048779</v>
      </c>
      <c r="O100" s="603">
        <v>591454</v>
      </c>
      <c r="P100" s="600">
        <v>472780</v>
      </c>
      <c r="Q100" s="600">
        <v>661679</v>
      </c>
      <c r="R100" s="600">
        <v>467856</v>
      </c>
      <c r="S100" s="600">
        <v>545032</v>
      </c>
      <c r="T100" s="600">
        <v>604569</v>
      </c>
      <c r="U100" s="600">
        <v>461109</v>
      </c>
      <c r="V100" s="600">
        <v>614682</v>
      </c>
      <c r="W100" s="603">
        <f t="shared" si="335"/>
        <v>614730.23165803344</v>
      </c>
      <c r="X100" s="600">
        <f t="shared" si="408"/>
        <v>614778.46331606701</v>
      </c>
      <c r="Y100" s="600">
        <f t="shared" si="408"/>
        <v>614826.69497410057</v>
      </c>
      <c r="Z100" s="601">
        <f t="shared" si="408"/>
        <v>614874.92663213401</v>
      </c>
      <c r="AA100" s="604">
        <f t="shared" si="336"/>
        <v>7932376</v>
      </c>
      <c r="AB100" s="604">
        <f t="shared" si="337"/>
        <v>8867892</v>
      </c>
      <c r="AC100" s="604">
        <f t="shared" si="338"/>
        <v>9059514</v>
      </c>
      <c r="AD100" s="604">
        <f t="shared" si="339"/>
        <v>8749321</v>
      </c>
      <c r="AE100" s="604">
        <f t="shared" si="340"/>
        <v>9116379</v>
      </c>
      <c r="AF100" s="604">
        <f t="shared" si="341"/>
        <v>9705870</v>
      </c>
      <c r="AG100" s="604">
        <f t="shared" si="342"/>
        <v>11400764</v>
      </c>
      <c r="AH100" s="604">
        <f t="shared" si="343"/>
        <v>11465210</v>
      </c>
      <c r="AI100" s="605">
        <f t="shared" si="344"/>
        <v>11814480.368104162</v>
      </c>
      <c r="AJ100" s="604">
        <f t="shared" si="345"/>
        <v>12163750.736208325</v>
      </c>
      <c r="AK100" s="604">
        <f t="shared" si="346"/>
        <v>12513021.104312487</v>
      </c>
      <c r="AL100" s="606">
        <f t="shared" si="347"/>
        <v>12862291.472416645</v>
      </c>
      <c r="AM100" s="600">
        <f t="shared" si="348"/>
        <v>6272827.25</v>
      </c>
      <c r="AN100" s="600">
        <f t="shared" si="349"/>
        <v>7203017</v>
      </c>
      <c r="AO100" s="600">
        <f t="shared" si="350"/>
        <v>7476121.5</v>
      </c>
      <c r="AP100" s="600">
        <f t="shared" si="351"/>
        <v>7180443.5</v>
      </c>
      <c r="AQ100" s="600">
        <f t="shared" si="352"/>
        <v>7369177.75</v>
      </c>
      <c r="AR100" s="600">
        <f t="shared" si="353"/>
        <v>7930500</v>
      </c>
      <c r="AS100" s="600">
        <f t="shared" si="354"/>
        <v>9590737.75</v>
      </c>
      <c r="AT100" s="600">
        <f t="shared" si="355"/>
        <v>9698248.75</v>
      </c>
      <c r="AU100" s="603">
        <f t="shared" si="356"/>
        <v>10023980.92824938</v>
      </c>
      <c r="AV100" s="600">
        <f t="shared" si="295"/>
        <v>10349727.163225545</v>
      </c>
      <c r="AW100" s="600">
        <f t="shared" si="296"/>
        <v>10675486.959016189</v>
      </c>
      <c r="AX100" s="601">
        <f t="shared" si="297"/>
        <v>11001259.785708483</v>
      </c>
      <c r="AY100" s="600">
        <f t="shared" si="298"/>
        <v>1659548.75</v>
      </c>
      <c r="AZ100" s="600">
        <f t="shared" si="299"/>
        <v>1664875</v>
      </c>
      <c r="BA100" s="600">
        <f t="shared" si="300"/>
        <v>1583392.5</v>
      </c>
      <c r="BB100" s="600">
        <f t="shared" si="301"/>
        <v>1568877.5</v>
      </c>
      <c r="BC100" s="600">
        <f t="shared" si="302"/>
        <v>1747201.25</v>
      </c>
      <c r="BD100" s="600">
        <f t="shared" si="303"/>
        <v>1775370</v>
      </c>
      <c r="BE100" s="600">
        <f t="shared" si="357"/>
        <v>1810026.25</v>
      </c>
      <c r="BF100" s="600">
        <f t="shared" si="358"/>
        <v>1766961.25</v>
      </c>
      <c r="BG100" s="603">
        <f t="shared" si="359"/>
        <v>1767760.4276997105</v>
      </c>
      <c r="BH100" s="600">
        <f t="shared" si="360"/>
        <v>1768559.6053994212</v>
      </c>
      <c r="BI100" s="600">
        <f t="shared" si="361"/>
        <v>1769358.7830991319</v>
      </c>
      <c r="BJ100" s="601">
        <f t="shared" si="362"/>
        <v>1770157.9607988424</v>
      </c>
      <c r="BK100" s="604">
        <v>1327639</v>
      </c>
      <c r="BL100" s="604">
        <v>1331900</v>
      </c>
      <c r="BM100" s="604">
        <v>1266714</v>
      </c>
      <c r="BN100" s="604">
        <v>1255102</v>
      </c>
      <c r="BO100" s="604">
        <v>1397761</v>
      </c>
      <c r="BP100" s="604">
        <v>1420296</v>
      </c>
      <c r="BQ100" s="604">
        <v>1448021</v>
      </c>
      <c r="BR100" s="604">
        <v>1413569</v>
      </c>
      <c r="BS100" s="605">
        <f t="shared" si="363"/>
        <v>1414208.3421597683</v>
      </c>
      <c r="BT100" s="604">
        <f t="shared" si="409"/>
        <v>1414847.6843195369</v>
      </c>
      <c r="BU100" s="604">
        <f t="shared" si="409"/>
        <v>1415487.0264793055</v>
      </c>
      <c r="BV100" s="606">
        <f t="shared" si="409"/>
        <v>1416126.3686390738</v>
      </c>
      <c r="BW100" s="604">
        <f t="shared" si="364"/>
        <v>2026125.8</v>
      </c>
      <c r="BX100" s="604">
        <f t="shared" si="365"/>
        <v>2030386.8</v>
      </c>
      <c r="BY100" s="604">
        <f t="shared" si="366"/>
        <v>1965200.8</v>
      </c>
      <c r="BZ100" s="604">
        <f t="shared" si="367"/>
        <v>1980189.22</v>
      </c>
      <c r="CA100" s="604">
        <f t="shared" si="368"/>
        <v>2132865.48</v>
      </c>
      <c r="CB100" s="604">
        <f t="shared" si="369"/>
        <v>2166759.52</v>
      </c>
      <c r="CC100" s="604">
        <f t="shared" si="370"/>
        <v>2256642.2199999997</v>
      </c>
      <c r="CD100" s="604">
        <f t="shared" si="371"/>
        <v>2269079.7000000002</v>
      </c>
      <c r="CE100" s="605">
        <f t="shared" si="372"/>
        <v>2281051.5834222385</v>
      </c>
      <c r="CF100" s="604">
        <f t="shared" si="373"/>
        <v>2293173.5836010128</v>
      </c>
      <c r="CG100" s="604">
        <f t="shared" si="374"/>
        <v>2305447.6890612328</v>
      </c>
      <c r="CH100" s="606">
        <f t="shared" si="375"/>
        <v>2317875.9146688469</v>
      </c>
      <c r="CI100" s="159">
        <f t="shared" si="376"/>
        <v>363</v>
      </c>
      <c r="CJ100" s="157">
        <v>412</v>
      </c>
      <c r="CK100" s="158">
        <v>385</v>
      </c>
      <c r="CL100" s="158">
        <v>343</v>
      </c>
      <c r="CM100" s="158">
        <v>353</v>
      </c>
      <c r="CN100" s="158">
        <v>371</v>
      </c>
      <c r="CO100" s="158">
        <v>386</v>
      </c>
      <c r="CP100" s="158">
        <v>353</v>
      </c>
      <c r="CQ100" s="158">
        <v>350</v>
      </c>
      <c r="CR100" s="157">
        <f t="shared" si="377"/>
        <v>356.46396427970615</v>
      </c>
      <c r="CS100" s="158">
        <f t="shared" si="410"/>
        <v>362.92792855941229</v>
      </c>
      <c r="CT100" s="158">
        <f t="shared" si="410"/>
        <v>369.39189283911844</v>
      </c>
      <c r="CU100" s="158">
        <f t="shared" si="410"/>
        <v>375.85585711882459</v>
      </c>
      <c r="CV100" s="310">
        <f t="shared" si="378"/>
        <v>366.15991069926537</v>
      </c>
      <c r="CW100" s="604">
        <f t="shared" si="379"/>
        <v>23942.636025356122</v>
      </c>
      <c r="CX100" s="600">
        <f t="shared" si="304"/>
        <v>23942.636025356122</v>
      </c>
      <c r="CY100" s="604">
        <f t="shared" si="305"/>
        <v>25032.781477250788</v>
      </c>
      <c r="CZ100" s="604">
        <f t="shared" si="306"/>
        <v>25146.285287234725</v>
      </c>
      <c r="DA100" s="604">
        <f t="shared" si="307"/>
        <v>25232.422514871636</v>
      </c>
      <c r="DB100" s="604">
        <f t="shared" si="308"/>
        <v>26048.122113012643</v>
      </c>
      <c r="DC100" s="604">
        <f t="shared" si="308"/>
        <v>26479.357627926373</v>
      </c>
      <c r="DD100" s="604">
        <f t="shared" si="309"/>
        <v>26931.540509428491</v>
      </c>
      <c r="DE100" s="605">
        <f t="shared" si="308"/>
        <v>27150.99054421578</v>
      </c>
      <c r="DF100" s="604">
        <f t="shared" si="308"/>
        <v>27524.333956490984</v>
      </c>
      <c r="DG100" s="604">
        <f t="shared" si="308"/>
        <v>27884.378428171603</v>
      </c>
      <c r="DH100" s="606">
        <f t="shared" si="308"/>
        <v>28231.822111100952</v>
      </c>
      <c r="DJ100" s="9" t="s">
        <v>93</v>
      </c>
      <c r="DK100" s="603">
        <f t="shared" si="310"/>
        <v>4028.0309466019417</v>
      </c>
      <c r="DL100" s="600">
        <f t="shared" si="311"/>
        <v>4324.3506493506493</v>
      </c>
      <c r="DM100" s="600">
        <f t="shared" si="312"/>
        <v>4616.3046647230321</v>
      </c>
      <c r="DN100" s="600">
        <f t="shared" si="313"/>
        <v>4444.4121813031161</v>
      </c>
      <c r="DO100" s="600">
        <f t="shared" si="314"/>
        <v>4709.4373315363882</v>
      </c>
      <c r="DP100" s="600">
        <f t="shared" si="315"/>
        <v>4599.4041450777204</v>
      </c>
      <c r="DQ100" s="600">
        <f t="shared" si="316"/>
        <v>5127.5531161473091</v>
      </c>
      <c r="DR100" s="601">
        <f t="shared" si="317"/>
        <v>5048.4607142857139</v>
      </c>
      <c r="DS100" s="600">
        <f t="shared" si="318"/>
        <v>4959.1560573921124</v>
      </c>
      <c r="DT100" s="600">
        <f t="shared" si="319"/>
        <v>4873.0325395993959</v>
      </c>
      <c r="DU100" s="600">
        <f t="shared" si="320"/>
        <v>4789.9231612799422</v>
      </c>
      <c r="DV100" s="600">
        <f t="shared" si="321"/>
        <v>4709.6724110360674</v>
      </c>
      <c r="DW100" s="603">
        <f t="shared" si="322"/>
        <v>15225.308859223302</v>
      </c>
      <c r="DX100" s="600">
        <f t="shared" si="323"/>
        <v>18709.135064935064</v>
      </c>
      <c r="DY100" s="600">
        <f t="shared" si="324"/>
        <v>21796.272594752187</v>
      </c>
      <c r="DZ100" s="600">
        <f t="shared" si="325"/>
        <v>20341.19971671388</v>
      </c>
      <c r="EA100" s="600">
        <f t="shared" si="326"/>
        <v>19863.012803234502</v>
      </c>
      <c r="EB100" s="600">
        <f t="shared" si="327"/>
        <v>20545.336787564767</v>
      </c>
      <c r="EC100" s="600">
        <f t="shared" si="328"/>
        <v>27169.228753541076</v>
      </c>
      <c r="ED100" s="600">
        <f t="shared" si="329"/>
        <v>27709.282142857144</v>
      </c>
      <c r="EE100" s="603">
        <f t="shared" si="330"/>
        <v>28184.391543491623</v>
      </c>
      <c r="EF100" s="600">
        <f t="shared" si="331"/>
        <v>28642.576976842342</v>
      </c>
      <c r="EG100" s="600">
        <f t="shared" si="332"/>
        <v>29084.726897058761</v>
      </c>
      <c r="EH100" s="601">
        <f t="shared" si="333"/>
        <v>29511.668639797437</v>
      </c>
      <c r="EI100" s="603">
        <f t="shared" si="380"/>
        <v>19253.339805825242</v>
      </c>
      <c r="EJ100" s="600">
        <f t="shared" si="381"/>
        <v>23033.485714285714</v>
      </c>
      <c r="EK100" s="600">
        <f t="shared" si="382"/>
        <v>26412.57725947522</v>
      </c>
      <c r="EL100" s="600">
        <f t="shared" si="383"/>
        <v>24785.611898016996</v>
      </c>
      <c r="EM100" s="600">
        <f t="shared" si="384"/>
        <v>24572.45013477089</v>
      </c>
      <c r="EN100" s="600">
        <f t="shared" si="385"/>
        <v>25144.740932642489</v>
      </c>
      <c r="EO100" s="600">
        <f t="shared" si="386"/>
        <v>32296.781869688384</v>
      </c>
      <c r="EP100" s="601">
        <f t="shared" si="387"/>
        <v>32757.742857142857</v>
      </c>
      <c r="EQ100" s="600">
        <f t="shared" si="388"/>
        <v>33143.547600883736</v>
      </c>
      <c r="ER100" s="600">
        <f t="shared" si="389"/>
        <v>33515.609516441735</v>
      </c>
      <c r="ES100" s="600">
        <f t="shared" si="390"/>
        <v>33874.650058338702</v>
      </c>
      <c r="ET100" s="601">
        <f t="shared" si="391"/>
        <v>34221.341050833507</v>
      </c>
      <c r="EV100" s="605">
        <v>698486.8</v>
      </c>
      <c r="EW100" s="604">
        <v>698486.8</v>
      </c>
      <c r="EX100" s="604">
        <v>698486.8</v>
      </c>
      <c r="EY100" s="604">
        <v>725087.22</v>
      </c>
      <c r="EZ100" s="604">
        <v>735104.48</v>
      </c>
      <c r="FA100" s="604">
        <v>746463.52</v>
      </c>
      <c r="FB100" s="604">
        <v>808621.22</v>
      </c>
      <c r="FC100" s="604">
        <v>855510.7</v>
      </c>
      <c r="FD100" s="605">
        <f t="shared" si="392"/>
        <v>866843.24126247002</v>
      </c>
      <c r="FE100" s="604">
        <f t="shared" si="412"/>
        <v>878325.89928147581</v>
      </c>
      <c r="FF100" s="604">
        <f t="shared" si="412"/>
        <v>889960.66258192726</v>
      </c>
      <c r="FG100" s="606">
        <f t="shared" si="412"/>
        <v>901749.54602977296</v>
      </c>
    </row>
    <row r="101" spans="1:163" x14ac:dyDescent="0.25">
      <c r="A101" s="108">
        <v>102</v>
      </c>
      <c r="B101" s="130" t="s">
        <v>94</v>
      </c>
      <c r="C101" s="605">
        <v>2523081</v>
      </c>
      <c r="D101" s="604">
        <v>2289931</v>
      </c>
      <c r="E101" s="604">
        <v>2184028</v>
      </c>
      <c r="F101" s="604">
        <v>1890942</v>
      </c>
      <c r="G101" s="604">
        <v>2335240</v>
      </c>
      <c r="H101" s="604">
        <v>2136581</v>
      </c>
      <c r="I101" s="600">
        <v>2099625</v>
      </c>
      <c r="J101" s="601">
        <v>1997966</v>
      </c>
      <c r="K101" s="600">
        <f t="shared" ref="K101:N101" si="425">J101*K$186</f>
        <v>2055741.9044114363</v>
      </c>
      <c r="L101" s="600">
        <f t="shared" si="425"/>
        <v>2113517.8088228726</v>
      </c>
      <c r="M101" s="600">
        <f t="shared" si="425"/>
        <v>2171293.7132343086</v>
      </c>
      <c r="N101" s="600">
        <f t="shared" si="425"/>
        <v>2229069.6176457447</v>
      </c>
      <c r="O101" s="603">
        <v>198073</v>
      </c>
      <c r="P101" s="600">
        <v>129990</v>
      </c>
      <c r="Q101" s="600">
        <v>194876</v>
      </c>
      <c r="R101" s="600">
        <v>139054</v>
      </c>
      <c r="S101" s="600">
        <v>174718</v>
      </c>
      <c r="T101" s="600">
        <v>183779</v>
      </c>
      <c r="U101" s="600">
        <v>161435</v>
      </c>
      <c r="V101" s="600">
        <v>206244</v>
      </c>
      <c r="W101" s="603">
        <f t="shared" si="335"/>
        <v>206260.1831484889</v>
      </c>
      <c r="X101" s="600">
        <f t="shared" si="408"/>
        <v>206276.36629697782</v>
      </c>
      <c r="Y101" s="600">
        <f t="shared" si="408"/>
        <v>206292.54944546675</v>
      </c>
      <c r="Z101" s="601">
        <f t="shared" si="408"/>
        <v>206308.73259395565</v>
      </c>
      <c r="AA101" s="604">
        <f t="shared" si="336"/>
        <v>2325008</v>
      </c>
      <c r="AB101" s="604">
        <f t="shared" si="337"/>
        <v>2159941</v>
      </c>
      <c r="AC101" s="604">
        <f t="shared" si="338"/>
        <v>1989152</v>
      </c>
      <c r="AD101" s="604">
        <f t="shared" si="339"/>
        <v>1751888</v>
      </c>
      <c r="AE101" s="604">
        <f t="shared" si="340"/>
        <v>2160522</v>
      </c>
      <c r="AF101" s="604">
        <f t="shared" si="341"/>
        <v>1952802</v>
      </c>
      <c r="AG101" s="604">
        <f t="shared" si="342"/>
        <v>1938190</v>
      </c>
      <c r="AH101" s="604">
        <f t="shared" si="343"/>
        <v>1791722</v>
      </c>
      <c r="AI101" s="605">
        <f t="shared" si="344"/>
        <v>1849481.7212629474</v>
      </c>
      <c r="AJ101" s="604">
        <f t="shared" si="345"/>
        <v>1907241.4425258948</v>
      </c>
      <c r="AK101" s="604">
        <f t="shared" si="346"/>
        <v>1965001.1637888418</v>
      </c>
      <c r="AL101" s="606">
        <f t="shared" si="347"/>
        <v>2022760.885051789</v>
      </c>
      <c r="AM101" s="600">
        <f t="shared" si="348"/>
        <v>2163058</v>
      </c>
      <c r="AN101" s="600">
        <f t="shared" si="349"/>
        <v>2100902.25</v>
      </c>
      <c r="AO101" s="600">
        <f t="shared" si="350"/>
        <v>1930113.25</v>
      </c>
      <c r="AP101" s="600">
        <f t="shared" si="351"/>
        <v>1692849.25</v>
      </c>
      <c r="AQ101" s="600">
        <f t="shared" si="352"/>
        <v>2148980.75</v>
      </c>
      <c r="AR101" s="600">
        <f t="shared" si="353"/>
        <v>1952802</v>
      </c>
      <c r="AS101" s="600">
        <f t="shared" si="354"/>
        <v>1938190</v>
      </c>
      <c r="AT101" s="600">
        <f t="shared" si="355"/>
        <v>1791722</v>
      </c>
      <c r="AU101" s="603">
        <f t="shared" si="356"/>
        <v>1849481.7212629474</v>
      </c>
      <c r="AV101" s="600">
        <f t="shared" si="295"/>
        <v>1907241.4425258948</v>
      </c>
      <c r="AW101" s="600">
        <f t="shared" si="296"/>
        <v>1965001.1637888418</v>
      </c>
      <c r="AX101" s="601">
        <f t="shared" si="297"/>
        <v>2022760.885051789</v>
      </c>
      <c r="AY101" s="600">
        <f t="shared" si="298"/>
        <v>161950</v>
      </c>
      <c r="AZ101" s="600">
        <f t="shared" si="299"/>
        <v>59038.75</v>
      </c>
      <c r="BA101" s="600">
        <f t="shared" si="300"/>
        <v>59038.75</v>
      </c>
      <c r="BB101" s="600">
        <f t="shared" si="301"/>
        <v>59038.75</v>
      </c>
      <c r="BC101" s="600">
        <f t="shared" si="302"/>
        <v>11541.25</v>
      </c>
      <c r="BD101" s="600">
        <f t="shared" si="303"/>
        <v>0</v>
      </c>
      <c r="BE101" s="600">
        <f t="shared" si="357"/>
        <v>0</v>
      </c>
      <c r="BF101" s="600">
        <f t="shared" si="358"/>
        <v>0</v>
      </c>
      <c r="BG101" s="603">
        <f t="shared" si="359"/>
        <v>0</v>
      </c>
      <c r="BH101" s="600">
        <f t="shared" si="360"/>
        <v>0</v>
      </c>
      <c r="BI101" s="600">
        <f t="shared" si="361"/>
        <v>0</v>
      </c>
      <c r="BJ101" s="601">
        <f t="shared" si="362"/>
        <v>0</v>
      </c>
      <c r="BK101" s="604">
        <v>129560</v>
      </c>
      <c r="BL101" s="604">
        <v>47231</v>
      </c>
      <c r="BM101" s="604">
        <v>47231</v>
      </c>
      <c r="BN101" s="604">
        <v>47231</v>
      </c>
      <c r="BO101" s="604">
        <v>9233</v>
      </c>
      <c r="BP101" s="604">
        <v>0</v>
      </c>
      <c r="BQ101" s="604">
        <v>0</v>
      </c>
      <c r="BR101" s="604">
        <v>0</v>
      </c>
      <c r="BS101" s="605">
        <f t="shared" si="363"/>
        <v>0</v>
      </c>
      <c r="BT101" s="604">
        <f t="shared" si="409"/>
        <v>0</v>
      </c>
      <c r="BU101" s="604">
        <f t="shared" si="409"/>
        <v>0</v>
      </c>
      <c r="BV101" s="606">
        <f t="shared" si="409"/>
        <v>0</v>
      </c>
      <c r="BW101" s="604">
        <f t="shared" si="364"/>
        <v>765896.8</v>
      </c>
      <c r="BX101" s="604">
        <f t="shared" si="365"/>
        <v>683567.8</v>
      </c>
      <c r="BY101" s="604">
        <f t="shared" si="366"/>
        <v>683567.8</v>
      </c>
      <c r="BZ101" s="604">
        <f t="shared" si="367"/>
        <v>686669.36</v>
      </c>
      <c r="CA101" s="604">
        <f t="shared" si="368"/>
        <v>648671.36</v>
      </c>
      <c r="CB101" s="604">
        <f t="shared" si="369"/>
        <v>639438.36</v>
      </c>
      <c r="CC101" s="604">
        <f t="shared" si="370"/>
        <v>637933.34</v>
      </c>
      <c r="CD101" s="604">
        <f t="shared" si="371"/>
        <v>623583.18000000005</v>
      </c>
      <c r="CE101" s="605">
        <f t="shared" si="372"/>
        <v>631843.48827894067</v>
      </c>
      <c r="CF101" s="604">
        <f t="shared" si="373"/>
        <v>640213.21691277786</v>
      </c>
      <c r="CG101" s="604">
        <f t="shared" si="374"/>
        <v>648693.8153406441</v>
      </c>
      <c r="CH101" s="606">
        <f t="shared" si="375"/>
        <v>657286.75220169919</v>
      </c>
      <c r="CI101" s="159">
        <f t="shared" si="376"/>
        <v>67.285714285714292</v>
      </c>
      <c r="CJ101" s="157">
        <v>81</v>
      </c>
      <c r="CK101" s="158">
        <v>69</v>
      </c>
      <c r="CL101" s="158">
        <v>72</v>
      </c>
      <c r="CM101" s="158">
        <v>68</v>
      </c>
      <c r="CN101" s="158">
        <v>65</v>
      </c>
      <c r="CO101" s="158">
        <v>64</v>
      </c>
      <c r="CP101" s="158">
        <v>73</v>
      </c>
      <c r="CQ101" s="158">
        <v>60</v>
      </c>
      <c r="CR101" s="157">
        <f t="shared" si="377"/>
        <v>61.108108162235339</v>
      </c>
      <c r="CS101" s="158">
        <f t="shared" si="410"/>
        <v>62.216216324470679</v>
      </c>
      <c r="CT101" s="158">
        <f t="shared" si="410"/>
        <v>63.324324486706018</v>
      </c>
      <c r="CU101" s="158">
        <f t="shared" si="410"/>
        <v>64.432432648941358</v>
      </c>
      <c r="CV101" s="310">
        <f t="shared" si="378"/>
        <v>62.770270405588349</v>
      </c>
      <c r="CW101" s="604">
        <f t="shared" si="379"/>
        <v>23942.636025356122</v>
      </c>
      <c r="CX101" s="600">
        <f t="shared" si="304"/>
        <v>23942.636025356122</v>
      </c>
      <c r="CY101" s="604">
        <f t="shared" si="305"/>
        <v>25032.781477250788</v>
      </c>
      <c r="CZ101" s="604">
        <f t="shared" si="306"/>
        <v>25146.285287234725</v>
      </c>
      <c r="DA101" s="604">
        <f t="shared" si="307"/>
        <v>25232.422514871636</v>
      </c>
      <c r="DB101" s="604">
        <f t="shared" si="308"/>
        <v>26048.122113012643</v>
      </c>
      <c r="DC101" s="604">
        <f t="shared" si="308"/>
        <v>26479.357627926373</v>
      </c>
      <c r="DD101" s="604">
        <f t="shared" si="309"/>
        <v>26931.540509428491</v>
      </c>
      <c r="DE101" s="605">
        <f t="shared" si="308"/>
        <v>27150.99054421578</v>
      </c>
      <c r="DF101" s="604">
        <f t="shared" si="308"/>
        <v>27524.333956490984</v>
      </c>
      <c r="DG101" s="604">
        <f t="shared" si="308"/>
        <v>27884.378428171603</v>
      </c>
      <c r="DH101" s="606">
        <f t="shared" si="308"/>
        <v>28231.822111100952</v>
      </c>
      <c r="DJ101" s="9" t="s">
        <v>94</v>
      </c>
      <c r="DK101" s="603">
        <f t="shared" si="310"/>
        <v>1999.3827160493827</v>
      </c>
      <c r="DL101" s="600">
        <f t="shared" si="311"/>
        <v>855.6340579710145</v>
      </c>
      <c r="DM101" s="600">
        <f t="shared" si="312"/>
        <v>819.98263888888891</v>
      </c>
      <c r="DN101" s="600">
        <f t="shared" si="313"/>
        <v>868.21691176470586</v>
      </c>
      <c r="DO101" s="600">
        <f t="shared" si="314"/>
        <v>177.55769230769232</v>
      </c>
      <c r="DP101" s="600">
        <f t="shared" si="315"/>
        <v>0</v>
      </c>
      <c r="DQ101" s="600">
        <f t="shared" si="316"/>
        <v>0</v>
      </c>
      <c r="DR101" s="601">
        <f t="shared" si="317"/>
        <v>0</v>
      </c>
      <c r="DS101" s="600">
        <f t="shared" si="318"/>
        <v>0</v>
      </c>
      <c r="DT101" s="600">
        <f t="shared" si="319"/>
        <v>0</v>
      </c>
      <c r="DU101" s="600">
        <f t="shared" si="320"/>
        <v>0</v>
      </c>
      <c r="DV101" s="600">
        <f t="shared" si="321"/>
        <v>0</v>
      </c>
      <c r="DW101" s="603">
        <f t="shared" si="322"/>
        <v>26704.419753086418</v>
      </c>
      <c r="DX101" s="600">
        <f t="shared" si="323"/>
        <v>30447.858695652172</v>
      </c>
      <c r="DY101" s="600">
        <f t="shared" si="324"/>
        <v>26807.128472222223</v>
      </c>
      <c r="DZ101" s="600">
        <f t="shared" si="325"/>
        <v>24894.841911764706</v>
      </c>
      <c r="EA101" s="600">
        <f t="shared" si="326"/>
        <v>33061.242307692308</v>
      </c>
      <c r="EB101" s="600">
        <f t="shared" si="327"/>
        <v>30512.53125</v>
      </c>
      <c r="EC101" s="600">
        <f t="shared" si="328"/>
        <v>26550.547945205479</v>
      </c>
      <c r="ED101" s="600">
        <f t="shared" si="329"/>
        <v>29862.033333333333</v>
      </c>
      <c r="EE101" s="603">
        <f t="shared" si="330"/>
        <v>30265.733580767643</v>
      </c>
      <c r="EF101" s="600">
        <f t="shared" si="331"/>
        <v>30655.053540691526</v>
      </c>
      <c r="EG101" s="600">
        <f t="shared" si="332"/>
        <v>31030.748132202563</v>
      </c>
      <c r="EH101" s="601">
        <f t="shared" si="333"/>
        <v>31393.52034204196</v>
      </c>
      <c r="EI101" s="603">
        <f t="shared" si="380"/>
        <v>28703.8024691358</v>
      </c>
      <c r="EJ101" s="600">
        <f t="shared" si="381"/>
        <v>31303.492753623188</v>
      </c>
      <c r="EK101" s="600">
        <f t="shared" si="382"/>
        <v>27627.111111111113</v>
      </c>
      <c r="EL101" s="600">
        <f t="shared" si="383"/>
        <v>25763.058823529413</v>
      </c>
      <c r="EM101" s="600">
        <f t="shared" si="384"/>
        <v>33238.800000000003</v>
      </c>
      <c r="EN101" s="600">
        <f t="shared" si="385"/>
        <v>30512.53125</v>
      </c>
      <c r="EO101" s="600">
        <f t="shared" si="386"/>
        <v>26550.547945205479</v>
      </c>
      <c r="EP101" s="601">
        <f t="shared" si="387"/>
        <v>29862.033333333333</v>
      </c>
      <c r="EQ101" s="600">
        <f t="shared" si="388"/>
        <v>30265.733580767643</v>
      </c>
      <c r="ER101" s="600">
        <f t="shared" si="389"/>
        <v>30655.053540691526</v>
      </c>
      <c r="ES101" s="600">
        <f t="shared" si="390"/>
        <v>31030.748132202563</v>
      </c>
      <c r="ET101" s="601">
        <f t="shared" si="391"/>
        <v>31393.52034204196</v>
      </c>
      <c r="EV101" s="605">
        <v>636336.80000000005</v>
      </c>
      <c r="EW101" s="604">
        <v>636336.80000000005</v>
      </c>
      <c r="EX101" s="604">
        <v>636336.80000000005</v>
      </c>
      <c r="EY101" s="604">
        <v>639438.36</v>
      </c>
      <c r="EZ101" s="604">
        <v>639438.36</v>
      </c>
      <c r="FA101" s="604">
        <v>639438.36</v>
      </c>
      <c r="FB101" s="604">
        <v>637933.34</v>
      </c>
      <c r="FC101" s="604">
        <v>623583.18000000005</v>
      </c>
      <c r="FD101" s="605">
        <f t="shared" si="392"/>
        <v>631843.48827894067</v>
      </c>
      <c r="FE101" s="604">
        <f t="shared" si="412"/>
        <v>640213.21691277786</v>
      </c>
      <c r="FF101" s="604">
        <f t="shared" si="412"/>
        <v>648693.8153406441</v>
      </c>
      <c r="FG101" s="606">
        <f t="shared" si="412"/>
        <v>657286.75220169919</v>
      </c>
    </row>
    <row r="102" spans="1:163" x14ac:dyDescent="0.25">
      <c r="A102" s="108">
        <v>103</v>
      </c>
      <c r="B102" s="130" t="s">
        <v>95</v>
      </c>
      <c r="C102" s="605">
        <v>33475471</v>
      </c>
      <c r="D102" s="604">
        <v>33458814</v>
      </c>
      <c r="E102" s="604">
        <v>35115616</v>
      </c>
      <c r="F102" s="604">
        <v>36844745</v>
      </c>
      <c r="G102" s="604">
        <v>39288394</v>
      </c>
      <c r="H102" s="604">
        <v>41119214</v>
      </c>
      <c r="I102" s="600">
        <v>47080071</v>
      </c>
      <c r="J102" s="601">
        <v>49233723</v>
      </c>
      <c r="K102" s="600">
        <f t="shared" ref="K102:N102" si="426">J102*K$186</f>
        <v>50657432.349341847</v>
      </c>
      <c r="L102" s="600">
        <f t="shared" si="426"/>
        <v>52081141.698683694</v>
      </c>
      <c r="M102" s="600">
        <f t="shared" si="426"/>
        <v>53504851.048025541</v>
      </c>
      <c r="N102" s="600">
        <f t="shared" si="426"/>
        <v>54928560.397367381</v>
      </c>
      <c r="O102" s="603">
        <v>1956371</v>
      </c>
      <c r="P102" s="600">
        <v>1094000</v>
      </c>
      <c r="Q102" s="600">
        <v>2602365</v>
      </c>
      <c r="R102" s="600">
        <v>1789055</v>
      </c>
      <c r="S102" s="600">
        <v>1968462</v>
      </c>
      <c r="T102" s="600">
        <v>2265117</v>
      </c>
      <c r="U102" s="600">
        <v>1955000</v>
      </c>
      <c r="V102" s="600">
        <v>2476726</v>
      </c>
      <c r="W102" s="603">
        <f t="shared" si="335"/>
        <v>2476920.3388637938</v>
      </c>
      <c r="X102" s="600">
        <f t="shared" si="408"/>
        <v>2477114.677727588</v>
      </c>
      <c r="Y102" s="600">
        <f t="shared" si="408"/>
        <v>2477309.0165913822</v>
      </c>
      <c r="Z102" s="601">
        <f t="shared" si="408"/>
        <v>2477503.355455176</v>
      </c>
      <c r="AA102" s="604">
        <f t="shared" si="336"/>
        <v>31519100</v>
      </c>
      <c r="AB102" s="604">
        <f t="shared" si="337"/>
        <v>32364814</v>
      </c>
      <c r="AC102" s="604">
        <f t="shared" si="338"/>
        <v>32513251</v>
      </c>
      <c r="AD102" s="604">
        <f t="shared" si="339"/>
        <v>35055690</v>
      </c>
      <c r="AE102" s="604">
        <f t="shared" si="340"/>
        <v>37319932</v>
      </c>
      <c r="AF102" s="604">
        <f t="shared" si="341"/>
        <v>38854097</v>
      </c>
      <c r="AG102" s="604">
        <f t="shared" si="342"/>
        <v>45125071</v>
      </c>
      <c r="AH102" s="604">
        <f t="shared" si="343"/>
        <v>46756997</v>
      </c>
      <c r="AI102" s="605">
        <f t="shared" si="344"/>
        <v>48180512.01047805</v>
      </c>
      <c r="AJ102" s="604">
        <f t="shared" si="345"/>
        <v>49604027.020956106</v>
      </c>
      <c r="AK102" s="604">
        <f t="shared" si="346"/>
        <v>51027542.031434156</v>
      </c>
      <c r="AL102" s="606">
        <f t="shared" si="347"/>
        <v>52451057.041912206</v>
      </c>
      <c r="AM102" s="600">
        <f t="shared" si="348"/>
        <v>29572950</v>
      </c>
      <c r="AN102" s="600">
        <f t="shared" si="349"/>
        <v>29766924</v>
      </c>
      <c r="AO102" s="600">
        <f t="shared" si="350"/>
        <v>30112727.25</v>
      </c>
      <c r="AP102" s="600">
        <f t="shared" si="351"/>
        <v>32544930</v>
      </c>
      <c r="AQ102" s="600">
        <f t="shared" si="352"/>
        <v>34600128.25</v>
      </c>
      <c r="AR102" s="600">
        <f t="shared" si="353"/>
        <v>35546490.75</v>
      </c>
      <c r="AS102" s="600">
        <f t="shared" si="354"/>
        <v>39949599.75</v>
      </c>
      <c r="AT102" s="600">
        <f t="shared" si="355"/>
        <v>40844663.25</v>
      </c>
      <c r="AU102" s="603">
        <f t="shared" si="356"/>
        <v>42216500.730481707</v>
      </c>
      <c r="AV102" s="600">
        <f t="shared" si="295"/>
        <v>43588397.411576509</v>
      </c>
      <c r="AW102" s="600">
        <f t="shared" si="296"/>
        <v>44960351.204724744</v>
      </c>
      <c r="AX102" s="601">
        <f t="shared" si="297"/>
        <v>46332359.878171831</v>
      </c>
      <c r="AY102" s="600">
        <f t="shared" si="298"/>
        <v>1946150</v>
      </c>
      <c r="AZ102" s="600">
        <f t="shared" si="299"/>
        <v>2597890</v>
      </c>
      <c r="BA102" s="600">
        <f t="shared" si="300"/>
        <v>2400523.75</v>
      </c>
      <c r="BB102" s="600">
        <f t="shared" si="301"/>
        <v>2510760</v>
      </c>
      <c r="BC102" s="600">
        <f t="shared" si="302"/>
        <v>2719803.75</v>
      </c>
      <c r="BD102" s="600">
        <f t="shared" si="303"/>
        <v>3307606.25</v>
      </c>
      <c r="BE102" s="600">
        <f t="shared" si="357"/>
        <v>5175471.25</v>
      </c>
      <c r="BF102" s="600">
        <f t="shared" si="358"/>
        <v>5912333.75</v>
      </c>
      <c r="BG102" s="603">
        <f t="shared" si="359"/>
        <v>5915007.8354029739</v>
      </c>
      <c r="BH102" s="600">
        <f t="shared" si="360"/>
        <v>5917681.9208059479</v>
      </c>
      <c r="BI102" s="600">
        <f t="shared" si="361"/>
        <v>5920356.0062089227</v>
      </c>
      <c r="BJ102" s="601">
        <f t="shared" si="362"/>
        <v>5923030.0916118966</v>
      </c>
      <c r="BK102" s="604">
        <v>1556920</v>
      </c>
      <c r="BL102" s="604">
        <v>2078312</v>
      </c>
      <c r="BM102" s="604">
        <v>1920419</v>
      </c>
      <c r="BN102" s="604">
        <v>2008608</v>
      </c>
      <c r="BO102" s="604">
        <v>2175843</v>
      </c>
      <c r="BP102" s="604">
        <v>2646085</v>
      </c>
      <c r="BQ102" s="604">
        <v>4140377</v>
      </c>
      <c r="BR102" s="604">
        <v>4729867</v>
      </c>
      <c r="BS102" s="605">
        <f t="shared" si="363"/>
        <v>4732006.2683223793</v>
      </c>
      <c r="BT102" s="604">
        <f t="shared" si="409"/>
        <v>4734145.5366447587</v>
      </c>
      <c r="BU102" s="604">
        <f t="shared" si="409"/>
        <v>4736284.804967138</v>
      </c>
      <c r="BV102" s="606">
        <f t="shared" si="409"/>
        <v>4738424.0732895173</v>
      </c>
      <c r="BW102" s="604">
        <f t="shared" si="364"/>
        <v>3777848.82</v>
      </c>
      <c r="BX102" s="604">
        <f t="shared" si="365"/>
        <v>4299240.82</v>
      </c>
      <c r="BY102" s="604">
        <f t="shared" si="366"/>
        <v>4141347.82</v>
      </c>
      <c r="BZ102" s="604">
        <f t="shared" si="367"/>
        <v>4356581.54</v>
      </c>
      <c r="CA102" s="604">
        <f t="shared" si="368"/>
        <v>4595666.34</v>
      </c>
      <c r="CB102" s="604">
        <f t="shared" si="369"/>
        <v>5126762.54</v>
      </c>
      <c r="CC102" s="604">
        <f t="shared" si="370"/>
        <v>6681617.9000000004</v>
      </c>
      <c r="CD102" s="604">
        <f t="shared" si="371"/>
        <v>7228916.7400000002</v>
      </c>
      <c r="CE102" s="605">
        <f t="shared" si="372"/>
        <v>7264159.7255470911</v>
      </c>
      <c r="CF102" s="604">
        <f t="shared" si="373"/>
        <v>7299841.2202108894</v>
      </c>
      <c r="CG102" s="604">
        <f t="shared" si="374"/>
        <v>7335967.0327120312</v>
      </c>
      <c r="CH102" s="606">
        <f t="shared" si="375"/>
        <v>7372543.0487165023</v>
      </c>
      <c r="CI102" s="159">
        <f t="shared" si="376"/>
        <v>1286</v>
      </c>
      <c r="CJ102" s="157">
        <v>1137</v>
      </c>
      <c r="CK102" s="158">
        <v>1141</v>
      </c>
      <c r="CL102" s="158">
        <v>1094</v>
      </c>
      <c r="CM102" s="158">
        <v>1187</v>
      </c>
      <c r="CN102" s="158">
        <v>1221</v>
      </c>
      <c r="CO102" s="158">
        <v>1316</v>
      </c>
      <c r="CP102" s="158">
        <v>1466</v>
      </c>
      <c r="CQ102" s="158">
        <v>1577</v>
      </c>
      <c r="CR102" s="157">
        <f t="shared" si="377"/>
        <v>1606.1247761974189</v>
      </c>
      <c r="CS102" s="158">
        <f t="shared" si="410"/>
        <v>1635.2495523948376</v>
      </c>
      <c r="CT102" s="158">
        <f t="shared" si="410"/>
        <v>1664.3743285922562</v>
      </c>
      <c r="CU102" s="158">
        <f t="shared" si="410"/>
        <v>1693.4991047896751</v>
      </c>
      <c r="CV102" s="310">
        <f t="shared" si="378"/>
        <v>1649.8119404935469</v>
      </c>
      <c r="CW102" s="604">
        <f t="shared" si="379"/>
        <v>23942.636025356122</v>
      </c>
      <c r="CX102" s="600">
        <f t="shared" si="304"/>
        <v>23942.636025356122</v>
      </c>
      <c r="CY102" s="604">
        <f t="shared" si="305"/>
        <v>25032.781477250788</v>
      </c>
      <c r="CZ102" s="604">
        <f t="shared" si="306"/>
        <v>25146.285287234725</v>
      </c>
      <c r="DA102" s="604">
        <f t="shared" si="307"/>
        <v>25232.422514871636</v>
      </c>
      <c r="DB102" s="604">
        <f t="shared" si="308"/>
        <v>26048.122113012643</v>
      </c>
      <c r="DC102" s="604">
        <f t="shared" si="308"/>
        <v>26479.357627926373</v>
      </c>
      <c r="DD102" s="604">
        <f t="shared" si="309"/>
        <v>26931.540509428491</v>
      </c>
      <c r="DE102" s="605">
        <f t="shared" si="308"/>
        <v>27150.99054421578</v>
      </c>
      <c r="DF102" s="604">
        <f t="shared" si="308"/>
        <v>27524.333956490984</v>
      </c>
      <c r="DG102" s="604">
        <f t="shared" si="308"/>
        <v>27884.378428171603</v>
      </c>
      <c r="DH102" s="606">
        <f t="shared" si="308"/>
        <v>28231.822111100952</v>
      </c>
      <c r="DJ102" s="9" t="s">
        <v>95</v>
      </c>
      <c r="DK102" s="603">
        <f t="shared" si="310"/>
        <v>1711.6534740545294</v>
      </c>
      <c r="DL102" s="600">
        <f t="shared" si="311"/>
        <v>2276.8536371603855</v>
      </c>
      <c r="DM102" s="600">
        <f t="shared" si="312"/>
        <v>2194.2630255941499</v>
      </c>
      <c r="DN102" s="600">
        <f t="shared" si="313"/>
        <v>2115.2148272957033</v>
      </c>
      <c r="DO102" s="600">
        <f t="shared" si="314"/>
        <v>2227.521498771499</v>
      </c>
      <c r="DP102" s="600">
        <f t="shared" si="315"/>
        <v>2513.3786094224924</v>
      </c>
      <c r="DQ102" s="600">
        <f t="shared" si="316"/>
        <v>3530.3350954979537</v>
      </c>
      <c r="DR102" s="601">
        <f t="shared" si="317"/>
        <v>3749.1019340519974</v>
      </c>
      <c r="DS102" s="600">
        <f t="shared" si="318"/>
        <v>3682.7822614174797</v>
      </c>
      <c r="DT102" s="600">
        <f t="shared" si="319"/>
        <v>3618.824975147952</v>
      </c>
      <c r="DU102" s="600">
        <f t="shared" si="320"/>
        <v>3557.1060575155689</v>
      </c>
      <c r="DV102" s="600">
        <f t="shared" si="321"/>
        <v>3497.5100222137467</v>
      </c>
      <c r="DW102" s="603">
        <f t="shared" si="322"/>
        <v>26009.630606860159</v>
      </c>
      <c r="DX102" s="600">
        <f t="shared" si="323"/>
        <v>26088.452234881683</v>
      </c>
      <c r="DY102" s="600">
        <f t="shared" si="324"/>
        <v>27525.344835466178</v>
      </c>
      <c r="DZ102" s="600">
        <f t="shared" si="325"/>
        <v>27417.801179443977</v>
      </c>
      <c r="EA102" s="600">
        <f t="shared" si="326"/>
        <v>28337.533374283375</v>
      </c>
      <c r="EB102" s="600">
        <f t="shared" si="327"/>
        <v>27011.011208206688</v>
      </c>
      <c r="EC102" s="600">
        <f t="shared" si="328"/>
        <v>27250.750170532061</v>
      </c>
      <c r="ED102" s="600">
        <f t="shared" si="329"/>
        <v>25900.230342422321</v>
      </c>
      <c r="EE102" s="603">
        <f t="shared" si="330"/>
        <v>26315.205892745631</v>
      </c>
      <c r="EF102" s="600">
        <f t="shared" si="331"/>
        <v>26715.39951573209</v>
      </c>
      <c r="EG102" s="600">
        <f t="shared" si="332"/>
        <v>27101.587215285475</v>
      </c>
      <c r="EH102" s="601">
        <f t="shared" si="333"/>
        <v>27474.491612488258</v>
      </c>
      <c r="EI102" s="603">
        <f t="shared" si="380"/>
        <v>27721.284080914687</v>
      </c>
      <c r="EJ102" s="600">
        <f t="shared" si="381"/>
        <v>28365.305872042067</v>
      </c>
      <c r="EK102" s="600">
        <f t="shared" si="382"/>
        <v>29719.607861060329</v>
      </c>
      <c r="EL102" s="600">
        <f t="shared" si="383"/>
        <v>29533.016006739679</v>
      </c>
      <c r="EM102" s="600">
        <f t="shared" si="384"/>
        <v>30565.054873054876</v>
      </c>
      <c r="EN102" s="600">
        <f t="shared" si="385"/>
        <v>29524.38981762918</v>
      </c>
      <c r="EO102" s="600">
        <f t="shared" si="386"/>
        <v>30781.085266030015</v>
      </c>
      <c r="EP102" s="601">
        <f t="shared" si="387"/>
        <v>29649.332276474317</v>
      </c>
      <c r="EQ102" s="600">
        <f t="shared" si="388"/>
        <v>29997.988154163111</v>
      </c>
      <c r="ER102" s="600">
        <f t="shared" si="389"/>
        <v>30334.224490880042</v>
      </c>
      <c r="ES102" s="600">
        <f t="shared" si="390"/>
        <v>30658.693272801043</v>
      </c>
      <c r="ET102" s="601">
        <f t="shared" si="391"/>
        <v>30972.001634702006</v>
      </c>
      <c r="EV102" s="605">
        <v>2220928.8199999998</v>
      </c>
      <c r="EW102" s="604">
        <v>2220928.8199999998</v>
      </c>
      <c r="EX102" s="604">
        <v>2220928.8199999998</v>
      </c>
      <c r="EY102" s="604">
        <v>2347973.54</v>
      </c>
      <c r="EZ102" s="604">
        <v>2419823.34</v>
      </c>
      <c r="FA102" s="604">
        <v>2480677.54</v>
      </c>
      <c r="FB102" s="604">
        <v>2541240.9</v>
      </c>
      <c r="FC102" s="604">
        <v>2499049.7400000002</v>
      </c>
      <c r="FD102" s="605">
        <f t="shared" si="392"/>
        <v>2532153.4572247118</v>
      </c>
      <c r="FE102" s="604">
        <f t="shared" si="412"/>
        <v>2565695.6835661302</v>
      </c>
      <c r="FF102" s="604">
        <f t="shared" si="412"/>
        <v>2599682.2277448936</v>
      </c>
      <c r="FG102" s="606">
        <f t="shared" si="412"/>
        <v>2634118.975426985</v>
      </c>
    </row>
    <row r="103" spans="1:163" x14ac:dyDescent="0.25">
      <c r="A103" s="108">
        <v>104</v>
      </c>
      <c r="B103" s="130" t="s">
        <v>96</v>
      </c>
      <c r="C103" s="605">
        <v>19288880</v>
      </c>
      <c r="D103" s="604">
        <v>19260612</v>
      </c>
      <c r="E103" s="604">
        <v>20616444</v>
      </c>
      <c r="F103" s="604">
        <v>20461047</v>
      </c>
      <c r="G103" s="604">
        <v>22000048</v>
      </c>
      <c r="H103" s="604">
        <v>25698612</v>
      </c>
      <c r="I103" s="600">
        <v>23793985</v>
      </c>
      <c r="J103" s="601">
        <v>27908504</v>
      </c>
      <c r="K103" s="600">
        <f t="shared" ref="K103:N103" si="427">J103*K$186</f>
        <v>28715544.289659679</v>
      </c>
      <c r="L103" s="600">
        <f t="shared" si="427"/>
        <v>29522584.579319358</v>
      </c>
      <c r="M103" s="600">
        <f t="shared" si="427"/>
        <v>30329624.868979033</v>
      </c>
      <c r="N103" s="600">
        <f t="shared" si="427"/>
        <v>31136665.158638705</v>
      </c>
      <c r="O103" s="603">
        <v>903683</v>
      </c>
      <c r="P103" s="600">
        <v>1157270</v>
      </c>
      <c r="Q103" s="600">
        <v>1118099</v>
      </c>
      <c r="R103" s="600">
        <v>1602170</v>
      </c>
      <c r="S103" s="600">
        <v>1666540</v>
      </c>
      <c r="T103" s="600">
        <v>1336337</v>
      </c>
      <c r="U103" s="600">
        <v>1318887</v>
      </c>
      <c r="V103" s="600">
        <v>1398147</v>
      </c>
      <c r="W103" s="603">
        <f t="shared" si="335"/>
        <v>1398256.7070484974</v>
      </c>
      <c r="X103" s="600">
        <f t="shared" si="408"/>
        <v>1398366.414096995</v>
      </c>
      <c r="Y103" s="600">
        <f t="shared" si="408"/>
        <v>1398476.1211454927</v>
      </c>
      <c r="Z103" s="601">
        <f t="shared" si="408"/>
        <v>1398585.82819399</v>
      </c>
      <c r="AA103" s="604">
        <f t="shared" si="336"/>
        <v>18385197</v>
      </c>
      <c r="AB103" s="604">
        <f t="shared" si="337"/>
        <v>18103342</v>
      </c>
      <c r="AC103" s="604">
        <f t="shared" si="338"/>
        <v>19498345</v>
      </c>
      <c r="AD103" s="604">
        <f t="shared" si="339"/>
        <v>18858877</v>
      </c>
      <c r="AE103" s="604">
        <f t="shared" si="340"/>
        <v>20333508</v>
      </c>
      <c r="AF103" s="604">
        <f t="shared" si="341"/>
        <v>24362275</v>
      </c>
      <c r="AG103" s="604">
        <f t="shared" si="342"/>
        <v>22475098</v>
      </c>
      <c r="AH103" s="604">
        <f t="shared" si="343"/>
        <v>26510357</v>
      </c>
      <c r="AI103" s="605">
        <f t="shared" si="344"/>
        <v>27317287.582611181</v>
      </c>
      <c r="AJ103" s="604">
        <f t="shared" si="345"/>
        <v>28124218.165222362</v>
      </c>
      <c r="AK103" s="604">
        <f t="shared" si="346"/>
        <v>28931148.747833539</v>
      </c>
      <c r="AL103" s="606">
        <f t="shared" si="347"/>
        <v>29738079.330444716</v>
      </c>
      <c r="AM103" s="600">
        <f t="shared" si="348"/>
        <v>14710627</v>
      </c>
      <c r="AN103" s="600">
        <f t="shared" si="349"/>
        <v>14330090.75</v>
      </c>
      <c r="AO103" s="600">
        <f t="shared" si="350"/>
        <v>16697670</v>
      </c>
      <c r="AP103" s="600">
        <f t="shared" si="351"/>
        <v>15841548.25</v>
      </c>
      <c r="AQ103" s="600">
        <f t="shared" si="352"/>
        <v>17490658</v>
      </c>
      <c r="AR103" s="600">
        <f t="shared" si="353"/>
        <v>21969358.75</v>
      </c>
      <c r="AS103" s="600">
        <f t="shared" si="354"/>
        <v>19927458</v>
      </c>
      <c r="AT103" s="600">
        <f t="shared" si="355"/>
        <v>24417749.5</v>
      </c>
      <c r="AU103" s="603">
        <f t="shared" si="356"/>
        <v>25237861.144649524</v>
      </c>
      <c r="AV103" s="600">
        <f t="shared" ref="AV103:AV134" si="428">IF(AU103*AV$186&gt;=AJ103,AJ103,AU103*AV$186)</f>
        <v>26058008.180599302</v>
      </c>
      <c r="AW103" s="600">
        <f t="shared" ref="AW103:AW134" si="429">IF(AV103*AW$186&gt;=AK103,AK103,AV103*AW$186)</f>
        <v>26878189.359266955</v>
      </c>
      <c r="AX103" s="601">
        <f t="shared" ref="AX103:AX134" si="430">IF(AW103*AX$186&gt;=AL103,AL103,AW103*AX$186)</f>
        <v>27698403.346465349</v>
      </c>
      <c r="AY103" s="600">
        <f t="shared" ref="AY103:AY134" si="431">BK103*$AZ$2</f>
        <v>3674570</v>
      </c>
      <c r="AZ103" s="600">
        <f t="shared" ref="AZ103:AZ134" si="432">BL103*$AZ$2</f>
        <v>3773251.25</v>
      </c>
      <c r="BA103" s="600">
        <f t="shared" ref="BA103:BA134" si="433">BM103*$AZ$2</f>
        <v>2800675</v>
      </c>
      <c r="BB103" s="600">
        <f t="shared" ref="BB103:BB134" si="434">BN103*$AZ$2</f>
        <v>3017328.75</v>
      </c>
      <c r="BC103" s="600">
        <f t="shared" ref="BC103:BC134" si="435">BO103*$AZ$2</f>
        <v>2842850</v>
      </c>
      <c r="BD103" s="600">
        <f t="shared" ref="BD103:BD134" si="436">BP103*$AZ$2</f>
        <v>2392916.25</v>
      </c>
      <c r="BE103" s="600">
        <f t="shared" si="357"/>
        <v>2547640</v>
      </c>
      <c r="BF103" s="600">
        <f t="shared" si="358"/>
        <v>2092607.5</v>
      </c>
      <c r="BG103" s="603">
        <f t="shared" si="359"/>
        <v>2093553.9640202196</v>
      </c>
      <c r="BH103" s="600">
        <f t="shared" si="360"/>
        <v>2094500.4280404393</v>
      </c>
      <c r="BI103" s="600">
        <f t="shared" si="361"/>
        <v>2095446.8920606587</v>
      </c>
      <c r="BJ103" s="601">
        <f t="shared" si="362"/>
        <v>2096393.3560808781</v>
      </c>
      <c r="BK103" s="604">
        <v>2939656</v>
      </c>
      <c r="BL103" s="604">
        <v>3018601</v>
      </c>
      <c r="BM103" s="604">
        <v>2240540</v>
      </c>
      <c r="BN103" s="604">
        <v>2413863</v>
      </c>
      <c r="BO103" s="604">
        <v>2274280</v>
      </c>
      <c r="BP103" s="604">
        <v>1914333</v>
      </c>
      <c r="BQ103" s="604">
        <v>2038112</v>
      </c>
      <c r="BR103" s="604">
        <v>1674086</v>
      </c>
      <c r="BS103" s="605">
        <f t="shared" si="363"/>
        <v>1674843.1712161757</v>
      </c>
      <c r="BT103" s="604">
        <f t="shared" si="409"/>
        <v>1675600.3424323513</v>
      </c>
      <c r="BU103" s="604">
        <f t="shared" si="409"/>
        <v>1676357.513648527</v>
      </c>
      <c r="BV103" s="606">
        <f t="shared" si="409"/>
        <v>1677114.6848647024</v>
      </c>
      <c r="BW103" s="604">
        <f t="shared" si="364"/>
        <v>10049295.460000001</v>
      </c>
      <c r="BX103" s="604">
        <f t="shared" si="365"/>
        <v>10128240.460000001</v>
      </c>
      <c r="BY103" s="604">
        <f t="shared" si="366"/>
        <v>9350179.4600000009</v>
      </c>
      <c r="BZ103" s="604">
        <f t="shared" si="367"/>
        <v>9748998.5</v>
      </c>
      <c r="CA103" s="604">
        <f t="shared" si="368"/>
        <v>9907128.7400000002</v>
      </c>
      <c r="CB103" s="604">
        <f t="shared" si="369"/>
        <v>9877319.2400000002</v>
      </c>
      <c r="CC103" s="604">
        <f t="shared" si="370"/>
        <v>10084854.440000001</v>
      </c>
      <c r="CD103" s="604">
        <f t="shared" si="371"/>
        <v>9638843.0199999996</v>
      </c>
      <c r="CE103" s="605">
        <f t="shared" si="372"/>
        <v>9745105.5198750682</v>
      </c>
      <c r="CF103" s="604">
        <f t="shared" si="373"/>
        <v>9852765.598401621</v>
      </c>
      <c r="CG103" s="604">
        <f t="shared" si="374"/>
        <v>9961841.7686359361</v>
      </c>
      <c r="CH103" s="606">
        <f t="shared" si="375"/>
        <v>10072352.788867898</v>
      </c>
      <c r="CI103" s="159">
        <f t="shared" si="376"/>
        <v>825.42857142857144</v>
      </c>
      <c r="CJ103" s="157">
        <v>861</v>
      </c>
      <c r="CK103" s="158">
        <v>843</v>
      </c>
      <c r="CL103" s="158">
        <v>862</v>
      </c>
      <c r="CM103" s="158">
        <v>891</v>
      </c>
      <c r="CN103" s="158">
        <v>875</v>
      </c>
      <c r="CO103" s="158">
        <v>915</v>
      </c>
      <c r="CP103" s="158">
        <v>665</v>
      </c>
      <c r="CQ103" s="158">
        <v>727</v>
      </c>
      <c r="CR103" s="157">
        <f t="shared" si="377"/>
        <v>740.42657723241814</v>
      </c>
      <c r="CS103" s="158">
        <f t="shared" si="410"/>
        <v>753.85315446483628</v>
      </c>
      <c r="CT103" s="158">
        <f t="shared" si="410"/>
        <v>767.27973169725442</v>
      </c>
      <c r="CU103" s="158">
        <f t="shared" si="410"/>
        <v>780.70630892967267</v>
      </c>
      <c r="CV103" s="310">
        <f t="shared" si="378"/>
        <v>760.56644308104535</v>
      </c>
      <c r="CW103" s="604">
        <f t="shared" si="379"/>
        <v>23942.636025356122</v>
      </c>
      <c r="CX103" s="600">
        <f t="shared" si="304"/>
        <v>23942.636025356122</v>
      </c>
      <c r="CY103" s="604">
        <f t="shared" si="305"/>
        <v>25032.781477250788</v>
      </c>
      <c r="CZ103" s="604">
        <f t="shared" si="306"/>
        <v>25146.285287234725</v>
      </c>
      <c r="DA103" s="604">
        <f t="shared" si="307"/>
        <v>25232.422514871636</v>
      </c>
      <c r="DB103" s="604">
        <f t="shared" si="308"/>
        <v>26048.122113012643</v>
      </c>
      <c r="DC103" s="604">
        <f t="shared" si="308"/>
        <v>26479.357627926373</v>
      </c>
      <c r="DD103" s="604">
        <f t="shared" si="309"/>
        <v>26931.540509428491</v>
      </c>
      <c r="DE103" s="605">
        <f t="shared" si="308"/>
        <v>27150.99054421578</v>
      </c>
      <c r="DF103" s="604">
        <f t="shared" si="308"/>
        <v>27524.333956490984</v>
      </c>
      <c r="DG103" s="604">
        <f t="shared" si="308"/>
        <v>27884.378428171603</v>
      </c>
      <c r="DH103" s="606">
        <f t="shared" si="308"/>
        <v>28231.822111100952</v>
      </c>
      <c r="DJ103" s="9" t="s">
        <v>96</v>
      </c>
      <c r="DK103" s="603">
        <f t="shared" ref="DK103:DK134" si="437">IFERROR(AY103/CJ103,0)</f>
        <v>4267.7932636469222</v>
      </c>
      <c r="DL103" s="600">
        <f t="shared" ref="DL103:DL134" si="438">IFERROR(AZ103/CK103,0)</f>
        <v>4475.9801304863586</v>
      </c>
      <c r="DM103" s="600">
        <f t="shared" ref="DM103:DM134" si="439">IFERROR(BA103/CL103,0)</f>
        <v>3249.0429234338749</v>
      </c>
      <c r="DN103" s="600">
        <f t="shared" ref="DN103:DN134" si="440">IFERROR(BB103/CM103,0)</f>
        <v>3386.4520202020203</v>
      </c>
      <c r="DO103" s="600">
        <f t="shared" ref="DO103:DO134" si="441">IFERROR(BC103/CN103,0)</f>
        <v>3248.9714285714285</v>
      </c>
      <c r="DP103" s="600">
        <f t="shared" ref="DP103:DP134" si="442">IFERROR(BD103/CO103,0)</f>
        <v>2615.2090163934427</v>
      </c>
      <c r="DQ103" s="600">
        <f t="shared" ref="DQ103:DQ134" si="443">IFERROR(BE103/CP103,0)</f>
        <v>3831.0375939849623</v>
      </c>
      <c r="DR103" s="601">
        <f t="shared" ref="DR103:DR134" si="444">IFERROR(BF103/CQ103,0)</f>
        <v>2878.4147180192572</v>
      </c>
      <c r="DS103" s="600">
        <f t="shared" ref="DS103:DS134" si="445">IFERROR(BG103/CR103,0)</f>
        <v>2827.4970515585073</v>
      </c>
      <c r="DT103" s="600">
        <f t="shared" ref="DT103:DT134" si="446">IFERROR(BH103/CS103,0)</f>
        <v>2778.3931335106431</v>
      </c>
      <c r="DU103" s="600">
        <f t="shared" ref="DU103:DU134" si="447">IFERROR(BI103/CT103,0)</f>
        <v>2731.0077478854337</v>
      </c>
      <c r="DV103" s="600">
        <f t="shared" ref="DV103:DV134" si="448">IFERROR(BJ103/CU103,0)</f>
        <v>2685.2522287862344</v>
      </c>
      <c r="DW103" s="603">
        <f t="shared" ref="DW103:DW134" si="449">IFERROR((AA103-AY103)/CJ103,0)</f>
        <v>17085.513356562136</v>
      </c>
      <c r="DX103" s="600">
        <f t="shared" ref="DX103:DX134" si="450">IFERROR((AB103-AZ103)/CK103,0)</f>
        <v>16998.92141162515</v>
      </c>
      <c r="DY103" s="600">
        <f t="shared" ref="DY103:DY134" si="451">IFERROR((AC103-BA103)/CL103,0)</f>
        <v>19370.84686774942</v>
      </c>
      <c r="DZ103" s="600">
        <f t="shared" ref="DZ103:DZ134" si="452">IFERROR((AD103-BB103)/CM103,0)</f>
        <v>17779.515432098764</v>
      </c>
      <c r="EA103" s="600">
        <f t="shared" ref="EA103:EA134" si="453">IFERROR((AE103-BC103)/CN103,0)</f>
        <v>19989.323428571428</v>
      </c>
      <c r="EB103" s="600">
        <f t="shared" ref="EB103:EB134" si="454">IFERROR((AF103-BD103)/CO103,0)</f>
        <v>24010.228142076503</v>
      </c>
      <c r="EC103" s="600">
        <f t="shared" ref="EC103:EC134" si="455">IFERROR((AG103-BE103)/CP103,0)</f>
        <v>29966.102255639096</v>
      </c>
      <c r="ED103" s="600">
        <f t="shared" ref="ED103:ED134" si="456">IFERROR((AH103-BF103)/CQ103,0)</f>
        <v>33587.000687757907</v>
      </c>
      <c r="EE103" s="603">
        <f t="shared" ref="EE103:EE134" si="457">IFERROR((AI103-BG103)/CR103,0)</f>
        <v>34066.488689361693</v>
      </c>
      <c r="EF103" s="600">
        <f t="shared" ref="EF103:EF134" si="458">IFERROR((AJ103-BH103)/CS103,0)</f>
        <v>34528.896752658067</v>
      </c>
      <c r="EG103" s="600">
        <f t="shared" ref="EG103:EG134" si="459">IFERROR((AK103-BI103)/CT103,0)</f>
        <v>34975.121519776367</v>
      </c>
      <c r="EH103" s="601">
        <f t="shared" ref="EH103:EH134" si="460">IFERROR((AL103-BJ103)/CU103,0)</f>
        <v>35405.997951085912</v>
      </c>
      <c r="EI103" s="603">
        <f t="shared" si="380"/>
        <v>21353.306620209059</v>
      </c>
      <c r="EJ103" s="600">
        <f t="shared" si="381"/>
        <v>21474.901542111507</v>
      </c>
      <c r="EK103" s="600">
        <f t="shared" si="382"/>
        <v>22619.889791183294</v>
      </c>
      <c r="EL103" s="600">
        <f t="shared" si="383"/>
        <v>21165.967452300785</v>
      </c>
      <c r="EM103" s="600">
        <f t="shared" si="384"/>
        <v>23238.294857142857</v>
      </c>
      <c r="EN103" s="600">
        <f t="shared" si="385"/>
        <v>26625.437158469947</v>
      </c>
      <c r="EO103" s="600">
        <f t="shared" si="386"/>
        <v>33797.139849624058</v>
      </c>
      <c r="EP103" s="601">
        <f t="shared" si="387"/>
        <v>36465.415405777167</v>
      </c>
      <c r="EQ103" s="600">
        <f t="shared" si="388"/>
        <v>36893.985740920201</v>
      </c>
      <c r="ER103" s="600">
        <f t="shared" si="389"/>
        <v>37307.289886168714</v>
      </c>
      <c r="ES103" s="600">
        <f t="shared" si="390"/>
        <v>37706.129267661803</v>
      </c>
      <c r="ET103" s="601">
        <f t="shared" si="391"/>
        <v>38091.25017987215</v>
      </c>
      <c r="EV103" s="605">
        <v>7109639.46</v>
      </c>
      <c r="EW103" s="604">
        <v>7109639.46</v>
      </c>
      <c r="EX103" s="604">
        <v>7109639.46</v>
      </c>
      <c r="EY103" s="604">
        <v>7335135.5</v>
      </c>
      <c r="EZ103" s="604">
        <v>7632848.7400000002</v>
      </c>
      <c r="FA103" s="604">
        <v>7962986.2400000002</v>
      </c>
      <c r="FB103" s="604">
        <v>8046742.4400000004</v>
      </c>
      <c r="FC103" s="604">
        <v>7964757.0200000005</v>
      </c>
      <c r="FD103" s="605">
        <f t="shared" si="392"/>
        <v>8070262.3486588923</v>
      </c>
      <c r="FE103" s="604">
        <f t="shared" si="412"/>
        <v>8177165.2559692692</v>
      </c>
      <c r="FF103" s="604">
        <f t="shared" si="412"/>
        <v>8285484.2549874093</v>
      </c>
      <c r="FG103" s="606">
        <f t="shared" si="412"/>
        <v>8395238.1040031966</v>
      </c>
    </row>
    <row r="104" spans="1:163" x14ac:dyDescent="0.25">
      <c r="A104" s="108" t="s">
        <v>502</v>
      </c>
      <c r="B104" s="130" t="s">
        <v>97</v>
      </c>
      <c r="C104" s="605">
        <v>0</v>
      </c>
      <c r="D104" s="604">
        <v>0</v>
      </c>
      <c r="E104" s="604">
        <v>0</v>
      </c>
      <c r="F104" s="604">
        <v>0</v>
      </c>
      <c r="G104" s="604">
        <v>0</v>
      </c>
      <c r="H104" s="604">
        <v>0</v>
      </c>
      <c r="I104" s="600">
        <v>0</v>
      </c>
      <c r="J104" s="601">
        <v>0</v>
      </c>
      <c r="K104" s="600">
        <f t="shared" ref="K104:N104" si="461">J104*K$186</f>
        <v>0</v>
      </c>
      <c r="L104" s="600">
        <f t="shared" si="461"/>
        <v>0</v>
      </c>
      <c r="M104" s="600">
        <f t="shared" si="461"/>
        <v>0</v>
      </c>
      <c r="N104" s="600">
        <f t="shared" si="461"/>
        <v>0</v>
      </c>
      <c r="O104" s="603">
        <v>0</v>
      </c>
      <c r="P104" s="600">
        <v>0</v>
      </c>
      <c r="Q104" s="600">
        <v>0</v>
      </c>
      <c r="R104" s="600">
        <v>0</v>
      </c>
      <c r="S104" s="600">
        <v>0</v>
      </c>
      <c r="T104" s="600">
        <v>0</v>
      </c>
      <c r="U104" s="600">
        <v>0</v>
      </c>
      <c r="V104" s="600">
        <v>0</v>
      </c>
      <c r="W104" s="603">
        <f t="shared" si="335"/>
        <v>0</v>
      </c>
      <c r="X104" s="600">
        <f t="shared" si="408"/>
        <v>0</v>
      </c>
      <c r="Y104" s="600">
        <f t="shared" si="408"/>
        <v>0</v>
      </c>
      <c r="Z104" s="601">
        <f t="shared" si="408"/>
        <v>0</v>
      </c>
      <c r="AA104" s="604">
        <f t="shared" si="336"/>
        <v>0</v>
      </c>
      <c r="AB104" s="604">
        <f t="shared" si="337"/>
        <v>0</v>
      </c>
      <c r="AC104" s="604">
        <f t="shared" si="338"/>
        <v>0</v>
      </c>
      <c r="AD104" s="604">
        <f t="shared" si="339"/>
        <v>0</v>
      </c>
      <c r="AE104" s="604">
        <f t="shared" si="340"/>
        <v>0</v>
      </c>
      <c r="AF104" s="604">
        <f t="shared" si="341"/>
        <v>0</v>
      </c>
      <c r="AG104" s="604">
        <f t="shared" si="342"/>
        <v>0</v>
      </c>
      <c r="AH104" s="604">
        <f t="shared" si="343"/>
        <v>0</v>
      </c>
      <c r="AI104" s="605">
        <f t="shared" si="344"/>
        <v>0</v>
      </c>
      <c r="AJ104" s="604">
        <f t="shared" si="345"/>
        <v>0</v>
      </c>
      <c r="AK104" s="604">
        <f t="shared" si="346"/>
        <v>0</v>
      </c>
      <c r="AL104" s="606">
        <f t="shared" si="347"/>
        <v>0</v>
      </c>
      <c r="AM104" s="600">
        <f t="shared" si="348"/>
        <v>0</v>
      </c>
      <c r="AN104" s="600">
        <f t="shared" si="349"/>
        <v>0</v>
      </c>
      <c r="AO104" s="600">
        <f t="shared" si="350"/>
        <v>0</v>
      </c>
      <c r="AP104" s="600">
        <f t="shared" si="351"/>
        <v>0</v>
      </c>
      <c r="AQ104" s="600">
        <f t="shared" si="352"/>
        <v>0</v>
      </c>
      <c r="AR104" s="600">
        <f t="shared" si="353"/>
        <v>0</v>
      </c>
      <c r="AS104" s="600">
        <f t="shared" si="354"/>
        <v>0</v>
      </c>
      <c r="AT104" s="600">
        <f t="shared" si="355"/>
        <v>0</v>
      </c>
      <c r="AU104" s="603">
        <f t="shared" si="356"/>
        <v>0</v>
      </c>
      <c r="AV104" s="600">
        <f t="shared" si="428"/>
        <v>0</v>
      </c>
      <c r="AW104" s="600">
        <f t="shared" si="429"/>
        <v>0</v>
      </c>
      <c r="AX104" s="601">
        <f t="shared" si="430"/>
        <v>0</v>
      </c>
      <c r="AY104" s="600">
        <f t="shared" si="431"/>
        <v>0</v>
      </c>
      <c r="AZ104" s="600">
        <f t="shared" si="432"/>
        <v>0</v>
      </c>
      <c r="BA104" s="600">
        <f t="shared" si="433"/>
        <v>0</v>
      </c>
      <c r="BB104" s="600">
        <f t="shared" si="434"/>
        <v>0</v>
      </c>
      <c r="BC104" s="600">
        <f t="shared" si="435"/>
        <v>0</v>
      </c>
      <c r="BD104" s="600">
        <f t="shared" si="436"/>
        <v>0</v>
      </c>
      <c r="BE104" s="600">
        <f t="shared" si="357"/>
        <v>0</v>
      </c>
      <c r="BF104" s="600">
        <f t="shared" si="358"/>
        <v>0</v>
      </c>
      <c r="BG104" s="603">
        <f t="shared" si="359"/>
        <v>0</v>
      </c>
      <c r="BH104" s="600">
        <f t="shared" si="360"/>
        <v>0</v>
      </c>
      <c r="BI104" s="600">
        <f t="shared" si="361"/>
        <v>0</v>
      </c>
      <c r="BJ104" s="601">
        <f t="shared" si="362"/>
        <v>0</v>
      </c>
      <c r="BK104" s="604">
        <v>0</v>
      </c>
      <c r="BL104" s="604">
        <v>0</v>
      </c>
      <c r="BM104" s="604">
        <v>0</v>
      </c>
      <c r="BN104" s="604">
        <v>0</v>
      </c>
      <c r="BO104" s="604">
        <v>0</v>
      </c>
      <c r="BP104" s="604">
        <v>0</v>
      </c>
      <c r="BQ104" s="604">
        <v>0</v>
      </c>
      <c r="BR104" s="604">
        <v>0</v>
      </c>
      <c r="BS104" s="605">
        <f t="shared" si="363"/>
        <v>0</v>
      </c>
      <c r="BT104" s="604">
        <f t="shared" si="409"/>
        <v>0</v>
      </c>
      <c r="BU104" s="604">
        <f t="shared" si="409"/>
        <v>0</v>
      </c>
      <c r="BV104" s="606">
        <f t="shared" si="409"/>
        <v>0</v>
      </c>
      <c r="BW104" s="604">
        <f t="shared" ref="BW104:BW135" si="462">BK104+EV104</f>
        <v>133228.92000000001</v>
      </c>
      <c r="BX104" s="604">
        <f t="shared" ref="BX104:BX135" si="463">BL104+EW104</f>
        <v>133228.92000000001</v>
      </c>
      <c r="BY104" s="604">
        <f t="shared" ref="BY104:BY135" si="464">BM104+EX104</f>
        <v>133228.92000000001</v>
      </c>
      <c r="BZ104" s="604">
        <f t="shared" ref="BZ104:BZ135" si="465">BN104+EY104</f>
        <v>133228.92000000001</v>
      </c>
      <c r="CA104" s="604">
        <f t="shared" ref="CA104:CA135" si="466">BO104+EZ104</f>
        <v>133228.92000000001</v>
      </c>
      <c r="CB104" s="604">
        <f t="shared" ref="CB104:CB135" si="467">BP104+FA104</f>
        <v>133228.92000000001</v>
      </c>
      <c r="CC104" s="604">
        <f t="shared" ref="CC104:CC135" si="468">BQ104+FB104</f>
        <v>130814.64</v>
      </c>
      <c r="CD104" s="604">
        <f t="shared" si="371"/>
        <v>0</v>
      </c>
      <c r="CE104" s="605">
        <f t="shared" ref="CE104:CE135" si="469">BS104+FD104</f>
        <v>0</v>
      </c>
      <c r="CF104" s="604">
        <f t="shared" ref="CF104:CF135" si="470">BT104+FE104</f>
        <v>0</v>
      </c>
      <c r="CG104" s="604">
        <f t="shared" ref="CG104:CG135" si="471">BU104+FF104</f>
        <v>0</v>
      </c>
      <c r="CH104" s="606">
        <f t="shared" ref="CH104:CH135" si="472">BV104+FG104</f>
        <v>0</v>
      </c>
      <c r="CI104" s="159">
        <f t="shared" si="376"/>
        <v>0</v>
      </c>
      <c r="CJ104" s="157">
        <v>0</v>
      </c>
      <c r="CK104" s="158">
        <v>0</v>
      </c>
      <c r="CL104" s="158">
        <v>0</v>
      </c>
      <c r="CM104" s="158">
        <v>0</v>
      </c>
      <c r="CN104" s="158">
        <v>0</v>
      </c>
      <c r="CO104" s="158">
        <v>0</v>
      </c>
      <c r="CP104" s="158">
        <v>0</v>
      </c>
      <c r="CQ104" s="158">
        <v>0</v>
      </c>
      <c r="CR104" s="157">
        <f t="shared" si="377"/>
        <v>0</v>
      </c>
      <c r="CS104" s="158">
        <f t="shared" si="410"/>
        <v>0</v>
      </c>
      <c r="CT104" s="158">
        <f t="shared" si="410"/>
        <v>0</v>
      </c>
      <c r="CU104" s="158">
        <f t="shared" si="410"/>
        <v>0</v>
      </c>
      <c r="CV104" s="310">
        <f t="shared" si="378"/>
        <v>0</v>
      </c>
      <c r="CW104" s="604">
        <f t="shared" si="379"/>
        <v>23942.636025356122</v>
      </c>
      <c r="CX104" s="600">
        <f t="shared" si="304"/>
        <v>23942.636025356122</v>
      </c>
      <c r="CY104" s="604">
        <f t="shared" si="305"/>
        <v>25032.781477250788</v>
      </c>
      <c r="CZ104" s="604">
        <f t="shared" si="306"/>
        <v>25146.285287234725</v>
      </c>
      <c r="DA104" s="604">
        <f t="shared" si="307"/>
        <v>25232.422514871636</v>
      </c>
      <c r="DB104" s="604">
        <f t="shared" si="308"/>
        <v>26048.122113012643</v>
      </c>
      <c r="DC104" s="604">
        <f t="shared" si="308"/>
        <v>26479.357627926373</v>
      </c>
      <c r="DD104" s="604">
        <f t="shared" si="309"/>
        <v>26931.540509428491</v>
      </c>
      <c r="DE104" s="605">
        <f t="shared" si="308"/>
        <v>27150.99054421578</v>
      </c>
      <c r="DF104" s="604">
        <f t="shared" si="308"/>
        <v>27524.333956490984</v>
      </c>
      <c r="DG104" s="604">
        <f t="shared" si="308"/>
        <v>27884.378428171603</v>
      </c>
      <c r="DH104" s="606">
        <f t="shared" si="308"/>
        <v>28231.822111100952</v>
      </c>
      <c r="DJ104" s="9" t="s">
        <v>97</v>
      </c>
      <c r="DK104" s="603">
        <f t="shared" si="437"/>
        <v>0</v>
      </c>
      <c r="DL104" s="600">
        <f t="shared" si="438"/>
        <v>0</v>
      </c>
      <c r="DM104" s="600">
        <f t="shared" si="439"/>
        <v>0</v>
      </c>
      <c r="DN104" s="600">
        <f t="shared" si="440"/>
        <v>0</v>
      </c>
      <c r="DO104" s="600">
        <f t="shared" si="441"/>
        <v>0</v>
      </c>
      <c r="DP104" s="600">
        <f t="shared" si="442"/>
        <v>0</v>
      </c>
      <c r="DQ104" s="600">
        <f t="shared" si="443"/>
        <v>0</v>
      </c>
      <c r="DR104" s="601">
        <f t="shared" si="444"/>
        <v>0</v>
      </c>
      <c r="DS104" s="600">
        <f t="shared" si="445"/>
        <v>0</v>
      </c>
      <c r="DT104" s="600">
        <f t="shared" si="446"/>
        <v>0</v>
      </c>
      <c r="DU104" s="600">
        <f t="shared" si="447"/>
        <v>0</v>
      </c>
      <c r="DV104" s="600">
        <f t="shared" si="448"/>
        <v>0</v>
      </c>
      <c r="DW104" s="603">
        <f t="shared" si="449"/>
        <v>0</v>
      </c>
      <c r="DX104" s="600">
        <f t="shared" si="450"/>
        <v>0</v>
      </c>
      <c r="DY104" s="600">
        <f t="shared" si="451"/>
        <v>0</v>
      </c>
      <c r="DZ104" s="600">
        <f t="shared" si="452"/>
        <v>0</v>
      </c>
      <c r="EA104" s="600">
        <f t="shared" si="453"/>
        <v>0</v>
      </c>
      <c r="EB104" s="600">
        <f t="shared" si="454"/>
        <v>0</v>
      </c>
      <c r="EC104" s="600">
        <f t="shared" si="455"/>
        <v>0</v>
      </c>
      <c r="ED104" s="600">
        <f t="shared" si="456"/>
        <v>0</v>
      </c>
      <c r="EE104" s="603">
        <f t="shared" si="457"/>
        <v>0</v>
      </c>
      <c r="EF104" s="600">
        <f t="shared" si="458"/>
        <v>0</v>
      </c>
      <c r="EG104" s="600">
        <f t="shared" si="459"/>
        <v>0</v>
      </c>
      <c r="EH104" s="601">
        <f t="shared" si="460"/>
        <v>0</v>
      </c>
      <c r="EI104" s="603">
        <f t="shared" ref="EI104:EI135" si="473">DK104+DW104</f>
        <v>0</v>
      </c>
      <c r="EJ104" s="600">
        <f t="shared" ref="EJ104:EJ135" si="474">DL104+DX104</f>
        <v>0</v>
      </c>
      <c r="EK104" s="600">
        <f t="shared" ref="EK104:EK135" si="475">DM104+DY104</f>
        <v>0</v>
      </c>
      <c r="EL104" s="600">
        <f t="shared" ref="EL104:EL135" si="476">DN104+DZ104</f>
        <v>0</v>
      </c>
      <c r="EM104" s="600">
        <f t="shared" ref="EM104:EM135" si="477">DO104+EA104</f>
        <v>0</v>
      </c>
      <c r="EN104" s="600">
        <f t="shared" ref="EN104:EN135" si="478">DP104+EB104</f>
        <v>0</v>
      </c>
      <c r="EO104" s="600">
        <f t="shared" si="386"/>
        <v>0</v>
      </c>
      <c r="EP104" s="601">
        <f t="shared" si="387"/>
        <v>0</v>
      </c>
      <c r="EQ104" s="600">
        <f t="shared" si="388"/>
        <v>0</v>
      </c>
      <c r="ER104" s="600">
        <f t="shared" si="389"/>
        <v>0</v>
      </c>
      <c r="ES104" s="600">
        <f t="shared" si="390"/>
        <v>0</v>
      </c>
      <c r="ET104" s="601">
        <f t="shared" si="391"/>
        <v>0</v>
      </c>
      <c r="EV104" s="605">
        <v>133228.92000000001</v>
      </c>
      <c r="EW104" s="604">
        <v>133228.92000000001</v>
      </c>
      <c r="EX104" s="604">
        <v>133228.92000000001</v>
      </c>
      <c r="EY104" s="604">
        <v>133228.92000000001</v>
      </c>
      <c r="EZ104" s="604">
        <v>133228.92000000001</v>
      </c>
      <c r="FA104" s="604">
        <v>133228.92000000001</v>
      </c>
      <c r="FB104" s="604">
        <v>130814.64</v>
      </c>
      <c r="FC104" s="604">
        <v>0</v>
      </c>
      <c r="FD104" s="605">
        <f t="shared" si="392"/>
        <v>0</v>
      </c>
      <c r="FE104" s="604">
        <f t="shared" si="412"/>
        <v>0</v>
      </c>
      <c r="FF104" s="604">
        <f t="shared" si="412"/>
        <v>0</v>
      </c>
      <c r="FG104" s="606">
        <f t="shared" si="412"/>
        <v>0</v>
      </c>
    </row>
    <row r="105" spans="1:163" x14ac:dyDescent="0.25">
      <c r="A105" s="108">
        <v>106</v>
      </c>
      <c r="B105" s="130" t="s">
        <v>98</v>
      </c>
      <c r="C105" s="605">
        <v>4665109</v>
      </c>
      <c r="D105" s="604">
        <v>4689396</v>
      </c>
      <c r="E105" s="604">
        <v>4940665</v>
      </c>
      <c r="F105" s="604">
        <v>5160121</v>
      </c>
      <c r="G105" s="604">
        <v>5329295</v>
      </c>
      <c r="H105" s="604">
        <v>5670019</v>
      </c>
      <c r="I105" s="600">
        <v>5688467</v>
      </c>
      <c r="J105" s="601">
        <v>5711849</v>
      </c>
      <c r="K105" s="600">
        <f t="shared" ref="K105:N105" si="479">J105*K$186</f>
        <v>5877020.6004359219</v>
      </c>
      <c r="L105" s="600">
        <f t="shared" si="479"/>
        <v>6042192.2008718448</v>
      </c>
      <c r="M105" s="600">
        <f t="shared" si="479"/>
        <v>6207363.8013077667</v>
      </c>
      <c r="N105" s="600">
        <f t="shared" si="479"/>
        <v>6372535.4017436877</v>
      </c>
      <c r="O105" s="603">
        <v>305883</v>
      </c>
      <c r="P105" s="600">
        <v>313740</v>
      </c>
      <c r="Q105" s="600">
        <v>317941</v>
      </c>
      <c r="R105" s="600">
        <v>298230</v>
      </c>
      <c r="S105" s="600">
        <v>279189</v>
      </c>
      <c r="T105" s="600">
        <v>283579</v>
      </c>
      <c r="U105" s="600">
        <v>281303</v>
      </c>
      <c r="V105" s="600">
        <v>302005</v>
      </c>
      <c r="W105" s="603">
        <f t="shared" si="335"/>
        <v>302028.69713426515</v>
      </c>
      <c r="X105" s="600">
        <f t="shared" si="408"/>
        <v>302052.39426853036</v>
      </c>
      <c r="Y105" s="600">
        <f t="shared" si="408"/>
        <v>302076.09140279557</v>
      </c>
      <c r="Z105" s="601">
        <f t="shared" si="408"/>
        <v>302099.78853706078</v>
      </c>
      <c r="AA105" s="604">
        <f t="shared" si="336"/>
        <v>4359226</v>
      </c>
      <c r="AB105" s="604">
        <f t="shared" si="337"/>
        <v>4375656</v>
      </c>
      <c r="AC105" s="604">
        <f t="shared" si="338"/>
        <v>4622724</v>
      </c>
      <c r="AD105" s="604">
        <f t="shared" si="339"/>
        <v>4861891</v>
      </c>
      <c r="AE105" s="604">
        <f t="shared" si="340"/>
        <v>5050106</v>
      </c>
      <c r="AF105" s="604">
        <f t="shared" si="341"/>
        <v>5386440</v>
      </c>
      <c r="AG105" s="604">
        <f t="shared" si="342"/>
        <v>5407164</v>
      </c>
      <c r="AH105" s="604">
        <f t="shared" si="343"/>
        <v>5409844</v>
      </c>
      <c r="AI105" s="605">
        <f t="shared" si="344"/>
        <v>5574991.9033016572</v>
      </c>
      <c r="AJ105" s="604">
        <f t="shared" si="345"/>
        <v>5740139.8066033144</v>
      </c>
      <c r="AK105" s="604">
        <f t="shared" si="346"/>
        <v>5905287.7099049715</v>
      </c>
      <c r="AL105" s="606">
        <f t="shared" si="347"/>
        <v>6070435.6132066268</v>
      </c>
      <c r="AM105" s="600">
        <f t="shared" si="348"/>
        <v>3958997.25</v>
      </c>
      <c r="AN105" s="600">
        <f t="shared" si="349"/>
        <v>3988393.5</v>
      </c>
      <c r="AO105" s="600">
        <f t="shared" si="350"/>
        <v>4180791.5</v>
      </c>
      <c r="AP105" s="600">
        <f t="shared" si="351"/>
        <v>4330822.25</v>
      </c>
      <c r="AQ105" s="600">
        <f t="shared" si="352"/>
        <v>4600074.75</v>
      </c>
      <c r="AR105" s="600">
        <f t="shared" si="353"/>
        <v>4652475</v>
      </c>
      <c r="AS105" s="600">
        <f t="shared" si="354"/>
        <v>4812209</v>
      </c>
      <c r="AT105" s="600">
        <f t="shared" si="355"/>
        <v>4802924</v>
      </c>
      <c r="AU105" s="603">
        <f t="shared" si="356"/>
        <v>4964238.3709565317</v>
      </c>
      <c r="AV105" s="600">
        <f t="shared" si="428"/>
        <v>5125559.7033132277</v>
      </c>
      <c r="AW105" s="600">
        <f t="shared" si="429"/>
        <v>5286887.7514763549</v>
      </c>
      <c r="AX105" s="601">
        <f t="shared" si="430"/>
        <v>5448222.2530138884</v>
      </c>
      <c r="AY105" s="600">
        <f t="shared" si="431"/>
        <v>400228.75</v>
      </c>
      <c r="AZ105" s="600">
        <f t="shared" si="432"/>
        <v>387262.5</v>
      </c>
      <c r="BA105" s="600">
        <f t="shared" si="433"/>
        <v>441932.5</v>
      </c>
      <c r="BB105" s="600">
        <f t="shared" si="434"/>
        <v>531068.75</v>
      </c>
      <c r="BC105" s="600">
        <f t="shared" si="435"/>
        <v>450031.25</v>
      </c>
      <c r="BD105" s="600">
        <f t="shared" si="436"/>
        <v>733965</v>
      </c>
      <c r="BE105" s="600">
        <f t="shared" si="357"/>
        <v>594955</v>
      </c>
      <c r="BF105" s="600">
        <f t="shared" si="358"/>
        <v>606920</v>
      </c>
      <c r="BG105" s="603">
        <f t="shared" si="359"/>
        <v>607194.5034332294</v>
      </c>
      <c r="BH105" s="600">
        <f t="shared" si="360"/>
        <v>607469.0068664588</v>
      </c>
      <c r="BI105" s="600">
        <f t="shared" si="361"/>
        <v>607743.51029968821</v>
      </c>
      <c r="BJ105" s="601">
        <f t="shared" si="362"/>
        <v>608018.01373291761</v>
      </c>
      <c r="BK105" s="604">
        <v>320183</v>
      </c>
      <c r="BL105" s="604">
        <v>309810</v>
      </c>
      <c r="BM105" s="604">
        <v>353546</v>
      </c>
      <c r="BN105" s="604">
        <v>424855</v>
      </c>
      <c r="BO105" s="604">
        <v>360025</v>
      </c>
      <c r="BP105" s="604">
        <v>587172</v>
      </c>
      <c r="BQ105" s="604">
        <v>475964</v>
      </c>
      <c r="BR105" s="604">
        <v>485536</v>
      </c>
      <c r="BS105" s="605">
        <f t="shared" si="363"/>
        <v>485755.60274658352</v>
      </c>
      <c r="BT105" s="604">
        <f t="shared" si="409"/>
        <v>485975.20549316704</v>
      </c>
      <c r="BU105" s="604">
        <f t="shared" si="409"/>
        <v>486194.80823975056</v>
      </c>
      <c r="BV105" s="606">
        <f t="shared" si="409"/>
        <v>486414.41098633409</v>
      </c>
      <c r="BW105" s="604">
        <f t="shared" si="462"/>
        <v>463771.94</v>
      </c>
      <c r="BX105" s="604">
        <f t="shared" si="463"/>
        <v>453398.94</v>
      </c>
      <c r="BY105" s="604">
        <f t="shared" si="464"/>
        <v>497134.94</v>
      </c>
      <c r="BZ105" s="604">
        <f t="shared" si="465"/>
        <v>568443.93999999994</v>
      </c>
      <c r="CA105" s="604">
        <f t="shared" si="466"/>
        <v>503613.94</v>
      </c>
      <c r="CB105" s="604">
        <f t="shared" si="467"/>
        <v>730760.94</v>
      </c>
      <c r="CC105" s="604">
        <f t="shared" si="468"/>
        <v>618230.07999999996</v>
      </c>
      <c r="CD105" s="604">
        <f t="shared" si="371"/>
        <v>505634.98</v>
      </c>
      <c r="CE105" s="605">
        <f t="shared" si="469"/>
        <v>506120.82432624296</v>
      </c>
      <c r="CF105" s="604">
        <f t="shared" si="470"/>
        <v>506610.1954274138</v>
      </c>
      <c r="CG105" s="604">
        <f t="shared" si="471"/>
        <v>507103.14002101397</v>
      </c>
      <c r="CH105" s="606">
        <f t="shared" si="472"/>
        <v>507599.70544338936</v>
      </c>
      <c r="CI105" s="159">
        <f t="shared" si="376"/>
        <v>188.71428571428572</v>
      </c>
      <c r="CJ105" s="157">
        <v>163</v>
      </c>
      <c r="CK105" s="158">
        <v>166</v>
      </c>
      <c r="CL105" s="158">
        <v>185</v>
      </c>
      <c r="CM105" s="158">
        <v>205</v>
      </c>
      <c r="CN105" s="158">
        <v>210</v>
      </c>
      <c r="CO105" s="158">
        <v>199</v>
      </c>
      <c r="CP105" s="158">
        <v>179</v>
      </c>
      <c r="CQ105" s="158">
        <v>177</v>
      </c>
      <c r="CR105" s="157">
        <f t="shared" si="377"/>
        <v>180.26891907859425</v>
      </c>
      <c r="CS105" s="158">
        <f t="shared" si="410"/>
        <v>183.5378381571885</v>
      </c>
      <c r="CT105" s="158">
        <f t="shared" si="410"/>
        <v>186.80675723578275</v>
      </c>
      <c r="CU105" s="158">
        <f t="shared" si="410"/>
        <v>190.07567631437701</v>
      </c>
      <c r="CV105" s="310">
        <f t="shared" si="378"/>
        <v>185.17229769648563</v>
      </c>
      <c r="CW105" s="604">
        <f t="shared" si="379"/>
        <v>23942.636025356122</v>
      </c>
      <c r="CX105" s="600">
        <f t="shared" si="304"/>
        <v>23942.636025356122</v>
      </c>
      <c r="CY105" s="604">
        <f t="shared" si="305"/>
        <v>25032.781477250788</v>
      </c>
      <c r="CZ105" s="604">
        <f t="shared" si="306"/>
        <v>25146.285287234725</v>
      </c>
      <c r="DA105" s="604">
        <f t="shared" si="307"/>
        <v>25232.422514871636</v>
      </c>
      <c r="DB105" s="604">
        <f t="shared" si="308"/>
        <v>26048.122113012643</v>
      </c>
      <c r="DC105" s="604">
        <f t="shared" si="308"/>
        <v>26479.357627926373</v>
      </c>
      <c r="DD105" s="604">
        <f t="shared" si="309"/>
        <v>26931.540509428491</v>
      </c>
      <c r="DE105" s="605">
        <f t="shared" si="308"/>
        <v>27150.99054421578</v>
      </c>
      <c r="DF105" s="604">
        <f t="shared" si="308"/>
        <v>27524.333956490984</v>
      </c>
      <c r="DG105" s="604">
        <f t="shared" si="308"/>
        <v>27884.378428171603</v>
      </c>
      <c r="DH105" s="606">
        <f t="shared" si="308"/>
        <v>28231.822111100952</v>
      </c>
      <c r="DJ105" s="9" t="s">
        <v>98</v>
      </c>
      <c r="DK105" s="603">
        <f t="shared" si="437"/>
        <v>2455.3911042944787</v>
      </c>
      <c r="DL105" s="600">
        <f t="shared" si="438"/>
        <v>2332.9066265060242</v>
      </c>
      <c r="DM105" s="600">
        <f t="shared" si="439"/>
        <v>2388.8243243243242</v>
      </c>
      <c r="DN105" s="600">
        <f t="shared" si="440"/>
        <v>2590.5792682926831</v>
      </c>
      <c r="DO105" s="600">
        <f t="shared" si="441"/>
        <v>2143.0059523809523</v>
      </c>
      <c r="DP105" s="600">
        <f t="shared" si="442"/>
        <v>3688.2663316582916</v>
      </c>
      <c r="DQ105" s="600">
        <f t="shared" si="443"/>
        <v>3323.7709497206706</v>
      </c>
      <c r="DR105" s="601">
        <f t="shared" si="444"/>
        <v>3428.9265536723165</v>
      </c>
      <c r="DS105" s="600">
        <f t="shared" si="445"/>
        <v>3368.2706177902064</v>
      </c>
      <c r="DT105" s="600">
        <f t="shared" si="446"/>
        <v>3309.7753191698826</v>
      </c>
      <c r="DU105" s="600">
        <f t="shared" si="447"/>
        <v>3253.3272312661034</v>
      </c>
      <c r="DV105" s="600">
        <f t="shared" si="448"/>
        <v>3198.8207303667932</v>
      </c>
      <c r="DW105" s="603">
        <f t="shared" si="449"/>
        <v>24288.326687116565</v>
      </c>
      <c r="DX105" s="600">
        <f t="shared" si="450"/>
        <v>24026.466867469881</v>
      </c>
      <c r="DY105" s="600">
        <f t="shared" si="451"/>
        <v>22598.872972972971</v>
      </c>
      <c r="DZ105" s="600">
        <f t="shared" si="452"/>
        <v>21125.962195121952</v>
      </c>
      <c r="EA105" s="600">
        <f t="shared" si="453"/>
        <v>21905.117857142857</v>
      </c>
      <c r="EB105" s="600">
        <f t="shared" si="454"/>
        <v>23379.27135678392</v>
      </c>
      <c r="EC105" s="600">
        <f t="shared" si="455"/>
        <v>26883.849162011174</v>
      </c>
      <c r="ED105" s="600">
        <f t="shared" si="456"/>
        <v>27135.163841807909</v>
      </c>
      <c r="EE105" s="603">
        <f t="shared" si="457"/>
        <v>27557.70337593554</v>
      </c>
      <c r="EF105" s="600">
        <f t="shared" si="458"/>
        <v>27965.191544541616</v>
      </c>
      <c r="EG105" s="600">
        <f t="shared" si="459"/>
        <v>28358.418496172799</v>
      </c>
      <c r="EH105" s="601">
        <f t="shared" si="460"/>
        <v>28738.120023516873</v>
      </c>
      <c r="EI105" s="603">
        <f t="shared" si="473"/>
        <v>26743.717791411043</v>
      </c>
      <c r="EJ105" s="600">
        <f t="shared" si="474"/>
        <v>26359.373493975905</v>
      </c>
      <c r="EK105" s="600">
        <f t="shared" si="475"/>
        <v>24987.697297297294</v>
      </c>
      <c r="EL105" s="600">
        <f t="shared" si="476"/>
        <v>23716.541463414636</v>
      </c>
      <c r="EM105" s="600">
        <f t="shared" si="477"/>
        <v>24048.123809523808</v>
      </c>
      <c r="EN105" s="600">
        <f t="shared" si="478"/>
        <v>27067.537688442211</v>
      </c>
      <c r="EO105" s="600">
        <f t="shared" si="386"/>
        <v>30207.620111731845</v>
      </c>
      <c r="EP105" s="601">
        <f t="shared" si="387"/>
        <v>30564.090395480227</v>
      </c>
      <c r="EQ105" s="600">
        <f t="shared" si="388"/>
        <v>30925.973993725747</v>
      </c>
      <c r="ER105" s="600">
        <f t="shared" si="389"/>
        <v>31274.966863711499</v>
      </c>
      <c r="ES105" s="600">
        <f t="shared" si="390"/>
        <v>31611.745727438902</v>
      </c>
      <c r="ET105" s="601">
        <f t="shared" si="391"/>
        <v>31936.940753883668</v>
      </c>
      <c r="EV105" s="605">
        <v>143588.94</v>
      </c>
      <c r="EW105" s="604">
        <v>143588.94</v>
      </c>
      <c r="EX105" s="604">
        <v>143588.94</v>
      </c>
      <c r="EY105" s="604">
        <v>143588.94</v>
      </c>
      <c r="EZ105" s="604">
        <v>143588.94</v>
      </c>
      <c r="FA105" s="604">
        <v>143588.94</v>
      </c>
      <c r="FB105" s="604">
        <v>142266.07999999999</v>
      </c>
      <c r="FC105" s="604">
        <v>20098.98</v>
      </c>
      <c r="FD105" s="605">
        <f t="shared" si="392"/>
        <v>20365.22157965945</v>
      </c>
      <c r="FE105" s="604">
        <f t="shared" si="412"/>
        <v>20634.989934246758</v>
      </c>
      <c r="FF105" s="604">
        <f t="shared" si="412"/>
        <v>20908.331781263409</v>
      </c>
      <c r="FG105" s="606">
        <f t="shared" si="412"/>
        <v>21185.294457055286</v>
      </c>
    </row>
    <row r="106" spans="1:163" x14ac:dyDescent="0.25">
      <c r="A106" s="108">
        <v>107</v>
      </c>
      <c r="B106" s="130" t="s">
        <v>99</v>
      </c>
      <c r="C106" s="605">
        <v>4411179</v>
      </c>
      <c r="D106" s="604">
        <v>4714908</v>
      </c>
      <c r="E106" s="604">
        <v>4801240</v>
      </c>
      <c r="F106" s="604">
        <v>4223190</v>
      </c>
      <c r="G106" s="604">
        <v>4478782</v>
      </c>
      <c r="H106" s="604">
        <v>4415376</v>
      </c>
      <c r="I106" s="600">
        <v>4644100</v>
      </c>
      <c r="J106" s="601">
        <v>4572750</v>
      </c>
      <c r="K106" s="600">
        <f t="shared" ref="K106:N106" si="480">J106*K$186</f>
        <v>4704981.863253627</v>
      </c>
      <c r="L106" s="600">
        <f t="shared" si="480"/>
        <v>4837213.7265072539</v>
      </c>
      <c r="M106" s="600">
        <f t="shared" si="480"/>
        <v>4969445.58976088</v>
      </c>
      <c r="N106" s="600">
        <f t="shared" si="480"/>
        <v>5101677.453014506</v>
      </c>
      <c r="O106" s="603">
        <v>273637</v>
      </c>
      <c r="P106" s="600">
        <v>220000</v>
      </c>
      <c r="Q106" s="600">
        <v>321945</v>
      </c>
      <c r="R106" s="600">
        <v>277829</v>
      </c>
      <c r="S106" s="600">
        <v>258445</v>
      </c>
      <c r="T106" s="600">
        <v>252683</v>
      </c>
      <c r="U106" s="600">
        <v>273734</v>
      </c>
      <c r="V106" s="600">
        <v>304256</v>
      </c>
      <c r="W106" s="603">
        <f t="shared" si="335"/>
        <v>304279.87376130524</v>
      </c>
      <c r="X106" s="600">
        <f t="shared" si="408"/>
        <v>304303.74752261053</v>
      </c>
      <c r="Y106" s="600">
        <f t="shared" si="408"/>
        <v>304327.62128391583</v>
      </c>
      <c r="Z106" s="601">
        <f t="shared" si="408"/>
        <v>304351.49504522106</v>
      </c>
      <c r="AA106" s="604">
        <f t="shared" si="336"/>
        <v>4137542</v>
      </c>
      <c r="AB106" s="604">
        <f t="shared" si="337"/>
        <v>4494908</v>
      </c>
      <c r="AC106" s="604">
        <f t="shared" si="338"/>
        <v>4479295</v>
      </c>
      <c r="AD106" s="604">
        <f t="shared" si="339"/>
        <v>3945361</v>
      </c>
      <c r="AE106" s="604">
        <f t="shared" si="340"/>
        <v>4220337</v>
      </c>
      <c r="AF106" s="604">
        <f t="shared" si="341"/>
        <v>4162693</v>
      </c>
      <c r="AG106" s="604">
        <f t="shared" si="342"/>
        <v>4370366</v>
      </c>
      <c r="AH106" s="604">
        <f t="shared" si="343"/>
        <v>4268494</v>
      </c>
      <c r="AI106" s="605">
        <f t="shared" si="344"/>
        <v>4400701.9894923214</v>
      </c>
      <c r="AJ106" s="604">
        <f t="shared" si="345"/>
        <v>4532909.9789846437</v>
      </c>
      <c r="AK106" s="604">
        <f t="shared" si="346"/>
        <v>4665117.9684769642</v>
      </c>
      <c r="AL106" s="606">
        <f t="shared" si="347"/>
        <v>4797325.9579692846</v>
      </c>
      <c r="AM106" s="600">
        <f t="shared" si="348"/>
        <v>3443043.25</v>
      </c>
      <c r="AN106" s="600">
        <f t="shared" si="349"/>
        <v>4017014.25</v>
      </c>
      <c r="AO106" s="600">
        <f t="shared" si="350"/>
        <v>3930400</v>
      </c>
      <c r="AP106" s="600">
        <f t="shared" si="351"/>
        <v>3527852.25</v>
      </c>
      <c r="AQ106" s="600">
        <f t="shared" si="352"/>
        <v>3761287</v>
      </c>
      <c r="AR106" s="600">
        <f t="shared" si="353"/>
        <v>3858278</v>
      </c>
      <c r="AS106" s="600">
        <f t="shared" si="354"/>
        <v>3927907.25</v>
      </c>
      <c r="AT106" s="600">
        <f t="shared" si="355"/>
        <v>3859464</v>
      </c>
      <c r="AU106" s="603">
        <f t="shared" si="356"/>
        <v>3989090.6622976712</v>
      </c>
      <c r="AV106" s="600">
        <f t="shared" si="428"/>
        <v>4118722.9185363092</v>
      </c>
      <c r="AW106" s="600">
        <f t="shared" si="429"/>
        <v>4248360.5713652633</v>
      </c>
      <c r="AX106" s="601">
        <f t="shared" si="430"/>
        <v>4378003.4099032152</v>
      </c>
      <c r="AY106" s="600">
        <f t="shared" si="431"/>
        <v>694498.75</v>
      </c>
      <c r="AZ106" s="600">
        <f t="shared" si="432"/>
        <v>477893.75</v>
      </c>
      <c r="BA106" s="600">
        <f t="shared" si="433"/>
        <v>548895</v>
      </c>
      <c r="BB106" s="600">
        <f t="shared" si="434"/>
        <v>417508.75</v>
      </c>
      <c r="BC106" s="600">
        <f t="shared" si="435"/>
        <v>459050</v>
      </c>
      <c r="BD106" s="600">
        <f t="shared" si="436"/>
        <v>304415</v>
      </c>
      <c r="BE106" s="600">
        <f t="shared" si="357"/>
        <v>442458.75</v>
      </c>
      <c r="BF106" s="600">
        <f t="shared" si="358"/>
        <v>409030</v>
      </c>
      <c r="BG106" s="603">
        <f t="shared" si="359"/>
        <v>409214.9998999766</v>
      </c>
      <c r="BH106" s="600">
        <f t="shared" si="360"/>
        <v>409399.99979995331</v>
      </c>
      <c r="BI106" s="600">
        <f t="shared" si="361"/>
        <v>409584.99969992996</v>
      </c>
      <c r="BJ106" s="601">
        <f t="shared" si="362"/>
        <v>409769.99959990662</v>
      </c>
      <c r="BK106" s="604">
        <v>555599</v>
      </c>
      <c r="BL106" s="604">
        <v>382315</v>
      </c>
      <c r="BM106" s="604">
        <v>439116</v>
      </c>
      <c r="BN106" s="604">
        <v>334007</v>
      </c>
      <c r="BO106" s="604">
        <v>367240</v>
      </c>
      <c r="BP106" s="604">
        <v>243532</v>
      </c>
      <c r="BQ106" s="604">
        <v>353967</v>
      </c>
      <c r="BR106" s="604">
        <v>327224</v>
      </c>
      <c r="BS106" s="605">
        <f t="shared" si="363"/>
        <v>327371.99991998129</v>
      </c>
      <c r="BT106" s="604">
        <f t="shared" si="409"/>
        <v>327519.99983996263</v>
      </c>
      <c r="BU106" s="604">
        <f t="shared" si="409"/>
        <v>327667.99975994398</v>
      </c>
      <c r="BV106" s="606">
        <f t="shared" si="409"/>
        <v>327815.99967992527</v>
      </c>
      <c r="BW106" s="604">
        <f t="shared" si="462"/>
        <v>787899.2</v>
      </c>
      <c r="BX106" s="604">
        <f t="shared" si="463"/>
        <v>614615.19999999995</v>
      </c>
      <c r="BY106" s="604">
        <f t="shared" si="464"/>
        <v>671416.2</v>
      </c>
      <c r="BZ106" s="604">
        <f t="shared" si="465"/>
        <v>577636.54</v>
      </c>
      <c r="CA106" s="604">
        <f t="shared" si="466"/>
        <v>619874.36</v>
      </c>
      <c r="CB106" s="604">
        <f t="shared" si="467"/>
        <v>504421.86</v>
      </c>
      <c r="CC106" s="604">
        <f t="shared" si="468"/>
        <v>650728.95999999996</v>
      </c>
      <c r="CD106" s="604">
        <f t="shared" si="371"/>
        <v>660890.52</v>
      </c>
      <c r="CE106" s="605">
        <f t="shared" si="469"/>
        <v>665458.44079976087</v>
      </c>
      <c r="CF106" s="604">
        <f t="shared" si="470"/>
        <v>670084.91017845471</v>
      </c>
      <c r="CG106" s="604">
        <f t="shared" si="471"/>
        <v>674770.70370111731</v>
      </c>
      <c r="CH106" s="606">
        <f t="shared" si="472"/>
        <v>679516.60720632342</v>
      </c>
      <c r="CI106" s="159">
        <f t="shared" si="376"/>
        <v>109.57142857142857</v>
      </c>
      <c r="CJ106" s="157">
        <v>118</v>
      </c>
      <c r="CK106" s="158">
        <v>125</v>
      </c>
      <c r="CL106" s="158">
        <v>128</v>
      </c>
      <c r="CM106" s="158">
        <v>112</v>
      </c>
      <c r="CN106" s="158">
        <v>109</v>
      </c>
      <c r="CO106" s="158">
        <v>102</v>
      </c>
      <c r="CP106" s="158">
        <v>97</v>
      </c>
      <c r="CQ106" s="158">
        <v>94</v>
      </c>
      <c r="CR106" s="157">
        <f t="shared" si="377"/>
        <v>95.736036120835365</v>
      </c>
      <c r="CS106" s="158">
        <f t="shared" si="410"/>
        <v>97.47207224167073</v>
      </c>
      <c r="CT106" s="158">
        <f t="shared" si="410"/>
        <v>99.208108362506096</v>
      </c>
      <c r="CU106" s="158">
        <f t="shared" si="410"/>
        <v>100.94414448334146</v>
      </c>
      <c r="CV106" s="310">
        <f t="shared" si="378"/>
        <v>98.340090302088413</v>
      </c>
      <c r="CW106" s="604">
        <f t="shared" si="379"/>
        <v>23942.636025356122</v>
      </c>
      <c r="CX106" s="600">
        <f t="shared" si="304"/>
        <v>23942.636025356122</v>
      </c>
      <c r="CY106" s="604">
        <f t="shared" si="305"/>
        <v>25032.781477250788</v>
      </c>
      <c r="CZ106" s="604">
        <f t="shared" si="306"/>
        <v>25146.285287234725</v>
      </c>
      <c r="DA106" s="604">
        <f t="shared" si="307"/>
        <v>25232.422514871636</v>
      </c>
      <c r="DB106" s="604">
        <f t="shared" si="308"/>
        <v>26048.122113012643</v>
      </c>
      <c r="DC106" s="604">
        <f t="shared" si="308"/>
        <v>26479.357627926373</v>
      </c>
      <c r="DD106" s="604">
        <f t="shared" si="309"/>
        <v>26931.540509428491</v>
      </c>
      <c r="DE106" s="605">
        <f t="shared" si="308"/>
        <v>27150.99054421578</v>
      </c>
      <c r="DF106" s="604">
        <f t="shared" si="308"/>
        <v>27524.333956490984</v>
      </c>
      <c r="DG106" s="604">
        <f t="shared" si="308"/>
        <v>27884.378428171603</v>
      </c>
      <c r="DH106" s="606">
        <f t="shared" si="308"/>
        <v>28231.822111100952</v>
      </c>
      <c r="DJ106" s="9" t="s">
        <v>99</v>
      </c>
      <c r="DK106" s="603">
        <f t="shared" si="437"/>
        <v>5885.5826271186443</v>
      </c>
      <c r="DL106" s="600">
        <f t="shared" si="438"/>
        <v>3823.15</v>
      </c>
      <c r="DM106" s="600">
        <f t="shared" si="439"/>
        <v>4288.2421875</v>
      </c>
      <c r="DN106" s="600">
        <f t="shared" si="440"/>
        <v>3727.7566964285716</v>
      </c>
      <c r="DO106" s="600">
        <f t="shared" si="441"/>
        <v>4211.4678899082564</v>
      </c>
      <c r="DP106" s="600">
        <f t="shared" si="442"/>
        <v>2984.4607843137255</v>
      </c>
      <c r="DQ106" s="600">
        <f t="shared" si="443"/>
        <v>4561.4304123711336</v>
      </c>
      <c r="DR106" s="601">
        <f t="shared" si="444"/>
        <v>4351.3829787234044</v>
      </c>
      <c r="DS106" s="600">
        <f t="shared" si="445"/>
        <v>4274.4092661563382</v>
      </c>
      <c r="DT106" s="600">
        <f t="shared" si="446"/>
        <v>4200.1774496482785</v>
      </c>
      <c r="DU106" s="600">
        <f t="shared" si="447"/>
        <v>4128.5435884263388</v>
      </c>
      <c r="DV106" s="600">
        <f t="shared" si="448"/>
        <v>4059.3736436840063</v>
      </c>
      <c r="DW106" s="603">
        <f t="shared" si="449"/>
        <v>29178.332627118645</v>
      </c>
      <c r="DX106" s="600">
        <f t="shared" si="450"/>
        <v>32136.114000000001</v>
      </c>
      <c r="DY106" s="600">
        <f t="shared" si="451"/>
        <v>30706.25</v>
      </c>
      <c r="DZ106" s="600">
        <f t="shared" si="452"/>
        <v>31498.680803571428</v>
      </c>
      <c r="EA106" s="600">
        <f t="shared" si="453"/>
        <v>34507.220183486235</v>
      </c>
      <c r="EB106" s="600">
        <f t="shared" si="454"/>
        <v>37826.254901960783</v>
      </c>
      <c r="EC106" s="600">
        <f t="shared" si="455"/>
        <v>40493.889175257733</v>
      </c>
      <c r="ED106" s="600">
        <f t="shared" si="456"/>
        <v>41058.127659574471</v>
      </c>
      <c r="EE106" s="603">
        <f t="shared" si="457"/>
        <v>41692.628516125325</v>
      </c>
      <c r="EF106" s="600">
        <f t="shared" si="458"/>
        <v>42304.527690361647</v>
      </c>
      <c r="EG106" s="600">
        <f t="shared" si="459"/>
        <v>42895.011698311304</v>
      </c>
      <c r="EH106" s="601">
        <f t="shared" si="460"/>
        <v>43465.185433251601</v>
      </c>
      <c r="EI106" s="603">
        <f t="shared" si="473"/>
        <v>35063.91525423729</v>
      </c>
      <c r="EJ106" s="600">
        <f t="shared" si="474"/>
        <v>35959.264000000003</v>
      </c>
      <c r="EK106" s="600">
        <f t="shared" si="475"/>
        <v>34994.4921875</v>
      </c>
      <c r="EL106" s="600">
        <f t="shared" si="476"/>
        <v>35226.4375</v>
      </c>
      <c r="EM106" s="600">
        <f t="shared" si="477"/>
        <v>38718.688073394493</v>
      </c>
      <c r="EN106" s="600">
        <f t="shared" si="478"/>
        <v>40810.715686274511</v>
      </c>
      <c r="EO106" s="600">
        <f t="shared" si="386"/>
        <v>45055.319587628866</v>
      </c>
      <c r="EP106" s="601">
        <f t="shared" si="387"/>
        <v>45409.510638297877</v>
      </c>
      <c r="EQ106" s="600">
        <f t="shared" si="388"/>
        <v>45967.037782281666</v>
      </c>
      <c r="ER106" s="600">
        <f t="shared" si="389"/>
        <v>46504.705140009923</v>
      </c>
      <c r="ES106" s="600">
        <f t="shared" si="390"/>
        <v>47023.555286737639</v>
      </c>
      <c r="ET106" s="601">
        <f t="shared" si="391"/>
        <v>47524.559076935606</v>
      </c>
      <c r="EV106" s="605">
        <v>232300.2</v>
      </c>
      <c r="EW106" s="604">
        <v>232300.2</v>
      </c>
      <c r="EX106" s="604">
        <v>232300.2</v>
      </c>
      <c r="EY106" s="604">
        <v>243629.54</v>
      </c>
      <c r="EZ106" s="604">
        <v>252634.36000000002</v>
      </c>
      <c r="FA106" s="604">
        <v>260889.86000000002</v>
      </c>
      <c r="FB106" s="604">
        <v>296761.96000000002</v>
      </c>
      <c r="FC106" s="604">
        <v>333666.52</v>
      </c>
      <c r="FD106" s="605">
        <f t="shared" si="392"/>
        <v>338086.44087977958</v>
      </c>
      <c r="FE106" s="604">
        <f t="shared" si="412"/>
        <v>342564.91033849207</v>
      </c>
      <c r="FF106" s="604">
        <f t="shared" si="412"/>
        <v>347102.70394117327</v>
      </c>
      <c r="FG106" s="606">
        <f t="shared" si="412"/>
        <v>351700.60752639821</v>
      </c>
    </row>
    <row r="107" spans="1:163" x14ac:dyDescent="0.25">
      <c r="A107" s="108">
        <v>108</v>
      </c>
      <c r="B107" s="130" t="s">
        <v>100</v>
      </c>
      <c r="C107" s="605">
        <v>5872364</v>
      </c>
      <c r="D107" s="604">
        <v>6307728</v>
      </c>
      <c r="E107" s="604">
        <v>5874625</v>
      </c>
      <c r="F107" s="604">
        <v>6179984</v>
      </c>
      <c r="G107" s="604">
        <v>6601939</v>
      </c>
      <c r="H107" s="604">
        <v>7240177</v>
      </c>
      <c r="I107" s="600">
        <v>7694724</v>
      </c>
      <c r="J107" s="601">
        <v>8039515</v>
      </c>
      <c r="K107" s="600">
        <f t="shared" ref="K107:N107" si="481">J107*K$186</f>
        <v>8271996.5588224763</v>
      </c>
      <c r="L107" s="600">
        <f t="shared" si="481"/>
        <v>8504478.1176449526</v>
      </c>
      <c r="M107" s="600">
        <f t="shared" si="481"/>
        <v>8736959.6764674298</v>
      </c>
      <c r="N107" s="600">
        <f t="shared" si="481"/>
        <v>8969441.2352899052</v>
      </c>
      <c r="O107" s="603">
        <v>305468</v>
      </c>
      <c r="P107" s="600">
        <v>414035</v>
      </c>
      <c r="Q107" s="600">
        <v>200104</v>
      </c>
      <c r="R107" s="600">
        <v>398197</v>
      </c>
      <c r="S107" s="600">
        <v>241610</v>
      </c>
      <c r="T107" s="600">
        <v>453879</v>
      </c>
      <c r="U107" s="600">
        <v>69864</v>
      </c>
      <c r="V107" s="600">
        <v>616781</v>
      </c>
      <c r="W107" s="603">
        <f t="shared" si="335"/>
        <v>616829.39635823644</v>
      </c>
      <c r="X107" s="600">
        <f t="shared" ref="X107:Z126" si="482">W107*X$186</f>
        <v>616877.79271647299</v>
      </c>
      <c r="Y107" s="600">
        <f t="shared" si="482"/>
        <v>616926.18907470955</v>
      </c>
      <c r="Z107" s="601">
        <f t="shared" si="482"/>
        <v>616974.5854329461</v>
      </c>
      <c r="AA107" s="604">
        <f t="shared" si="336"/>
        <v>5566896</v>
      </c>
      <c r="AB107" s="604">
        <f t="shared" si="337"/>
        <v>5893693</v>
      </c>
      <c r="AC107" s="604">
        <f t="shared" si="338"/>
        <v>5674521</v>
      </c>
      <c r="AD107" s="604">
        <f t="shared" si="339"/>
        <v>5781787</v>
      </c>
      <c r="AE107" s="604">
        <f t="shared" si="340"/>
        <v>6360329</v>
      </c>
      <c r="AF107" s="604">
        <f t="shared" si="341"/>
        <v>6786298</v>
      </c>
      <c r="AG107" s="604">
        <f t="shared" si="342"/>
        <v>7624860</v>
      </c>
      <c r="AH107" s="604">
        <f t="shared" si="343"/>
        <v>7422734</v>
      </c>
      <c r="AI107" s="605">
        <f t="shared" si="344"/>
        <v>7655167.1624642396</v>
      </c>
      <c r="AJ107" s="604">
        <f t="shared" si="345"/>
        <v>7887600.3249284793</v>
      </c>
      <c r="AK107" s="604">
        <f t="shared" si="346"/>
        <v>8120033.4873927198</v>
      </c>
      <c r="AL107" s="606">
        <f t="shared" si="347"/>
        <v>8352466.6498569595</v>
      </c>
      <c r="AM107" s="600">
        <f t="shared" si="348"/>
        <v>4934371</v>
      </c>
      <c r="AN107" s="600">
        <f t="shared" si="349"/>
        <v>5180560.5</v>
      </c>
      <c r="AO107" s="600">
        <f t="shared" si="350"/>
        <v>5032798.5</v>
      </c>
      <c r="AP107" s="600">
        <f t="shared" si="351"/>
        <v>5134843.25</v>
      </c>
      <c r="AQ107" s="600">
        <f t="shared" si="352"/>
        <v>5776325.25</v>
      </c>
      <c r="AR107" s="600">
        <f t="shared" si="353"/>
        <v>6076978</v>
      </c>
      <c r="AS107" s="600">
        <f t="shared" si="354"/>
        <v>7065481.25</v>
      </c>
      <c r="AT107" s="600">
        <f t="shared" si="355"/>
        <v>6705406.5</v>
      </c>
      <c r="AU107" s="603">
        <f t="shared" si="356"/>
        <v>6930618.9813041678</v>
      </c>
      <c r="AV107" s="600">
        <f t="shared" si="428"/>
        <v>7155841.181483319</v>
      </c>
      <c r="AW107" s="600">
        <f t="shared" si="429"/>
        <v>7381072.7576617766</v>
      </c>
      <c r="AX107" s="601">
        <f t="shared" si="430"/>
        <v>7606313.3434557719</v>
      </c>
      <c r="AY107" s="600">
        <f t="shared" si="431"/>
        <v>632525</v>
      </c>
      <c r="AZ107" s="600">
        <f t="shared" si="432"/>
        <v>713132.5</v>
      </c>
      <c r="BA107" s="600">
        <f t="shared" si="433"/>
        <v>641722.5</v>
      </c>
      <c r="BB107" s="600">
        <f t="shared" si="434"/>
        <v>646943.75</v>
      </c>
      <c r="BC107" s="600">
        <f t="shared" si="435"/>
        <v>584003.75</v>
      </c>
      <c r="BD107" s="600">
        <f t="shared" si="436"/>
        <v>709320</v>
      </c>
      <c r="BE107" s="600">
        <f t="shared" si="357"/>
        <v>559378.75</v>
      </c>
      <c r="BF107" s="600">
        <f t="shared" si="358"/>
        <v>717327.5</v>
      </c>
      <c r="BG107" s="603">
        <f t="shared" si="359"/>
        <v>717651.93956616987</v>
      </c>
      <c r="BH107" s="600">
        <f t="shared" si="360"/>
        <v>717976.37913233996</v>
      </c>
      <c r="BI107" s="600">
        <f t="shared" si="361"/>
        <v>718300.81869850995</v>
      </c>
      <c r="BJ107" s="601">
        <f t="shared" si="362"/>
        <v>718625.25826467993</v>
      </c>
      <c r="BK107" s="604">
        <v>506020</v>
      </c>
      <c r="BL107" s="604">
        <v>570506</v>
      </c>
      <c r="BM107" s="604">
        <v>513378</v>
      </c>
      <c r="BN107" s="604">
        <v>517555</v>
      </c>
      <c r="BO107" s="604">
        <v>467203</v>
      </c>
      <c r="BP107" s="604">
        <v>567456</v>
      </c>
      <c r="BQ107" s="604">
        <v>447503</v>
      </c>
      <c r="BR107" s="604">
        <v>573862</v>
      </c>
      <c r="BS107" s="605">
        <f t="shared" si="363"/>
        <v>574121.55165293592</v>
      </c>
      <c r="BT107" s="604">
        <f t="shared" ref="BT107:BV126" si="483">BS107*BT$186</f>
        <v>574381.10330587195</v>
      </c>
      <c r="BU107" s="604">
        <f t="shared" si="483"/>
        <v>574640.65495880798</v>
      </c>
      <c r="BV107" s="606">
        <f t="shared" si="483"/>
        <v>574900.2066117439</v>
      </c>
      <c r="BW107" s="604">
        <f t="shared" si="462"/>
        <v>1519529.42</v>
      </c>
      <c r="BX107" s="604">
        <f t="shared" si="463"/>
        <v>1584015.42</v>
      </c>
      <c r="BY107" s="604">
        <f t="shared" si="464"/>
        <v>1526887.42</v>
      </c>
      <c r="BZ107" s="604">
        <f t="shared" si="465"/>
        <v>1544354.4</v>
      </c>
      <c r="CA107" s="604">
        <f t="shared" si="466"/>
        <v>1495248.26</v>
      </c>
      <c r="CB107" s="604">
        <f t="shared" si="467"/>
        <v>1596498.08</v>
      </c>
      <c r="CC107" s="604">
        <f t="shared" si="468"/>
        <v>1476335.8599999999</v>
      </c>
      <c r="CD107" s="604">
        <f t="shared" si="371"/>
        <v>1568117.24</v>
      </c>
      <c r="CE107" s="605">
        <f t="shared" si="469"/>
        <v>1581547.2155093846</v>
      </c>
      <c r="CF107" s="604">
        <f t="shared" si="470"/>
        <v>1595151.6533274201</v>
      </c>
      <c r="CG107" s="604">
        <f t="shared" si="471"/>
        <v>1608932.8644729066</v>
      </c>
      <c r="CH107" s="606">
        <f t="shared" si="472"/>
        <v>1622893.1905776055</v>
      </c>
      <c r="CI107" s="159">
        <f t="shared" si="376"/>
        <v>196.28571428571428</v>
      </c>
      <c r="CJ107" s="157">
        <v>142</v>
      </c>
      <c r="CK107" s="158">
        <v>138</v>
      </c>
      <c r="CL107" s="158">
        <v>134</v>
      </c>
      <c r="CM107" s="158">
        <v>154</v>
      </c>
      <c r="CN107" s="158">
        <v>208</v>
      </c>
      <c r="CO107" s="158">
        <v>232</v>
      </c>
      <c r="CP107" s="158">
        <v>250</v>
      </c>
      <c r="CQ107" s="158">
        <v>258</v>
      </c>
      <c r="CR107" s="157">
        <f t="shared" si="377"/>
        <v>262.76486509761196</v>
      </c>
      <c r="CS107" s="158">
        <f t="shared" ref="CS107:CU126" si="484">CR107*CS$186</f>
        <v>267.52973019522392</v>
      </c>
      <c r="CT107" s="158">
        <f t="shared" si="484"/>
        <v>272.29459529283588</v>
      </c>
      <c r="CU107" s="158">
        <f t="shared" si="484"/>
        <v>277.05946039044784</v>
      </c>
      <c r="CV107" s="310">
        <f t="shared" si="378"/>
        <v>269.9121627440299</v>
      </c>
      <c r="CW107" s="604">
        <f t="shared" si="379"/>
        <v>23942.636025356122</v>
      </c>
      <c r="CX107" s="600">
        <f t="shared" si="304"/>
        <v>23942.636025356122</v>
      </c>
      <c r="CY107" s="604">
        <f t="shared" si="305"/>
        <v>25032.781477250788</v>
      </c>
      <c r="CZ107" s="604">
        <f t="shared" si="306"/>
        <v>25146.285287234725</v>
      </c>
      <c r="DA107" s="604">
        <f t="shared" si="307"/>
        <v>25232.422514871636</v>
      </c>
      <c r="DB107" s="604">
        <f t="shared" si="308"/>
        <v>26048.122113012643</v>
      </c>
      <c r="DC107" s="604">
        <f t="shared" si="308"/>
        <v>26479.357627926373</v>
      </c>
      <c r="DD107" s="604">
        <f t="shared" si="309"/>
        <v>26931.540509428491</v>
      </c>
      <c r="DE107" s="605">
        <f t="shared" si="308"/>
        <v>27150.99054421578</v>
      </c>
      <c r="DF107" s="604">
        <f t="shared" si="308"/>
        <v>27524.333956490984</v>
      </c>
      <c r="DG107" s="604">
        <f t="shared" si="308"/>
        <v>27884.378428171603</v>
      </c>
      <c r="DH107" s="606">
        <f t="shared" si="308"/>
        <v>28231.822111100952</v>
      </c>
      <c r="DJ107" s="9" t="s">
        <v>100</v>
      </c>
      <c r="DK107" s="603">
        <f t="shared" si="437"/>
        <v>4454.4014084507044</v>
      </c>
      <c r="DL107" s="600">
        <f t="shared" si="438"/>
        <v>5167.626811594203</v>
      </c>
      <c r="DM107" s="600">
        <f t="shared" si="439"/>
        <v>4788.9738805970146</v>
      </c>
      <c r="DN107" s="600">
        <f t="shared" si="440"/>
        <v>4200.9334415584417</v>
      </c>
      <c r="DO107" s="600">
        <f t="shared" si="441"/>
        <v>2807.7103365384614</v>
      </c>
      <c r="DP107" s="600">
        <f t="shared" si="442"/>
        <v>3057.4137931034484</v>
      </c>
      <c r="DQ107" s="600">
        <f t="shared" si="443"/>
        <v>2237.5149999999999</v>
      </c>
      <c r="DR107" s="601">
        <f t="shared" si="444"/>
        <v>2780.3391472868216</v>
      </c>
      <c r="DS107" s="600">
        <f t="shared" si="445"/>
        <v>2731.1563869072693</v>
      </c>
      <c r="DT107" s="600">
        <f t="shared" si="446"/>
        <v>2683.7255755030014</v>
      </c>
      <c r="DU107" s="600">
        <f t="shared" si="447"/>
        <v>2637.9547413565888</v>
      </c>
      <c r="DV107" s="600">
        <f t="shared" si="448"/>
        <v>2593.7582396643402</v>
      </c>
      <c r="DW107" s="603">
        <f t="shared" si="449"/>
        <v>34749.091549295772</v>
      </c>
      <c r="DX107" s="600">
        <f t="shared" si="450"/>
        <v>37540.293478260872</v>
      </c>
      <c r="DY107" s="600">
        <f t="shared" si="451"/>
        <v>37558.197761194031</v>
      </c>
      <c r="DZ107" s="600">
        <f t="shared" si="452"/>
        <v>33343.137987012989</v>
      </c>
      <c r="EA107" s="600">
        <f t="shared" si="453"/>
        <v>27770.794471153848</v>
      </c>
      <c r="EB107" s="600">
        <f t="shared" si="454"/>
        <v>26193.870689655174</v>
      </c>
      <c r="EC107" s="600">
        <f t="shared" si="455"/>
        <v>28261.924999999999</v>
      </c>
      <c r="ED107" s="600">
        <f t="shared" si="456"/>
        <v>25989.947674418603</v>
      </c>
      <c r="EE107" s="603">
        <f t="shared" si="457"/>
        <v>26401.989551841034</v>
      </c>
      <c r="EF107" s="600">
        <f t="shared" si="458"/>
        <v>26799.354002877604</v>
      </c>
      <c r="EG107" s="600">
        <f t="shared" si="459"/>
        <v>27182.811545466437</v>
      </c>
      <c r="EH107" s="601">
        <f t="shared" si="460"/>
        <v>27553.079692114603</v>
      </c>
      <c r="EI107" s="603">
        <f t="shared" si="473"/>
        <v>39203.492957746479</v>
      </c>
      <c r="EJ107" s="600">
        <f t="shared" si="474"/>
        <v>42707.920289855072</v>
      </c>
      <c r="EK107" s="600">
        <f t="shared" si="475"/>
        <v>42347.171641791043</v>
      </c>
      <c r="EL107" s="600">
        <f t="shared" si="476"/>
        <v>37544.071428571435</v>
      </c>
      <c r="EM107" s="600">
        <f t="shared" si="477"/>
        <v>30578.504807692309</v>
      </c>
      <c r="EN107" s="600">
        <f t="shared" si="478"/>
        <v>29251.284482758623</v>
      </c>
      <c r="EO107" s="600">
        <f t="shared" si="386"/>
        <v>30499.439999999999</v>
      </c>
      <c r="EP107" s="601">
        <f t="shared" si="387"/>
        <v>28770.286821705424</v>
      </c>
      <c r="EQ107" s="600">
        <f t="shared" si="388"/>
        <v>29133.145938748305</v>
      </c>
      <c r="ER107" s="600">
        <f t="shared" si="389"/>
        <v>29483.079578380606</v>
      </c>
      <c r="ES107" s="600">
        <f t="shared" si="390"/>
        <v>29820.766286823025</v>
      </c>
      <c r="ET107" s="601">
        <f t="shared" si="391"/>
        <v>30146.837931778944</v>
      </c>
      <c r="EV107" s="605">
        <v>1013509.42</v>
      </c>
      <c r="EW107" s="604">
        <v>1013509.42</v>
      </c>
      <c r="EX107" s="604">
        <v>1013509.42</v>
      </c>
      <c r="EY107" s="604">
        <v>1026799.4</v>
      </c>
      <c r="EZ107" s="604">
        <v>1028045.26</v>
      </c>
      <c r="FA107" s="604">
        <v>1029042.08</v>
      </c>
      <c r="FB107" s="604">
        <v>1028832.86</v>
      </c>
      <c r="FC107" s="604">
        <v>994255.24</v>
      </c>
      <c r="FD107" s="605">
        <f t="shared" si="392"/>
        <v>1007425.6638564487</v>
      </c>
      <c r="FE107" s="604">
        <f t="shared" si="412"/>
        <v>1020770.5500215482</v>
      </c>
      <c r="FF107" s="604">
        <f t="shared" si="412"/>
        <v>1034292.2095140986</v>
      </c>
      <c r="FG107" s="606">
        <f t="shared" si="412"/>
        <v>1047992.9839658616</v>
      </c>
    </row>
    <row r="108" spans="1:163" x14ac:dyDescent="0.25">
      <c r="A108" s="108">
        <v>109</v>
      </c>
      <c r="B108" s="130" t="s">
        <v>101</v>
      </c>
      <c r="C108" s="605">
        <v>8384230</v>
      </c>
      <c r="D108" s="604">
        <v>8647467</v>
      </c>
      <c r="E108" s="604">
        <v>8387283</v>
      </c>
      <c r="F108" s="604">
        <v>8275950</v>
      </c>
      <c r="G108" s="604">
        <v>7746417</v>
      </c>
      <c r="H108" s="604">
        <v>8400344</v>
      </c>
      <c r="I108" s="600">
        <v>8640763</v>
      </c>
      <c r="J108" s="601">
        <v>9064306</v>
      </c>
      <c r="K108" s="600">
        <f t="shared" ref="K108:N108" si="485">J108*K$186</f>
        <v>9326421.8102850635</v>
      </c>
      <c r="L108" s="600">
        <f t="shared" si="485"/>
        <v>9588537.6205701269</v>
      </c>
      <c r="M108" s="600">
        <f t="shared" si="485"/>
        <v>9850653.4308551904</v>
      </c>
      <c r="N108" s="600">
        <f t="shared" si="485"/>
        <v>10112769.241140252</v>
      </c>
      <c r="O108" s="603">
        <v>469514</v>
      </c>
      <c r="P108" s="600">
        <v>593404</v>
      </c>
      <c r="Q108" s="600">
        <v>434583</v>
      </c>
      <c r="R108" s="600">
        <v>653557</v>
      </c>
      <c r="S108" s="600">
        <v>476691</v>
      </c>
      <c r="T108" s="600">
        <v>525342</v>
      </c>
      <c r="U108" s="600">
        <v>547919</v>
      </c>
      <c r="V108" s="600">
        <v>531499</v>
      </c>
      <c r="W108" s="603">
        <f t="shared" si="335"/>
        <v>531540.70461801894</v>
      </c>
      <c r="X108" s="600">
        <f t="shared" si="482"/>
        <v>531582.40923603799</v>
      </c>
      <c r="Y108" s="600">
        <f t="shared" si="482"/>
        <v>531624.11385405704</v>
      </c>
      <c r="Z108" s="601">
        <f t="shared" si="482"/>
        <v>531665.81847207597</v>
      </c>
      <c r="AA108" s="604">
        <f t="shared" si="336"/>
        <v>7914716</v>
      </c>
      <c r="AB108" s="604">
        <f t="shared" si="337"/>
        <v>8054063</v>
      </c>
      <c r="AC108" s="604">
        <f t="shared" si="338"/>
        <v>7952700</v>
      </c>
      <c r="AD108" s="604">
        <f t="shared" si="339"/>
        <v>7622393</v>
      </c>
      <c r="AE108" s="604">
        <f t="shared" si="340"/>
        <v>7269726</v>
      </c>
      <c r="AF108" s="604">
        <f t="shared" si="341"/>
        <v>7875002</v>
      </c>
      <c r="AG108" s="604">
        <f t="shared" si="342"/>
        <v>8092844</v>
      </c>
      <c r="AH108" s="604">
        <f t="shared" si="343"/>
        <v>8532807</v>
      </c>
      <c r="AI108" s="605">
        <f t="shared" si="344"/>
        <v>8794881.1056670453</v>
      </c>
      <c r="AJ108" s="604">
        <f t="shared" si="345"/>
        <v>9056955.2113340888</v>
      </c>
      <c r="AK108" s="604">
        <f t="shared" si="346"/>
        <v>9319029.3170011342</v>
      </c>
      <c r="AL108" s="606">
        <f t="shared" si="347"/>
        <v>9581103.4226681758</v>
      </c>
      <c r="AM108" s="600">
        <f t="shared" si="348"/>
        <v>7084921</v>
      </c>
      <c r="AN108" s="600">
        <f t="shared" si="349"/>
        <v>6790776.75</v>
      </c>
      <c r="AO108" s="600">
        <f t="shared" si="350"/>
        <v>6930902.5</v>
      </c>
      <c r="AP108" s="600">
        <f t="shared" si="351"/>
        <v>6704684.25</v>
      </c>
      <c r="AQ108" s="600">
        <f t="shared" si="352"/>
        <v>6728751</v>
      </c>
      <c r="AR108" s="600">
        <f t="shared" si="353"/>
        <v>7467788.25</v>
      </c>
      <c r="AS108" s="600">
        <f t="shared" si="354"/>
        <v>7522066.5</v>
      </c>
      <c r="AT108" s="600">
        <f t="shared" si="355"/>
        <v>7701032</v>
      </c>
      <c r="AU108" s="603">
        <f t="shared" si="356"/>
        <v>7959684.2569993036</v>
      </c>
      <c r="AV108" s="600">
        <f t="shared" si="428"/>
        <v>8218347.6759419208</v>
      </c>
      <c r="AW108" s="600">
        <f t="shared" si="429"/>
        <v>8477021.8630416505</v>
      </c>
      <c r="AX108" s="601">
        <f t="shared" si="430"/>
        <v>8735706.3975136932</v>
      </c>
      <c r="AY108" s="600">
        <f t="shared" si="431"/>
        <v>829795</v>
      </c>
      <c r="AZ108" s="600">
        <f t="shared" si="432"/>
        <v>1263286.25</v>
      </c>
      <c r="BA108" s="600">
        <f t="shared" si="433"/>
        <v>1021797.5</v>
      </c>
      <c r="BB108" s="600">
        <f t="shared" si="434"/>
        <v>917708.75</v>
      </c>
      <c r="BC108" s="600">
        <f t="shared" si="435"/>
        <v>540975</v>
      </c>
      <c r="BD108" s="600">
        <f t="shared" si="436"/>
        <v>407213.75</v>
      </c>
      <c r="BE108" s="600">
        <f t="shared" si="357"/>
        <v>570777.5</v>
      </c>
      <c r="BF108" s="600">
        <f t="shared" si="358"/>
        <v>831775</v>
      </c>
      <c r="BG108" s="603">
        <f t="shared" si="359"/>
        <v>832151.20294795744</v>
      </c>
      <c r="BH108" s="600">
        <f t="shared" si="360"/>
        <v>832527.405895915</v>
      </c>
      <c r="BI108" s="600">
        <f t="shared" si="361"/>
        <v>832903.60884387256</v>
      </c>
      <c r="BJ108" s="601">
        <f t="shared" si="362"/>
        <v>833279.81179183</v>
      </c>
      <c r="BK108" s="604">
        <v>663836</v>
      </c>
      <c r="BL108" s="604">
        <v>1010629</v>
      </c>
      <c r="BM108" s="604">
        <v>817438</v>
      </c>
      <c r="BN108" s="604">
        <v>734167</v>
      </c>
      <c r="BO108" s="604">
        <v>432780</v>
      </c>
      <c r="BP108" s="604">
        <v>325771</v>
      </c>
      <c r="BQ108" s="604">
        <v>456622</v>
      </c>
      <c r="BR108" s="604">
        <v>665420</v>
      </c>
      <c r="BS108" s="605">
        <f t="shared" si="363"/>
        <v>665720.962358366</v>
      </c>
      <c r="BT108" s="604">
        <f t="shared" si="483"/>
        <v>666021.924716732</v>
      </c>
      <c r="BU108" s="604">
        <f t="shared" si="483"/>
        <v>666322.887075098</v>
      </c>
      <c r="BV108" s="606">
        <f t="shared" si="483"/>
        <v>666623.849433464</v>
      </c>
      <c r="BW108" s="604">
        <f t="shared" si="462"/>
        <v>4041540.88</v>
      </c>
      <c r="BX108" s="604">
        <f t="shared" si="463"/>
        <v>4388333.88</v>
      </c>
      <c r="BY108" s="604">
        <f t="shared" si="464"/>
        <v>4195142.88</v>
      </c>
      <c r="BZ108" s="604">
        <f t="shared" si="465"/>
        <v>4157429.48</v>
      </c>
      <c r="CA108" s="604">
        <f t="shared" si="466"/>
        <v>3860359.1</v>
      </c>
      <c r="CB108" s="604">
        <f t="shared" si="467"/>
        <v>3757774.52</v>
      </c>
      <c r="CC108" s="604">
        <f t="shared" si="468"/>
        <v>3897872.34</v>
      </c>
      <c r="CD108" s="604">
        <f t="shared" si="371"/>
        <v>4042304.5</v>
      </c>
      <c r="CE108" s="605">
        <f t="shared" si="469"/>
        <v>4087337.4369962588</v>
      </c>
      <c r="CF108" s="604">
        <f t="shared" si="470"/>
        <v>4132962.9170762398</v>
      </c>
      <c r="CG108" s="604">
        <f t="shared" si="471"/>
        <v>4179188.7893749056</v>
      </c>
      <c r="CH108" s="606">
        <f t="shared" si="472"/>
        <v>4226023.0070009585</v>
      </c>
      <c r="CI108" s="159">
        <f t="shared" si="376"/>
        <v>300.42857142857144</v>
      </c>
      <c r="CJ108" s="157">
        <v>281</v>
      </c>
      <c r="CK108" s="158">
        <v>287</v>
      </c>
      <c r="CL108" s="158">
        <v>301</v>
      </c>
      <c r="CM108" s="158">
        <v>293</v>
      </c>
      <c r="CN108" s="158">
        <v>276</v>
      </c>
      <c r="CO108" s="158">
        <v>308</v>
      </c>
      <c r="CP108" s="158">
        <v>318</v>
      </c>
      <c r="CQ108" s="158">
        <v>320</v>
      </c>
      <c r="CR108" s="157">
        <f t="shared" si="377"/>
        <v>325.90991019858848</v>
      </c>
      <c r="CS108" s="158">
        <f t="shared" si="484"/>
        <v>331.81982039717695</v>
      </c>
      <c r="CT108" s="158">
        <f t="shared" si="484"/>
        <v>337.72973059576543</v>
      </c>
      <c r="CU108" s="158">
        <f t="shared" si="484"/>
        <v>343.63964079435391</v>
      </c>
      <c r="CV108" s="310">
        <f t="shared" si="378"/>
        <v>334.77477549647119</v>
      </c>
      <c r="CW108" s="604">
        <f t="shared" si="379"/>
        <v>23942.636025356122</v>
      </c>
      <c r="CX108" s="600">
        <f t="shared" si="304"/>
        <v>23942.636025356122</v>
      </c>
      <c r="CY108" s="604">
        <f t="shared" si="305"/>
        <v>25032.781477250788</v>
      </c>
      <c r="CZ108" s="604">
        <f t="shared" si="306"/>
        <v>25146.285287234725</v>
      </c>
      <c r="DA108" s="604">
        <f t="shared" si="307"/>
        <v>25232.422514871636</v>
      </c>
      <c r="DB108" s="604">
        <f t="shared" si="308"/>
        <v>26048.122113012643</v>
      </c>
      <c r="DC108" s="604">
        <f t="shared" si="308"/>
        <v>26479.357627926373</v>
      </c>
      <c r="DD108" s="604">
        <f t="shared" si="309"/>
        <v>26931.540509428491</v>
      </c>
      <c r="DE108" s="605">
        <f t="shared" si="308"/>
        <v>27150.99054421578</v>
      </c>
      <c r="DF108" s="604">
        <f t="shared" si="308"/>
        <v>27524.333956490984</v>
      </c>
      <c r="DG108" s="604">
        <f t="shared" si="308"/>
        <v>27884.378428171603</v>
      </c>
      <c r="DH108" s="606">
        <f t="shared" si="308"/>
        <v>28231.822111100952</v>
      </c>
      <c r="DJ108" s="9" t="s">
        <v>101</v>
      </c>
      <c r="DK108" s="603">
        <f t="shared" si="437"/>
        <v>2953.0071174377226</v>
      </c>
      <c r="DL108" s="600">
        <f t="shared" si="438"/>
        <v>4401.6942508710799</v>
      </c>
      <c r="DM108" s="600">
        <f t="shared" si="439"/>
        <v>3394.6760797342195</v>
      </c>
      <c r="DN108" s="600">
        <f t="shared" si="440"/>
        <v>3132.1117747440271</v>
      </c>
      <c r="DO108" s="600">
        <f t="shared" si="441"/>
        <v>1960.054347826087</v>
      </c>
      <c r="DP108" s="600">
        <f t="shared" si="442"/>
        <v>1322.1225649350649</v>
      </c>
      <c r="DQ108" s="600">
        <f t="shared" si="443"/>
        <v>1794.8977987421383</v>
      </c>
      <c r="DR108" s="601">
        <f t="shared" si="444"/>
        <v>2599.296875</v>
      </c>
      <c r="DS108" s="600">
        <f t="shared" si="445"/>
        <v>2553.3166587076107</v>
      </c>
      <c r="DT108" s="600">
        <f t="shared" si="446"/>
        <v>2508.9743129250332</v>
      </c>
      <c r="DU108" s="600">
        <f t="shared" si="447"/>
        <v>2466.1838546893855</v>
      </c>
      <c r="DV108" s="600">
        <f t="shared" si="448"/>
        <v>2424.8652159734215</v>
      </c>
      <c r="DW108" s="603">
        <f t="shared" si="449"/>
        <v>25213.241992882562</v>
      </c>
      <c r="DX108" s="600">
        <f t="shared" si="450"/>
        <v>23661.243031358885</v>
      </c>
      <c r="DY108" s="600">
        <f t="shared" si="451"/>
        <v>23026.25415282392</v>
      </c>
      <c r="DZ108" s="600">
        <f t="shared" si="452"/>
        <v>22882.881399317404</v>
      </c>
      <c r="EA108" s="600">
        <f t="shared" si="453"/>
        <v>24379.532608695652</v>
      </c>
      <c r="EB108" s="600">
        <f t="shared" si="454"/>
        <v>24246.065746753247</v>
      </c>
      <c r="EC108" s="600">
        <f t="shared" si="455"/>
        <v>23654.297169811322</v>
      </c>
      <c r="ED108" s="600">
        <f t="shared" si="456"/>
        <v>24065.724999999999</v>
      </c>
      <c r="EE108" s="603">
        <f t="shared" si="457"/>
        <v>24432.30369357935</v>
      </c>
      <c r="EF108" s="600">
        <f t="shared" si="458"/>
        <v>24785.824413966035</v>
      </c>
      <c r="EG108" s="600">
        <f t="shared" si="459"/>
        <v>25126.972662985518</v>
      </c>
      <c r="EH108" s="601">
        <f t="shared" si="460"/>
        <v>25456.386785456318</v>
      </c>
      <c r="EI108" s="603">
        <f t="shared" si="473"/>
        <v>28166.249110320285</v>
      </c>
      <c r="EJ108" s="600">
        <f t="shared" si="474"/>
        <v>28062.937282229963</v>
      </c>
      <c r="EK108" s="600">
        <f t="shared" si="475"/>
        <v>26420.930232558138</v>
      </c>
      <c r="EL108" s="600">
        <f t="shared" si="476"/>
        <v>26014.99317406143</v>
      </c>
      <c r="EM108" s="600">
        <f t="shared" si="477"/>
        <v>26339.58695652174</v>
      </c>
      <c r="EN108" s="600">
        <f t="shared" si="478"/>
        <v>25568.188311688311</v>
      </c>
      <c r="EO108" s="600">
        <f t="shared" si="386"/>
        <v>25449.19496855346</v>
      </c>
      <c r="EP108" s="601">
        <f t="shared" si="387"/>
        <v>26665.021874999999</v>
      </c>
      <c r="EQ108" s="600">
        <f t="shared" si="388"/>
        <v>26985.620352286962</v>
      </c>
      <c r="ER108" s="600">
        <f t="shared" si="389"/>
        <v>27294.798726891069</v>
      </c>
      <c r="ES108" s="600">
        <f t="shared" si="390"/>
        <v>27593.156517674903</v>
      </c>
      <c r="ET108" s="601">
        <f t="shared" si="391"/>
        <v>27881.252001429741</v>
      </c>
      <c r="EV108" s="605">
        <v>3377704.88</v>
      </c>
      <c r="EW108" s="604">
        <v>3377704.88</v>
      </c>
      <c r="EX108" s="604">
        <v>3377704.88</v>
      </c>
      <c r="EY108" s="604">
        <v>3423262.48</v>
      </c>
      <c r="EZ108" s="604">
        <v>3427579.1</v>
      </c>
      <c r="FA108" s="604">
        <v>3432003.52</v>
      </c>
      <c r="FB108" s="604">
        <v>3441250.34</v>
      </c>
      <c r="FC108" s="604">
        <v>3376884.5</v>
      </c>
      <c r="FD108" s="605">
        <f t="shared" si="392"/>
        <v>3421616.4746378926</v>
      </c>
      <c r="FE108" s="604">
        <f t="shared" ref="FE108:FG127" si="486">FD108*$FD$186</f>
        <v>3466940.9923595078</v>
      </c>
      <c r="FF108" s="604">
        <f t="shared" si="486"/>
        <v>3512865.9022998079</v>
      </c>
      <c r="FG108" s="606">
        <f t="shared" si="486"/>
        <v>3559399.1575674941</v>
      </c>
    </row>
    <row r="109" spans="1:163" x14ac:dyDescent="0.25">
      <c r="A109" s="108">
        <v>110</v>
      </c>
      <c r="B109" s="130" t="s">
        <v>102</v>
      </c>
      <c r="C109" s="605">
        <v>7178800</v>
      </c>
      <c r="D109" s="604">
        <v>7343098</v>
      </c>
      <c r="E109" s="604">
        <v>7464051</v>
      </c>
      <c r="F109" s="604">
        <v>7564247</v>
      </c>
      <c r="G109" s="604">
        <v>7415654</v>
      </c>
      <c r="H109" s="604">
        <v>7850840</v>
      </c>
      <c r="I109" s="600">
        <v>7970480</v>
      </c>
      <c r="J109" s="601">
        <v>8434076</v>
      </c>
      <c r="K109" s="600">
        <f t="shared" ref="K109:N109" si="487">J109*K$186</f>
        <v>8677967.2217599247</v>
      </c>
      <c r="L109" s="600">
        <f t="shared" si="487"/>
        <v>8921858.4435198493</v>
      </c>
      <c r="M109" s="600">
        <f t="shared" si="487"/>
        <v>9165749.665279774</v>
      </c>
      <c r="N109" s="600">
        <f t="shared" si="487"/>
        <v>9409640.8870396968</v>
      </c>
      <c r="O109" s="603">
        <v>400000</v>
      </c>
      <c r="P109" s="600">
        <v>525811</v>
      </c>
      <c r="Q109" s="600">
        <v>440016</v>
      </c>
      <c r="R109" s="600">
        <v>402261</v>
      </c>
      <c r="S109" s="600">
        <v>347135</v>
      </c>
      <c r="T109" s="600">
        <v>486001</v>
      </c>
      <c r="U109" s="600">
        <v>430631</v>
      </c>
      <c r="V109" s="600">
        <v>474000</v>
      </c>
      <c r="W109" s="603">
        <f t="shared" si="335"/>
        <v>474037.19289959338</v>
      </c>
      <c r="X109" s="600">
        <f t="shared" si="482"/>
        <v>474074.38579918683</v>
      </c>
      <c r="Y109" s="600">
        <f t="shared" si="482"/>
        <v>474111.57869878027</v>
      </c>
      <c r="Z109" s="601">
        <f t="shared" si="482"/>
        <v>474148.77159837366</v>
      </c>
      <c r="AA109" s="604">
        <f t="shared" si="336"/>
        <v>6778800</v>
      </c>
      <c r="AB109" s="604">
        <f t="shared" si="337"/>
        <v>6817287</v>
      </c>
      <c r="AC109" s="604">
        <f t="shared" si="338"/>
        <v>7024035</v>
      </c>
      <c r="AD109" s="604">
        <f t="shared" si="339"/>
        <v>7161986</v>
      </c>
      <c r="AE109" s="604">
        <f t="shared" si="340"/>
        <v>7068519</v>
      </c>
      <c r="AF109" s="604">
        <f t="shared" si="341"/>
        <v>7364839</v>
      </c>
      <c r="AG109" s="604">
        <f t="shared" si="342"/>
        <v>7539849</v>
      </c>
      <c r="AH109" s="604">
        <f t="shared" si="343"/>
        <v>7960076</v>
      </c>
      <c r="AI109" s="605">
        <f t="shared" si="344"/>
        <v>8203930.0288603315</v>
      </c>
      <c r="AJ109" s="604">
        <f t="shared" si="345"/>
        <v>8447784.057720663</v>
      </c>
      <c r="AK109" s="604">
        <f t="shared" si="346"/>
        <v>8691638.0865809936</v>
      </c>
      <c r="AL109" s="606">
        <f t="shared" si="347"/>
        <v>8935492.1154413223</v>
      </c>
      <c r="AM109" s="600">
        <f t="shared" si="348"/>
        <v>5776476.25</v>
      </c>
      <c r="AN109" s="600">
        <f t="shared" si="349"/>
        <v>5728899.5</v>
      </c>
      <c r="AO109" s="600">
        <f t="shared" si="350"/>
        <v>6142682.5</v>
      </c>
      <c r="AP109" s="600">
        <f t="shared" si="351"/>
        <v>6247728.5</v>
      </c>
      <c r="AQ109" s="600">
        <f t="shared" si="352"/>
        <v>6185130.25</v>
      </c>
      <c r="AR109" s="600">
        <f t="shared" si="353"/>
        <v>6661806.5</v>
      </c>
      <c r="AS109" s="600">
        <f t="shared" si="354"/>
        <v>6740280.25</v>
      </c>
      <c r="AT109" s="600">
        <f t="shared" si="355"/>
        <v>7001596</v>
      </c>
      <c r="AU109" s="603">
        <f t="shared" si="356"/>
        <v>7236756.5093963109</v>
      </c>
      <c r="AV109" s="600">
        <f t="shared" si="428"/>
        <v>7471927.1669672644</v>
      </c>
      <c r="AW109" s="600">
        <f t="shared" si="429"/>
        <v>7707107.614691766</v>
      </c>
      <c r="AX109" s="601">
        <f t="shared" si="430"/>
        <v>7942297.4700022377</v>
      </c>
      <c r="AY109" s="600">
        <f t="shared" si="431"/>
        <v>1002323.75</v>
      </c>
      <c r="AZ109" s="600">
        <f t="shared" si="432"/>
        <v>1088387.5</v>
      </c>
      <c r="BA109" s="600">
        <f t="shared" si="433"/>
        <v>881352.5</v>
      </c>
      <c r="BB109" s="600">
        <f t="shared" si="434"/>
        <v>914257.5</v>
      </c>
      <c r="BC109" s="600">
        <f t="shared" si="435"/>
        <v>883388.75</v>
      </c>
      <c r="BD109" s="600">
        <f t="shared" si="436"/>
        <v>703032.5</v>
      </c>
      <c r="BE109" s="600">
        <f t="shared" si="357"/>
        <v>799568.75</v>
      </c>
      <c r="BF109" s="600">
        <f t="shared" si="358"/>
        <v>958480</v>
      </c>
      <c r="BG109" s="603">
        <f t="shared" si="359"/>
        <v>958913.51026606758</v>
      </c>
      <c r="BH109" s="600">
        <f t="shared" si="360"/>
        <v>959347.02053213515</v>
      </c>
      <c r="BI109" s="600">
        <f t="shared" si="361"/>
        <v>959780.53079820285</v>
      </c>
      <c r="BJ109" s="601">
        <f t="shared" si="362"/>
        <v>960214.04106427031</v>
      </c>
      <c r="BK109" s="604">
        <v>801859</v>
      </c>
      <c r="BL109" s="604">
        <v>870710</v>
      </c>
      <c r="BM109" s="604">
        <v>705082</v>
      </c>
      <c r="BN109" s="604">
        <v>731406</v>
      </c>
      <c r="BO109" s="604">
        <v>706711</v>
      </c>
      <c r="BP109" s="604">
        <v>562426</v>
      </c>
      <c r="BQ109" s="604">
        <v>639655</v>
      </c>
      <c r="BR109" s="604">
        <v>766784</v>
      </c>
      <c r="BS109" s="605">
        <f t="shared" si="363"/>
        <v>767130.80821285408</v>
      </c>
      <c r="BT109" s="604">
        <f t="shared" si="483"/>
        <v>767477.61642570817</v>
      </c>
      <c r="BU109" s="604">
        <f t="shared" si="483"/>
        <v>767824.42463856225</v>
      </c>
      <c r="BV109" s="606">
        <f t="shared" si="483"/>
        <v>768171.23285141622</v>
      </c>
      <c r="BW109" s="604">
        <f t="shared" si="462"/>
        <v>3037466.66</v>
      </c>
      <c r="BX109" s="604">
        <f t="shared" si="463"/>
        <v>3106317.66</v>
      </c>
      <c r="BY109" s="604">
        <f t="shared" si="464"/>
        <v>2940689.66</v>
      </c>
      <c r="BZ109" s="604">
        <f t="shared" si="465"/>
        <v>3007556.8</v>
      </c>
      <c r="CA109" s="604">
        <f t="shared" si="466"/>
        <v>2989158.2</v>
      </c>
      <c r="CB109" s="604">
        <f t="shared" si="467"/>
        <v>2851642.16</v>
      </c>
      <c r="CC109" s="604">
        <f t="shared" si="468"/>
        <v>2937186.5</v>
      </c>
      <c r="CD109" s="604">
        <f t="shared" si="371"/>
        <v>3032296.04</v>
      </c>
      <c r="CE109" s="605">
        <f t="shared" si="469"/>
        <v>3062653.0031693294</v>
      </c>
      <c r="CF109" s="604">
        <f t="shared" si="470"/>
        <v>3093407.4965148885</v>
      </c>
      <c r="CG109" s="604">
        <f t="shared" si="471"/>
        <v>3124564.7859288813</v>
      </c>
      <c r="CH109" s="606">
        <f t="shared" si="472"/>
        <v>3156130.2070582672</v>
      </c>
      <c r="CI109" s="159">
        <f t="shared" si="376"/>
        <v>315.42857142857144</v>
      </c>
      <c r="CJ109" s="157">
        <v>307</v>
      </c>
      <c r="CK109" s="158">
        <v>324</v>
      </c>
      <c r="CL109" s="158">
        <v>308</v>
      </c>
      <c r="CM109" s="158">
        <v>312</v>
      </c>
      <c r="CN109" s="158">
        <v>326</v>
      </c>
      <c r="CO109" s="158">
        <v>315</v>
      </c>
      <c r="CP109" s="158">
        <v>319</v>
      </c>
      <c r="CQ109" s="158">
        <v>304</v>
      </c>
      <c r="CR109" s="157">
        <f t="shared" si="377"/>
        <v>309.61441468865905</v>
      </c>
      <c r="CS109" s="158">
        <f t="shared" si="484"/>
        <v>315.22882937731811</v>
      </c>
      <c r="CT109" s="158">
        <f t="shared" si="484"/>
        <v>320.84324406597716</v>
      </c>
      <c r="CU109" s="158">
        <f t="shared" si="484"/>
        <v>326.45765875463621</v>
      </c>
      <c r="CV109" s="310">
        <f t="shared" si="378"/>
        <v>318.03603672164763</v>
      </c>
      <c r="CW109" s="604">
        <f t="shared" si="379"/>
        <v>23942.636025356122</v>
      </c>
      <c r="CX109" s="600">
        <f t="shared" si="304"/>
        <v>23942.636025356122</v>
      </c>
      <c r="CY109" s="604">
        <f t="shared" si="305"/>
        <v>25032.781477250788</v>
      </c>
      <c r="CZ109" s="604">
        <f t="shared" si="306"/>
        <v>25146.285287234725</v>
      </c>
      <c r="DA109" s="604">
        <f t="shared" si="307"/>
        <v>25232.422514871636</v>
      </c>
      <c r="DB109" s="604">
        <f t="shared" si="308"/>
        <v>26048.122113012643</v>
      </c>
      <c r="DC109" s="604">
        <f t="shared" si="308"/>
        <v>26479.357627926373</v>
      </c>
      <c r="DD109" s="604">
        <f t="shared" si="309"/>
        <v>26931.540509428491</v>
      </c>
      <c r="DE109" s="605">
        <f t="shared" ref="DE109:DE134" si="488">DE108</f>
        <v>27150.99054421578</v>
      </c>
      <c r="DF109" s="604">
        <f t="shared" ref="DF109:DF134" si="489">DF108</f>
        <v>27524.333956490984</v>
      </c>
      <c r="DG109" s="604">
        <f t="shared" ref="DG109:DG134" si="490">DG108</f>
        <v>27884.378428171603</v>
      </c>
      <c r="DH109" s="606">
        <f t="shared" ref="DH109:DH134" si="491">DH108</f>
        <v>28231.822111100952</v>
      </c>
      <c r="DJ109" s="9" t="s">
        <v>102</v>
      </c>
      <c r="DK109" s="603">
        <f t="shared" si="437"/>
        <v>3264.8982084690556</v>
      </c>
      <c r="DL109" s="600">
        <f t="shared" si="438"/>
        <v>3359.2206790123455</v>
      </c>
      <c r="DM109" s="600">
        <f t="shared" si="439"/>
        <v>2861.534090909091</v>
      </c>
      <c r="DN109" s="600">
        <f t="shared" si="440"/>
        <v>2930.3125</v>
      </c>
      <c r="DO109" s="600">
        <f t="shared" si="441"/>
        <v>2709.7814417177915</v>
      </c>
      <c r="DP109" s="600">
        <f t="shared" si="442"/>
        <v>2231.8492063492063</v>
      </c>
      <c r="DQ109" s="600">
        <f t="shared" si="443"/>
        <v>2506.4851097178685</v>
      </c>
      <c r="DR109" s="601">
        <f t="shared" si="444"/>
        <v>3152.8947368421054</v>
      </c>
      <c r="DS109" s="600">
        <f t="shared" si="445"/>
        <v>3097.1216609224361</v>
      </c>
      <c r="DT109" s="600">
        <f t="shared" si="446"/>
        <v>3043.3352889301559</v>
      </c>
      <c r="DU109" s="600">
        <f t="shared" si="447"/>
        <v>2991.4313252637376</v>
      </c>
      <c r="DV109" s="600">
        <f t="shared" si="448"/>
        <v>2941.3126490193999</v>
      </c>
      <c r="DW109" s="603">
        <f t="shared" si="449"/>
        <v>18815.883550488601</v>
      </c>
      <c r="DX109" s="600">
        <f t="shared" si="450"/>
        <v>17681.788580246914</v>
      </c>
      <c r="DY109" s="600">
        <f t="shared" si="451"/>
        <v>19943.77435064935</v>
      </c>
      <c r="DZ109" s="600">
        <f t="shared" si="452"/>
        <v>20024.770833333332</v>
      </c>
      <c r="EA109" s="600">
        <f t="shared" si="453"/>
        <v>18972.792177914111</v>
      </c>
      <c r="EB109" s="600">
        <f t="shared" si="454"/>
        <v>21148.592063492062</v>
      </c>
      <c r="EC109" s="600">
        <f t="shared" si="455"/>
        <v>21129.405172413793</v>
      </c>
      <c r="ED109" s="600">
        <f t="shared" si="456"/>
        <v>23031.565789473683</v>
      </c>
      <c r="EE109" s="603">
        <f t="shared" si="457"/>
        <v>23400.1266571509</v>
      </c>
      <c r="EF109" s="600">
        <f t="shared" si="458"/>
        <v>23755.558944214223</v>
      </c>
      <c r="EG109" s="600">
        <f t="shared" si="459"/>
        <v>24098.551859152867</v>
      </c>
      <c r="EH109" s="601">
        <f t="shared" si="460"/>
        <v>24429.747198460514</v>
      </c>
      <c r="EI109" s="603">
        <f t="shared" si="473"/>
        <v>22080.781758957655</v>
      </c>
      <c r="EJ109" s="600">
        <f t="shared" si="474"/>
        <v>21041.009259259259</v>
      </c>
      <c r="EK109" s="600">
        <f t="shared" si="475"/>
        <v>22805.308441558442</v>
      </c>
      <c r="EL109" s="600">
        <f t="shared" si="476"/>
        <v>22955.083333333332</v>
      </c>
      <c r="EM109" s="600">
        <f t="shared" si="477"/>
        <v>21682.573619631901</v>
      </c>
      <c r="EN109" s="600">
        <f t="shared" si="478"/>
        <v>23380.441269841267</v>
      </c>
      <c r="EO109" s="600">
        <f t="shared" si="386"/>
        <v>23635.890282131662</v>
      </c>
      <c r="EP109" s="601">
        <f t="shared" si="387"/>
        <v>26184.46052631579</v>
      </c>
      <c r="EQ109" s="600">
        <f t="shared" si="388"/>
        <v>26497.248318073336</v>
      </c>
      <c r="ER109" s="600">
        <f t="shared" si="389"/>
        <v>26798.89423314438</v>
      </c>
      <c r="ES109" s="600">
        <f t="shared" si="390"/>
        <v>27089.983184416604</v>
      </c>
      <c r="ET109" s="601">
        <f t="shared" si="391"/>
        <v>27371.059847479915</v>
      </c>
      <c r="EV109" s="605">
        <v>2235607.66</v>
      </c>
      <c r="EW109" s="604">
        <v>2235607.66</v>
      </c>
      <c r="EX109" s="604">
        <v>2235607.66</v>
      </c>
      <c r="EY109" s="604">
        <v>2276150.7999999998</v>
      </c>
      <c r="EZ109" s="604">
        <v>2282447.2000000002</v>
      </c>
      <c r="FA109" s="604">
        <v>2289216.16</v>
      </c>
      <c r="FB109" s="604">
        <v>2297531.5</v>
      </c>
      <c r="FC109" s="604">
        <v>2265512.04</v>
      </c>
      <c r="FD109" s="605">
        <f t="shared" si="392"/>
        <v>2295522.1949564754</v>
      </c>
      <c r="FE109" s="604">
        <f t="shared" si="486"/>
        <v>2325929.8800891805</v>
      </c>
      <c r="FF109" s="604">
        <f t="shared" si="486"/>
        <v>2356740.3612903189</v>
      </c>
      <c r="FG109" s="606">
        <f t="shared" si="486"/>
        <v>2387958.9742068509</v>
      </c>
    </row>
    <row r="110" spans="1:163" x14ac:dyDescent="0.25">
      <c r="A110" s="108">
        <v>111</v>
      </c>
      <c r="B110" s="130" t="s">
        <v>103</v>
      </c>
      <c r="C110" s="605">
        <v>5191821</v>
      </c>
      <c r="D110" s="604">
        <v>4832657</v>
      </c>
      <c r="E110" s="604">
        <v>5025592</v>
      </c>
      <c r="F110" s="604">
        <v>5238430</v>
      </c>
      <c r="G110" s="604">
        <v>5699451</v>
      </c>
      <c r="H110" s="604">
        <v>5933770</v>
      </c>
      <c r="I110" s="600">
        <v>6508783</v>
      </c>
      <c r="J110" s="601">
        <v>6763479</v>
      </c>
      <c r="K110" s="600">
        <f t="shared" ref="K110:N110" si="492">J110*K$186</f>
        <v>6959060.9649547376</v>
      </c>
      <c r="L110" s="600">
        <f t="shared" si="492"/>
        <v>7154642.9299094751</v>
      </c>
      <c r="M110" s="600">
        <f t="shared" si="492"/>
        <v>7350224.8948642127</v>
      </c>
      <c r="N110" s="600">
        <f t="shared" si="492"/>
        <v>7545806.8598189484</v>
      </c>
      <c r="O110" s="603">
        <v>226020</v>
      </c>
      <c r="P110" s="600">
        <v>355754</v>
      </c>
      <c r="Q110" s="600">
        <v>365646</v>
      </c>
      <c r="R110" s="600">
        <v>346992</v>
      </c>
      <c r="S110" s="600">
        <v>318209</v>
      </c>
      <c r="T110" s="600">
        <v>368101</v>
      </c>
      <c r="U110" s="600">
        <v>336810</v>
      </c>
      <c r="V110" s="600">
        <v>330428</v>
      </c>
      <c r="W110" s="603">
        <f t="shared" si="335"/>
        <v>330453.92737431824</v>
      </c>
      <c r="X110" s="600">
        <f t="shared" si="482"/>
        <v>330479.85474863648</v>
      </c>
      <c r="Y110" s="600">
        <f t="shared" si="482"/>
        <v>330505.78212295473</v>
      </c>
      <c r="Z110" s="601">
        <f t="shared" si="482"/>
        <v>330531.70949727297</v>
      </c>
      <c r="AA110" s="604">
        <f t="shared" si="336"/>
        <v>4965801</v>
      </c>
      <c r="AB110" s="604">
        <f t="shared" si="337"/>
        <v>4476903</v>
      </c>
      <c r="AC110" s="604">
        <f t="shared" si="338"/>
        <v>4659946</v>
      </c>
      <c r="AD110" s="604">
        <f t="shared" si="339"/>
        <v>4891438</v>
      </c>
      <c r="AE110" s="604">
        <f t="shared" si="340"/>
        <v>5381242</v>
      </c>
      <c r="AF110" s="604">
        <f t="shared" si="341"/>
        <v>5565669</v>
      </c>
      <c r="AG110" s="604">
        <f t="shared" si="342"/>
        <v>6171973</v>
      </c>
      <c r="AH110" s="604">
        <f t="shared" si="343"/>
        <v>6433051</v>
      </c>
      <c r="AI110" s="605">
        <f t="shared" si="344"/>
        <v>6628607.0375804193</v>
      </c>
      <c r="AJ110" s="604">
        <f t="shared" si="345"/>
        <v>6824163.0751608387</v>
      </c>
      <c r="AK110" s="604">
        <f t="shared" si="346"/>
        <v>7019719.112741258</v>
      </c>
      <c r="AL110" s="606">
        <f t="shared" si="347"/>
        <v>7215275.1503216755</v>
      </c>
      <c r="AM110" s="600">
        <f t="shared" si="348"/>
        <v>4134151</v>
      </c>
      <c r="AN110" s="600">
        <f t="shared" si="349"/>
        <v>3779643</v>
      </c>
      <c r="AO110" s="600">
        <f t="shared" si="350"/>
        <v>3801371</v>
      </c>
      <c r="AP110" s="600">
        <f t="shared" si="351"/>
        <v>4156813</v>
      </c>
      <c r="AQ110" s="600">
        <f t="shared" si="352"/>
        <v>4853559.5</v>
      </c>
      <c r="AR110" s="600">
        <f t="shared" si="353"/>
        <v>5243584</v>
      </c>
      <c r="AS110" s="600">
        <f t="shared" si="354"/>
        <v>5316154.25</v>
      </c>
      <c r="AT110" s="600">
        <f t="shared" si="355"/>
        <v>5440377.25</v>
      </c>
      <c r="AU110" s="603">
        <f t="shared" si="356"/>
        <v>5623101.5724856313</v>
      </c>
      <c r="AV110" s="600">
        <f t="shared" si="428"/>
        <v>5805833.7803017572</v>
      </c>
      <c r="AW110" s="600">
        <f t="shared" si="429"/>
        <v>5988573.5952589745</v>
      </c>
      <c r="AX110" s="601">
        <f t="shared" si="430"/>
        <v>6171320.7200947804</v>
      </c>
      <c r="AY110" s="600">
        <f t="shared" si="431"/>
        <v>831650</v>
      </c>
      <c r="AZ110" s="600">
        <f t="shared" si="432"/>
        <v>697260</v>
      </c>
      <c r="BA110" s="600">
        <f t="shared" si="433"/>
        <v>858575</v>
      </c>
      <c r="BB110" s="600">
        <f t="shared" si="434"/>
        <v>734625</v>
      </c>
      <c r="BC110" s="600">
        <f t="shared" si="435"/>
        <v>527682.5</v>
      </c>
      <c r="BD110" s="600">
        <f t="shared" si="436"/>
        <v>322085</v>
      </c>
      <c r="BE110" s="600">
        <f t="shared" si="357"/>
        <v>855818.75</v>
      </c>
      <c r="BF110" s="600">
        <f t="shared" si="358"/>
        <v>992673.75</v>
      </c>
      <c r="BG110" s="603">
        <f t="shared" si="359"/>
        <v>993122.72573395458</v>
      </c>
      <c r="BH110" s="600">
        <f t="shared" si="360"/>
        <v>993571.70146790915</v>
      </c>
      <c r="BI110" s="600">
        <f t="shared" si="361"/>
        <v>994020.67720186373</v>
      </c>
      <c r="BJ110" s="601">
        <f t="shared" si="362"/>
        <v>994469.6529358183</v>
      </c>
      <c r="BK110" s="604">
        <v>665320</v>
      </c>
      <c r="BL110" s="604">
        <v>557808</v>
      </c>
      <c r="BM110" s="604">
        <v>686860</v>
      </c>
      <c r="BN110" s="604">
        <v>587700</v>
      </c>
      <c r="BO110" s="604">
        <v>422146</v>
      </c>
      <c r="BP110" s="604">
        <v>257668</v>
      </c>
      <c r="BQ110" s="604">
        <v>684655</v>
      </c>
      <c r="BR110" s="604">
        <v>794139</v>
      </c>
      <c r="BS110" s="605">
        <f t="shared" si="363"/>
        <v>794498.18058716366</v>
      </c>
      <c r="BT110" s="604">
        <f t="shared" si="483"/>
        <v>794857.36117432732</v>
      </c>
      <c r="BU110" s="604">
        <f t="shared" si="483"/>
        <v>795216.54176149098</v>
      </c>
      <c r="BV110" s="606">
        <f t="shared" si="483"/>
        <v>795575.72234865464</v>
      </c>
      <c r="BW110" s="604">
        <f t="shared" si="462"/>
        <v>2808839.84</v>
      </c>
      <c r="BX110" s="604">
        <f t="shared" si="463"/>
        <v>2701327.84</v>
      </c>
      <c r="BY110" s="604">
        <f t="shared" si="464"/>
        <v>2830379.84</v>
      </c>
      <c r="BZ110" s="604">
        <f t="shared" si="465"/>
        <v>2760603.04</v>
      </c>
      <c r="CA110" s="604">
        <f t="shared" si="466"/>
        <v>2599562.7799999998</v>
      </c>
      <c r="CB110" s="604">
        <f t="shared" si="467"/>
        <v>2438695.86</v>
      </c>
      <c r="CC110" s="604">
        <f t="shared" si="468"/>
        <v>2865945.32</v>
      </c>
      <c r="CD110" s="604">
        <f t="shared" si="371"/>
        <v>2928075.42</v>
      </c>
      <c r="CE110" s="605">
        <f t="shared" si="469"/>
        <v>2956701.8362057684</v>
      </c>
      <c r="CF110" s="604">
        <f t="shared" si="470"/>
        <v>2985702.6949685076</v>
      </c>
      <c r="CG110" s="604">
        <f t="shared" si="471"/>
        <v>3015082.9563497663</v>
      </c>
      <c r="CH110" s="606">
        <f t="shared" si="472"/>
        <v>3044847.6461146567</v>
      </c>
      <c r="CI110" s="159">
        <f t="shared" si="376"/>
        <v>237.14285714285714</v>
      </c>
      <c r="CJ110" s="157">
        <v>231</v>
      </c>
      <c r="CK110" s="158">
        <v>236</v>
      </c>
      <c r="CL110" s="158">
        <v>240</v>
      </c>
      <c r="CM110" s="158">
        <v>247</v>
      </c>
      <c r="CN110" s="158">
        <v>233</v>
      </c>
      <c r="CO110" s="158">
        <v>234</v>
      </c>
      <c r="CP110" s="158">
        <v>229</v>
      </c>
      <c r="CQ110" s="158">
        <v>241</v>
      </c>
      <c r="CR110" s="157">
        <f t="shared" si="377"/>
        <v>245.45090111831195</v>
      </c>
      <c r="CS110" s="158">
        <f t="shared" si="484"/>
        <v>249.90180223662389</v>
      </c>
      <c r="CT110" s="158">
        <f t="shared" si="484"/>
        <v>254.35270335493584</v>
      </c>
      <c r="CU110" s="158">
        <f t="shared" si="484"/>
        <v>258.80360447324779</v>
      </c>
      <c r="CV110" s="310">
        <f t="shared" si="378"/>
        <v>252.12725279577987</v>
      </c>
      <c r="CW110" s="604">
        <f t="shared" si="379"/>
        <v>23942.636025356122</v>
      </c>
      <c r="CX110" s="600">
        <f t="shared" si="304"/>
        <v>23942.636025356122</v>
      </c>
      <c r="CY110" s="604">
        <f t="shared" si="305"/>
        <v>25032.781477250788</v>
      </c>
      <c r="CZ110" s="604">
        <f t="shared" si="306"/>
        <v>25146.285287234725</v>
      </c>
      <c r="DA110" s="604">
        <f t="shared" si="307"/>
        <v>25232.422514871636</v>
      </c>
      <c r="DB110" s="604">
        <f t="shared" si="308"/>
        <v>26048.122113012643</v>
      </c>
      <c r="DC110" s="604">
        <f t="shared" ref="DC110:DD134" si="493">DC109</f>
        <v>26479.357627926373</v>
      </c>
      <c r="DD110" s="604">
        <f t="shared" si="493"/>
        <v>26931.540509428491</v>
      </c>
      <c r="DE110" s="605">
        <f t="shared" si="488"/>
        <v>27150.99054421578</v>
      </c>
      <c r="DF110" s="604">
        <f t="shared" si="489"/>
        <v>27524.333956490984</v>
      </c>
      <c r="DG110" s="604">
        <f t="shared" si="490"/>
        <v>27884.378428171603</v>
      </c>
      <c r="DH110" s="606">
        <f t="shared" si="491"/>
        <v>28231.822111100952</v>
      </c>
      <c r="DJ110" s="9" t="s">
        <v>103</v>
      </c>
      <c r="DK110" s="603">
        <f t="shared" si="437"/>
        <v>3600.2164502164501</v>
      </c>
      <c r="DL110" s="600">
        <f t="shared" si="438"/>
        <v>2954.4915254237289</v>
      </c>
      <c r="DM110" s="600">
        <f t="shared" si="439"/>
        <v>3577.3958333333335</v>
      </c>
      <c r="DN110" s="600">
        <f t="shared" si="440"/>
        <v>2974.1902834008097</v>
      </c>
      <c r="DO110" s="600">
        <f t="shared" si="441"/>
        <v>2264.7317596566522</v>
      </c>
      <c r="DP110" s="600">
        <f t="shared" si="442"/>
        <v>1376.431623931624</v>
      </c>
      <c r="DQ110" s="600">
        <f t="shared" si="443"/>
        <v>3737.1997816593885</v>
      </c>
      <c r="DR110" s="601">
        <f t="shared" si="444"/>
        <v>4118.9782157676345</v>
      </c>
      <c r="DS110" s="600">
        <f t="shared" si="445"/>
        <v>4046.1156231618429</v>
      </c>
      <c r="DT110" s="600">
        <f t="shared" si="446"/>
        <v>3975.8484835860781</v>
      </c>
      <c r="DU110" s="600">
        <f t="shared" si="447"/>
        <v>3908.0405440580676</v>
      </c>
      <c r="DV110" s="600">
        <f t="shared" si="448"/>
        <v>3842.5649247038036</v>
      </c>
      <c r="DW110" s="603">
        <f t="shared" si="449"/>
        <v>17896.757575757576</v>
      </c>
      <c r="DX110" s="600">
        <f t="shared" si="450"/>
        <v>16015.436440677966</v>
      </c>
      <c r="DY110" s="600">
        <f t="shared" si="451"/>
        <v>15839.045833333334</v>
      </c>
      <c r="DZ110" s="600">
        <f t="shared" si="452"/>
        <v>16829.202429149798</v>
      </c>
      <c r="EA110" s="600">
        <f t="shared" si="453"/>
        <v>20830.727467811157</v>
      </c>
      <c r="EB110" s="600">
        <f t="shared" si="454"/>
        <v>22408.478632478633</v>
      </c>
      <c r="EC110" s="600">
        <f t="shared" si="455"/>
        <v>23214.647379912665</v>
      </c>
      <c r="ED110" s="600">
        <f t="shared" si="456"/>
        <v>22574.179460580912</v>
      </c>
      <c r="EE110" s="603">
        <f t="shared" si="457"/>
        <v>22959.721419519479</v>
      </c>
      <c r="EF110" s="600">
        <f t="shared" si="458"/>
        <v>23331.529910985326</v>
      </c>
      <c r="EG110" s="600">
        <f t="shared" si="459"/>
        <v>23690.325898092968</v>
      </c>
      <c r="EH110" s="601">
        <f t="shared" si="460"/>
        <v>24036.780747498804</v>
      </c>
      <c r="EI110" s="603">
        <f t="shared" si="473"/>
        <v>21496.974025974025</v>
      </c>
      <c r="EJ110" s="600">
        <f t="shared" si="474"/>
        <v>18969.927966101695</v>
      </c>
      <c r="EK110" s="600">
        <f t="shared" si="475"/>
        <v>19416.441666666666</v>
      </c>
      <c r="EL110" s="600">
        <f t="shared" si="476"/>
        <v>19803.392712550609</v>
      </c>
      <c r="EM110" s="600">
        <f t="shared" si="477"/>
        <v>23095.459227467811</v>
      </c>
      <c r="EN110" s="600">
        <f t="shared" si="478"/>
        <v>23784.910256410258</v>
      </c>
      <c r="EO110" s="600">
        <f t="shared" si="386"/>
        <v>26951.847161572055</v>
      </c>
      <c r="EP110" s="601">
        <f t="shared" si="387"/>
        <v>26693.157676348546</v>
      </c>
      <c r="EQ110" s="600">
        <f t="shared" si="388"/>
        <v>27005.837042681324</v>
      </c>
      <c r="ER110" s="600">
        <f t="shared" si="389"/>
        <v>27307.378394571402</v>
      </c>
      <c r="ES110" s="600">
        <f t="shared" si="390"/>
        <v>27598.366442151037</v>
      </c>
      <c r="ET110" s="601">
        <f t="shared" si="391"/>
        <v>27879.345672202609</v>
      </c>
      <c r="EV110" s="605">
        <v>2143519.84</v>
      </c>
      <c r="EW110" s="604">
        <v>2143519.84</v>
      </c>
      <c r="EX110" s="604">
        <v>2143519.84</v>
      </c>
      <c r="EY110" s="604">
        <v>2172903.04</v>
      </c>
      <c r="EZ110" s="604">
        <v>2177416.7799999998</v>
      </c>
      <c r="FA110" s="604">
        <v>2181027.86</v>
      </c>
      <c r="FB110" s="604">
        <v>2181290.3199999998</v>
      </c>
      <c r="FC110" s="604">
        <v>2133936.42</v>
      </c>
      <c r="FD110" s="605">
        <f t="shared" si="392"/>
        <v>2162203.6556186047</v>
      </c>
      <c r="FE110" s="604">
        <f t="shared" si="486"/>
        <v>2190845.3337941803</v>
      </c>
      <c r="FF110" s="604">
        <f t="shared" si="486"/>
        <v>2219866.4145882754</v>
      </c>
      <c r="FG110" s="606">
        <f t="shared" si="486"/>
        <v>2249271.9237660021</v>
      </c>
    </row>
    <row r="111" spans="1:163" x14ac:dyDescent="0.25">
      <c r="A111" s="108">
        <v>112</v>
      </c>
      <c r="B111" s="130" t="s">
        <v>104</v>
      </c>
      <c r="C111" s="605">
        <v>2555975</v>
      </c>
      <c r="D111" s="604">
        <v>2640340</v>
      </c>
      <c r="E111" s="604">
        <v>2875066</v>
      </c>
      <c r="F111" s="604">
        <v>2861848</v>
      </c>
      <c r="G111" s="604">
        <v>2744931</v>
      </c>
      <c r="H111" s="604">
        <v>2946517</v>
      </c>
      <c r="I111" s="600">
        <v>2727288</v>
      </c>
      <c r="J111" s="601">
        <v>2789933</v>
      </c>
      <c r="K111" s="600">
        <f t="shared" ref="K111:N111" si="494">J111*K$186</f>
        <v>2870610.5001788377</v>
      </c>
      <c r="L111" s="600">
        <f t="shared" si="494"/>
        <v>2951288.0003576754</v>
      </c>
      <c r="M111" s="600">
        <f t="shared" si="494"/>
        <v>3031965.500536513</v>
      </c>
      <c r="N111" s="600">
        <f t="shared" si="494"/>
        <v>3112643.0007153503</v>
      </c>
      <c r="O111" s="603">
        <v>181918</v>
      </c>
      <c r="P111" s="600">
        <v>164893</v>
      </c>
      <c r="Q111" s="600">
        <v>144734</v>
      </c>
      <c r="R111" s="600">
        <v>189818</v>
      </c>
      <c r="S111" s="600">
        <v>157603</v>
      </c>
      <c r="T111" s="600">
        <v>161545</v>
      </c>
      <c r="U111" s="600">
        <v>152000</v>
      </c>
      <c r="V111" s="600">
        <v>172257</v>
      </c>
      <c r="W111" s="603">
        <f t="shared" si="335"/>
        <v>172270.5163234288</v>
      </c>
      <c r="X111" s="600">
        <f t="shared" si="482"/>
        <v>172284.03264685764</v>
      </c>
      <c r="Y111" s="600">
        <f t="shared" si="482"/>
        <v>172297.54897028647</v>
      </c>
      <c r="Z111" s="601">
        <f t="shared" si="482"/>
        <v>172311.06529371528</v>
      </c>
      <c r="AA111" s="604">
        <f t="shared" si="336"/>
        <v>2374057</v>
      </c>
      <c r="AB111" s="604">
        <f t="shared" si="337"/>
        <v>2475447</v>
      </c>
      <c r="AC111" s="604">
        <f t="shared" si="338"/>
        <v>2730332</v>
      </c>
      <c r="AD111" s="604">
        <f t="shared" si="339"/>
        <v>2672030</v>
      </c>
      <c r="AE111" s="604">
        <f t="shared" si="340"/>
        <v>2587328</v>
      </c>
      <c r="AF111" s="604">
        <f t="shared" si="341"/>
        <v>2784972</v>
      </c>
      <c r="AG111" s="604">
        <f t="shared" si="342"/>
        <v>2575288</v>
      </c>
      <c r="AH111" s="604">
        <f t="shared" si="343"/>
        <v>2617676</v>
      </c>
      <c r="AI111" s="605">
        <f t="shared" si="344"/>
        <v>2698339.9838554091</v>
      </c>
      <c r="AJ111" s="604">
        <f t="shared" si="345"/>
        <v>2779003.9677108177</v>
      </c>
      <c r="AK111" s="604">
        <f t="shared" si="346"/>
        <v>2859667.9515662268</v>
      </c>
      <c r="AL111" s="606">
        <f t="shared" si="347"/>
        <v>2940331.9354216349</v>
      </c>
      <c r="AM111" s="600">
        <f t="shared" si="348"/>
        <v>1592895.75</v>
      </c>
      <c r="AN111" s="600">
        <f t="shared" si="349"/>
        <v>1793459.5</v>
      </c>
      <c r="AO111" s="600">
        <f t="shared" si="350"/>
        <v>2054872</v>
      </c>
      <c r="AP111" s="600">
        <f t="shared" si="351"/>
        <v>2003680</v>
      </c>
      <c r="AQ111" s="600">
        <f t="shared" si="352"/>
        <v>1883789.25</v>
      </c>
      <c r="AR111" s="600">
        <f t="shared" si="353"/>
        <v>2058859.5</v>
      </c>
      <c r="AS111" s="600">
        <f t="shared" si="354"/>
        <v>1881818</v>
      </c>
      <c r="AT111" s="600">
        <f t="shared" si="355"/>
        <v>1994788.5</v>
      </c>
      <c r="AU111" s="603">
        <f t="shared" si="356"/>
        <v>2061786.8643440586</v>
      </c>
      <c r="AV111" s="600">
        <f t="shared" si="428"/>
        <v>2128788.1199520621</v>
      </c>
      <c r="AW111" s="600">
        <f t="shared" si="429"/>
        <v>2195792.1648220727</v>
      </c>
      <c r="AX111" s="601">
        <f t="shared" si="430"/>
        <v>2262798.8899587402</v>
      </c>
      <c r="AY111" s="600">
        <f t="shared" si="431"/>
        <v>781161.25</v>
      </c>
      <c r="AZ111" s="600">
        <f t="shared" si="432"/>
        <v>681987.5</v>
      </c>
      <c r="BA111" s="600">
        <f t="shared" si="433"/>
        <v>675460</v>
      </c>
      <c r="BB111" s="600">
        <f t="shared" si="434"/>
        <v>668350</v>
      </c>
      <c r="BC111" s="600">
        <f t="shared" si="435"/>
        <v>703538.75</v>
      </c>
      <c r="BD111" s="600">
        <f t="shared" si="436"/>
        <v>726112.5</v>
      </c>
      <c r="BE111" s="600">
        <f t="shared" si="357"/>
        <v>693470</v>
      </c>
      <c r="BF111" s="600">
        <f t="shared" si="358"/>
        <v>622887.5</v>
      </c>
      <c r="BG111" s="603">
        <f t="shared" si="359"/>
        <v>623169.22536292369</v>
      </c>
      <c r="BH111" s="600">
        <f t="shared" si="360"/>
        <v>623450.95072584751</v>
      </c>
      <c r="BI111" s="600">
        <f t="shared" si="361"/>
        <v>623732.67608877132</v>
      </c>
      <c r="BJ111" s="601">
        <f t="shared" si="362"/>
        <v>624014.40145169501</v>
      </c>
      <c r="BK111" s="604">
        <v>624929</v>
      </c>
      <c r="BL111" s="604">
        <v>545590</v>
      </c>
      <c r="BM111" s="604">
        <v>540368</v>
      </c>
      <c r="BN111" s="604">
        <v>534680</v>
      </c>
      <c r="BO111" s="604">
        <v>562831</v>
      </c>
      <c r="BP111" s="604">
        <v>580890</v>
      </c>
      <c r="BQ111" s="604">
        <v>554776</v>
      </c>
      <c r="BR111" s="604">
        <v>498310</v>
      </c>
      <c r="BS111" s="605">
        <f t="shared" si="363"/>
        <v>498535.380290339</v>
      </c>
      <c r="BT111" s="604">
        <f t="shared" si="483"/>
        <v>498760.760580678</v>
      </c>
      <c r="BU111" s="604">
        <f t="shared" si="483"/>
        <v>498986.14087101701</v>
      </c>
      <c r="BV111" s="606">
        <f t="shared" si="483"/>
        <v>499211.52116135601</v>
      </c>
      <c r="BW111" s="604">
        <f t="shared" si="462"/>
        <v>1305348.74</v>
      </c>
      <c r="BX111" s="604">
        <f t="shared" si="463"/>
        <v>1226009.74</v>
      </c>
      <c r="BY111" s="604">
        <f t="shared" si="464"/>
        <v>1220787.74</v>
      </c>
      <c r="BZ111" s="604">
        <f t="shared" si="465"/>
        <v>1223280.22</v>
      </c>
      <c r="CA111" s="604">
        <f t="shared" si="466"/>
        <v>1252236.2</v>
      </c>
      <c r="CB111" s="604">
        <f t="shared" si="467"/>
        <v>1270939.1400000001</v>
      </c>
      <c r="CC111" s="604">
        <f t="shared" si="468"/>
        <v>1244774.1000000001</v>
      </c>
      <c r="CD111" s="604">
        <f t="shared" si="371"/>
        <v>1174804.28</v>
      </c>
      <c r="CE111" s="605">
        <f t="shared" si="469"/>
        <v>1183990.8566166093</v>
      </c>
      <c r="CF111" s="604">
        <f t="shared" si="470"/>
        <v>1193296.1379170159</v>
      </c>
      <c r="CG111" s="604">
        <f t="shared" si="471"/>
        <v>1202721.6963254185</v>
      </c>
      <c r="CH111" s="606">
        <f t="shared" si="472"/>
        <v>1212269.1250951679</v>
      </c>
      <c r="CI111" s="159">
        <f t="shared" si="376"/>
        <v>63.285714285714285</v>
      </c>
      <c r="CJ111" s="157">
        <v>79</v>
      </c>
      <c r="CK111" s="158">
        <v>84</v>
      </c>
      <c r="CL111" s="158">
        <v>78</v>
      </c>
      <c r="CM111" s="158">
        <v>67</v>
      </c>
      <c r="CN111" s="158">
        <v>65</v>
      </c>
      <c r="CO111" s="158">
        <v>56</v>
      </c>
      <c r="CP111" s="158">
        <v>53</v>
      </c>
      <c r="CQ111" s="158">
        <v>40</v>
      </c>
      <c r="CR111" s="157">
        <f t="shared" si="377"/>
        <v>40.73873877482356</v>
      </c>
      <c r="CS111" s="158">
        <f t="shared" si="484"/>
        <v>41.477477549647119</v>
      </c>
      <c r="CT111" s="158">
        <f t="shared" si="484"/>
        <v>42.216216324470679</v>
      </c>
      <c r="CU111" s="158">
        <f t="shared" si="484"/>
        <v>42.954955099294239</v>
      </c>
      <c r="CV111" s="310">
        <f t="shared" si="378"/>
        <v>41.846846937058899</v>
      </c>
      <c r="CW111" s="604">
        <f t="shared" si="379"/>
        <v>23942.636025356122</v>
      </c>
      <c r="CX111" s="600">
        <f t="shared" si="304"/>
        <v>23942.636025356122</v>
      </c>
      <c r="CY111" s="604">
        <f t="shared" si="305"/>
        <v>25032.781477250788</v>
      </c>
      <c r="CZ111" s="604">
        <f t="shared" si="306"/>
        <v>25146.285287234725</v>
      </c>
      <c r="DA111" s="604">
        <f t="shared" si="307"/>
        <v>25232.422514871636</v>
      </c>
      <c r="DB111" s="604">
        <f t="shared" si="308"/>
        <v>26048.122113012643</v>
      </c>
      <c r="DC111" s="604">
        <f t="shared" si="493"/>
        <v>26479.357627926373</v>
      </c>
      <c r="DD111" s="604">
        <f t="shared" si="493"/>
        <v>26931.540509428491</v>
      </c>
      <c r="DE111" s="605">
        <f t="shared" si="488"/>
        <v>27150.99054421578</v>
      </c>
      <c r="DF111" s="604">
        <f t="shared" si="489"/>
        <v>27524.333956490984</v>
      </c>
      <c r="DG111" s="604">
        <f t="shared" si="490"/>
        <v>27884.378428171603</v>
      </c>
      <c r="DH111" s="606">
        <f t="shared" si="491"/>
        <v>28231.822111100952</v>
      </c>
      <c r="DJ111" s="9" t="s">
        <v>104</v>
      </c>
      <c r="DK111" s="603">
        <f t="shared" si="437"/>
        <v>9888.1170886075943</v>
      </c>
      <c r="DL111" s="600">
        <f t="shared" si="438"/>
        <v>8118.8988095238092</v>
      </c>
      <c r="DM111" s="600">
        <f t="shared" si="439"/>
        <v>8659.7435897435898</v>
      </c>
      <c r="DN111" s="600">
        <f t="shared" si="440"/>
        <v>9975.373134328358</v>
      </c>
      <c r="DO111" s="600">
        <f t="shared" si="441"/>
        <v>10823.673076923076</v>
      </c>
      <c r="DP111" s="600">
        <f t="shared" si="442"/>
        <v>12966.294642857143</v>
      </c>
      <c r="DQ111" s="600">
        <f t="shared" si="443"/>
        <v>13084.33962264151</v>
      </c>
      <c r="DR111" s="601">
        <f t="shared" si="444"/>
        <v>15572.1875</v>
      </c>
      <c r="DS111" s="600">
        <f t="shared" si="445"/>
        <v>15296.723563470765</v>
      </c>
      <c r="DT111" s="600">
        <f t="shared" si="446"/>
        <v>15031.071983092465</v>
      </c>
      <c r="DU111" s="600">
        <f t="shared" si="447"/>
        <v>14774.717641552919</v>
      </c>
      <c r="DV111" s="600">
        <f t="shared" si="448"/>
        <v>14527.180857464049</v>
      </c>
      <c r="DW111" s="603">
        <f t="shared" si="449"/>
        <v>20163.23734177215</v>
      </c>
      <c r="DX111" s="600">
        <f t="shared" si="450"/>
        <v>21350.708333333332</v>
      </c>
      <c r="DY111" s="600">
        <f t="shared" si="451"/>
        <v>26344.51282051282</v>
      </c>
      <c r="DZ111" s="600">
        <f t="shared" si="452"/>
        <v>29905.671641791047</v>
      </c>
      <c r="EA111" s="600">
        <f t="shared" si="453"/>
        <v>28981.373076923075</v>
      </c>
      <c r="EB111" s="600">
        <f t="shared" si="454"/>
        <v>36765.348214285717</v>
      </c>
      <c r="EC111" s="600">
        <f t="shared" si="455"/>
        <v>35506</v>
      </c>
      <c r="ED111" s="600">
        <f t="shared" si="456"/>
        <v>49869.712500000001</v>
      </c>
      <c r="EE111" s="603">
        <f t="shared" si="457"/>
        <v>50938.512602528965</v>
      </c>
      <c r="EF111" s="600">
        <f t="shared" si="458"/>
        <v>51969.240762166584</v>
      </c>
      <c r="EG111" s="600">
        <f t="shared" si="459"/>
        <v>52963.895634137938</v>
      </c>
      <c r="EH111" s="601">
        <f t="shared" si="460"/>
        <v>53924.338382278911</v>
      </c>
      <c r="EI111" s="603">
        <f t="shared" si="473"/>
        <v>30051.354430379746</v>
      </c>
      <c r="EJ111" s="600">
        <f t="shared" si="474"/>
        <v>29469.607142857141</v>
      </c>
      <c r="EK111" s="600">
        <f t="shared" si="475"/>
        <v>35004.256410256407</v>
      </c>
      <c r="EL111" s="600">
        <f t="shared" si="476"/>
        <v>39881.044776119408</v>
      </c>
      <c r="EM111" s="600">
        <f t="shared" si="477"/>
        <v>39805.046153846153</v>
      </c>
      <c r="EN111" s="600">
        <f t="shared" si="478"/>
        <v>49731.642857142862</v>
      </c>
      <c r="EO111" s="600">
        <f t="shared" si="386"/>
        <v>48590.339622641506</v>
      </c>
      <c r="EP111" s="601">
        <f t="shared" si="387"/>
        <v>65441.9</v>
      </c>
      <c r="EQ111" s="600">
        <f t="shared" si="388"/>
        <v>66235.236165999726</v>
      </c>
      <c r="ER111" s="600">
        <f t="shared" si="389"/>
        <v>67000.312745259056</v>
      </c>
      <c r="ES111" s="600">
        <f t="shared" si="390"/>
        <v>67738.613275690863</v>
      </c>
      <c r="ET111" s="601">
        <f t="shared" si="391"/>
        <v>68451.519239742964</v>
      </c>
      <c r="EV111" s="605">
        <v>680419.74</v>
      </c>
      <c r="EW111" s="604">
        <v>680419.74</v>
      </c>
      <c r="EX111" s="604">
        <v>680419.74</v>
      </c>
      <c r="EY111" s="604">
        <v>688600.22</v>
      </c>
      <c r="EZ111" s="604">
        <v>689405.2</v>
      </c>
      <c r="FA111" s="604">
        <v>690049.14</v>
      </c>
      <c r="FB111" s="604">
        <v>689998.1</v>
      </c>
      <c r="FC111" s="604">
        <v>676494.28</v>
      </c>
      <c r="FD111" s="605">
        <f t="shared" si="392"/>
        <v>685455.47632627038</v>
      </c>
      <c r="FE111" s="604">
        <f t="shared" si="486"/>
        <v>694535.37733633793</v>
      </c>
      <c r="FF111" s="604">
        <f t="shared" si="486"/>
        <v>703735.55545440153</v>
      </c>
      <c r="FG111" s="606">
        <f t="shared" si="486"/>
        <v>713057.60393381189</v>
      </c>
    </row>
    <row r="112" spans="1:163" x14ac:dyDescent="0.25">
      <c r="A112" s="108">
        <v>113</v>
      </c>
      <c r="B112" s="130" t="s">
        <v>105</v>
      </c>
      <c r="C112" s="605">
        <v>3387146</v>
      </c>
      <c r="D112" s="604">
        <v>3723549</v>
      </c>
      <c r="E112" s="604">
        <v>3511703</v>
      </c>
      <c r="F112" s="604">
        <v>3833415</v>
      </c>
      <c r="G112" s="604">
        <v>3657991</v>
      </c>
      <c r="H112" s="604">
        <v>4146908</v>
      </c>
      <c r="I112" s="600">
        <v>4168570</v>
      </c>
      <c r="J112" s="601">
        <v>4226574</v>
      </c>
      <c r="K112" s="600">
        <f t="shared" ref="K112:N112" si="495">J112*K$186</f>
        <v>4348795.366836003</v>
      </c>
      <c r="L112" s="600">
        <f t="shared" si="495"/>
        <v>4471016.7336720061</v>
      </c>
      <c r="M112" s="600">
        <f t="shared" si="495"/>
        <v>4593238.1005080091</v>
      </c>
      <c r="N112" s="600">
        <f t="shared" si="495"/>
        <v>4715459.4673440112</v>
      </c>
      <c r="O112" s="603">
        <v>204363</v>
      </c>
      <c r="P112" s="600">
        <v>250456</v>
      </c>
      <c r="Q112" s="600">
        <v>239292</v>
      </c>
      <c r="R112" s="600">
        <v>280513</v>
      </c>
      <c r="S112" s="600">
        <v>195794</v>
      </c>
      <c r="T112" s="600">
        <v>134533</v>
      </c>
      <c r="U112" s="600">
        <v>249736</v>
      </c>
      <c r="V112" s="600">
        <v>245841</v>
      </c>
      <c r="W112" s="603">
        <f t="shared" si="335"/>
        <v>245860.29016799355</v>
      </c>
      <c r="X112" s="600">
        <f t="shared" si="482"/>
        <v>245879.58033598709</v>
      </c>
      <c r="Y112" s="600">
        <f t="shared" si="482"/>
        <v>245898.87050398067</v>
      </c>
      <c r="Z112" s="601">
        <f t="shared" si="482"/>
        <v>245918.16067197421</v>
      </c>
      <c r="AA112" s="604">
        <f t="shared" si="336"/>
        <v>3182783</v>
      </c>
      <c r="AB112" s="604">
        <f t="shared" si="337"/>
        <v>3473093</v>
      </c>
      <c r="AC112" s="604">
        <f t="shared" si="338"/>
        <v>3272411</v>
      </c>
      <c r="AD112" s="604">
        <f t="shared" si="339"/>
        <v>3552902</v>
      </c>
      <c r="AE112" s="604">
        <f t="shared" si="340"/>
        <v>3462197</v>
      </c>
      <c r="AF112" s="604">
        <f t="shared" si="341"/>
        <v>4012375</v>
      </c>
      <c r="AG112" s="604">
        <f t="shared" si="342"/>
        <v>3918834</v>
      </c>
      <c r="AH112" s="604">
        <f t="shared" si="343"/>
        <v>3980733</v>
      </c>
      <c r="AI112" s="605">
        <f t="shared" si="344"/>
        <v>4102935.0766680096</v>
      </c>
      <c r="AJ112" s="604">
        <f t="shared" si="345"/>
        <v>4225137.1533360193</v>
      </c>
      <c r="AK112" s="604">
        <f t="shared" si="346"/>
        <v>4347339.2300040284</v>
      </c>
      <c r="AL112" s="606">
        <f t="shared" si="347"/>
        <v>4469541.3066720366</v>
      </c>
      <c r="AM112" s="600">
        <f t="shared" si="348"/>
        <v>3010415.5</v>
      </c>
      <c r="AN112" s="600">
        <f t="shared" si="349"/>
        <v>3350513</v>
      </c>
      <c r="AO112" s="600">
        <f t="shared" si="350"/>
        <v>2983494.75</v>
      </c>
      <c r="AP112" s="600">
        <f t="shared" si="351"/>
        <v>3284205.75</v>
      </c>
      <c r="AQ112" s="600">
        <f t="shared" si="352"/>
        <v>3214779.5</v>
      </c>
      <c r="AR112" s="600">
        <f t="shared" si="353"/>
        <v>3750470</v>
      </c>
      <c r="AS112" s="600">
        <f t="shared" si="354"/>
        <v>3610902.75</v>
      </c>
      <c r="AT112" s="600">
        <f t="shared" si="355"/>
        <v>3639754.25</v>
      </c>
      <c r="AU112" s="603">
        <f t="shared" si="356"/>
        <v>3762001.5866797213</v>
      </c>
      <c r="AV112" s="600">
        <f t="shared" si="428"/>
        <v>3884254.1988511709</v>
      </c>
      <c r="AW112" s="600">
        <f t="shared" si="429"/>
        <v>4006511.9003983838</v>
      </c>
      <c r="AX112" s="601">
        <f t="shared" si="430"/>
        <v>4128774.4924449935</v>
      </c>
      <c r="AY112" s="600">
        <f t="shared" si="431"/>
        <v>172367.5</v>
      </c>
      <c r="AZ112" s="600">
        <f t="shared" si="432"/>
        <v>122580</v>
      </c>
      <c r="BA112" s="600">
        <f t="shared" si="433"/>
        <v>288916.25</v>
      </c>
      <c r="BB112" s="600">
        <f t="shared" si="434"/>
        <v>268696.25</v>
      </c>
      <c r="BC112" s="600">
        <f t="shared" si="435"/>
        <v>247417.5</v>
      </c>
      <c r="BD112" s="600">
        <f t="shared" si="436"/>
        <v>261905</v>
      </c>
      <c r="BE112" s="600">
        <f t="shared" si="357"/>
        <v>307931.25</v>
      </c>
      <c r="BF112" s="600">
        <f t="shared" si="358"/>
        <v>340978.75</v>
      </c>
      <c r="BG112" s="603">
        <f t="shared" si="359"/>
        <v>341132.971046486</v>
      </c>
      <c r="BH112" s="600">
        <f t="shared" si="360"/>
        <v>341287.19209297199</v>
      </c>
      <c r="BI112" s="600">
        <f t="shared" si="361"/>
        <v>341441.41313945793</v>
      </c>
      <c r="BJ112" s="601">
        <f t="shared" si="362"/>
        <v>341595.63418594393</v>
      </c>
      <c r="BK112" s="604">
        <v>137894</v>
      </c>
      <c r="BL112" s="604">
        <v>98064</v>
      </c>
      <c r="BM112" s="604">
        <v>231133</v>
      </c>
      <c r="BN112" s="604">
        <v>214957</v>
      </c>
      <c r="BO112" s="604">
        <v>197934</v>
      </c>
      <c r="BP112" s="604">
        <v>209524</v>
      </c>
      <c r="BQ112" s="604">
        <v>246345</v>
      </c>
      <c r="BR112" s="604">
        <v>272783</v>
      </c>
      <c r="BS112" s="605">
        <f t="shared" si="363"/>
        <v>272906.37683718879</v>
      </c>
      <c r="BT112" s="604">
        <f t="shared" si="483"/>
        <v>273029.75367437757</v>
      </c>
      <c r="BU112" s="604">
        <f t="shared" si="483"/>
        <v>273153.13051156636</v>
      </c>
      <c r="BV112" s="606">
        <f t="shared" si="483"/>
        <v>273276.50734875514</v>
      </c>
      <c r="BW112" s="604">
        <f t="shared" si="462"/>
        <v>1077790.54</v>
      </c>
      <c r="BX112" s="604">
        <f t="shared" si="463"/>
        <v>1037960.54</v>
      </c>
      <c r="BY112" s="604">
        <f t="shared" si="464"/>
        <v>1171029.54</v>
      </c>
      <c r="BZ112" s="604">
        <f t="shared" si="465"/>
        <v>1171469.26</v>
      </c>
      <c r="CA112" s="604">
        <f t="shared" si="466"/>
        <v>1160128.2</v>
      </c>
      <c r="CB112" s="604">
        <f t="shared" si="467"/>
        <v>1176263.8399999999</v>
      </c>
      <c r="CC112" s="604">
        <f t="shared" si="468"/>
        <v>1218861.6000000001</v>
      </c>
      <c r="CD112" s="604">
        <f t="shared" si="371"/>
        <v>1230512.3</v>
      </c>
      <c r="CE112" s="605">
        <f t="shared" si="469"/>
        <v>1243322.2590278343</v>
      </c>
      <c r="CF112" s="604">
        <f t="shared" si="470"/>
        <v>1256300.2711450749</v>
      </c>
      <c r="CG112" s="604">
        <f t="shared" si="471"/>
        <v>1269448.5624706587</v>
      </c>
      <c r="CH112" s="606">
        <f t="shared" si="472"/>
        <v>1282769.3886118561</v>
      </c>
      <c r="CI112" s="159">
        <f t="shared" si="376"/>
        <v>128.57142857142858</v>
      </c>
      <c r="CJ112" s="157">
        <v>117</v>
      </c>
      <c r="CK112" s="158">
        <v>102</v>
      </c>
      <c r="CL112" s="158">
        <v>113</v>
      </c>
      <c r="CM112" s="158">
        <v>124</v>
      </c>
      <c r="CN112" s="158">
        <v>127</v>
      </c>
      <c r="CO112" s="158">
        <v>137</v>
      </c>
      <c r="CP112" s="158">
        <v>152</v>
      </c>
      <c r="CQ112" s="158">
        <v>145</v>
      </c>
      <c r="CR112" s="157">
        <f t="shared" si="377"/>
        <v>147.6779280587354</v>
      </c>
      <c r="CS112" s="158">
        <f t="shared" si="484"/>
        <v>150.35585611747081</v>
      </c>
      <c r="CT112" s="158">
        <f t="shared" si="484"/>
        <v>153.03378417620621</v>
      </c>
      <c r="CU112" s="158">
        <f t="shared" si="484"/>
        <v>155.71171223494161</v>
      </c>
      <c r="CV112" s="310">
        <f t="shared" si="378"/>
        <v>151.69482014683851</v>
      </c>
      <c r="CW112" s="604">
        <f t="shared" si="379"/>
        <v>23942.636025356122</v>
      </c>
      <c r="CX112" s="600">
        <f t="shared" si="304"/>
        <v>23942.636025356122</v>
      </c>
      <c r="CY112" s="604">
        <f t="shared" si="305"/>
        <v>25032.781477250788</v>
      </c>
      <c r="CZ112" s="604">
        <f t="shared" si="306"/>
        <v>25146.285287234725</v>
      </c>
      <c r="DA112" s="604">
        <f t="shared" si="307"/>
        <v>25232.422514871636</v>
      </c>
      <c r="DB112" s="604">
        <f t="shared" si="308"/>
        <v>26048.122113012643</v>
      </c>
      <c r="DC112" s="604">
        <f t="shared" si="493"/>
        <v>26479.357627926373</v>
      </c>
      <c r="DD112" s="604">
        <f t="shared" si="493"/>
        <v>26931.540509428491</v>
      </c>
      <c r="DE112" s="605">
        <f t="shared" si="488"/>
        <v>27150.99054421578</v>
      </c>
      <c r="DF112" s="604">
        <f t="shared" si="489"/>
        <v>27524.333956490984</v>
      </c>
      <c r="DG112" s="604">
        <f t="shared" si="490"/>
        <v>27884.378428171603</v>
      </c>
      <c r="DH112" s="606">
        <f t="shared" si="491"/>
        <v>28231.822111100952</v>
      </c>
      <c r="DJ112" s="9" t="s">
        <v>105</v>
      </c>
      <c r="DK112" s="603">
        <f t="shared" si="437"/>
        <v>1473.2264957264956</v>
      </c>
      <c r="DL112" s="600">
        <f t="shared" si="438"/>
        <v>1201.7647058823529</v>
      </c>
      <c r="DM112" s="600">
        <f t="shared" si="439"/>
        <v>2556.7809734513276</v>
      </c>
      <c r="DN112" s="600">
        <f t="shared" si="440"/>
        <v>2166.9052419354839</v>
      </c>
      <c r="DO112" s="600">
        <f t="shared" si="441"/>
        <v>1948.1692913385828</v>
      </c>
      <c r="DP112" s="600">
        <f t="shared" si="442"/>
        <v>1911.7153284671533</v>
      </c>
      <c r="DQ112" s="600">
        <f t="shared" si="443"/>
        <v>2025.8634868421052</v>
      </c>
      <c r="DR112" s="601">
        <f t="shared" si="444"/>
        <v>2351.5775862068967</v>
      </c>
      <c r="DS112" s="600">
        <f t="shared" si="445"/>
        <v>2309.9793959108665</v>
      </c>
      <c r="DT112" s="600">
        <f t="shared" si="446"/>
        <v>2269.8629830974414</v>
      </c>
      <c r="DU112" s="600">
        <f t="shared" si="447"/>
        <v>2231.1505591883902</v>
      </c>
      <c r="DV112" s="600">
        <f t="shared" si="448"/>
        <v>2193.7696868334228</v>
      </c>
      <c r="DW112" s="603">
        <f t="shared" si="449"/>
        <v>25730.047008547008</v>
      </c>
      <c r="DX112" s="600">
        <f t="shared" si="450"/>
        <v>32848.166666666664</v>
      </c>
      <c r="DY112" s="600">
        <f t="shared" si="451"/>
        <v>26402.608407079646</v>
      </c>
      <c r="DZ112" s="600">
        <f t="shared" si="452"/>
        <v>26485.530241935485</v>
      </c>
      <c r="EA112" s="600">
        <f t="shared" si="453"/>
        <v>25313.22440944882</v>
      </c>
      <c r="EB112" s="600">
        <f t="shared" si="454"/>
        <v>27375.693430656935</v>
      </c>
      <c r="EC112" s="600">
        <f t="shared" si="455"/>
        <v>23755.939144736843</v>
      </c>
      <c r="ED112" s="600">
        <f t="shared" si="456"/>
        <v>25101.753448275864</v>
      </c>
      <c r="EE112" s="603">
        <f t="shared" si="457"/>
        <v>25473.015196457494</v>
      </c>
      <c r="EF112" s="600">
        <f t="shared" si="458"/>
        <v>25831.052155418893</v>
      </c>
      <c r="EG112" s="600">
        <f t="shared" si="459"/>
        <v>26176.558584293376</v>
      </c>
      <c r="EH112" s="601">
        <f t="shared" si="460"/>
        <v>26510.180982775066</v>
      </c>
      <c r="EI112" s="603">
        <f t="shared" si="473"/>
        <v>27203.273504273504</v>
      </c>
      <c r="EJ112" s="600">
        <f t="shared" si="474"/>
        <v>34049.931372549014</v>
      </c>
      <c r="EK112" s="600">
        <f t="shared" si="475"/>
        <v>28959.389380530974</v>
      </c>
      <c r="EL112" s="600">
        <f t="shared" si="476"/>
        <v>28652.43548387097</v>
      </c>
      <c r="EM112" s="600">
        <f t="shared" si="477"/>
        <v>27261.393700787401</v>
      </c>
      <c r="EN112" s="600">
        <f t="shared" si="478"/>
        <v>29287.40875912409</v>
      </c>
      <c r="EO112" s="600">
        <f t="shared" si="386"/>
        <v>25781.80263157895</v>
      </c>
      <c r="EP112" s="601">
        <f t="shared" si="387"/>
        <v>27453.331034482762</v>
      </c>
      <c r="EQ112" s="600">
        <f t="shared" si="388"/>
        <v>27782.994592368363</v>
      </c>
      <c r="ER112" s="600">
        <f t="shared" si="389"/>
        <v>28100.915138516335</v>
      </c>
      <c r="ES112" s="600">
        <f t="shared" si="390"/>
        <v>28407.709143481767</v>
      </c>
      <c r="ET112" s="601">
        <f t="shared" si="391"/>
        <v>28703.95066960849</v>
      </c>
      <c r="EV112" s="605">
        <v>939896.54</v>
      </c>
      <c r="EW112" s="604">
        <v>939896.54</v>
      </c>
      <c r="EX112" s="604">
        <v>939896.54</v>
      </c>
      <c r="EY112" s="604">
        <v>956512.26</v>
      </c>
      <c r="EZ112" s="604">
        <v>962194.2</v>
      </c>
      <c r="FA112" s="604">
        <v>966739.84</v>
      </c>
      <c r="FB112" s="604">
        <v>972516.6</v>
      </c>
      <c r="FC112" s="604">
        <v>957729.3</v>
      </c>
      <c r="FD112" s="605">
        <f t="shared" si="392"/>
        <v>970415.88219064544</v>
      </c>
      <c r="FE112" s="604">
        <f t="shared" si="486"/>
        <v>983270.51747069729</v>
      </c>
      <c r="FF112" s="604">
        <f t="shared" si="486"/>
        <v>996295.43195909238</v>
      </c>
      <c r="FG112" s="606">
        <f t="shared" si="486"/>
        <v>1009492.881263101</v>
      </c>
    </row>
    <row r="113" spans="1:163" x14ac:dyDescent="0.25">
      <c r="A113" s="108">
        <v>114</v>
      </c>
      <c r="B113" s="130" t="s">
        <v>106</v>
      </c>
      <c r="C113" s="605">
        <v>3182412</v>
      </c>
      <c r="D113" s="604">
        <v>3271957</v>
      </c>
      <c r="E113" s="604">
        <v>3104723</v>
      </c>
      <c r="F113" s="604">
        <v>2951114</v>
      </c>
      <c r="G113" s="604">
        <v>3260885</v>
      </c>
      <c r="H113" s="604">
        <v>2743742</v>
      </c>
      <c r="I113" s="600">
        <v>3252730</v>
      </c>
      <c r="J113" s="601">
        <v>3273101</v>
      </c>
      <c r="K113" s="600">
        <f t="shared" ref="K113:N113" si="496">J113*K$186</f>
        <v>3367750.4437367688</v>
      </c>
      <c r="L113" s="600">
        <f t="shared" si="496"/>
        <v>3462399.8874735376</v>
      </c>
      <c r="M113" s="600">
        <f t="shared" si="496"/>
        <v>3557049.3312103059</v>
      </c>
      <c r="N113" s="600">
        <f t="shared" si="496"/>
        <v>3651698.7749470738</v>
      </c>
      <c r="O113" s="603">
        <v>148764</v>
      </c>
      <c r="P113" s="600">
        <v>88442</v>
      </c>
      <c r="Q113" s="600">
        <v>129667</v>
      </c>
      <c r="R113" s="600">
        <v>124809</v>
      </c>
      <c r="S113" s="600">
        <v>93904</v>
      </c>
      <c r="T113" s="600">
        <v>121590</v>
      </c>
      <c r="U113" s="600">
        <v>128549</v>
      </c>
      <c r="V113" s="600">
        <v>128127</v>
      </c>
      <c r="W113" s="603">
        <f t="shared" si="335"/>
        <v>128137.05361739705</v>
      </c>
      <c r="X113" s="600">
        <f t="shared" si="482"/>
        <v>128147.10723479411</v>
      </c>
      <c r="Y113" s="600">
        <f t="shared" si="482"/>
        <v>128157.16085219117</v>
      </c>
      <c r="Z113" s="601">
        <f t="shared" si="482"/>
        <v>128167.21446958822</v>
      </c>
      <c r="AA113" s="604">
        <f t="shared" si="336"/>
        <v>3033648</v>
      </c>
      <c r="AB113" s="604">
        <f t="shared" si="337"/>
        <v>3183515</v>
      </c>
      <c r="AC113" s="604">
        <f t="shared" si="338"/>
        <v>2975056</v>
      </c>
      <c r="AD113" s="604">
        <f t="shared" si="339"/>
        <v>2826305</v>
      </c>
      <c r="AE113" s="604">
        <f t="shared" si="340"/>
        <v>3166981</v>
      </c>
      <c r="AF113" s="604">
        <f t="shared" si="341"/>
        <v>2622152</v>
      </c>
      <c r="AG113" s="604">
        <f t="shared" si="342"/>
        <v>3124181</v>
      </c>
      <c r="AH113" s="604">
        <f t="shared" si="343"/>
        <v>3144974</v>
      </c>
      <c r="AI113" s="605">
        <f t="shared" si="344"/>
        <v>3239613.3901193719</v>
      </c>
      <c r="AJ113" s="604">
        <f t="shared" si="345"/>
        <v>3334252.7802387434</v>
      </c>
      <c r="AK113" s="604">
        <f t="shared" si="346"/>
        <v>3428892.1703581149</v>
      </c>
      <c r="AL113" s="606">
        <f t="shared" si="347"/>
        <v>3523531.5604774854</v>
      </c>
      <c r="AM113" s="600">
        <f t="shared" si="348"/>
        <v>2549369.25</v>
      </c>
      <c r="AN113" s="600">
        <f t="shared" si="349"/>
        <v>2725991.25</v>
      </c>
      <c r="AO113" s="600">
        <f t="shared" si="350"/>
        <v>2486586</v>
      </c>
      <c r="AP113" s="600">
        <f t="shared" si="351"/>
        <v>2367558.75</v>
      </c>
      <c r="AQ113" s="600">
        <f t="shared" si="352"/>
        <v>2653689.75</v>
      </c>
      <c r="AR113" s="600">
        <f t="shared" si="353"/>
        <v>2113028.25</v>
      </c>
      <c r="AS113" s="600">
        <f t="shared" si="354"/>
        <v>2639953.5</v>
      </c>
      <c r="AT113" s="600">
        <f t="shared" si="355"/>
        <v>2745790.25</v>
      </c>
      <c r="AU113" s="603">
        <f t="shared" si="356"/>
        <v>2838012.2853595703</v>
      </c>
      <c r="AV113" s="600">
        <f t="shared" si="428"/>
        <v>2930238.3004916077</v>
      </c>
      <c r="AW113" s="600">
        <f t="shared" si="429"/>
        <v>3022468.1549922917</v>
      </c>
      <c r="AX113" s="601">
        <f t="shared" si="430"/>
        <v>3114701.6988314968</v>
      </c>
      <c r="AY113" s="600">
        <f t="shared" si="431"/>
        <v>484278.75</v>
      </c>
      <c r="AZ113" s="600">
        <f t="shared" si="432"/>
        <v>457523.75</v>
      </c>
      <c r="BA113" s="600">
        <f t="shared" si="433"/>
        <v>488470</v>
      </c>
      <c r="BB113" s="600">
        <f t="shared" si="434"/>
        <v>458746.25</v>
      </c>
      <c r="BC113" s="600">
        <f t="shared" si="435"/>
        <v>513291.25</v>
      </c>
      <c r="BD113" s="600">
        <f t="shared" si="436"/>
        <v>509123.75</v>
      </c>
      <c r="BE113" s="600">
        <f t="shared" si="357"/>
        <v>484227.5</v>
      </c>
      <c r="BF113" s="600">
        <f t="shared" si="358"/>
        <v>399183.75</v>
      </c>
      <c r="BG113" s="603">
        <f t="shared" si="359"/>
        <v>399364.29654627363</v>
      </c>
      <c r="BH113" s="600">
        <f t="shared" si="360"/>
        <v>399544.84309254726</v>
      </c>
      <c r="BI113" s="600">
        <f t="shared" si="361"/>
        <v>399725.38963882084</v>
      </c>
      <c r="BJ113" s="601">
        <f t="shared" si="362"/>
        <v>399905.93618509447</v>
      </c>
      <c r="BK113" s="604">
        <v>387423</v>
      </c>
      <c r="BL113" s="604">
        <v>366019</v>
      </c>
      <c r="BM113" s="604">
        <v>390776</v>
      </c>
      <c r="BN113" s="604">
        <v>366997</v>
      </c>
      <c r="BO113" s="604">
        <v>410633</v>
      </c>
      <c r="BP113" s="604">
        <v>407299</v>
      </c>
      <c r="BQ113" s="604">
        <v>387382</v>
      </c>
      <c r="BR113" s="604">
        <v>319347</v>
      </c>
      <c r="BS113" s="605">
        <f t="shared" si="363"/>
        <v>319491.43723701889</v>
      </c>
      <c r="BT113" s="604">
        <f t="shared" si="483"/>
        <v>319635.87447403779</v>
      </c>
      <c r="BU113" s="604">
        <f t="shared" si="483"/>
        <v>319780.31171105668</v>
      </c>
      <c r="BV113" s="606">
        <f t="shared" si="483"/>
        <v>319924.74894807558</v>
      </c>
      <c r="BW113" s="604">
        <f t="shared" si="462"/>
        <v>1059968.5</v>
      </c>
      <c r="BX113" s="604">
        <f t="shared" si="463"/>
        <v>1038564.5</v>
      </c>
      <c r="BY113" s="604">
        <f t="shared" si="464"/>
        <v>1063321.5</v>
      </c>
      <c r="BZ113" s="604">
        <f t="shared" si="465"/>
        <v>1044089.46</v>
      </c>
      <c r="CA113" s="604">
        <f t="shared" si="466"/>
        <v>1087725.46</v>
      </c>
      <c r="CB113" s="604">
        <f t="shared" si="467"/>
        <v>1084391.46</v>
      </c>
      <c r="CC113" s="604">
        <f t="shared" si="468"/>
        <v>1063162.8199999998</v>
      </c>
      <c r="CD113" s="604">
        <f t="shared" si="371"/>
        <v>976776.3</v>
      </c>
      <c r="CE113" s="605">
        <f t="shared" si="469"/>
        <v>985629.38888732181</v>
      </c>
      <c r="CF113" s="604">
        <f t="shared" si="470"/>
        <v>994597.83711984835</v>
      </c>
      <c r="CG113" s="604">
        <f t="shared" si="471"/>
        <v>1003683.1728076774</v>
      </c>
      <c r="CH113" s="606">
        <f t="shared" si="472"/>
        <v>1012886.9443030508</v>
      </c>
      <c r="CI113" s="159">
        <f t="shared" si="376"/>
        <v>89.285714285714292</v>
      </c>
      <c r="CJ113" s="157">
        <v>102</v>
      </c>
      <c r="CK113" s="158">
        <v>105</v>
      </c>
      <c r="CL113" s="158">
        <v>92</v>
      </c>
      <c r="CM113" s="158">
        <v>82</v>
      </c>
      <c r="CN113" s="158">
        <v>91</v>
      </c>
      <c r="CO113" s="158">
        <v>103</v>
      </c>
      <c r="CP113" s="158">
        <v>79</v>
      </c>
      <c r="CQ113" s="158">
        <v>73</v>
      </c>
      <c r="CR113" s="157">
        <f t="shared" si="377"/>
        <v>74.348198264052996</v>
      </c>
      <c r="CS113" s="158">
        <f t="shared" si="484"/>
        <v>75.696396528105993</v>
      </c>
      <c r="CT113" s="158">
        <f t="shared" si="484"/>
        <v>77.044594792158989</v>
      </c>
      <c r="CU113" s="158">
        <f t="shared" si="484"/>
        <v>78.392793056211985</v>
      </c>
      <c r="CV113" s="310">
        <f t="shared" si="378"/>
        <v>76.370495660132491</v>
      </c>
      <c r="CW113" s="604">
        <f t="shared" si="379"/>
        <v>23942.636025356122</v>
      </c>
      <c r="CX113" s="600">
        <f t="shared" si="304"/>
        <v>23942.636025356122</v>
      </c>
      <c r="CY113" s="604">
        <f t="shared" si="305"/>
        <v>25032.781477250788</v>
      </c>
      <c r="CZ113" s="604">
        <f t="shared" si="306"/>
        <v>25146.285287234725</v>
      </c>
      <c r="DA113" s="604">
        <f t="shared" si="307"/>
        <v>25232.422514871636</v>
      </c>
      <c r="DB113" s="604">
        <f t="shared" si="308"/>
        <v>26048.122113012643</v>
      </c>
      <c r="DC113" s="604">
        <f t="shared" si="493"/>
        <v>26479.357627926373</v>
      </c>
      <c r="DD113" s="604">
        <f t="shared" si="493"/>
        <v>26931.540509428491</v>
      </c>
      <c r="DE113" s="605">
        <f t="shared" si="488"/>
        <v>27150.99054421578</v>
      </c>
      <c r="DF113" s="604">
        <f t="shared" si="489"/>
        <v>27524.333956490984</v>
      </c>
      <c r="DG113" s="604">
        <f t="shared" si="490"/>
        <v>27884.378428171603</v>
      </c>
      <c r="DH113" s="606">
        <f t="shared" si="491"/>
        <v>28231.822111100952</v>
      </c>
      <c r="DJ113" s="9" t="s">
        <v>106</v>
      </c>
      <c r="DK113" s="603">
        <f t="shared" si="437"/>
        <v>4747.8308823529414</v>
      </c>
      <c r="DL113" s="600">
        <f t="shared" si="438"/>
        <v>4357.3690476190477</v>
      </c>
      <c r="DM113" s="600">
        <f t="shared" si="439"/>
        <v>5309.45652173913</v>
      </c>
      <c r="DN113" s="600">
        <f t="shared" si="440"/>
        <v>5594.4664634146338</v>
      </c>
      <c r="DO113" s="600">
        <f t="shared" si="441"/>
        <v>5640.5631868131868</v>
      </c>
      <c r="DP113" s="600">
        <f t="shared" si="442"/>
        <v>4942.9490291262136</v>
      </c>
      <c r="DQ113" s="600">
        <f t="shared" si="443"/>
        <v>6129.4620253164558</v>
      </c>
      <c r="DR113" s="601">
        <f t="shared" si="444"/>
        <v>5468.2705479452052</v>
      </c>
      <c r="DS113" s="600">
        <f t="shared" si="445"/>
        <v>5371.5396723926315</v>
      </c>
      <c r="DT113" s="600">
        <f t="shared" si="446"/>
        <v>5278.2544667657548</v>
      </c>
      <c r="DU113" s="600">
        <f t="shared" si="447"/>
        <v>5188.2340444147785</v>
      </c>
      <c r="DV113" s="600">
        <f t="shared" si="448"/>
        <v>5101.3099622351729</v>
      </c>
      <c r="DW113" s="603">
        <f t="shared" si="449"/>
        <v>24993.816176470587</v>
      </c>
      <c r="DX113" s="600">
        <f t="shared" si="450"/>
        <v>25961.821428571428</v>
      </c>
      <c r="DY113" s="600">
        <f t="shared" si="451"/>
        <v>27028.108695652172</v>
      </c>
      <c r="DZ113" s="600">
        <f t="shared" si="452"/>
        <v>28872.667682926829</v>
      </c>
      <c r="EA113" s="600">
        <f t="shared" si="453"/>
        <v>29161.425824175825</v>
      </c>
      <c r="EB113" s="600">
        <f t="shared" si="454"/>
        <v>20514.837378640776</v>
      </c>
      <c r="EC113" s="600">
        <f t="shared" si="455"/>
        <v>33417.132911392408</v>
      </c>
      <c r="ED113" s="600">
        <f t="shared" si="456"/>
        <v>37613.565068493153</v>
      </c>
      <c r="EE113" s="603">
        <f t="shared" si="457"/>
        <v>38201.989555762309</v>
      </c>
      <c r="EF113" s="600">
        <f t="shared" si="458"/>
        <v>38769.453656311664</v>
      </c>
      <c r="EG113" s="600">
        <f t="shared" si="459"/>
        <v>39317.057723400212</v>
      </c>
      <c r="EH113" s="601">
        <f t="shared" si="460"/>
        <v>39845.826414841191</v>
      </c>
      <c r="EI113" s="603">
        <f t="shared" si="473"/>
        <v>29741.647058823528</v>
      </c>
      <c r="EJ113" s="600">
        <f t="shared" si="474"/>
        <v>30319.190476190473</v>
      </c>
      <c r="EK113" s="600">
        <f t="shared" si="475"/>
        <v>32337.565217391304</v>
      </c>
      <c r="EL113" s="600">
        <f t="shared" si="476"/>
        <v>34467.134146341465</v>
      </c>
      <c r="EM113" s="600">
        <f t="shared" si="477"/>
        <v>34801.989010989011</v>
      </c>
      <c r="EN113" s="600">
        <f t="shared" si="478"/>
        <v>25457.786407766987</v>
      </c>
      <c r="EO113" s="600">
        <f t="shared" si="386"/>
        <v>39546.594936708861</v>
      </c>
      <c r="EP113" s="601">
        <f t="shared" si="387"/>
        <v>43081.835616438359</v>
      </c>
      <c r="EQ113" s="600">
        <f t="shared" si="388"/>
        <v>43573.529228154941</v>
      </c>
      <c r="ER113" s="600">
        <f t="shared" si="389"/>
        <v>44047.70812307742</v>
      </c>
      <c r="ES113" s="600">
        <f t="shared" si="390"/>
        <v>44505.29176781499</v>
      </c>
      <c r="ET113" s="601">
        <f t="shared" si="391"/>
        <v>44947.136377076364</v>
      </c>
      <c r="EV113" s="605">
        <v>672545.5</v>
      </c>
      <c r="EW113" s="604">
        <v>672545.5</v>
      </c>
      <c r="EX113" s="604">
        <v>672545.5</v>
      </c>
      <c r="EY113" s="604">
        <v>677092.46</v>
      </c>
      <c r="EZ113" s="604">
        <v>677092.46</v>
      </c>
      <c r="FA113" s="604">
        <v>677092.46</v>
      </c>
      <c r="FB113" s="604">
        <v>675780.82</v>
      </c>
      <c r="FC113" s="604">
        <v>657429.30000000005</v>
      </c>
      <c r="FD113" s="605">
        <f t="shared" si="392"/>
        <v>666137.95165030297</v>
      </c>
      <c r="FE113" s="604">
        <f t="shared" si="486"/>
        <v>674961.96264581056</v>
      </c>
      <c r="FF113" s="604">
        <f t="shared" si="486"/>
        <v>683902.86109662068</v>
      </c>
      <c r="FG113" s="606">
        <f t="shared" si="486"/>
        <v>692962.19535497518</v>
      </c>
    </row>
    <row r="114" spans="1:163" x14ac:dyDescent="0.25">
      <c r="A114" s="108">
        <v>116</v>
      </c>
      <c r="B114" s="130" t="s">
        <v>107</v>
      </c>
      <c r="C114" s="605">
        <v>4068912</v>
      </c>
      <c r="D114" s="604">
        <v>4046583</v>
      </c>
      <c r="E114" s="604">
        <v>4352479</v>
      </c>
      <c r="F114" s="604">
        <v>4839393</v>
      </c>
      <c r="G114" s="604">
        <v>4912899</v>
      </c>
      <c r="H114" s="604">
        <v>4955364</v>
      </c>
      <c r="I114" s="600">
        <v>5134938</v>
      </c>
      <c r="J114" s="601">
        <v>4804508</v>
      </c>
      <c r="K114" s="600">
        <f t="shared" ref="K114:N114" si="497">J114*K$186</f>
        <v>4943441.6930418145</v>
      </c>
      <c r="L114" s="600">
        <f t="shared" si="497"/>
        <v>5082375.386083629</v>
      </c>
      <c r="M114" s="600">
        <f t="shared" si="497"/>
        <v>5221309.0791254425</v>
      </c>
      <c r="N114" s="600">
        <f t="shared" si="497"/>
        <v>5360242.7721672552</v>
      </c>
      <c r="O114" s="603">
        <v>401425</v>
      </c>
      <c r="P114" s="600">
        <v>326000</v>
      </c>
      <c r="Q114" s="600">
        <v>358457</v>
      </c>
      <c r="R114" s="600">
        <v>341603</v>
      </c>
      <c r="S114" s="600">
        <v>319485</v>
      </c>
      <c r="T114" s="600">
        <v>337553</v>
      </c>
      <c r="U114" s="600">
        <v>317000</v>
      </c>
      <c r="V114" s="600">
        <v>372981</v>
      </c>
      <c r="W114" s="603">
        <f t="shared" si="335"/>
        <v>373010.26633941609</v>
      </c>
      <c r="X114" s="600">
        <f t="shared" si="482"/>
        <v>373039.53267883224</v>
      </c>
      <c r="Y114" s="600">
        <f t="shared" si="482"/>
        <v>373068.79901824839</v>
      </c>
      <c r="Z114" s="601">
        <f t="shared" si="482"/>
        <v>373098.06535766454</v>
      </c>
      <c r="AA114" s="604">
        <f t="shared" si="336"/>
        <v>3667487</v>
      </c>
      <c r="AB114" s="604">
        <f t="shared" si="337"/>
        <v>3720583</v>
      </c>
      <c r="AC114" s="604">
        <f t="shared" si="338"/>
        <v>3994022</v>
      </c>
      <c r="AD114" s="604">
        <f t="shared" si="339"/>
        <v>4497790</v>
      </c>
      <c r="AE114" s="604">
        <f t="shared" si="340"/>
        <v>4593414</v>
      </c>
      <c r="AF114" s="604">
        <f t="shared" si="341"/>
        <v>4617811</v>
      </c>
      <c r="AG114" s="604">
        <f t="shared" si="342"/>
        <v>4817938</v>
      </c>
      <c r="AH114" s="604">
        <f t="shared" si="343"/>
        <v>4431527</v>
      </c>
      <c r="AI114" s="605">
        <f t="shared" si="344"/>
        <v>4570431.4267023988</v>
      </c>
      <c r="AJ114" s="604">
        <f t="shared" si="345"/>
        <v>4709335.8534047967</v>
      </c>
      <c r="AK114" s="604">
        <f t="shared" si="346"/>
        <v>4848240.2801071946</v>
      </c>
      <c r="AL114" s="606">
        <f t="shared" si="347"/>
        <v>4987144.7068095906</v>
      </c>
      <c r="AM114" s="600">
        <f t="shared" si="348"/>
        <v>3075215.75</v>
      </c>
      <c r="AN114" s="600">
        <f t="shared" si="349"/>
        <v>3407715.5</v>
      </c>
      <c r="AO114" s="600">
        <f t="shared" si="350"/>
        <v>3559509.5</v>
      </c>
      <c r="AP114" s="600">
        <f t="shared" si="351"/>
        <v>3885498.75</v>
      </c>
      <c r="AQ114" s="600">
        <f t="shared" si="352"/>
        <v>3901961.5</v>
      </c>
      <c r="AR114" s="600">
        <f t="shared" si="353"/>
        <v>4066826</v>
      </c>
      <c r="AS114" s="600">
        <f t="shared" si="354"/>
        <v>4267888</v>
      </c>
      <c r="AT114" s="600">
        <f t="shared" si="355"/>
        <v>3844079.5</v>
      </c>
      <c r="AU114" s="603">
        <f t="shared" si="356"/>
        <v>3973189.4477004837</v>
      </c>
      <c r="AV114" s="600">
        <f t="shared" si="428"/>
        <v>4102304.9670435051</v>
      </c>
      <c r="AW114" s="600">
        <f t="shared" si="429"/>
        <v>4231425.8614650881</v>
      </c>
      <c r="AX114" s="601">
        <f t="shared" si="430"/>
        <v>4360551.9209245238</v>
      </c>
      <c r="AY114" s="600">
        <f t="shared" si="431"/>
        <v>592271.25</v>
      </c>
      <c r="AZ114" s="600">
        <f t="shared" si="432"/>
        <v>312867.5</v>
      </c>
      <c r="BA114" s="600">
        <f t="shared" si="433"/>
        <v>434512.5</v>
      </c>
      <c r="BB114" s="600">
        <f t="shared" si="434"/>
        <v>612291.25</v>
      </c>
      <c r="BC114" s="600">
        <f t="shared" si="435"/>
        <v>691452.5</v>
      </c>
      <c r="BD114" s="600">
        <f t="shared" si="436"/>
        <v>550985</v>
      </c>
      <c r="BE114" s="600">
        <f t="shared" si="357"/>
        <v>550050</v>
      </c>
      <c r="BF114" s="600">
        <f t="shared" si="358"/>
        <v>587447.5</v>
      </c>
      <c r="BG114" s="603">
        <f t="shared" si="359"/>
        <v>587713.19622947345</v>
      </c>
      <c r="BH114" s="600">
        <f t="shared" si="360"/>
        <v>587978.89245894691</v>
      </c>
      <c r="BI114" s="600">
        <f t="shared" si="361"/>
        <v>588244.58868842036</v>
      </c>
      <c r="BJ114" s="601">
        <f t="shared" si="362"/>
        <v>588510.28491789382</v>
      </c>
      <c r="BK114" s="604">
        <v>473817</v>
      </c>
      <c r="BL114" s="604">
        <v>250294</v>
      </c>
      <c r="BM114" s="604">
        <v>347610</v>
      </c>
      <c r="BN114" s="604">
        <v>489833</v>
      </c>
      <c r="BO114" s="604">
        <v>553162</v>
      </c>
      <c r="BP114" s="604">
        <v>440788</v>
      </c>
      <c r="BQ114" s="604">
        <v>440040</v>
      </c>
      <c r="BR114" s="604">
        <v>469958</v>
      </c>
      <c r="BS114" s="605">
        <f t="shared" si="363"/>
        <v>470170.55698357878</v>
      </c>
      <c r="BT114" s="604">
        <f t="shared" si="483"/>
        <v>470383.11396715755</v>
      </c>
      <c r="BU114" s="604">
        <f t="shared" si="483"/>
        <v>470595.67095073633</v>
      </c>
      <c r="BV114" s="606">
        <f t="shared" si="483"/>
        <v>470808.22793431504</v>
      </c>
      <c r="BW114" s="604">
        <f t="shared" si="462"/>
        <v>2249624.2199999997</v>
      </c>
      <c r="BX114" s="604">
        <f t="shared" si="463"/>
        <v>2026101.22</v>
      </c>
      <c r="BY114" s="604">
        <f t="shared" si="464"/>
        <v>2123417.2199999997</v>
      </c>
      <c r="BZ114" s="604">
        <f t="shared" si="465"/>
        <v>2305210.08</v>
      </c>
      <c r="CA114" s="604">
        <f t="shared" si="466"/>
        <v>2386440.7000000002</v>
      </c>
      <c r="CB114" s="604">
        <f t="shared" si="467"/>
        <v>2304477.96</v>
      </c>
      <c r="CC114" s="604">
        <f t="shared" si="468"/>
        <v>2309553.7999999998</v>
      </c>
      <c r="CD114" s="604">
        <f t="shared" si="371"/>
        <v>2308011.1399999997</v>
      </c>
      <c r="CE114" s="605">
        <f t="shared" si="469"/>
        <v>2332571.5082402499</v>
      </c>
      <c r="CF114" s="604">
        <f t="shared" si="470"/>
        <v>2357454.4002966452</v>
      </c>
      <c r="CG114" s="604">
        <f t="shared" si="471"/>
        <v>2382664.0884879944</v>
      </c>
      <c r="CH114" s="606">
        <f t="shared" si="472"/>
        <v>2408204.9017264708</v>
      </c>
      <c r="CI114" s="159">
        <f t="shared" si="376"/>
        <v>187.57142857142858</v>
      </c>
      <c r="CJ114" s="157">
        <v>204</v>
      </c>
      <c r="CK114" s="158">
        <v>192</v>
      </c>
      <c r="CL114" s="158">
        <v>168</v>
      </c>
      <c r="CM114" s="158">
        <v>174</v>
      </c>
      <c r="CN114" s="158">
        <v>191</v>
      </c>
      <c r="CO114" s="158">
        <v>180</v>
      </c>
      <c r="CP114" s="158">
        <v>198</v>
      </c>
      <c r="CQ114" s="158">
        <v>210</v>
      </c>
      <c r="CR114" s="157">
        <f t="shared" si="377"/>
        <v>213.87837856782369</v>
      </c>
      <c r="CS114" s="158">
        <f t="shared" si="484"/>
        <v>217.75675713564738</v>
      </c>
      <c r="CT114" s="158">
        <f t="shared" si="484"/>
        <v>221.63513570347106</v>
      </c>
      <c r="CU114" s="158">
        <f t="shared" si="484"/>
        <v>225.51351427129475</v>
      </c>
      <c r="CV114" s="310">
        <f t="shared" si="378"/>
        <v>219.69594641955922</v>
      </c>
      <c r="CW114" s="604">
        <f t="shared" si="379"/>
        <v>23942.636025356122</v>
      </c>
      <c r="CX114" s="600">
        <f t="shared" si="304"/>
        <v>23942.636025356122</v>
      </c>
      <c r="CY114" s="604">
        <f t="shared" si="305"/>
        <v>25032.781477250788</v>
      </c>
      <c r="CZ114" s="604">
        <f t="shared" si="306"/>
        <v>25146.285287234725</v>
      </c>
      <c r="DA114" s="604">
        <f t="shared" si="307"/>
        <v>25232.422514871636</v>
      </c>
      <c r="DB114" s="604">
        <f t="shared" si="308"/>
        <v>26048.122113012643</v>
      </c>
      <c r="DC114" s="604">
        <f t="shared" si="493"/>
        <v>26479.357627926373</v>
      </c>
      <c r="DD114" s="604">
        <f t="shared" si="493"/>
        <v>26931.540509428491</v>
      </c>
      <c r="DE114" s="605">
        <f t="shared" si="488"/>
        <v>27150.99054421578</v>
      </c>
      <c r="DF114" s="604">
        <f t="shared" si="489"/>
        <v>27524.333956490984</v>
      </c>
      <c r="DG114" s="604">
        <f t="shared" si="490"/>
        <v>27884.378428171603</v>
      </c>
      <c r="DH114" s="606">
        <f t="shared" si="491"/>
        <v>28231.822111100952</v>
      </c>
      <c r="DJ114" s="9" t="s">
        <v>107</v>
      </c>
      <c r="DK114" s="603">
        <f t="shared" si="437"/>
        <v>2903.2904411764707</v>
      </c>
      <c r="DL114" s="600">
        <f t="shared" si="438"/>
        <v>1629.5182291666667</v>
      </c>
      <c r="DM114" s="600">
        <f t="shared" si="439"/>
        <v>2586.3839285714284</v>
      </c>
      <c r="DN114" s="600">
        <f t="shared" si="440"/>
        <v>3518.9152298850577</v>
      </c>
      <c r="DO114" s="600">
        <f t="shared" si="441"/>
        <v>3620.170157068063</v>
      </c>
      <c r="DP114" s="600">
        <f t="shared" si="442"/>
        <v>3061.0277777777778</v>
      </c>
      <c r="DQ114" s="600">
        <f t="shared" si="443"/>
        <v>2778.030303030303</v>
      </c>
      <c r="DR114" s="601">
        <f t="shared" si="444"/>
        <v>2797.3690476190477</v>
      </c>
      <c r="DS114" s="600">
        <f t="shared" si="445"/>
        <v>2747.8850371174931</v>
      </c>
      <c r="DT114" s="600">
        <f t="shared" si="446"/>
        <v>2700.1637064822598</v>
      </c>
      <c r="DU114" s="600">
        <f t="shared" si="447"/>
        <v>2654.1125206584643</v>
      </c>
      <c r="DV114" s="600">
        <f t="shared" si="448"/>
        <v>2609.6453102580394</v>
      </c>
      <c r="DW114" s="603">
        <f t="shared" si="449"/>
        <v>15074.587009803921</v>
      </c>
      <c r="DX114" s="600">
        <f t="shared" si="450"/>
        <v>17748.518229166668</v>
      </c>
      <c r="DY114" s="600">
        <f t="shared" si="451"/>
        <v>21187.556547619046</v>
      </c>
      <c r="DZ114" s="600">
        <f t="shared" si="452"/>
        <v>22330.452586206895</v>
      </c>
      <c r="EA114" s="600">
        <f t="shared" si="453"/>
        <v>20429.117801047119</v>
      </c>
      <c r="EB114" s="600">
        <f t="shared" si="454"/>
        <v>22593.477777777778</v>
      </c>
      <c r="EC114" s="600">
        <f t="shared" si="455"/>
        <v>21554.989898989897</v>
      </c>
      <c r="ED114" s="600">
        <f t="shared" si="456"/>
        <v>18305.140476190478</v>
      </c>
      <c r="EE114" s="603">
        <f t="shared" si="457"/>
        <v>18621.415858592514</v>
      </c>
      <c r="EF114" s="600">
        <f t="shared" si="458"/>
        <v>18926.425132141962</v>
      </c>
      <c r="EG114" s="600">
        <f t="shared" si="459"/>
        <v>19220.759731517868</v>
      </c>
      <c r="EH114" s="601">
        <f t="shared" si="460"/>
        <v>19504.970405454729</v>
      </c>
      <c r="EI114" s="603">
        <f t="shared" si="473"/>
        <v>17977.877450980392</v>
      </c>
      <c r="EJ114" s="600">
        <f t="shared" si="474"/>
        <v>19378.036458333336</v>
      </c>
      <c r="EK114" s="600">
        <f t="shared" si="475"/>
        <v>23773.940476190473</v>
      </c>
      <c r="EL114" s="600">
        <f t="shared" si="476"/>
        <v>25849.367816091952</v>
      </c>
      <c r="EM114" s="600">
        <f t="shared" si="477"/>
        <v>24049.287958115183</v>
      </c>
      <c r="EN114" s="600">
        <f t="shared" si="478"/>
        <v>25654.505555555555</v>
      </c>
      <c r="EO114" s="600">
        <f t="shared" si="386"/>
        <v>24333.020202020201</v>
      </c>
      <c r="EP114" s="601">
        <f t="shared" si="387"/>
        <v>21102.509523809524</v>
      </c>
      <c r="EQ114" s="600">
        <f t="shared" si="388"/>
        <v>21369.300895710006</v>
      </c>
      <c r="ER114" s="600">
        <f t="shared" si="389"/>
        <v>21626.588838624222</v>
      </c>
      <c r="ES114" s="600">
        <f t="shared" si="390"/>
        <v>21874.872252176334</v>
      </c>
      <c r="ET114" s="601">
        <f t="shared" si="391"/>
        <v>22114.615715712767</v>
      </c>
      <c r="EV114" s="605">
        <v>1775807.22</v>
      </c>
      <c r="EW114" s="604">
        <v>1775807.22</v>
      </c>
      <c r="EX114" s="604">
        <v>1775807.22</v>
      </c>
      <c r="EY114" s="604">
        <v>1815377.08</v>
      </c>
      <c r="EZ114" s="604">
        <v>1833278.7</v>
      </c>
      <c r="FA114" s="604">
        <v>1863689.96</v>
      </c>
      <c r="FB114" s="604">
        <v>1869513.8</v>
      </c>
      <c r="FC114" s="604">
        <v>1838053.14</v>
      </c>
      <c r="FD114" s="605">
        <f t="shared" si="392"/>
        <v>1862400.9512566712</v>
      </c>
      <c r="FE114" s="604">
        <f t="shared" si="486"/>
        <v>1887071.2863294878</v>
      </c>
      <c r="FF114" s="604">
        <f t="shared" si="486"/>
        <v>1912068.4175372582</v>
      </c>
      <c r="FG114" s="606">
        <f t="shared" si="486"/>
        <v>1937396.6737921559</v>
      </c>
    </row>
    <row r="115" spans="1:163" x14ac:dyDescent="0.25">
      <c r="A115" s="108">
        <v>117</v>
      </c>
      <c r="B115" s="130" t="s">
        <v>108</v>
      </c>
      <c r="C115" s="605">
        <v>4139597</v>
      </c>
      <c r="D115" s="604">
        <v>4245321</v>
      </c>
      <c r="E115" s="604">
        <v>4396228</v>
      </c>
      <c r="F115" s="604">
        <v>4488746</v>
      </c>
      <c r="G115" s="604">
        <v>4608185</v>
      </c>
      <c r="H115" s="604">
        <v>4888555</v>
      </c>
      <c r="I115" s="600">
        <v>5136992</v>
      </c>
      <c r="J115" s="601">
        <v>5081777</v>
      </c>
      <c r="K115" s="600">
        <f t="shared" ref="K115:N115" si="498">J115*K$186</f>
        <v>5228728.5808538459</v>
      </c>
      <c r="L115" s="600">
        <f t="shared" si="498"/>
        <v>5375680.1617076918</v>
      </c>
      <c r="M115" s="600">
        <f t="shared" si="498"/>
        <v>5522631.7425615378</v>
      </c>
      <c r="N115" s="600">
        <f t="shared" si="498"/>
        <v>5669583.3234153828</v>
      </c>
      <c r="O115" s="603">
        <v>249297</v>
      </c>
      <c r="P115" s="600">
        <v>244455</v>
      </c>
      <c r="Q115" s="600">
        <v>212830</v>
      </c>
      <c r="R115" s="600">
        <v>261355</v>
      </c>
      <c r="S115" s="600">
        <v>8052</v>
      </c>
      <c r="T115" s="600">
        <v>208795</v>
      </c>
      <c r="U115" s="600">
        <v>210441</v>
      </c>
      <c r="V115" s="600">
        <v>211076</v>
      </c>
      <c r="W115" s="603">
        <f t="shared" si="335"/>
        <v>211092.56229635986</v>
      </c>
      <c r="X115" s="600">
        <f t="shared" si="482"/>
        <v>211109.12459271975</v>
      </c>
      <c r="Y115" s="600">
        <f t="shared" si="482"/>
        <v>211125.68688907963</v>
      </c>
      <c r="Z115" s="601">
        <f t="shared" si="482"/>
        <v>211142.24918543949</v>
      </c>
      <c r="AA115" s="604">
        <f t="shared" si="336"/>
        <v>3890300</v>
      </c>
      <c r="AB115" s="604">
        <f t="shared" si="337"/>
        <v>4000866</v>
      </c>
      <c r="AC115" s="604">
        <f t="shared" si="338"/>
        <v>4183398</v>
      </c>
      <c r="AD115" s="604">
        <f t="shared" si="339"/>
        <v>4227391</v>
      </c>
      <c r="AE115" s="604">
        <f t="shared" si="340"/>
        <v>4600133</v>
      </c>
      <c r="AF115" s="604">
        <f t="shared" si="341"/>
        <v>4679760</v>
      </c>
      <c r="AG115" s="604">
        <f t="shared" si="342"/>
        <v>4926551</v>
      </c>
      <c r="AH115" s="604">
        <f t="shared" si="343"/>
        <v>4870701</v>
      </c>
      <c r="AI115" s="605">
        <f t="shared" si="344"/>
        <v>5017636.0185574861</v>
      </c>
      <c r="AJ115" s="604">
        <f t="shared" si="345"/>
        <v>5164571.0371149722</v>
      </c>
      <c r="AK115" s="604">
        <f t="shared" si="346"/>
        <v>5311506.0556724584</v>
      </c>
      <c r="AL115" s="606">
        <f t="shared" si="347"/>
        <v>5458441.0742299436</v>
      </c>
      <c r="AM115" s="600">
        <f t="shared" si="348"/>
        <v>3509350</v>
      </c>
      <c r="AN115" s="600">
        <f t="shared" si="349"/>
        <v>3623168.5</v>
      </c>
      <c r="AO115" s="600">
        <f t="shared" si="350"/>
        <v>3846068</v>
      </c>
      <c r="AP115" s="600">
        <f t="shared" si="351"/>
        <v>3936739.75</v>
      </c>
      <c r="AQ115" s="600">
        <f t="shared" si="352"/>
        <v>4307088</v>
      </c>
      <c r="AR115" s="600">
        <f t="shared" si="353"/>
        <v>4005142.5</v>
      </c>
      <c r="AS115" s="600">
        <f t="shared" si="354"/>
        <v>4406524.75</v>
      </c>
      <c r="AT115" s="600">
        <f t="shared" si="355"/>
        <v>4556268.5</v>
      </c>
      <c r="AU115" s="603">
        <f t="shared" si="356"/>
        <v>4709298.5264977254</v>
      </c>
      <c r="AV115" s="600">
        <f t="shared" si="428"/>
        <v>4862335.1568909707</v>
      </c>
      <c r="AW115" s="600">
        <f t="shared" si="429"/>
        <v>5015378.1581985364</v>
      </c>
      <c r="AX115" s="601">
        <f t="shared" si="430"/>
        <v>5168427.2814656682</v>
      </c>
      <c r="AY115" s="600">
        <f t="shared" si="431"/>
        <v>380950</v>
      </c>
      <c r="AZ115" s="600">
        <f t="shared" si="432"/>
        <v>377697.5</v>
      </c>
      <c r="BA115" s="600">
        <f t="shared" si="433"/>
        <v>337330</v>
      </c>
      <c r="BB115" s="600">
        <f t="shared" si="434"/>
        <v>290651.25</v>
      </c>
      <c r="BC115" s="600">
        <f t="shared" si="435"/>
        <v>293045</v>
      </c>
      <c r="BD115" s="600">
        <f t="shared" si="436"/>
        <v>674617.5</v>
      </c>
      <c r="BE115" s="600">
        <f t="shared" si="357"/>
        <v>520026.25</v>
      </c>
      <c r="BF115" s="600">
        <f t="shared" si="358"/>
        <v>314432.5</v>
      </c>
      <c r="BG115" s="603">
        <f t="shared" si="359"/>
        <v>314574.71446116274</v>
      </c>
      <c r="BH115" s="600">
        <f t="shared" si="360"/>
        <v>314716.92892232555</v>
      </c>
      <c r="BI115" s="600">
        <f t="shared" si="361"/>
        <v>314859.14338348829</v>
      </c>
      <c r="BJ115" s="601">
        <f t="shared" si="362"/>
        <v>315001.35784465109</v>
      </c>
      <c r="BK115" s="604">
        <v>304760</v>
      </c>
      <c r="BL115" s="604">
        <v>302158</v>
      </c>
      <c r="BM115" s="604">
        <v>269864</v>
      </c>
      <c r="BN115" s="604">
        <v>232521</v>
      </c>
      <c r="BO115" s="604">
        <v>234436</v>
      </c>
      <c r="BP115" s="604">
        <v>539694</v>
      </c>
      <c r="BQ115" s="604">
        <v>416021</v>
      </c>
      <c r="BR115" s="604">
        <v>251546</v>
      </c>
      <c r="BS115" s="605">
        <f t="shared" si="363"/>
        <v>251659.77156893021</v>
      </c>
      <c r="BT115" s="604">
        <f t="shared" si="483"/>
        <v>251773.54313786043</v>
      </c>
      <c r="BU115" s="604">
        <f t="shared" si="483"/>
        <v>251887.31470679064</v>
      </c>
      <c r="BV115" s="606">
        <f t="shared" si="483"/>
        <v>252001.08627572085</v>
      </c>
      <c r="BW115" s="604">
        <f t="shared" si="462"/>
        <v>456061.26</v>
      </c>
      <c r="BX115" s="604">
        <f t="shared" si="463"/>
        <v>453459.26</v>
      </c>
      <c r="BY115" s="604">
        <f t="shared" si="464"/>
        <v>421165.26</v>
      </c>
      <c r="BZ115" s="604">
        <f t="shared" si="465"/>
        <v>383822.26</v>
      </c>
      <c r="CA115" s="604">
        <f t="shared" si="466"/>
        <v>385737.26</v>
      </c>
      <c r="CB115" s="604">
        <f t="shared" si="467"/>
        <v>690995.26</v>
      </c>
      <c r="CC115" s="604">
        <f t="shared" si="468"/>
        <v>567112.82000000007</v>
      </c>
      <c r="CD115" s="604">
        <f t="shared" si="371"/>
        <v>271360.96000000002</v>
      </c>
      <c r="CE115" s="605">
        <f t="shared" si="469"/>
        <v>271737.21087142662</v>
      </c>
      <c r="CF115" s="604">
        <f t="shared" si="470"/>
        <v>272116.93868069403</v>
      </c>
      <c r="CG115" s="604">
        <f t="shared" si="471"/>
        <v>272500.18948513578</v>
      </c>
      <c r="CH115" s="606">
        <f t="shared" si="472"/>
        <v>272887.00995218463</v>
      </c>
      <c r="CI115" s="159">
        <f t="shared" si="376"/>
        <v>134</v>
      </c>
      <c r="CJ115" s="157">
        <v>147</v>
      </c>
      <c r="CK115" s="158">
        <v>141</v>
      </c>
      <c r="CL115" s="158">
        <v>148</v>
      </c>
      <c r="CM115" s="158">
        <v>134</v>
      </c>
      <c r="CN115" s="158">
        <v>130</v>
      </c>
      <c r="CO115" s="158">
        <v>125</v>
      </c>
      <c r="CP115" s="158">
        <v>140</v>
      </c>
      <c r="CQ115" s="158">
        <v>120</v>
      </c>
      <c r="CR115" s="157">
        <f t="shared" si="377"/>
        <v>122.21621632447068</v>
      </c>
      <c r="CS115" s="158">
        <f t="shared" si="484"/>
        <v>124.43243264894136</v>
      </c>
      <c r="CT115" s="158">
        <f t="shared" si="484"/>
        <v>126.64864897341204</v>
      </c>
      <c r="CU115" s="158">
        <f t="shared" si="484"/>
        <v>128.86486529788272</v>
      </c>
      <c r="CV115" s="310">
        <f t="shared" si="378"/>
        <v>125.5405408111767</v>
      </c>
      <c r="CW115" s="604">
        <f t="shared" si="379"/>
        <v>23942.636025356122</v>
      </c>
      <c r="CX115" s="600">
        <f t="shared" si="304"/>
        <v>23942.636025356122</v>
      </c>
      <c r="CY115" s="604">
        <f t="shared" si="305"/>
        <v>25032.781477250788</v>
      </c>
      <c r="CZ115" s="604">
        <f t="shared" si="306"/>
        <v>25146.285287234725</v>
      </c>
      <c r="DA115" s="604">
        <f t="shared" si="307"/>
        <v>25232.422514871636</v>
      </c>
      <c r="DB115" s="604">
        <f t="shared" si="308"/>
        <v>26048.122113012643</v>
      </c>
      <c r="DC115" s="604">
        <f t="shared" si="493"/>
        <v>26479.357627926373</v>
      </c>
      <c r="DD115" s="604">
        <f t="shared" si="493"/>
        <v>26931.540509428491</v>
      </c>
      <c r="DE115" s="605">
        <f t="shared" si="488"/>
        <v>27150.99054421578</v>
      </c>
      <c r="DF115" s="604">
        <f t="shared" si="489"/>
        <v>27524.333956490984</v>
      </c>
      <c r="DG115" s="604">
        <f t="shared" si="490"/>
        <v>27884.378428171603</v>
      </c>
      <c r="DH115" s="606">
        <f t="shared" si="491"/>
        <v>28231.822111100952</v>
      </c>
      <c r="DJ115" s="9" t="s">
        <v>108</v>
      </c>
      <c r="DK115" s="603">
        <f t="shared" si="437"/>
        <v>2591.4965986394559</v>
      </c>
      <c r="DL115" s="600">
        <f t="shared" si="438"/>
        <v>2678.705673758865</v>
      </c>
      <c r="DM115" s="600">
        <f t="shared" si="439"/>
        <v>2279.2567567567567</v>
      </c>
      <c r="DN115" s="600">
        <f t="shared" si="440"/>
        <v>2169.0391791044776</v>
      </c>
      <c r="DO115" s="600">
        <f t="shared" si="441"/>
        <v>2254.1923076923076</v>
      </c>
      <c r="DP115" s="600">
        <f t="shared" si="442"/>
        <v>5396.94</v>
      </c>
      <c r="DQ115" s="600">
        <f t="shared" si="443"/>
        <v>3714.4732142857142</v>
      </c>
      <c r="DR115" s="601">
        <f t="shared" si="444"/>
        <v>2620.2708333333335</v>
      </c>
      <c r="DS115" s="600">
        <f t="shared" si="445"/>
        <v>2573.9195985743931</v>
      </c>
      <c r="DT115" s="600">
        <f t="shared" si="446"/>
        <v>2529.219450448501</v>
      </c>
      <c r="DU115" s="600">
        <f t="shared" si="447"/>
        <v>2486.0837121885775</v>
      </c>
      <c r="DV115" s="600">
        <f t="shared" si="448"/>
        <v>2444.4316696913247</v>
      </c>
      <c r="DW115" s="603">
        <f t="shared" si="449"/>
        <v>23873.12925170068</v>
      </c>
      <c r="DX115" s="600">
        <f t="shared" si="450"/>
        <v>25696.2304964539</v>
      </c>
      <c r="DY115" s="600">
        <f t="shared" si="451"/>
        <v>25986.945945945947</v>
      </c>
      <c r="DZ115" s="600">
        <f t="shared" si="452"/>
        <v>29378.654850746268</v>
      </c>
      <c r="EA115" s="600">
        <f t="shared" si="453"/>
        <v>33131.446153846155</v>
      </c>
      <c r="EB115" s="600">
        <f t="shared" si="454"/>
        <v>32041.14</v>
      </c>
      <c r="EC115" s="600">
        <f t="shared" si="455"/>
        <v>31475.176785714284</v>
      </c>
      <c r="ED115" s="600">
        <f t="shared" si="456"/>
        <v>37968.904166666667</v>
      </c>
      <c r="EE115" s="603">
        <f t="shared" si="457"/>
        <v>38481.483435964095</v>
      </c>
      <c r="EF115" s="600">
        <f t="shared" si="458"/>
        <v>38975.804016268332</v>
      </c>
      <c r="EG115" s="600">
        <f t="shared" si="459"/>
        <v>39452.824430349356</v>
      </c>
      <c r="EH115" s="601">
        <f t="shared" si="460"/>
        <v>39913.437262327243</v>
      </c>
      <c r="EI115" s="603">
        <f t="shared" si="473"/>
        <v>26464.625850340137</v>
      </c>
      <c r="EJ115" s="600">
        <f t="shared" si="474"/>
        <v>28374.936170212764</v>
      </c>
      <c r="EK115" s="600">
        <f t="shared" si="475"/>
        <v>28266.202702702703</v>
      </c>
      <c r="EL115" s="600">
        <f t="shared" si="476"/>
        <v>31547.694029850747</v>
      </c>
      <c r="EM115" s="600">
        <f t="shared" si="477"/>
        <v>35385.63846153846</v>
      </c>
      <c r="EN115" s="600">
        <f t="shared" si="478"/>
        <v>37438.080000000002</v>
      </c>
      <c r="EO115" s="600">
        <f t="shared" si="386"/>
        <v>35189.65</v>
      </c>
      <c r="EP115" s="601">
        <f t="shared" si="387"/>
        <v>40589.175000000003</v>
      </c>
      <c r="EQ115" s="600">
        <f t="shared" si="388"/>
        <v>41055.403034538489</v>
      </c>
      <c r="ER115" s="600">
        <f t="shared" si="389"/>
        <v>41505.023466716833</v>
      </c>
      <c r="ES115" s="600">
        <f t="shared" si="390"/>
        <v>41938.908142537934</v>
      </c>
      <c r="ET115" s="601">
        <f t="shared" si="391"/>
        <v>42357.868932018566</v>
      </c>
      <c r="EV115" s="605">
        <v>151301.26</v>
      </c>
      <c r="EW115" s="604">
        <v>151301.26</v>
      </c>
      <c r="EX115" s="604">
        <v>151301.26</v>
      </c>
      <c r="EY115" s="604">
        <v>151301.26</v>
      </c>
      <c r="EZ115" s="604">
        <v>151301.26</v>
      </c>
      <c r="FA115" s="604">
        <v>151301.26</v>
      </c>
      <c r="FB115" s="604">
        <v>151091.82</v>
      </c>
      <c r="FC115" s="604">
        <v>19814.96</v>
      </c>
      <c r="FD115" s="605">
        <f t="shared" si="392"/>
        <v>20077.439302496387</v>
      </c>
      <c r="FE115" s="604">
        <f t="shared" si="486"/>
        <v>20343.395542833627</v>
      </c>
      <c r="FF115" s="604">
        <f t="shared" si="486"/>
        <v>20612.874778345133</v>
      </c>
      <c r="FG115" s="606">
        <f t="shared" si="486"/>
        <v>20885.923676463794</v>
      </c>
    </row>
    <row r="116" spans="1:163" x14ac:dyDescent="0.25">
      <c r="A116" s="108">
        <v>118</v>
      </c>
      <c r="B116" s="130" t="s">
        <v>109</v>
      </c>
      <c r="C116" s="605">
        <v>14443066</v>
      </c>
      <c r="D116" s="604">
        <v>15685863</v>
      </c>
      <c r="E116" s="604">
        <v>15281414</v>
      </c>
      <c r="F116" s="604">
        <v>16139839</v>
      </c>
      <c r="G116" s="604">
        <v>16849835</v>
      </c>
      <c r="H116" s="604">
        <v>18030077</v>
      </c>
      <c r="I116" s="600">
        <v>17615899</v>
      </c>
      <c r="J116" s="601">
        <v>18960314</v>
      </c>
      <c r="K116" s="600">
        <f t="shared" ref="K116:N116" si="499">J116*K$186</f>
        <v>19508596.247683302</v>
      </c>
      <c r="L116" s="600">
        <f t="shared" si="499"/>
        <v>20056878.495366603</v>
      </c>
      <c r="M116" s="600">
        <f t="shared" si="499"/>
        <v>20605160.743049905</v>
      </c>
      <c r="N116" s="600">
        <f t="shared" si="499"/>
        <v>21153442.990733203</v>
      </c>
      <c r="O116" s="603">
        <v>990645</v>
      </c>
      <c r="P116" s="600">
        <v>1008484</v>
      </c>
      <c r="Q116" s="600">
        <v>921063</v>
      </c>
      <c r="R116" s="600">
        <v>916945</v>
      </c>
      <c r="S116" s="600">
        <v>924207</v>
      </c>
      <c r="T116" s="600">
        <v>998132</v>
      </c>
      <c r="U116" s="600">
        <v>787393</v>
      </c>
      <c r="V116" s="600">
        <v>826362</v>
      </c>
      <c r="W116" s="603">
        <f t="shared" si="335"/>
        <v>826426.84134787717</v>
      </c>
      <c r="X116" s="600">
        <f t="shared" si="482"/>
        <v>826491.68269575445</v>
      </c>
      <c r="Y116" s="600">
        <f t="shared" si="482"/>
        <v>826556.52404363174</v>
      </c>
      <c r="Z116" s="601">
        <f t="shared" si="482"/>
        <v>826621.36539150891</v>
      </c>
      <c r="AA116" s="604">
        <f t="shared" si="336"/>
        <v>13452421</v>
      </c>
      <c r="AB116" s="604">
        <f t="shared" si="337"/>
        <v>14677379</v>
      </c>
      <c r="AC116" s="604">
        <f t="shared" si="338"/>
        <v>14360351</v>
      </c>
      <c r="AD116" s="604">
        <f t="shared" si="339"/>
        <v>15222894</v>
      </c>
      <c r="AE116" s="604">
        <f t="shared" si="340"/>
        <v>15925628</v>
      </c>
      <c r="AF116" s="604">
        <f t="shared" si="341"/>
        <v>17031945</v>
      </c>
      <c r="AG116" s="604">
        <f t="shared" si="342"/>
        <v>16828506</v>
      </c>
      <c r="AH116" s="604">
        <f t="shared" si="343"/>
        <v>18133952</v>
      </c>
      <c r="AI116" s="605">
        <f t="shared" si="344"/>
        <v>18682169.406335425</v>
      </c>
      <c r="AJ116" s="604">
        <f t="shared" si="345"/>
        <v>19230386.812670849</v>
      </c>
      <c r="AK116" s="604">
        <f t="shared" si="346"/>
        <v>19778604.219006274</v>
      </c>
      <c r="AL116" s="606">
        <f t="shared" si="347"/>
        <v>20326821.625341695</v>
      </c>
      <c r="AM116" s="600">
        <f t="shared" si="348"/>
        <v>11963596</v>
      </c>
      <c r="AN116" s="600">
        <f t="shared" si="349"/>
        <v>13323470.25</v>
      </c>
      <c r="AO116" s="600">
        <f t="shared" si="350"/>
        <v>12497356</v>
      </c>
      <c r="AP116" s="600">
        <f t="shared" si="351"/>
        <v>12779017.75</v>
      </c>
      <c r="AQ116" s="600">
        <f t="shared" si="352"/>
        <v>13104074.25</v>
      </c>
      <c r="AR116" s="600">
        <f t="shared" si="353"/>
        <v>14492651.25</v>
      </c>
      <c r="AS116" s="600">
        <f t="shared" si="354"/>
        <v>14236729.75</v>
      </c>
      <c r="AT116" s="600">
        <f t="shared" si="355"/>
        <v>16108409.5</v>
      </c>
      <c r="AU116" s="603">
        <f t="shared" si="356"/>
        <v>16649437.828910206</v>
      </c>
      <c r="AV116" s="600">
        <f t="shared" si="428"/>
        <v>17190489.5054904</v>
      </c>
      <c r="AW116" s="600">
        <f t="shared" si="429"/>
        <v>17731563.706049763</v>
      </c>
      <c r="AX116" s="601">
        <f t="shared" si="430"/>
        <v>18272659.550423935</v>
      </c>
      <c r="AY116" s="600">
        <f t="shared" si="431"/>
        <v>1488825</v>
      </c>
      <c r="AZ116" s="600">
        <f t="shared" si="432"/>
        <v>1353908.75</v>
      </c>
      <c r="BA116" s="600">
        <f t="shared" si="433"/>
        <v>1862995</v>
      </c>
      <c r="BB116" s="600">
        <f t="shared" si="434"/>
        <v>2443876.25</v>
      </c>
      <c r="BC116" s="600">
        <f t="shared" si="435"/>
        <v>2821553.75</v>
      </c>
      <c r="BD116" s="600">
        <f t="shared" si="436"/>
        <v>2539293.75</v>
      </c>
      <c r="BE116" s="600">
        <f t="shared" si="357"/>
        <v>2591776.25</v>
      </c>
      <c r="BF116" s="600">
        <f t="shared" si="358"/>
        <v>2025542.5</v>
      </c>
      <c r="BG116" s="603">
        <f t="shared" si="359"/>
        <v>2026458.6312370691</v>
      </c>
      <c r="BH116" s="600">
        <f t="shared" si="360"/>
        <v>2027374.7624741383</v>
      </c>
      <c r="BI116" s="600">
        <f t="shared" si="361"/>
        <v>2028290.8937112077</v>
      </c>
      <c r="BJ116" s="601">
        <f t="shared" si="362"/>
        <v>2029207.0249482768</v>
      </c>
      <c r="BK116" s="604">
        <v>1191060</v>
      </c>
      <c r="BL116" s="604">
        <v>1083127</v>
      </c>
      <c r="BM116" s="604">
        <v>1490396</v>
      </c>
      <c r="BN116" s="604">
        <v>1955101</v>
      </c>
      <c r="BO116" s="604">
        <v>2257243</v>
      </c>
      <c r="BP116" s="604">
        <v>2031435</v>
      </c>
      <c r="BQ116" s="604">
        <v>2073421</v>
      </c>
      <c r="BR116" s="604">
        <v>1620434</v>
      </c>
      <c r="BS116" s="605">
        <f t="shared" si="363"/>
        <v>1621166.9049896554</v>
      </c>
      <c r="BT116" s="604">
        <f t="shared" si="483"/>
        <v>1621899.8099793107</v>
      </c>
      <c r="BU116" s="604">
        <f t="shared" si="483"/>
        <v>1622632.7149689661</v>
      </c>
      <c r="BV116" s="606">
        <f t="shared" si="483"/>
        <v>1623365.6199586214</v>
      </c>
      <c r="BW116" s="604">
        <f t="shared" si="462"/>
        <v>1645099.08</v>
      </c>
      <c r="BX116" s="604">
        <f t="shared" si="463"/>
        <v>1537166.08</v>
      </c>
      <c r="BY116" s="604">
        <f t="shared" si="464"/>
        <v>1944435.08</v>
      </c>
      <c r="BZ116" s="604">
        <f t="shared" si="465"/>
        <v>2409140.08</v>
      </c>
      <c r="CA116" s="604">
        <f t="shared" si="466"/>
        <v>2711282.08</v>
      </c>
      <c r="CB116" s="604">
        <f t="shared" si="467"/>
        <v>2485474.08</v>
      </c>
      <c r="CC116" s="604">
        <f t="shared" si="468"/>
        <v>2511325.5</v>
      </c>
      <c r="CD116" s="604">
        <f t="shared" si="371"/>
        <v>1753344.1400000001</v>
      </c>
      <c r="CE116" s="605">
        <f t="shared" si="469"/>
        <v>1755837.6420759931</v>
      </c>
      <c r="CF116" s="604">
        <f t="shared" si="470"/>
        <v>1758354.4659399281</v>
      </c>
      <c r="CG116" s="604">
        <f t="shared" si="471"/>
        <v>1760894.9205243809</v>
      </c>
      <c r="CH116" s="606">
        <f t="shared" si="472"/>
        <v>1763459.3188542093</v>
      </c>
      <c r="CI116" s="159">
        <f t="shared" si="376"/>
        <v>453.42857142857144</v>
      </c>
      <c r="CJ116" s="157">
        <v>498</v>
      </c>
      <c r="CK116" s="158">
        <v>436</v>
      </c>
      <c r="CL116" s="158">
        <v>420</v>
      </c>
      <c r="CM116" s="158">
        <v>446</v>
      </c>
      <c r="CN116" s="158">
        <v>451</v>
      </c>
      <c r="CO116" s="158">
        <v>467</v>
      </c>
      <c r="CP116" s="158">
        <v>463</v>
      </c>
      <c r="CQ116" s="158">
        <v>491</v>
      </c>
      <c r="CR116" s="157">
        <f t="shared" si="377"/>
        <v>500.06801846095919</v>
      </c>
      <c r="CS116" s="158">
        <f t="shared" si="484"/>
        <v>509.13603692191839</v>
      </c>
      <c r="CT116" s="158">
        <f t="shared" si="484"/>
        <v>518.20405538287753</v>
      </c>
      <c r="CU116" s="158">
        <f t="shared" si="484"/>
        <v>527.27207384383678</v>
      </c>
      <c r="CV116" s="310">
        <f t="shared" si="378"/>
        <v>513.67004615239807</v>
      </c>
      <c r="CW116" s="604">
        <f t="shared" si="379"/>
        <v>23942.636025356122</v>
      </c>
      <c r="CX116" s="600">
        <f t="shared" si="304"/>
        <v>23942.636025356122</v>
      </c>
      <c r="CY116" s="604">
        <f t="shared" si="305"/>
        <v>25032.781477250788</v>
      </c>
      <c r="CZ116" s="604">
        <f t="shared" si="306"/>
        <v>25146.285287234725</v>
      </c>
      <c r="DA116" s="604">
        <f t="shared" si="307"/>
        <v>25232.422514871636</v>
      </c>
      <c r="DB116" s="604">
        <f t="shared" si="308"/>
        <v>26048.122113012643</v>
      </c>
      <c r="DC116" s="604">
        <f t="shared" si="493"/>
        <v>26479.357627926373</v>
      </c>
      <c r="DD116" s="604">
        <f t="shared" si="493"/>
        <v>26931.540509428491</v>
      </c>
      <c r="DE116" s="605">
        <f t="shared" si="488"/>
        <v>27150.99054421578</v>
      </c>
      <c r="DF116" s="604">
        <f t="shared" si="489"/>
        <v>27524.333956490984</v>
      </c>
      <c r="DG116" s="604">
        <f t="shared" si="490"/>
        <v>27884.378428171603</v>
      </c>
      <c r="DH116" s="606">
        <f t="shared" si="491"/>
        <v>28231.822111100952</v>
      </c>
      <c r="DJ116" s="9" t="s">
        <v>109</v>
      </c>
      <c r="DK116" s="603">
        <f t="shared" si="437"/>
        <v>2989.6084337349398</v>
      </c>
      <c r="DL116" s="600">
        <f t="shared" si="438"/>
        <v>3105.2952981651374</v>
      </c>
      <c r="DM116" s="600">
        <f t="shared" si="439"/>
        <v>4435.7023809523807</v>
      </c>
      <c r="DN116" s="600">
        <f t="shared" si="440"/>
        <v>5479.5431614349773</v>
      </c>
      <c r="DO116" s="600">
        <f t="shared" si="441"/>
        <v>6256.2167405764967</v>
      </c>
      <c r="DP116" s="600">
        <f t="shared" si="442"/>
        <v>5437.4598501070668</v>
      </c>
      <c r="DQ116" s="600">
        <f t="shared" si="443"/>
        <v>5597.7888768898492</v>
      </c>
      <c r="DR116" s="601">
        <f t="shared" si="444"/>
        <v>4125.3411405295319</v>
      </c>
      <c r="DS116" s="600">
        <f t="shared" si="445"/>
        <v>4052.3659910782253</v>
      </c>
      <c r="DT116" s="600">
        <f t="shared" si="446"/>
        <v>3981.9903040669237</v>
      </c>
      <c r="DU116" s="600">
        <f t="shared" si="447"/>
        <v>3914.0776160321543</v>
      </c>
      <c r="DV116" s="600">
        <f t="shared" si="448"/>
        <v>3848.5008510981202</v>
      </c>
      <c r="DW116" s="603">
        <f t="shared" si="449"/>
        <v>24023.28514056225</v>
      </c>
      <c r="DX116" s="600">
        <f t="shared" si="450"/>
        <v>30558.418004587154</v>
      </c>
      <c r="DY116" s="600">
        <f t="shared" si="451"/>
        <v>29755.609523809522</v>
      </c>
      <c r="DZ116" s="600">
        <f t="shared" si="452"/>
        <v>28652.506165919283</v>
      </c>
      <c r="EA116" s="600">
        <f t="shared" si="453"/>
        <v>29055.597006651886</v>
      </c>
      <c r="EB116" s="600">
        <f t="shared" si="454"/>
        <v>31033.514453961456</v>
      </c>
      <c r="EC116" s="600">
        <f t="shared" si="455"/>
        <v>30748.876349892009</v>
      </c>
      <c r="ED116" s="600">
        <f t="shared" si="456"/>
        <v>32807.351323828923</v>
      </c>
      <c r="EE116" s="603">
        <f t="shared" si="457"/>
        <v>33306.890583323082</v>
      </c>
      <c r="EF116" s="600">
        <f t="shared" si="458"/>
        <v>33788.635654629536</v>
      </c>
      <c r="EG116" s="600">
        <f t="shared" si="459"/>
        <v>34253.520675711734</v>
      </c>
      <c r="EH116" s="601">
        <f t="shared" si="460"/>
        <v>34702.415523361589</v>
      </c>
      <c r="EI116" s="603">
        <f t="shared" si="473"/>
        <v>27012.893574297188</v>
      </c>
      <c r="EJ116" s="600">
        <f t="shared" si="474"/>
        <v>33663.713302752294</v>
      </c>
      <c r="EK116" s="600">
        <f t="shared" si="475"/>
        <v>34191.311904761904</v>
      </c>
      <c r="EL116" s="600">
        <f t="shared" si="476"/>
        <v>34132.04932735426</v>
      </c>
      <c r="EM116" s="600">
        <f t="shared" si="477"/>
        <v>35311.813747228385</v>
      </c>
      <c r="EN116" s="600">
        <f t="shared" si="478"/>
        <v>36470.974304068521</v>
      </c>
      <c r="EO116" s="600">
        <f t="shared" si="386"/>
        <v>36346.665226781857</v>
      </c>
      <c r="EP116" s="601">
        <f t="shared" si="387"/>
        <v>36932.692464358457</v>
      </c>
      <c r="EQ116" s="600">
        <f t="shared" si="388"/>
        <v>37359.256574401305</v>
      </c>
      <c r="ER116" s="600">
        <f t="shared" si="389"/>
        <v>37770.625958696459</v>
      </c>
      <c r="ES116" s="600">
        <f t="shared" si="390"/>
        <v>38167.598291743889</v>
      </c>
      <c r="ET116" s="601">
        <f t="shared" si="391"/>
        <v>38550.91637445971</v>
      </c>
      <c r="EV116" s="605">
        <v>454039.08</v>
      </c>
      <c r="EW116" s="604">
        <v>454039.08</v>
      </c>
      <c r="EX116" s="604">
        <v>454039.08</v>
      </c>
      <c r="EY116" s="604">
        <v>454039.08</v>
      </c>
      <c r="EZ116" s="604">
        <v>454039.08</v>
      </c>
      <c r="FA116" s="604">
        <v>454039.08</v>
      </c>
      <c r="FB116" s="604">
        <v>437904.5</v>
      </c>
      <c r="FC116" s="604">
        <v>132910.14000000001</v>
      </c>
      <c r="FD116" s="605">
        <f t="shared" si="392"/>
        <v>134670.73708633767</v>
      </c>
      <c r="FE116" s="604">
        <f t="shared" si="486"/>
        <v>136454.6559606173</v>
      </c>
      <c r="FF116" s="604">
        <f t="shared" si="486"/>
        <v>138262.20555541472</v>
      </c>
      <c r="FG116" s="606">
        <f t="shared" si="486"/>
        <v>140093.69889558785</v>
      </c>
    </row>
    <row r="117" spans="1:163" x14ac:dyDescent="0.25">
      <c r="A117" s="108">
        <v>119</v>
      </c>
      <c r="B117" s="130" t="s">
        <v>110</v>
      </c>
      <c r="C117" s="605">
        <v>6401434</v>
      </c>
      <c r="D117" s="604">
        <v>6122281</v>
      </c>
      <c r="E117" s="604">
        <v>6866251</v>
      </c>
      <c r="F117" s="604">
        <v>6848237</v>
      </c>
      <c r="G117" s="604">
        <v>7099183</v>
      </c>
      <c r="H117" s="604">
        <v>7123852</v>
      </c>
      <c r="I117" s="600">
        <v>7679744</v>
      </c>
      <c r="J117" s="601">
        <v>8138519</v>
      </c>
      <c r="K117" s="600">
        <f t="shared" ref="K117:N117" si="500">J117*K$186</f>
        <v>8373863.4932469614</v>
      </c>
      <c r="L117" s="600">
        <f t="shared" si="500"/>
        <v>8609207.9864939228</v>
      </c>
      <c r="M117" s="600">
        <f t="shared" si="500"/>
        <v>8844552.4797408842</v>
      </c>
      <c r="N117" s="600">
        <f t="shared" si="500"/>
        <v>9079896.9729878437</v>
      </c>
      <c r="O117" s="603">
        <v>436875</v>
      </c>
      <c r="P117" s="600">
        <v>365494</v>
      </c>
      <c r="Q117" s="600">
        <v>398799</v>
      </c>
      <c r="R117" s="600">
        <v>447000</v>
      </c>
      <c r="S117" s="600">
        <v>442901</v>
      </c>
      <c r="T117" s="600">
        <v>446155</v>
      </c>
      <c r="U117" s="600">
        <v>448063</v>
      </c>
      <c r="V117" s="600">
        <v>436141</v>
      </c>
      <c r="W117" s="603">
        <f t="shared" si="335"/>
        <v>436175.22225405392</v>
      </c>
      <c r="X117" s="600">
        <f t="shared" si="482"/>
        <v>436209.4445081079</v>
      </c>
      <c r="Y117" s="600">
        <f t="shared" si="482"/>
        <v>436243.66676216188</v>
      </c>
      <c r="Z117" s="601">
        <f t="shared" si="482"/>
        <v>436277.88901621581</v>
      </c>
      <c r="AA117" s="604">
        <f t="shared" si="336"/>
        <v>5964559</v>
      </c>
      <c r="AB117" s="604">
        <f t="shared" si="337"/>
        <v>5756787</v>
      </c>
      <c r="AC117" s="604">
        <f t="shared" si="338"/>
        <v>6467452</v>
      </c>
      <c r="AD117" s="604">
        <f t="shared" si="339"/>
        <v>6401237</v>
      </c>
      <c r="AE117" s="604">
        <f t="shared" si="340"/>
        <v>6656282</v>
      </c>
      <c r="AF117" s="604">
        <f t="shared" si="341"/>
        <v>6677697</v>
      </c>
      <c r="AG117" s="604">
        <f t="shared" si="342"/>
        <v>7231681</v>
      </c>
      <c r="AH117" s="604">
        <f t="shared" si="343"/>
        <v>7702378</v>
      </c>
      <c r="AI117" s="605">
        <f t="shared" si="344"/>
        <v>7937688.2709929077</v>
      </c>
      <c r="AJ117" s="604">
        <f t="shared" si="345"/>
        <v>8172998.5419858145</v>
      </c>
      <c r="AK117" s="604">
        <f t="shared" si="346"/>
        <v>8408308.8129787222</v>
      </c>
      <c r="AL117" s="606">
        <f t="shared" si="347"/>
        <v>8643619.0839716271</v>
      </c>
      <c r="AM117" s="600">
        <f t="shared" si="348"/>
        <v>5489624</v>
      </c>
      <c r="AN117" s="600">
        <f t="shared" si="349"/>
        <v>5331802</v>
      </c>
      <c r="AO117" s="600">
        <f t="shared" si="350"/>
        <v>6002155.75</v>
      </c>
      <c r="AP117" s="600">
        <f t="shared" si="351"/>
        <v>5968073.25</v>
      </c>
      <c r="AQ117" s="600">
        <f t="shared" si="352"/>
        <v>6146553.25</v>
      </c>
      <c r="AR117" s="600">
        <f t="shared" si="353"/>
        <v>6352413.25</v>
      </c>
      <c r="AS117" s="600">
        <f t="shared" si="354"/>
        <v>6547732.25</v>
      </c>
      <c r="AT117" s="600">
        <f t="shared" si="355"/>
        <v>7167420.5</v>
      </c>
      <c r="AU117" s="603">
        <f t="shared" si="356"/>
        <v>7408150.507249428</v>
      </c>
      <c r="AV117" s="600">
        <f t="shared" si="428"/>
        <v>7648890.9030209826</v>
      </c>
      <c r="AW117" s="600">
        <f t="shared" si="429"/>
        <v>7889641.3208142649</v>
      </c>
      <c r="AX117" s="601">
        <f t="shared" si="430"/>
        <v>8130401.3690010365</v>
      </c>
      <c r="AY117" s="600">
        <f t="shared" si="431"/>
        <v>474935</v>
      </c>
      <c r="AZ117" s="600">
        <f t="shared" si="432"/>
        <v>424985</v>
      </c>
      <c r="BA117" s="600">
        <f t="shared" si="433"/>
        <v>465296.25</v>
      </c>
      <c r="BB117" s="600">
        <f t="shared" si="434"/>
        <v>433163.75</v>
      </c>
      <c r="BC117" s="600">
        <f t="shared" si="435"/>
        <v>509728.75</v>
      </c>
      <c r="BD117" s="600">
        <f t="shared" si="436"/>
        <v>325283.75</v>
      </c>
      <c r="BE117" s="600">
        <f t="shared" si="357"/>
        <v>683948.75</v>
      </c>
      <c r="BF117" s="600">
        <f t="shared" si="358"/>
        <v>534957.5</v>
      </c>
      <c r="BG117" s="603">
        <f t="shared" si="359"/>
        <v>535199.4555631415</v>
      </c>
      <c r="BH117" s="600">
        <f t="shared" si="360"/>
        <v>535441.41112628288</v>
      </c>
      <c r="BI117" s="600">
        <f t="shared" si="361"/>
        <v>535683.36668942438</v>
      </c>
      <c r="BJ117" s="601">
        <f t="shared" si="362"/>
        <v>535925.32225256576</v>
      </c>
      <c r="BK117" s="604">
        <v>379948</v>
      </c>
      <c r="BL117" s="604">
        <v>339988</v>
      </c>
      <c r="BM117" s="604">
        <v>372237</v>
      </c>
      <c r="BN117" s="604">
        <v>346531</v>
      </c>
      <c r="BO117" s="604">
        <v>407783</v>
      </c>
      <c r="BP117" s="604">
        <v>260227</v>
      </c>
      <c r="BQ117" s="604">
        <v>547159</v>
      </c>
      <c r="BR117" s="604">
        <v>427966</v>
      </c>
      <c r="BS117" s="605">
        <f t="shared" si="363"/>
        <v>428159.56445051316</v>
      </c>
      <c r="BT117" s="604">
        <f t="shared" si="483"/>
        <v>428353.12890102633</v>
      </c>
      <c r="BU117" s="604">
        <f t="shared" si="483"/>
        <v>428546.69335153949</v>
      </c>
      <c r="BV117" s="606">
        <f t="shared" si="483"/>
        <v>428740.25780205266</v>
      </c>
      <c r="BW117" s="604">
        <f t="shared" si="462"/>
        <v>1118097.94</v>
      </c>
      <c r="BX117" s="604">
        <f t="shared" si="463"/>
        <v>1078137.94</v>
      </c>
      <c r="BY117" s="604">
        <f t="shared" si="464"/>
        <v>1110386.94</v>
      </c>
      <c r="BZ117" s="604">
        <f t="shared" si="465"/>
        <v>1112386.6400000001</v>
      </c>
      <c r="CA117" s="604">
        <f t="shared" si="466"/>
        <v>1185263.22</v>
      </c>
      <c r="CB117" s="604">
        <f t="shared" si="467"/>
        <v>1049532.6600000001</v>
      </c>
      <c r="CC117" s="604">
        <f t="shared" si="468"/>
        <v>1415000.04</v>
      </c>
      <c r="CD117" s="604">
        <f t="shared" si="371"/>
        <v>1365058.2</v>
      </c>
      <c r="CE117" s="605">
        <f t="shared" si="469"/>
        <v>1377664.9768431096</v>
      </c>
      <c r="CF117" s="604">
        <f t="shared" si="470"/>
        <v>1390436.1855765963</v>
      </c>
      <c r="CG117" s="604">
        <f t="shared" si="471"/>
        <v>1403374.0043511048</v>
      </c>
      <c r="CH117" s="606">
        <f t="shared" si="472"/>
        <v>1416480.6401701998</v>
      </c>
      <c r="CI117" s="159">
        <f t="shared" si="376"/>
        <v>236.14285714285714</v>
      </c>
      <c r="CJ117" s="157">
        <v>243</v>
      </c>
      <c r="CK117" s="158">
        <v>224</v>
      </c>
      <c r="CL117" s="158">
        <v>213</v>
      </c>
      <c r="CM117" s="158">
        <v>217</v>
      </c>
      <c r="CN117" s="158">
        <v>226</v>
      </c>
      <c r="CO117" s="158">
        <v>241</v>
      </c>
      <c r="CP117" s="158">
        <v>262</v>
      </c>
      <c r="CQ117" s="158">
        <v>270</v>
      </c>
      <c r="CR117" s="157">
        <f t="shared" si="377"/>
        <v>274.98648673005903</v>
      </c>
      <c r="CS117" s="158">
        <f t="shared" si="484"/>
        <v>279.97297346011806</v>
      </c>
      <c r="CT117" s="158">
        <f t="shared" si="484"/>
        <v>284.95946019017708</v>
      </c>
      <c r="CU117" s="158">
        <f t="shared" si="484"/>
        <v>289.94594692023611</v>
      </c>
      <c r="CV117" s="310">
        <f t="shared" si="378"/>
        <v>282.46621682514757</v>
      </c>
      <c r="CW117" s="604">
        <f t="shared" si="379"/>
        <v>23942.636025356122</v>
      </c>
      <c r="CX117" s="600">
        <f t="shared" si="304"/>
        <v>23942.636025356122</v>
      </c>
      <c r="CY117" s="604">
        <f t="shared" si="305"/>
        <v>25032.781477250788</v>
      </c>
      <c r="CZ117" s="604">
        <f t="shared" si="306"/>
        <v>25146.285287234725</v>
      </c>
      <c r="DA117" s="604">
        <f t="shared" si="307"/>
        <v>25232.422514871636</v>
      </c>
      <c r="DB117" s="604">
        <f t="shared" si="308"/>
        <v>26048.122113012643</v>
      </c>
      <c r="DC117" s="604">
        <f t="shared" si="493"/>
        <v>26479.357627926373</v>
      </c>
      <c r="DD117" s="604">
        <f t="shared" si="493"/>
        <v>26931.540509428491</v>
      </c>
      <c r="DE117" s="605">
        <f t="shared" si="488"/>
        <v>27150.99054421578</v>
      </c>
      <c r="DF117" s="604">
        <f t="shared" si="489"/>
        <v>27524.333956490984</v>
      </c>
      <c r="DG117" s="604">
        <f t="shared" si="490"/>
        <v>27884.378428171603</v>
      </c>
      <c r="DH117" s="606">
        <f t="shared" si="491"/>
        <v>28231.822111100952</v>
      </c>
      <c r="DJ117" s="9" t="s">
        <v>110</v>
      </c>
      <c r="DK117" s="603">
        <f t="shared" si="437"/>
        <v>1954.4650205761318</v>
      </c>
      <c r="DL117" s="600">
        <f t="shared" si="438"/>
        <v>1897.2544642857142</v>
      </c>
      <c r="DM117" s="600">
        <f t="shared" si="439"/>
        <v>2184.4894366197182</v>
      </c>
      <c r="DN117" s="600">
        <f t="shared" si="440"/>
        <v>1996.1463133640552</v>
      </c>
      <c r="DO117" s="600">
        <f t="shared" si="441"/>
        <v>2255.4369469026547</v>
      </c>
      <c r="DP117" s="600">
        <f t="shared" si="442"/>
        <v>1349.7251037344399</v>
      </c>
      <c r="DQ117" s="600">
        <f t="shared" si="443"/>
        <v>2610.4914122137407</v>
      </c>
      <c r="DR117" s="601">
        <f t="shared" si="444"/>
        <v>1981.3240740740741</v>
      </c>
      <c r="DS117" s="600">
        <f t="shared" si="445"/>
        <v>1946.2754767601398</v>
      </c>
      <c r="DT117" s="600">
        <f t="shared" si="446"/>
        <v>1912.4753525631149</v>
      </c>
      <c r="DU117" s="600">
        <f t="shared" si="447"/>
        <v>1879.8581606377218</v>
      </c>
      <c r="DV117" s="600">
        <f t="shared" si="448"/>
        <v>1848.3628688211957</v>
      </c>
      <c r="DW117" s="603">
        <f t="shared" si="449"/>
        <v>22591.045267489713</v>
      </c>
      <c r="DX117" s="600">
        <f t="shared" si="450"/>
        <v>23802.6875</v>
      </c>
      <c r="DY117" s="600">
        <f t="shared" si="451"/>
        <v>28179.13497652582</v>
      </c>
      <c r="DZ117" s="600">
        <f t="shared" si="452"/>
        <v>27502.641705069123</v>
      </c>
      <c r="EA117" s="600">
        <f t="shared" si="453"/>
        <v>27197.138274336285</v>
      </c>
      <c r="EB117" s="600">
        <f t="shared" si="454"/>
        <v>26358.561203319503</v>
      </c>
      <c r="EC117" s="600">
        <f t="shared" si="455"/>
        <v>24991.344465648854</v>
      </c>
      <c r="ED117" s="600">
        <f t="shared" si="456"/>
        <v>26546.001851851852</v>
      </c>
      <c r="EE117" s="603">
        <f t="shared" si="457"/>
        <v>26919.463946955446</v>
      </c>
      <c r="EF117" s="600">
        <f t="shared" si="458"/>
        <v>27279.622873839628</v>
      </c>
      <c r="EG117" s="600">
        <f t="shared" si="459"/>
        <v>27627.177006284481</v>
      </c>
      <c r="EH117" s="601">
        <f t="shared" si="460"/>
        <v>27962.776675576297</v>
      </c>
      <c r="EI117" s="603">
        <f t="shared" si="473"/>
        <v>24545.510288065845</v>
      </c>
      <c r="EJ117" s="600">
        <f t="shared" si="474"/>
        <v>25699.941964285714</v>
      </c>
      <c r="EK117" s="600">
        <f t="shared" si="475"/>
        <v>30363.624413145539</v>
      </c>
      <c r="EL117" s="600">
        <f t="shared" si="476"/>
        <v>29498.788018433177</v>
      </c>
      <c r="EM117" s="600">
        <f t="shared" si="477"/>
        <v>29452.575221238938</v>
      </c>
      <c r="EN117" s="600">
        <f t="shared" si="478"/>
        <v>27708.286307053942</v>
      </c>
      <c r="EO117" s="600">
        <f t="shared" si="386"/>
        <v>27601.835877862595</v>
      </c>
      <c r="EP117" s="601">
        <f t="shared" si="387"/>
        <v>28527.325925925925</v>
      </c>
      <c r="EQ117" s="600">
        <f t="shared" si="388"/>
        <v>28865.739423715586</v>
      </c>
      <c r="ER117" s="600">
        <f t="shared" si="389"/>
        <v>29192.098226402741</v>
      </c>
      <c r="ES117" s="600">
        <f t="shared" si="390"/>
        <v>29507.035166922204</v>
      </c>
      <c r="ET117" s="601">
        <f t="shared" si="391"/>
        <v>29811.139544397491</v>
      </c>
      <c r="EV117" s="605">
        <v>738149.94000000006</v>
      </c>
      <c r="EW117" s="604">
        <v>738149.94000000006</v>
      </c>
      <c r="EX117" s="604">
        <v>738149.94000000006</v>
      </c>
      <c r="EY117" s="604">
        <v>765855.64</v>
      </c>
      <c r="EZ117" s="604">
        <v>777480.22</v>
      </c>
      <c r="FA117" s="604">
        <v>789305.66</v>
      </c>
      <c r="FB117" s="604">
        <v>867841.04</v>
      </c>
      <c r="FC117" s="604">
        <v>937092.2</v>
      </c>
      <c r="FD117" s="605">
        <f t="shared" si="392"/>
        <v>949505.41239259648</v>
      </c>
      <c r="FE117" s="604">
        <f t="shared" si="486"/>
        <v>962083.05667557009</v>
      </c>
      <c r="FF117" s="604">
        <f t="shared" si="486"/>
        <v>974827.31099956541</v>
      </c>
      <c r="FG117" s="606">
        <f t="shared" si="486"/>
        <v>987740.38236814714</v>
      </c>
    </row>
    <row r="118" spans="1:163" x14ac:dyDescent="0.25">
      <c r="A118" s="108" t="s">
        <v>502</v>
      </c>
      <c r="B118" s="130" t="s">
        <v>111</v>
      </c>
      <c r="C118" s="605">
        <v>0</v>
      </c>
      <c r="D118" s="604">
        <v>0</v>
      </c>
      <c r="E118" s="604">
        <v>0</v>
      </c>
      <c r="F118" s="604">
        <v>0</v>
      </c>
      <c r="G118" s="604">
        <v>0</v>
      </c>
      <c r="H118" s="604">
        <v>0</v>
      </c>
      <c r="I118" s="600">
        <v>0</v>
      </c>
      <c r="J118" s="601">
        <v>0</v>
      </c>
      <c r="K118" s="600">
        <f t="shared" ref="K118:N118" si="501">J118*K$186</f>
        <v>0</v>
      </c>
      <c r="L118" s="600">
        <f t="shared" si="501"/>
        <v>0</v>
      </c>
      <c r="M118" s="600">
        <f t="shared" si="501"/>
        <v>0</v>
      </c>
      <c r="N118" s="600">
        <f t="shared" si="501"/>
        <v>0</v>
      </c>
      <c r="O118" s="603">
        <v>0</v>
      </c>
      <c r="P118" s="600">
        <v>0</v>
      </c>
      <c r="Q118" s="600">
        <v>0</v>
      </c>
      <c r="R118" s="600">
        <v>0</v>
      </c>
      <c r="S118" s="600">
        <v>0</v>
      </c>
      <c r="T118" s="600">
        <v>0</v>
      </c>
      <c r="U118" s="600">
        <v>0</v>
      </c>
      <c r="V118" s="600">
        <v>0</v>
      </c>
      <c r="W118" s="603">
        <f t="shared" si="335"/>
        <v>0</v>
      </c>
      <c r="X118" s="600">
        <f t="shared" si="482"/>
        <v>0</v>
      </c>
      <c r="Y118" s="600">
        <f t="shared" si="482"/>
        <v>0</v>
      </c>
      <c r="Z118" s="601">
        <f t="shared" si="482"/>
        <v>0</v>
      </c>
      <c r="AA118" s="604">
        <f t="shared" si="336"/>
        <v>0</v>
      </c>
      <c r="AB118" s="604">
        <f t="shared" si="337"/>
        <v>0</v>
      </c>
      <c r="AC118" s="604">
        <f t="shared" si="338"/>
        <v>0</v>
      </c>
      <c r="AD118" s="604">
        <f t="shared" si="339"/>
        <v>0</v>
      </c>
      <c r="AE118" s="604">
        <f t="shared" si="340"/>
        <v>0</v>
      </c>
      <c r="AF118" s="604">
        <f t="shared" si="341"/>
        <v>0</v>
      </c>
      <c r="AG118" s="604">
        <f t="shared" si="342"/>
        <v>0</v>
      </c>
      <c r="AH118" s="604">
        <f t="shared" si="343"/>
        <v>0</v>
      </c>
      <c r="AI118" s="605">
        <f t="shared" si="344"/>
        <v>0</v>
      </c>
      <c r="AJ118" s="604">
        <f t="shared" si="345"/>
        <v>0</v>
      </c>
      <c r="AK118" s="604">
        <f t="shared" si="346"/>
        <v>0</v>
      </c>
      <c r="AL118" s="606">
        <f t="shared" si="347"/>
        <v>0</v>
      </c>
      <c r="AM118" s="600">
        <f t="shared" si="348"/>
        <v>0</v>
      </c>
      <c r="AN118" s="600">
        <f t="shared" si="349"/>
        <v>0</v>
      </c>
      <c r="AO118" s="600">
        <f t="shared" si="350"/>
        <v>0</v>
      </c>
      <c r="AP118" s="600">
        <f t="shared" si="351"/>
        <v>0</v>
      </c>
      <c r="AQ118" s="600">
        <f t="shared" si="352"/>
        <v>0</v>
      </c>
      <c r="AR118" s="600">
        <f t="shared" si="353"/>
        <v>0</v>
      </c>
      <c r="AS118" s="600">
        <f t="shared" si="354"/>
        <v>0</v>
      </c>
      <c r="AT118" s="600">
        <f t="shared" si="355"/>
        <v>0</v>
      </c>
      <c r="AU118" s="603">
        <f t="shared" si="356"/>
        <v>0</v>
      </c>
      <c r="AV118" s="600">
        <f t="shared" si="428"/>
        <v>0</v>
      </c>
      <c r="AW118" s="600">
        <f t="shared" si="429"/>
        <v>0</v>
      </c>
      <c r="AX118" s="601">
        <f t="shared" si="430"/>
        <v>0</v>
      </c>
      <c r="AY118" s="600">
        <f t="shared" si="431"/>
        <v>0</v>
      </c>
      <c r="AZ118" s="600">
        <f t="shared" si="432"/>
        <v>0</v>
      </c>
      <c r="BA118" s="600">
        <f t="shared" si="433"/>
        <v>0</v>
      </c>
      <c r="BB118" s="600">
        <f t="shared" si="434"/>
        <v>0</v>
      </c>
      <c r="BC118" s="600">
        <f t="shared" si="435"/>
        <v>0</v>
      </c>
      <c r="BD118" s="600">
        <f t="shared" si="436"/>
        <v>0</v>
      </c>
      <c r="BE118" s="600">
        <f t="shared" si="357"/>
        <v>0</v>
      </c>
      <c r="BF118" s="600">
        <f t="shared" si="358"/>
        <v>0</v>
      </c>
      <c r="BG118" s="603">
        <f t="shared" si="359"/>
        <v>0</v>
      </c>
      <c r="BH118" s="600">
        <f t="shared" si="360"/>
        <v>0</v>
      </c>
      <c r="BI118" s="600">
        <f t="shared" si="361"/>
        <v>0</v>
      </c>
      <c r="BJ118" s="601">
        <f t="shared" si="362"/>
        <v>0</v>
      </c>
      <c r="BK118" s="604">
        <v>0</v>
      </c>
      <c r="BL118" s="604">
        <v>0</v>
      </c>
      <c r="BM118" s="604">
        <v>0</v>
      </c>
      <c r="BN118" s="604">
        <v>0</v>
      </c>
      <c r="BO118" s="604">
        <v>0</v>
      </c>
      <c r="BP118" s="604">
        <v>0</v>
      </c>
      <c r="BQ118" s="604">
        <v>0</v>
      </c>
      <c r="BR118" s="604">
        <v>0</v>
      </c>
      <c r="BS118" s="605">
        <f t="shared" si="363"/>
        <v>0</v>
      </c>
      <c r="BT118" s="604">
        <f t="shared" si="483"/>
        <v>0</v>
      </c>
      <c r="BU118" s="604">
        <f t="shared" si="483"/>
        <v>0</v>
      </c>
      <c r="BV118" s="606">
        <f t="shared" si="483"/>
        <v>0</v>
      </c>
      <c r="BW118" s="604">
        <f t="shared" si="462"/>
        <v>34785.08</v>
      </c>
      <c r="BX118" s="604">
        <f t="shared" si="463"/>
        <v>34785.08</v>
      </c>
      <c r="BY118" s="604">
        <f t="shared" si="464"/>
        <v>34785.08</v>
      </c>
      <c r="BZ118" s="604">
        <f t="shared" si="465"/>
        <v>34785.08</v>
      </c>
      <c r="CA118" s="604">
        <f t="shared" si="466"/>
        <v>34785.08</v>
      </c>
      <c r="CB118" s="604">
        <f t="shared" si="467"/>
        <v>34785.08</v>
      </c>
      <c r="CC118" s="604">
        <f t="shared" si="468"/>
        <v>29268.58</v>
      </c>
      <c r="CD118" s="604">
        <f t="shared" si="371"/>
        <v>0</v>
      </c>
      <c r="CE118" s="605">
        <f t="shared" si="469"/>
        <v>0</v>
      </c>
      <c r="CF118" s="604">
        <f t="shared" si="470"/>
        <v>0</v>
      </c>
      <c r="CG118" s="604">
        <f t="shared" si="471"/>
        <v>0</v>
      </c>
      <c r="CH118" s="606">
        <f t="shared" si="472"/>
        <v>0</v>
      </c>
      <c r="CI118" s="159">
        <f t="shared" si="376"/>
        <v>0</v>
      </c>
      <c r="CJ118" s="157">
        <v>0</v>
      </c>
      <c r="CK118" s="158">
        <v>0</v>
      </c>
      <c r="CL118" s="158">
        <v>0</v>
      </c>
      <c r="CM118" s="158">
        <v>0</v>
      </c>
      <c r="CN118" s="158">
        <v>0</v>
      </c>
      <c r="CO118" s="158">
        <v>0</v>
      </c>
      <c r="CP118" s="158">
        <v>0</v>
      </c>
      <c r="CQ118" s="158">
        <v>0</v>
      </c>
      <c r="CR118" s="157">
        <f t="shared" si="377"/>
        <v>0</v>
      </c>
      <c r="CS118" s="158">
        <f t="shared" si="484"/>
        <v>0</v>
      </c>
      <c r="CT118" s="158">
        <f t="shared" si="484"/>
        <v>0</v>
      </c>
      <c r="CU118" s="158">
        <f t="shared" si="484"/>
        <v>0</v>
      </c>
      <c r="CV118" s="310">
        <f t="shared" si="378"/>
        <v>0</v>
      </c>
      <c r="CW118" s="604">
        <f t="shared" si="379"/>
        <v>23942.636025356122</v>
      </c>
      <c r="CX118" s="600">
        <f t="shared" si="304"/>
        <v>23942.636025356122</v>
      </c>
      <c r="CY118" s="604">
        <f t="shared" si="305"/>
        <v>25032.781477250788</v>
      </c>
      <c r="CZ118" s="604">
        <f t="shared" si="306"/>
        <v>25146.285287234725</v>
      </c>
      <c r="DA118" s="604">
        <f t="shared" si="307"/>
        <v>25232.422514871636</v>
      </c>
      <c r="DB118" s="604">
        <f t="shared" si="308"/>
        <v>26048.122113012643</v>
      </c>
      <c r="DC118" s="604">
        <f t="shared" si="493"/>
        <v>26479.357627926373</v>
      </c>
      <c r="DD118" s="604">
        <f t="shared" si="493"/>
        <v>26931.540509428491</v>
      </c>
      <c r="DE118" s="605">
        <f t="shared" si="488"/>
        <v>27150.99054421578</v>
      </c>
      <c r="DF118" s="604">
        <f t="shared" si="489"/>
        <v>27524.333956490984</v>
      </c>
      <c r="DG118" s="604">
        <f t="shared" si="490"/>
        <v>27884.378428171603</v>
      </c>
      <c r="DH118" s="606">
        <f t="shared" si="491"/>
        <v>28231.822111100952</v>
      </c>
      <c r="DJ118" s="9" t="s">
        <v>111</v>
      </c>
      <c r="DK118" s="603">
        <f t="shared" si="437"/>
        <v>0</v>
      </c>
      <c r="DL118" s="600">
        <f t="shared" si="438"/>
        <v>0</v>
      </c>
      <c r="DM118" s="600">
        <f t="shared" si="439"/>
        <v>0</v>
      </c>
      <c r="DN118" s="600">
        <f t="shared" si="440"/>
        <v>0</v>
      </c>
      <c r="DO118" s="600">
        <f t="shared" si="441"/>
        <v>0</v>
      </c>
      <c r="DP118" s="600">
        <f t="shared" si="442"/>
        <v>0</v>
      </c>
      <c r="DQ118" s="600">
        <f t="shared" si="443"/>
        <v>0</v>
      </c>
      <c r="DR118" s="601">
        <f t="shared" si="444"/>
        <v>0</v>
      </c>
      <c r="DS118" s="600">
        <f t="shared" si="445"/>
        <v>0</v>
      </c>
      <c r="DT118" s="600">
        <f t="shared" si="446"/>
        <v>0</v>
      </c>
      <c r="DU118" s="600">
        <f t="shared" si="447"/>
        <v>0</v>
      </c>
      <c r="DV118" s="600">
        <f t="shared" si="448"/>
        <v>0</v>
      </c>
      <c r="DW118" s="603">
        <f t="shared" si="449"/>
        <v>0</v>
      </c>
      <c r="DX118" s="600">
        <f t="shared" si="450"/>
        <v>0</v>
      </c>
      <c r="DY118" s="600">
        <f t="shared" si="451"/>
        <v>0</v>
      </c>
      <c r="DZ118" s="600">
        <f t="shared" si="452"/>
        <v>0</v>
      </c>
      <c r="EA118" s="600">
        <f t="shared" si="453"/>
        <v>0</v>
      </c>
      <c r="EB118" s="600">
        <f t="shared" si="454"/>
        <v>0</v>
      </c>
      <c r="EC118" s="600">
        <f t="shared" si="455"/>
        <v>0</v>
      </c>
      <c r="ED118" s="600">
        <f t="shared" si="456"/>
        <v>0</v>
      </c>
      <c r="EE118" s="603">
        <f t="shared" si="457"/>
        <v>0</v>
      </c>
      <c r="EF118" s="600">
        <f t="shared" si="458"/>
        <v>0</v>
      </c>
      <c r="EG118" s="600">
        <f t="shared" si="459"/>
        <v>0</v>
      </c>
      <c r="EH118" s="601">
        <f t="shared" si="460"/>
        <v>0</v>
      </c>
      <c r="EI118" s="603">
        <f t="shared" si="473"/>
        <v>0</v>
      </c>
      <c r="EJ118" s="600">
        <f t="shared" si="474"/>
        <v>0</v>
      </c>
      <c r="EK118" s="600">
        <f t="shared" si="475"/>
        <v>0</v>
      </c>
      <c r="EL118" s="600">
        <f t="shared" si="476"/>
        <v>0</v>
      </c>
      <c r="EM118" s="600">
        <f t="shared" si="477"/>
        <v>0</v>
      </c>
      <c r="EN118" s="600">
        <f t="shared" si="478"/>
        <v>0</v>
      </c>
      <c r="EO118" s="600">
        <f t="shared" si="386"/>
        <v>0</v>
      </c>
      <c r="EP118" s="601">
        <f t="shared" si="387"/>
        <v>0</v>
      </c>
      <c r="EQ118" s="600">
        <f t="shared" si="388"/>
        <v>0</v>
      </c>
      <c r="ER118" s="600">
        <f t="shared" si="389"/>
        <v>0</v>
      </c>
      <c r="ES118" s="600">
        <f t="shared" si="390"/>
        <v>0</v>
      </c>
      <c r="ET118" s="601">
        <f t="shared" si="391"/>
        <v>0</v>
      </c>
      <c r="EV118" s="605">
        <v>34785.08</v>
      </c>
      <c r="EW118" s="604">
        <v>34785.08</v>
      </c>
      <c r="EX118" s="604">
        <v>34785.08</v>
      </c>
      <c r="EY118" s="604">
        <v>34785.08</v>
      </c>
      <c r="EZ118" s="604">
        <v>34785.08</v>
      </c>
      <c r="FA118" s="604">
        <v>34785.08</v>
      </c>
      <c r="FB118" s="604">
        <v>29268.58</v>
      </c>
      <c r="FC118" s="604">
        <v>0</v>
      </c>
      <c r="FD118" s="605">
        <f t="shared" si="392"/>
        <v>0</v>
      </c>
      <c r="FE118" s="604">
        <f t="shared" si="486"/>
        <v>0</v>
      </c>
      <c r="FF118" s="604">
        <f t="shared" si="486"/>
        <v>0</v>
      </c>
      <c r="FG118" s="606">
        <f t="shared" si="486"/>
        <v>0</v>
      </c>
    </row>
    <row r="119" spans="1:163" x14ac:dyDescent="0.25">
      <c r="A119" s="108">
        <v>121</v>
      </c>
      <c r="B119" s="130" t="s">
        <v>112</v>
      </c>
      <c r="C119" s="605">
        <v>1963727</v>
      </c>
      <c r="D119" s="604">
        <v>2044600</v>
      </c>
      <c r="E119" s="604">
        <v>1926833</v>
      </c>
      <c r="F119" s="604">
        <v>2368066</v>
      </c>
      <c r="G119" s="604">
        <v>2748960</v>
      </c>
      <c r="H119" s="604">
        <v>3268085</v>
      </c>
      <c r="I119" s="600">
        <v>3293557</v>
      </c>
      <c r="J119" s="601">
        <v>3139305</v>
      </c>
      <c r="K119" s="600">
        <f t="shared" ref="K119:N119" si="502">J119*K$186</f>
        <v>3230085.416482735</v>
      </c>
      <c r="L119" s="600">
        <f t="shared" si="502"/>
        <v>3320865.8329654699</v>
      </c>
      <c r="M119" s="600">
        <f t="shared" si="502"/>
        <v>3411646.2494482049</v>
      </c>
      <c r="N119" s="600">
        <f t="shared" si="502"/>
        <v>3502426.6659309394</v>
      </c>
      <c r="O119" s="603">
        <v>79650</v>
      </c>
      <c r="P119" s="600">
        <v>106236</v>
      </c>
      <c r="Q119" s="600">
        <v>103737</v>
      </c>
      <c r="R119" s="600">
        <v>205297</v>
      </c>
      <c r="S119" s="600">
        <v>89400</v>
      </c>
      <c r="T119" s="600">
        <v>68202</v>
      </c>
      <c r="U119" s="600">
        <v>123946</v>
      </c>
      <c r="V119" s="600">
        <v>88247</v>
      </c>
      <c r="W119" s="603">
        <f t="shared" si="335"/>
        <v>88253.924392005094</v>
      </c>
      <c r="X119" s="600">
        <f t="shared" si="482"/>
        <v>88260.848784010203</v>
      </c>
      <c r="Y119" s="600">
        <f t="shared" si="482"/>
        <v>88267.773176015311</v>
      </c>
      <c r="Z119" s="601">
        <f t="shared" si="482"/>
        <v>88274.697568020405</v>
      </c>
      <c r="AA119" s="604">
        <f t="shared" si="336"/>
        <v>1884077</v>
      </c>
      <c r="AB119" s="604">
        <f t="shared" si="337"/>
        <v>1938364</v>
      </c>
      <c r="AC119" s="604">
        <f t="shared" si="338"/>
        <v>1823096</v>
      </c>
      <c r="AD119" s="604">
        <f t="shared" si="339"/>
        <v>2162769</v>
      </c>
      <c r="AE119" s="604">
        <f t="shared" si="340"/>
        <v>2659560</v>
      </c>
      <c r="AF119" s="604">
        <f t="shared" si="341"/>
        <v>3199883</v>
      </c>
      <c r="AG119" s="604">
        <f t="shared" si="342"/>
        <v>3169611</v>
      </c>
      <c r="AH119" s="604">
        <f t="shared" si="343"/>
        <v>3051058</v>
      </c>
      <c r="AI119" s="605">
        <f t="shared" si="344"/>
        <v>3141831.49209073</v>
      </c>
      <c r="AJ119" s="604">
        <f t="shared" si="345"/>
        <v>3232604.9841814595</v>
      </c>
      <c r="AK119" s="604">
        <f t="shared" si="346"/>
        <v>3323378.4762721895</v>
      </c>
      <c r="AL119" s="606">
        <f t="shared" si="347"/>
        <v>3414151.9683629191</v>
      </c>
      <c r="AM119" s="600">
        <f t="shared" si="348"/>
        <v>1647187</v>
      </c>
      <c r="AN119" s="600">
        <f t="shared" si="349"/>
        <v>1666189</v>
      </c>
      <c r="AO119" s="600">
        <f t="shared" si="350"/>
        <v>1636483.5</v>
      </c>
      <c r="AP119" s="600">
        <f t="shared" si="351"/>
        <v>1802467.75</v>
      </c>
      <c r="AQ119" s="600">
        <f t="shared" si="352"/>
        <v>2290928.75</v>
      </c>
      <c r="AR119" s="600">
        <f t="shared" si="353"/>
        <v>2632119.25</v>
      </c>
      <c r="AS119" s="600">
        <f t="shared" si="354"/>
        <v>2792641</v>
      </c>
      <c r="AT119" s="600">
        <f t="shared" si="355"/>
        <v>2813804.25</v>
      </c>
      <c r="AU119" s="603">
        <f t="shared" si="356"/>
        <v>2908310.6512221652</v>
      </c>
      <c r="AV119" s="600">
        <f t="shared" si="428"/>
        <v>3002821.1307968856</v>
      </c>
      <c r="AW119" s="600">
        <f t="shared" si="429"/>
        <v>3097335.5448424984</v>
      </c>
      <c r="AX119" s="601">
        <f t="shared" si="430"/>
        <v>3191853.7396125891</v>
      </c>
      <c r="AY119" s="600">
        <f t="shared" si="431"/>
        <v>236890</v>
      </c>
      <c r="AZ119" s="600">
        <f t="shared" si="432"/>
        <v>272175</v>
      </c>
      <c r="BA119" s="600">
        <f t="shared" si="433"/>
        <v>186612.5</v>
      </c>
      <c r="BB119" s="600">
        <f t="shared" si="434"/>
        <v>360301.25</v>
      </c>
      <c r="BC119" s="600">
        <f t="shared" si="435"/>
        <v>368631.25</v>
      </c>
      <c r="BD119" s="600">
        <f t="shared" si="436"/>
        <v>567763.75</v>
      </c>
      <c r="BE119" s="600">
        <f t="shared" si="357"/>
        <v>376970</v>
      </c>
      <c r="BF119" s="600">
        <f t="shared" si="358"/>
        <v>237253.75</v>
      </c>
      <c r="BG119" s="603">
        <f t="shared" si="359"/>
        <v>237361.05733691683</v>
      </c>
      <c r="BH119" s="600">
        <f t="shared" si="360"/>
        <v>237468.36467383365</v>
      </c>
      <c r="BI119" s="600">
        <f t="shared" si="361"/>
        <v>237575.67201075045</v>
      </c>
      <c r="BJ119" s="601">
        <f t="shared" si="362"/>
        <v>237682.97934766725</v>
      </c>
      <c r="BK119" s="604">
        <v>189512</v>
      </c>
      <c r="BL119" s="604">
        <v>217740</v>
      </c>
      <c r="BM119" s="604">
        <v>149290</v>
      </c>
      <c r="BN119" s="604">
        <v>288241</v>
      </c>
      <c r="BO119" s="604">
        <v>294905</v>
      </c>
      <c r="BP119" s="604">
        <v>454211</v>
      </c>
      <c r="BQ119" s="604">
        <v>301576</v>
      </c>
      <c r="BR119" s="604">
        <v>189803</v>
      </c>
      <c r="BS119" s="605">
        <f t="shared" si="363"/>
        <v>189888.84586953346</v>
      </c>
      <c r="BT119" s="604">
        <f t="shared" si="483"/>
        <v>189974.69173906691</v>
      </c>
      <c r="BU119" s="604">
        <f t="shared" si="483"/>
        <v>190060.53760860037</v>
      </c>
      <c r="BV119" s="606">
        <f t="shared" si="483"/>
        <v>190146.38347813379</v>
      </c>
      <c r="BW119" s="604">
        <f t="shared" si="462"/>
        <v>871444.68</v>
      </c>
      <c r="BX119" s="604">
        <f t="shared" si="463"/>
        <v>899672.68</v>
      </c>
      <c r="BY119" s="604">
        <f t="shared" si="464"/>
        <v>831222.68</v>
      </c>
      <c r="BZ119" s="604">
        <f t="shared" si="465"/>
        <v>973368.52</v>
      </c>
      <c r="CA119" s="604">
        <f t="shared" si="466"/>
        <v>980032.52</v>
      </c>
      <c r="CB119" s="604">
        <f t="shared" si="467"/>
        <v>1139338.52</v>
      </c>
      <c r="CC119" s="604">
        <f t="shared" si="468"/>
        <v>986647.86</v>
      </c>
      <c r="CD119" s="604">
        <f t="shared" si="371"/>
        <v>873733.28</v>
      </c>
      <c r="CE119" s="605">
        <f t="shared" si="469"/>
        <v>882878.82333299331</v>
      </c>
      <c r="CF119" s="604">
        <f t="shared" si="470"/>
        <v>892144.37614725926</v>
      </c>
      <c r="CG119" s="604">
        <f t="shared" si="471"/>
        <v>901531.52815102506</v>
      </c>
      <c r="CH119" s="606">
        <f t="shared" si="472"/>
        <v>911041.89011062321</v>
      </c>
      <c r="CI119" s="159">
        <f t="shared" si="376"/>
        <v>67.142857142857139</v>
      </c>
      <c r="CJ119" s="157">
        <v>68</v>
      </c>
      <c r="CK119" s="158">
        <v>62</v>
      </c>
      <c r="CL119" s="158">
        <v>58</v>
      </c>
      <c r="CM119" s="158">
        <v>62</v>
      </c>
      <c r="CN119" s="158">
        <v>67</v>
      </c>
      <c r="CO119" s="158">
        <v>77</v>
      </c>
      <c r="CP119" s="158">
        <v>68</v>
      </c>
      <c r="CQ119" s="158">
        <v>76</v>
      </c>
      <c r="CR119" s="157">
        <f t="shared" si="377"/>
        <v>77.403603672164763</v>
      </c>
      <c r="CS119" s="158">
        <f t="shared" si="484"/>
        <v>78.807207344329527</v>
      </c>
      <c r="CT119" s="158">
        <f t="shared" si="484"/>
        <v>80.21081101649429</v>
      </c>
      <c r="CU119" s="158">
        <f t="shared" si="484"/>
        <v>81.614414688659053</v>
      </c>
      <c r="CV119" s="310">
        <f t="shared" si="378"/>
        <v>79.509009180411908</v>
      </c>
      <c r="CW119" s="604">
        <f t="shared" si="379"/>
        <v>23942.636025356122</v>
      </c>
      <c r="CX119" s="600">
        <f t="shared" si="304"/>
        <v>23942.636025356122</v>
      </c>
      <c r="CY119" s="604">
        <f t="shared" si="305"/>
        <v>25032.781477250788</v>
      </c>
      <c r="CZ119" s="604">
        <f t="shared" si="306"/>
        <v>25146.285287234725</v>
      </c>
      <c r="DA119" s="604">
        <f t="shared" si="307"/>
        <v>25232.422514871636</v>
      </c>
      <c r="DB119" s="604">
        <f t="shared" si="308"/>
        <v>26048.122113012643</v>
      </c>
      <c r="DC119" s="604">
        <f t="shared" si="493"/>
        <v>26479.357627926373</v>
      </c>
      <c r="DD119" s="604">
        <f t="shared" si="493"/>
        <v>26931.540509428491</v>
      </c>
      <c r="DE119" s="605">
        <f t="shared" si="488"/>
        <v>27150.99054421578</v>
      </c>
      <c r="DF119" s="604">
        <f t="shared" si="489"/>
        <v>27524.333956490984</v>
      </c>
      <c r="DG119" s="604">
        <f t="shared" si="490"/>
        <v>27884.378428171603</v>
      </c>
      <c r="DH119" s="606">
        <f t="shared" si="491"/>
        <v>28231.822111100952</v>
      </c>
      <c r="DJ119" s="9" t="s">
        <v>112</v>
      </c>
      <c r="DK119" s="603">
        <f t="shared" si="437"/>
        <v>3483.6764705882351</v>
      </c>
      <c r="DL119" s="600">
        <f t="shared" si="438"/>
        <v>4389.9193548387093</v>
      </c>
      <c r="DM119" s="600">
        <f t="shared" si="439"/>
        <v>3217.4568965517242</v>
      </c>
      <c r="DN119" s="600">
        <f t="shared" si="440"/>
        <v>5811.3104838709678</v>
      </c>
      <c r="DO119" s="600">
        <f t="shared" si="441"/>
        <v>5501.9589552238804</v>
      </c>
      <c r="DP119" s="600">
        <f t="shared" si="442"/>
        <v>7373.5551948051952</v>
      </c>
      <c r="DQ119" s="600">
        <f t="shared" si="443"/>
        <v>5543.6764705882351</v>
      </c>
      <c r="DR119" s="601">
        <f t="shared" si="444"/>
        <v>3121.7598684210525</v>
      </c>
      <c r="DS119" s="600">
        <f t="shared" si="445"/>
        <v>3066.5375522079812</v>
      </c>
      <c r="DT119" s="600">
        <f t="shared" si="446"/>
        <v>3013.2823212002877</v>
      </c>
      <c r="DU119" s="600">
        <f t="shared" si="447"/>
        <v>2961.8909097165988</v>
      </c>
      <c r="DV119" s="600">
        <f t="shared" si="448"/>
        <v>2912.2671559230716</v>
      </c>
      <c r="DW119" s="603">
        <f t="shared" si="449"/>
        <v>24223.338235294119</v>
      </c>
      <c r="DX119" s="600">
        <f t="shared" si="450"/>
        <v>26874.016129032258</v>
      </c>
      <c r="DY119" s="600">
        <f t="shared" si="451"/>
        <v>28215.232758620688</v>
      </c>
      <c r="DZ119" s="600">
        <f t="shared" si="452"/>
        <v>29072.060483870966</v>
      </c>
      <c r="EA119" s="600">
        <f t="shared" si="453"/>
        <v>34192.966417910451</v>
      </c>
      <c r="EB119" s="600">
        <f t="shared" si="454"/>
        <v>34183.366883116883</v>
      </c>
      <c r="EC119" s="600">
        <f t="shared" si="455"/>
        <v>41068.25</v>
      </c>
      <c r="ED119" s="600">
        <f t="shared" si="456"/>
        <v>37023.740131578947</v>
      </c>
      <c r="EE119" s="603">
        <f t="shared" si="457"/>
        <v>37523.71074421041</v>
      </c>
      <c r="EF119" s="600">
        <f t="shared" si="458"/>
        <v>38005.871803337504</v>
      </c>
      <c r="EG119" s="600">
        <f t="shared" si="459"/>
        <v>38471.15825355368</v>
      </c>
      <c r="EH119" s="601">
        <f t="shared" si="460"/>
        <v>38920.440722791172</v>
      </c>
      <c r="EI119" s="603">
        <f t="shared" si="473"/>
        <v>27707.014705882353</v>
      </c>
      <c r="EJ119" s="600">
        <f t="shared" si="474"/>
        <v>31263.935483870966</v>
      </c>
      <c r="EK119" s="600">
        <f t="shared" si="475"/>
        <v>31432.689655172413</v>
      </c>
      <c r="EL119" s="600">
        <f t="shared" si="476"/>
        <v>34883.370967741932</v>
      </c>
      <c r="EM119" s="600">
        <f t="shared" si="477"/>
        <v>39694.925373134334</v>
      </c>
      <c r="EN119" s="600">
        <f t="shared" si="478"/>
        <v>41556.922077922078</v>
      </c>
      <c r="EO119" s="600">
        <f t="shared" si="386"/>
        <v>46611.926470588238</v>
      </c>
      <c r="EP119" s="601">
        <f t="shared" si="387"/>
        <v>40145.5</v>
      </c>
      <c r="EQ119" s="600">
        <f t="shared" si="388"/>
        <v>40590.248296418387</v>
      </c>
      <c r="ER119" s="600">
        <f t="shared" si="389"/>
        <v>41019.154124537788</v>
      </c>
      <c r="ES119" s="600">
        <f t="shared" si="390"/>
        <v>41433.049163270276</v>
      </c>
      <c r="ET119" s="601">
        <f t="shared" si="391"/>
        <v>41832.707878714245</v>
      </c>
      <c r="EV119" s="605">
        <v>681932.68</v>
      </c>
      <c r="EW119" s="604">
        <v>681932.68</v>
      </c>
      <c r="EX119" s="604">
        <v>681932.68</v>
      </c>
      <c r="EY119" s="604">
        <v>685127.52</v>
      </c>
      <c r="EZ119" s="604">
        <v>685127.52</v>
      </c>
      <c r="FA119" s="604">
        <v>685127.52</v>
      </c>
      <c r="FB119" s="604">
        <v>685071.86</v>
      </c>
      <c r="FC119" s="604">
        <v>683930.28</v>
      </c>
      <c r="FD119" s="605">
        <f t="shared" si="392"/>
        <v>692989.97746345983</v>
      </c>
      <c r="FE119" s="604">
        <f t="shared" si="486"/>
        <v>702169.68440819229</v>
      </c>
      <c r="FF119" s="604">
        <f t="shared" si="486"/>
        <v>711470.99054242473</v>
      </c>
      <c r="FG119" s="606">
        <f t="shared" si="486"/>
        <v>720895.50663248939</v>
      </c>
    </row>
    <row r="120" spans="1:163" x14ac:dyDescent="0.25">
      <c r="A120" s="108">
        <v>122</v>
      </c>
      <c r="B120" s="130" t="s">
        <v>113</v>
      </c>
      <c r="C120" s="605">
        <v>901966</v>
      </c>
      <c r="D120" s="604">
        <v>838954</v>
      </c>
      <c r="E120" s="604">
        <v>896847</v>
      </c>
      <c r="F120" s="604">
        <v>1018821</v>
      </c>
      <c r="G120" s="604">
        <v>1028584</v>
      </c>
      <c r="H120" s="604">
        <v>1037172</v>
      </c>
      <c r="I120" s="600">
        <v>1159720</v>
      </c>
      <c r="J120" s="601">
        <v>1224725</v>
      </c>
      <c r="K120" s="600">
        <f t="shared" ref="K120:N120" si="503">J120*K$186</f>
        <v>1260140.8151491547</v>
      </c>
      <c r="L120" s="600">
        <f t="shared" si="503"/>
        <v>1295556.6302983095</v>
      </c>
      <c r="M120" s="600">
        <f t="shared" si="503"/>
        <v>1330972.4454474642</v>
      </c>
      <c r="N120" s="600">
        <f t="shared" si="503"/>
        <v>1366388.2605966188</v>
      </c>
      <c r="O120" s="603">
        <v>0</v>
      </c>
      <c r="P120" s="600">
        <v>0</v>
      </c>
      <c r="Q120" s="600">
        <v>0</v>
      </c>
      <c r="R120" s="600">
        <v>0</v>
      </c>
      <c r="S120" s="600">
        <v>0</v>
      </c>
      <c r="T120" s="600">
        <v>0</v>
      </c>
      <c r="U120" s="600">
        <v>0</v>
      </c>
      <c r="V120" s="600">
        <v>0</v>
      </c>
      <c r="W120" s="603">
        <f t="shared" si="335"/>
        <v>0</v>
      </c>
      <c r="X120" s="600">
        <f t="shared" si="482"/>
        <v>0</v>
      </c>
      <c r="Y120" s="600">
        <f t="shared" si="482"/>
        <v>0</v>
      </c>
      <c r="Z120" s="601">
        <f t="shared" si="482"/>
        <v>0</v>
      </c>
      <c r="AA120" s="604">
        <f t="shared" si="336"/>
        <v>901966</v>
      </c>
      <c r="AB120" s="604">
        <f t="shared" si="337"/>
        <v>838954</v>
      </c>
      <c r="AC120" s="604">
        <f t="shared" si="338"/>
        <v>896847</v>
      </c>
      <c r="AD120" s="604">
        <f t="shared" si="339"/>
        <v>1018821</v>
      </c>
      <c r="AE120" s="604">
        <f t="shared" si="340"/>
        <v>1028584</v>
      </c>
      <c r="AF120" s="604">
        <f t="shared" si="341"/>
        <v>1037172</v>
      </c>
      <c r="AG120" s="604">
        <f t="shared" si="342"/>
        <v>1159720</v>
      </c>
      <c r="AH120" s="604">
        <f t="shared" si="343"/>
        <v>1224725</v>
      </c>
      <c r="AI120" s="605">
        <f t="shared" si="344"/>
        <v>1260140.8151491547</v>
      </c>
      <c r="AJ120" s="604">
        <f t="shared" si="345"/>
        <v>1295556.6302983095</v>
      </c>
      <c r="AK120" s="604">
        <f t="shared" si="346"/>
        <v>1330972.4454474642</v>
      </c>
      <c r="AL120" s="606">
        <f t="shared" si="347"/>
        <v>1366388.2605966188</v>
      </c>
      <c r="AM120" s="600">
        <f t="shared" si="348"/>
        <v>869572.25</v>
      </c>
      <c r="AN120" s="600">
        <f t="shared" si="349"/>
        <v>822170.25</v>
      </c>
      <c r="AO120" s="600">
        <f t="shared" si="350"/>
        <v>895837</v>
      </c>
      <c r="AP120" s="600">
        <f t="shared" si="351"/>
        <v>1017811</v>
      </c>
      <c r="AQ120" s="600">
        <f t="shared" si="352"/>
        <v>1028584</v>
      </c>
      <c r="AR120" s="600">
        <f t="shared" si="353"/>
        <v>1037172</v>
      </c>
      <c r="AS120" s="600">
        <f t="shared" si="354"/>
        <v>1159720</v>
      </c>
      <c r="AT120" s="600">
        <f t="shared" si="355"/>
        <v>1224725</v>
      </c>
      <c r="AU120" s="603">
        <f t="shared" si="356"/>
        <v>1260140.8151491547</v>
      </c>
      <c r="AV120" s="600">
        <f t="shared" si="428"/>
        <v>1295556.6302983095</v>
      </c>
      <c r="AW120" s="600">
        <f t="shared" si="429"/>
        <v>1330972.4454474642</v>
      </c>
      <c r="AX120" s="601">
        <f t="shared" si="430"/>
        <v>1366388.2605966188</v>
      </c>
      <c r="AY120" s="600">
        <f t="shared" si="431"/>
        <v>32393.75</v>
      </c>
      <c r="AZ120" s="600">
        <f t="shared" si="432"/>
        <v>16783.75</v>
      </c>
      <c r="BA120" s="600">
        <f t="shared" si="433"/>
        <v>1010</v>
      </c>
      <c r="BB120" s="600">
        <f t="shared" si="434"/>
        <v>1010</v>
      </c>
      <c r="BC120" s="600">
        <f t="shared" si="435"/>
        <v>0</v>
      </c>
      <c r="BD120" s="600">
        <f t="shared" si="436"/>
        <v>0</v>
      </c>
      <c r="BE120" s="600">
        <f t="shared" si="357"/>
        <v>0</v>
      </c>
      <c r="BF120" s="600">
        <f t="shared" si="358"/>
        <v>0</v>
      </c>
      <c r="BG120" s="603">
        <f t="shared" si="359"/>
        <v>0</v>
      </c>
      <c r="BH120" s="600">
        <f t="shared" si="360"/>
        <v>0</v>
      </c>
      <c r="BI120" s="600">
        <f t="shared" si="361"/>
        <v>0</v>
      </c>
      <c r="BJ120" s="601">
        <f t="shared" si="362"/>
        <v>0</v>
      </c>
      <c r="BK120" s="604">
        <v>25915</v>
      </c>
      <c r="BL120" s="604">
        <v>13427</v>
      </c>
      <c r="BM120" s="604">
        <v>808</v>
      </c>
      <c r="BN120" s="604">
        <v>808</v>
      </c>
      <c r="BO120" s="604">
        <v>0</v>
      </c>
      <c r="BP120" s="604">
        <v>0</v>
      </c>
      <c r="BQ120" s="604">
        <v>0</v>
      </c>
      <c r="BR120" s="604">
        <v>0</v>
      </c>
      <c r="BS120" s="605">
        <f t="shared" si="363"/>
        <v>0</v>
      </c>
      <c r="BT120" s="604">
        <f t="shared" si="483"/>
        <v>0</v>
      </c>
      <c r="BU120" s="604">
        <f t="shared" si="483"/>
        <v>0</v>
      </c>
      <c r="BV120" s="606">
        <f t="shared" si="483"/>
        <v>0</v>
      </c>
      <c r="BW120" s="604">
        <f t="shared" si="462"/>
        <v>67113.51999999999</v>
      </c>
      <c r="BX120" s="604">
        <f t="shared" si="463"/>
        <v>54625.52</v>
      </c>
      <c r="BY120" s="604">
        <f t="shared" si="464"/>
        <v>42006.52</v>
      </c>
      <c r="BZ120" s="604">
        <f t="shared" si="465"/>
        <v>42006.52</v>
      </c>
      <c r="CA120" s="604">
        <f t="shared" si="466"/>
        <v>41198.519999999997</v>
      </c>
      <c r="CB120" s="604">
        <f t="shared" si="467"/>
        <v>41198.519999999997</v>
      </c>
      <c r="CC120" s="604">
        <f t="shared" si="468"/>
        <v>32703.439999999999</v>
      </c>
      <c r="CD120" s="604">
        <f t="shared" si="371"/>
        <v>3309.68</v>
      </c>
      <c r="CE120" s="605">
        <f t="shared" si="469"/>
        <v>3353.5217487537816</v>
      </c>
      <c r="CF120" s="604">
        <f t="shared" si="470"/>
        <v>3397.9442481945753</v>
      </c>
      <c r="CG120" s="604">
        <f t="shared" si="471"/>
        <v>3442.9551912491015</v>
      </c>
      <c r="CH120" s="606">
        <f t="shared" si="472"/>
        <v>3488.5623727486036</v>
      </c>
      <c r="CI120" s="159">
        <f t="shared" si="376"/>
        <v>29.857142857142858</v>
      </c>
      <c r="CJ120" s="157">
        <v>31</v>
      </c>
      <c r="CK120" s="158">
        <v>28</v>
      </c>
      <c r="CL120" s="158">
        <v>28</v>
      </c>
      <c r="CM120" s="158">
        <v>35</v>
      </c>
      <c r="CN120" s="158">
        <v>31</v>
      </c>
      <c r="CO120" s="158">
        <v>32</v>
      </c>
      <c r="CP120" s="158">
        <v>28</v>
      </c>
      <c r="CQ120" s="158">
        <v>27</v>
      </c>
      <c r="CR120" s="157">
        <f t="shared" si="377"/>
        <v>27.498648673005903</v>
      </c>
      <c r="CS120" s="158">
        <f t="shared" si="484"/>
        <v>27.997297346011806</v>
      </c>
      <c r="CT120" s="158">
        <f t="shared" si="484"/>
        <v>28.495946019017708</v>
      </c>
      <c r="CU120" s="158">
        <f t="shared" si="484"/>
        <v>28.994594692023611</v>
      </c>
      <c r="CV120" s="310">
        <f t="shared" si="378"/>
        <v>28.246621682514757</v>
      </c>
      <c r="CW120" s="604">
        <f t="shared" si="379"/>
        <v>23942.636025356122</v>
      </c>
      <c r="CX120" s="600">
        <f t="shared" si="304"/>
        <v>23942.636025356122</v>
      </c>
      <c r="CY120" s="604">
        <f t="shared" si="305"/>
        <v>25032.781477250788</v>
      </c>
      <c r="CZ120" s="604">
        <f t="shared" si="306"/>
        <v>25146.285287234725</v>
      </c>
      <c r="DA120" s="604">
        <f t="shared" si="307"/>
        <v>25232.422514871636</v>
      </c>
      <c r="DB120" s="604">
        <f t="shared" si="308"/>
        <v>26048.122113012643</v>
      </c>
      <c r="DC120" s="604">
        <f t="shared" si="493"/>
        <v>26479.357627926373</v>
      </c>
      <c r="DD120" s="604">
        <f t="shared" si="493"/>
        <v>26931.540509428491</v>
      </c>
      <c r="DE120" s="605">
        <f t="shared" si="488"/>
        <v>27150.99054421578</v>
      </c>
      <c r="DF120" s="604">
        <f t="shared" si="489"/>
        <v>27524.333956490984</v>
      </c>
      <c r="DG120" s="604">
        <f t="shared" si="490"/>
        <v>27884.378428171603</v>
      </c>
      <c r="DH120" s="606">
        <f t="shared" si="491"/>
        <v>28231.822111100952</v>
      </c>
      <c r="DJ120" s="9" t="s">
        <v>113</v>
      </c>
      <c r="DK120" s="603">
        <f t="shared" si="437"/>
        <v>1044.9596774193549</v>
      </c>
      <c r="DL120" s="600">
        <f t="shared" si="438"/>
        <v>599.41964285714289</v>
      </c>
      <c r="DM120" s="600">
        <f t="shared" si="439"/>
        <v>36.071428571428569</v>
      </c>
      <c r="DN120" s="600">
        <f t="shared" si="440"/>
        <v>28.857142857142858</v>
      </c>
      <c r="DO120" s="600">
        <f t="shared" si="441"/>
        <v>0</v>
      </c>
      <c r="DP120" s="600">
        <f t="shared" si="442"/>
        <v>0</v>
      </c>
      <c r="DQ120" s="600">
        <f t="shared" si="443"/>
        <v>0</v>
      </c>
      <c r="DR120" s="601">
        <f t="shared" si="444"/>
        <v>0</v>
      </c>
      <c r="DS120" s="600">
        <f t="shared" si="445"/>
        <v>0</v>
      </c>
      <c r="DT120" s="600">
        <f t="shared" si="446"/>
        <v>0</v>
      </c>
      <c r="DU120" s="600">
        <f t="shared" si="447"/>
        <v>0</v>
      </c>
      <c r="DV120" s="600">
        <f t="shared" si="448"/>
        <v>0</v>
      </c>
      <c r="DW120" s="603">
        <f t="shared" si="449"/>
        <v>28050.717741935485</v>
      </c>
      <c r="DX120" s="600">
        <f t="shared" si="450"/>
        <v>29363.223214285714</v>
      </c>
      <c r="DY120" s="600">
        <f t="shared" si="451"/>
        <v>31994.178571428572</v>
      </c>
      <c r="DZ120" s="600">
        <f t="shared" si="452"/>
        <v>29080.314285714285</v>
      </c>
      <c r="EA120" s="600">
        <f t="shared" si="453"/>
        <v>33180.129032258068</v>
      </c>
      <c r="EB120" s="600">
        <f t="shared" si="454"/>
        <v>32411.625</v>
      </c>
      <c r="EC120" s="600">
        <f t="shared" si="455"/>
        <v>41418.571428571428</v>
      </c>
      <c r="ED120" s="600">
        <f t="shared" si="456"/>
        <v>45360.185185185182</v>
      </c>
      <c r="EE120" s="603">
        <f t="shared" si="457"/>
        <v>45825.554198456819</v>
      </c>
      <c r="EF120" s="600">
        <f t="shared" si="458"/>
        <v>46274.346208737203</v>
      </c>
      <c r="EG120" s="600">
        <f t="shared" si="459"/>
        <v>46707.431455660255</v>
      </c>
      <c r="EH120" s="601">
        <f t="shared" si="460"/>
        <v>47125.620313378997</v>
      </c>
      <c r="EI120" s="603">
        <f t="shared" si="473"/>
        <v>29095.677419354841</v>
      </c>
      <c r="EJ120" s="600">
        <f t="shared" si="474"/>
        <v>29962.642857142855</v>
      </c>
      <c r="EK120" s="600">
        <f t="shared" si="475"/>
        <v>32030.25</v>
      </c>
      <c r="EL120" s="600">
        <f t="shared" si="476"/>
        <v>29109.171428571426</v>
      </c>
      <c r="EM120" s="600">
        <f t="shared" si="477"/>
        <v>33180.129032258068</v>
      </c>
      <c r="EN120" s="600">
        <f t="shared" si="478"/>
        <v>32411.625</v>
      </c>
      <c r="EO120" s="600">
        <f t="shared" si="386"/>
        <v>41418.571428571428</v>
      </c>
      <c r="EP120" s="601">
        <f t="shared" si="387"/>
        <v>45360.185185185182</v>
      </c>
      <c r="EQ120" s="600">
        <f t="shared" si="388"/>
        <v>45825.554198456819</v>
      </c>
      <c r="ER120" s="600">
        <f t="shared" si="389"/>
        <v>46274.346208737203</v>
      </c>
      <c r="ES120" s="600">
        <f t="shared" si="390"/>
        <v>46707.431455660255</v>
      </c>
      <c r="ET120" s="601">
        <f t="shared" si="391"/>
        <v>47125.620313378997</v>
      </c>
      <c r="EV120" s="605">
        <v>41198.519999999997</v>
      </c>
      <c r="EW120" s="604">
        <v>41198.519999999997</v>
      </c>
      <c r="EX120" s="604">
        <v>41198.519999999997</v>
      </c>
      <c r="EY120" s="604">
        <v>41198.519999999997</v>
      </c>
      <c r="EZ120" s="604">
        <v>41198.519999999997</v>
      </c>
      <c r="FA120" s="604">
        <v>41198.519999999997</v>
      </c>
      <c r="FB120" s="604">
        <v>32703.439999999999</v>
      </c>
      <c r="FC120" s="604">
        <v>3309.68</v>
      </c>
      <c r="FD120" s="605">
        <f t="shared" si="392"/>
        <v>3353.5217487537816</v>
      </c>
      <c r="FE120" s="604">
        <f t="shared" si="486"/>
        <v>3397.9442481945753</v>
      </c>
      <c r="FF120" s="604">
        <f t="shared" si="486"/>
        <v>3442.9551912491015</v>
      </c>
      <c r="FG120" s="606">
        <f t="shared" si="486"/>
        <v>3488.5623727486036</v>
      </c>
    </row>
    <row r="121" spans="1:163" x14ac:dyDescent="0.25">
      <c r="A121" s="108">
        <v>123</v>
      </c>
      <c r="B121" s="130" t="s">
        <v>114</v>
      </c>
      <c r="C121" s="605">
        <v>638567</v>
      </c>
      <c r="D121" s="604">
        <v>644861</v>
      </c>
      <c r="E121" s="604">
        <v>621001</v>
      </c>
      <c r="F121" s="604">
        <v>590205</v>
      </c>
      <c r="G121" s="604">
        <v>625858</v>
      </c>
      <c r="H121" s="604">
        <v>596335</v>
      </c>
      <c r="I121" s="600">
        <v>594056</v>
      </c>
      <c r="J121" s="601">
        <v>470571</v>
      </c>
      <c r="K121" s="600">
        <f t="shared" ref="K121:N121" si="504">J121*K$186</f>
        <v>484178.67155937286</v>
      </c>
      <c r="L121" s="600">
        <f t="shared" si="504"/>
        <v>497786.34311874572</v>
      </c>
      <c r="M121" s="600">
        <f t="shared" si="504"/>
        <v>511394.01467811858</v>
      </c>
      <c r="N121" s="600">
        <f t="shared" si="504"/>
        <v>525001.68623749132</v>
      </c>
      <c r="O121" s="603">
        <v>33316</v>
      </c>
      <c r="P121" s="600">
        <v>27000</v>
      </c>
      <c r="Q121" s="600">
        <v>29515</v>
      </c>
      <c r="R121" s="600">
        <v>23766</v>
      </c>
      <c r="S121" s="600">
        <v>32322</v>
      </c>
      <c r="T121" s="600">
        <v>21693</v>
      </c>
      <c r="U121" s="600">
        <v>23055</v>
      </c>
      <c r="V121" s="600">
        <v>26721</v>
      </c>
      <c r="W121" s="603">
        <f t="shared" si="335"/>
        <v>26723.096690865052</v>
      </c>
      <c r="X121" s="600">
        <f t="shared" si="482"/>
        <v>26725.193381730107</v>
      </c>
      <c r="Y121" s="600">
        <f t="shared" si="482"/>
        <v>26727.290072595162</v>
      </c>
      <c r="Z121" s="601">
        <f t="shared" si="482"/>
        <v>26729.386763460214</v>
      </c>
      <c r="AA121" s="604">
        <f t="shared" si="336"/>
        <v>605251</v>
      </c>
      <c r="AB121" s="604">
        <f t="shared" si="337"/>
        <v>617861</v>
      </c>
      <c r="AC121" s="604">
        <f t="shared" si="338"/>
        <v>591486</v>
      </c>
      <c r="AD121" s="604">
        <f t="shared" si="339"/>
        <v>566439</v>
      </c>
      <c r="AE121" s="604">
        <f t="shared" si="340"/>
        <v>593536</v>
      </c>
      <c r="AF121" s="604">
        <f t="shared" si="341"/>
        <v>574642</v>
      </c>
      <c r="AG121" s="604">
        <f t="shared" si="342"/>
        <v>571001</v>
      </c>
      <c r="AH121" s="604">
        <f t="shared" si="343"/>
        <v>443850</v>
      </c>
      <c r="AI121" s="605">
        <f t="shared" si="344"/>
        <v>457455.5748685078</v>
      </c>
      <c r="AJ121" s="604">
        <f t="shared" si="345"/>
        <v>471061.1497370156</v>
      </c>
      <c r="AK121" s="604">
        <f t="shared" si="346"/>
        <v>484666.7246055234</v>
      </c>
      <c r="AL121" s="606">
        <f t="shared" si="347"/>
        <v>498272.29947403108</v>
      </c>
      <c r="AM121" s="600">
        <f t="shared" si="348"/>
        <v>584801</v>
      </c>
      <c r="AN121" s="600">
        <f t="shared" si="349"/>
        <v>597411</v>
      </c>
      <c r="AO121" s="600">
        <f t="shared" si="350"/>
        <v>571036</v>
      </c>
      <c r="AP121" s="600">
        <f t="shared" si="351"/>
        <v>545989</v>
      </c>
      <c r="AQ121" s="600">
        <f t="shared" si="352"/>
        <v>593536</v>
      </c>
      <c r="AR121" s="600">
        <f t="shared" si="353"/>
        <v>534932</v>
      </c>
      <c r="AS121" s="600">
        <f t="shared" si="354"/>
        <v>518904.75</v>
      </c>
      <c r="AT121" s="600">
        <f t="shared" si="355"/>
        <v>370910</v>
      </c>
      <c r="AU121" s="603">
        <f t="shared" si="356"/>
        <v>383367.64316309965</v>
      </c>
      <c r="AV121" s="600">
        <f t="shared" si="428"/>
        <v>395825.82392640598</v>
      </c>
      <c r="AW121" s="600">
        <f t="shared" si="429"/>
        <v>408284.52332372841</v>
      </c>
      <c r="AX121" s="601">
        <f t="shared" si="430"/>
        <v>420743.72108852473</v>
      </c>
      <c r="AY121" s="600">
        <f t="shared" si="431"/>
        <v>20450</v>
      </c>
      <c r="AZ121" s="600">
        <f t="shared" si="432"/>
        <v>20450</v>
      </c>
      <c r="BA121" s="600">
        <f t="shared" si="433"/>
        <v>20450</v>
      </c>
      <c r="BB121" s="600">
        <f t="shared" si="434"/>
        <v>20450</v>
      </c>
      <c r="BC121" s="600">
        <f t="shared" si="435"/>
        <v>0</v>
      </c>
      <c r="BD121" s="600">
        <f t="shared" si="436"/>
        <v>39710</v>
      </c>
      <c r="BE121" s="600">
        <f t="shared" si="357"/>
        <v>52096.25</v>
      </c>
      <c r="BF121" s="600">
        <f t="shared" si="358"/>
        <v>72940</v>
      </c>
      <c r="BG121" s="603">
        <f t="shared" si="359"/>
        <v>72972.989982896848</v>
      </c>
      <c r="BH121" s="600">
        <f t="shared" si="360"/>
        <v>73005.979965793682</v>
      </c>
      <c r="BI121" s="600">
        <f t="shared" si="361"/>
        <v>73038.96994869053</v>
      </c>
      <c r="BJ121" s="601">
        <f t="shared" si="362"/>
        <v>73071.959931587378</v>
      </c>
      <c r="BK121" s="604">
        <v>16360</v>
      </c>
      <c r="BL121" s="604">
        <v>16360</v>
      </c>
      <c r="BM121" s="604">
        <v>16360</v>
      </c>
      <c r="BN121" s="604">
        <v>16360</v>
      </c>
      <c r="BO121" s="604">
        <v>0</v>
      </c>
      <c r="BP121" s="604">
        <v>31768</v>
      </c>
      <c r="BQ121" s="604">
        <v>41677</v>
      </c>
      <c r="BR121" s="604">
        <v>58352</v>
      </c>
      <c r="BS121" s="605">
        <f t="shared" si="363"/>
        <v>58378.391986317474</v>
      </c>
      <c r="BT121" s="604">
        <f t="shared" si="483"/>
        <v>58404.783972634948</v>
      </c>
      <c r="BU121" s="604">
        <f t="shared" si="483"/>
        <v>58431.17595895243</v>
      </c>
      <c r="BV121" s="606">
        <f t="shared" si="483"/>
        <v>58457.567945269904</v>
      </c>
      <c r="BW121" s="604">
        <f t="shared" si="462"/>
        <v>334140.76</v>
      </c>
      <c r="BX121" s="604">
        <f t="shared" si="463"/>
        <v>334140.76</v>
      </c>
      <c r="BY121" s="604">
        <f t="shared" si="464"/>
        <v>334140.76</v>
      </c>
      <c r="BZ121" s="604">
        <f t="shared" si="465"/>
        <v>335427.09999999998</v>
      </c>
      <c r="CA121" s="604">
        <f t="shared" si="466"/>
        <v>319067.09999999998</v>
      </c>
      <c r="CB121" s="604">
        <f t="shared" si="467"/>
        <v>350913.86</v>
      </c>
      <c r="CC121" s="604">
        <f t="shared" si="468"/>
        <v>360803.5</v>
      </c>
      <c r="CD121" s="604">
        <f t="shared" si="371"/>
        <v>370675</v>
      </c>
      <c r="CE121" s="605">
        <f t="shared" si="469"/>
        <v>374838.58546001505</v>
      </c>
      <c r="CF121" s="604">
        <f t="shared" si="470"/>
        <v>379056.97434417374</v>
      </c>
      <c r="CG121" s="604">
        <f t="shared" si="471"/>
        <v>383330.89260723663</v>
      </c>
      <c r="CH121" s="606">
        <f t="shared" si="472"/>
        <v>387661.07582034013</v>
      </c>
      <c r="CI121" s="159">
        <f t="shared" si="376"/>
        <v>19.714285714285715</v>
      </c>
      <c r="CJ121" s="157">
        <v>24</v>
      </c>
      <c r="CK121" s="158">
        <v>21</v>
      </c>
      <c r="CL121" s="158">
        <v>23</v>
      </c>
      <c r="CM121" s="158">
        <v>21</v>
      </c>
      <c r="CN121" s="158">
        <v>20</v>
      </c>
      <c r="CO121" s="158">
        <v>20</v>
      </c>
      <c r="CP121" s="158">
        <v>15</v>
      </c>
      <c r="CQ121" s="158">
        <v>18</v>
      </c>
      <c r="CR121" s="157">
        <f t="shared" si="377"/>
        <v>18.332432448670602</v>
      </c>
      <c r="CS121" s="158">
        <f t="shared" si="484"/>
        <v>18.664864897341204</v>
      </c>
      <c r="CT121" s="158">
        <f t="shared" si="484"/>
        <v>18.997297346011806</v>
      </c>
      <c r="CU121" s="158">
        <f t="shared" si="484"/>
        <v>19.329729794682407</v>
      </c>
      <c r="CV121" s="310">
        <f t="shared" si="378"/>
        <v>18.831081121676505</v>
      </c>
      <c r="CW121" s="604">
        <f t="shared" si="379"/>
        <v>23942.636025356122</v>
      </c>
      <c r="CX121" s="600">
        <f t="shared" si="304"/>
        <v>23942.636025356122</v>
      </c>
      <c r="CY121" s="604">
        <f t="shared" si="305"/>
        <v>25032.781477250788</v>
      </c>
      <c r="CZ121" s="604">
        <f t="shared" si="306"/>
        <v>25146.285287234725</v>
      </c>
      <c r="DA121" s="604">
        <f t="shared" si="307"/>
        <v>25232.422514871636</v>
      </c>
      <c r="DB121" s="604">
        <f t="shared" si="308"/>
        <v>26048.122113012643</v>
      </c>
      <c r="DC121" s="604">
        <f t="shared" si="493"/>
        <v>26479.357627926373</v>
      </c>
      <c r="DD121" s="604">
        <f t="shared" si="493"/>
        <v>26931.540509428491</v>
      </c>
      <c r="DE121" s="605">
        <f t="shared" si="488"/>
        <v>27150.99054421578</v>
      </c>
      <c r="DF121" s="604">
        <f t="shared" si="489"/>
        <v>27524.333956490984</v>
      </c>
      <c r="DG121" s="604">
        <f t="shared" si="490"/>
        <v>27884.378428171603</v>
      </c>
      <c r="DH121" s="606">
        <f t="shared" si="491"/>
        <v>28231.822111100952</v>
      </c>
      <c r="DJ121" s="9" t="s">
        <v>114</v>
      </c>
      <c r="DK121" s="603">
        <f t="shared" si="437"/>
        <v>852.08333333333337</v>
      </c>
      <c r="DL121" s="600">
        <f t="shared" si="438"/>
        <v>973.80952380952385</v>
      </c>
      <c r="DM121" s="600">
        <f t="shared" si="439"/>
        <v>889.13043478260875</v>
      </c>
      <c r="DN121" s="600">
        <f t="shared" si="440"/>
        <v>973.80952380952385</v>
      </c>
      <c r="DO121" s="600">
        <f t="shared" si="441"/>
        <v>0</v>
      </c>
      <c r="DP121" s="600">
        <f t="shared" si="442"/>
        <v>1985.5</v>
      </c>
      <c r="DQ121" s="600">
        <f t="shared" si="443"/>
        <v>3473.0833333333335</v>
      </c>
      <c r="DR121" s="601">
        <f t="shared" si="444"/>
        <v>4052.2222222222222</v>
      </c>
      <c r="DS121" s="600">
        <f t="shared" si="445"/>
        <v>3980.5405085885682</v>
      </c>
      <c r="DT121" s="600">
        <f t="shared" si="446"/>
        <v>3911.4121836581485</v>
      </c>
      <c r="DU121" s="600">
        <f t="shared" si="447"/>
        <v>3844.7032026913002</v>
      </c>
      <c r="DV121" s="600">
        <f t="shared" si="448"/>
        <v>3780.288742147312</v>
      </c>
      <c r="DW121" s="603">
        <f t="shared" si="449"/>
        <v>24366.708333333332</v>
      </c>
      <c r="DX121" s="600">
        <f t="shared" si="450"/>
        <v>28448.142857142859</v>
      </c>
      <c r="DY121" s="600">
        <f t="shared" si="451"/>
        <v>24827.652173913044</v>
      </c>
      <c r="DZ121" s="600">
        <f t="shared" si="452"/>
        <v>25999.476190476191</v>
      </c>
      <c r="EA121" s="600">
        <f t="shared" si="453"/>
        <v>29676.799999999999</v>
      </c>
      <c r="EB121" s="600">
        <f t="shared" si="454"/>
        <v>26746.6</v>
      </c>
      <c r="EC121" s="600">
        <f t="shared" si="455"/>
        <v>34593.65</v>
      </c>
      <c r="ED121" s="600">
        <f t="shared" si="456"/>
        <v>20606.111111111109</v>
      </c>
      <c r="EE121" s="603">
        <f t="shared" si="457"/>
        <v>20972.807943633918</v>
      </c>
      <c r="EF121" s="600">
        <f t="shared" si="458"/>
        <v>21326.442594713055</v>
      </c>
      <c r="EG121" s="600">
        <f t="shared" si="459"/>
        <v>21667.70078709369</v>
      </c>
      <c r="EH121" s="601">
        <f t="shared" si="460"/>
        <v>21997.221071316577</v>
      </c>
      <c r="EI121" s="603">
        <f t="shared" si="473"/>
        <v>25218.791666666664</v>
      </c>
      <c r="EJ121" s="600">
        <f t="shared" si="474"/>
        <v>29421.952380952382</v>
      </c>
      <c r="EK121" s="600">
        <f t="shared" si="475"/>
        <v>25716.782608695652</v>
      </c>
      <c r="EL121" s="600">
        <f t="shared" si="476"/>
        <v>26973.285714285714</v>
      </c>
      <c r="EM121" s="600">
        <f t="shared" si="477"/>
        <v>29676.799999999999</v>
      </c>
      <c r="EN121" s="600">
        <f t="shared" si="478"/>
        <v>28732.1</v>
      </c>
      <c r="EO121" s="600">
        <f t="shared" si="386"/>
        <v>38066.733333333337</v>
      </c>
      <c r="EP121" s="601">
        <f t="shared" si="387"/>
        <v>24658.333333333332</v>
      </c>
      <c r="EQ121" s="600">
        <f t="shared" si="388"/>
        <v>24953.348452222486</v>
      </c>
      <c r="ER121" s="600">
        <f t="shared" si="389"/>
        <v>25237.854778371202</v>
      </c>
      <c r="ES121" s="600">
        <f t="shared" si="390"/>
        <v>25512.403989784991</v>
      </c>
      <c r="ET121" s="601">
        <f t="shared" si="391"/>
        <v>25777.50981346389</v>
      </c>
      <c r="EV121" s="605">
        <v>317780.76</v>
      </c>
      <c r="EW121" s="604">
        <v>317780.76</v>
      </c>
      <c r="EX121" s="604">
        <v>317780.76</v>
      </c>
      <c r="EY121" s="604">
        <v>319067.09999999998</v>
      </c>
      <c r="EZ121" s="604">
        <v>319067.09999999998</v>
      </c>
      <c r="FA121" s="604">
        <v>319145.86</v>
      </c>
      <c r="FB121" s="604">
        <v>319126.5</v>
      </c>
      <c r="FC121" s="604">
        <v>312323</v>
      </c>
      <c r="FD121" s="605">
        <f t="shared" si="392"/>
        <v>316460.19347369758</v>
      </c>
      <c r="FE121" s="604">
        <f t="shared" si="486"/>
        <v>320652.1903715388</v>
      </c>
      <c r="FF121" s="604">
        <f t="shared" si="486"/>
        <v>324899.71664828423</v>
      </c>
      <c r="FG121" s="606">
        <f t="shared" si="486"/>
        <v>329203.50787507021</v>
      </c>
    </row>
    <row r="122" spans="1:163" x14ac:dyDescent="0.25">
      <c r="A122" s="108">
        <v>124</v>
      </c>
      <c r="B122" s="130" t="s">
        <v>115</v>
      </c>
      <c r="C122" s="605">
        <v>5261515</v>
      </c>
      <c r="D122" s="604">
        <v>5170691</v>
      </c>
      <c r="E122" s="604">
        <v>5662972</v>
      </c>
      <c r="F122" s="604">
        <v>5933468</v>
      </c>
      <c r="G122" s="604">
        <v>6602412</v>
      </c>
      <c r="H122" s="604">
        <v>7282146</v>
      </c>
      <c r="I122" s="600">
        <v>7540055</v>
      </c>
      <c r="J122" s="601">
        <v>7760111</v>
      </c>
      <c r="K122" s="600">
        <f t="shared" ref="K122:N122" si="505">J122*K$186</f>
        <v>7984512.9324443638</v>
      </c>
      <c r="L122" s="600">
        <f t="shared" si="505"/>
        <v>8208914.8648887277</v>
      </c>
      <c r="M122" s="600">
        <f t="shared" si="505"/>
        <v>8433316.7973330915</v>
      </c>
      <c r="N122" s="600">
        <f t="shared" si="505"/>
        <v>8657718.7297774535</v>
      </c>
      <c r="O122" s="603">
        <v>514200</v>
      </c>
      <c r="P122" s="600">
        <v>422455</v>
      </c>
      <c r="Q122" s="600">
        <v>562759</v>
      </c>
      <c r="R122" s="600">
        <v>536893</v>
      </c>
      <c r="S122" s="600">
        <v>485962</v>
      </c>
      <c r="T122" s="600">
        <v>512405</v>
      </c>
      <c r="U122" s="600">
        <v>464815</v>
      </c>
      <c r="V122" s="600">
        <v>578370</v>
      </c>
      <c r="W122" s="603">
        <f t="shared" si="335"/>
        <v>578415.38239944691</v>
      </c>
      <c r="X122" s="600">
        <f t="shared" si="482"/>
        <v>578460.76479889383</v>
      </c>
      <c r="Y122" s="600">
        <f t="shared" si="482"/>
        <v>578506.14719834074</v>
      </c>
      <c r="Z122" s="601">
        <f t="shared" si="482"/>
        <v>578551.52959778765</v>
      </c>
      <c r="AA122" s="604">
        <f t="shared" si="336"/>
        <v>4747315</v>
      </c>
      <c r="AB122" s="604">
        <f t="shared" si="337"/>
        <v>4748236</v>
      </c>
      <c r="AC122" s="604">
        <f t="shared" si="338"/>
        <v>5100213</v>
      </c>
      <c r="AD122" s="604">
        <f t="shared" si="339"/>
        <v>5396575</v>
      </c>
      <c r="AE122" s="604">
        <f t="shared" si="340"/>
        <v>6116450</v>
      </c>
      <c r="AF122" s="604">
        <f t="shared" si="341"/>
        <v>6769741</v>
      </c>
      <c r="AG122" s="604">
        <f t="shared" si="342"/>
        <v>7075240</v>
      </c>
      <c r="AH122" s="604">
        <f t="shared" si="343"/>
        <v>7181741</v>
      </c>
      <c r="AI122" s="605">
        <f t="shared" si="344"/>
        <v>7406097.5500449166</v>
      </c>
      <c r="AJ122" s="604">
        <f t="shared" si="345"/>
        <v>7630454.1000898341</v>
      </c>
      <c r="AK122" s="604">
        <f t="shared" si="346"/>
        <v>7854810.6501347506</v>
      </c>
      <c r="AL122" s="606">
        <f t="shared" si="347"/>
        <v>8079167.2001796663</v>
      </c>
      <c r="AM122" s="600">
        <f t="shared" si="348"/>
        <v>4165657.5</v>
      </c>
      <c r="AN122" s="600">
        <f t="shared" si="349"/>
        <v>4207963.5</v>
      </c>
      <c r="AO122" s="600">
        <f t="shared" si="350"/>
        <v>4532329.25</v>
      </c>
      <c r="AP122" s="600">
        <f t="shared" si="351"/>
        <v>4879338.75</v>
      </c>
      <c r="AQ122" s="600">
        <f t="shared" si="352"/>
        <v>5179027.5</v>
      </c>
      <c r="AR122" s="600">
        <f t="shared" si="353"/>
        <v>5670726</v>
      </c>
      <c r="AS122" s="600">
        <f t="shared" si="354"/>
        <v>6131595</v>
      </c>
      <c r="AT122" s="600">
        <f t="shared" si="355"/>
        <v>6241794.75</v>
      </c>
      <c r="AU122" s="603">
        <f t="shared" si="356"/>
        <v>6451436.0422078371</v>
      </c>
      <c r="AV122" s="600">
        <f t="shared" si="428"/>
        <v>6661086.3813277213</v>
      </c>
      <c r="AW122" s="600">
        <f t="shared" si="429"/>
        <v>6870745.4481903976</v>
      </c>
      <c r="AX122" s="601">
        <f t="shared" si="430"/>
        <v>7080412.9017438674</v>
      </c>
      <c r="AY122" s="600">
        <f t="shared" si="431"/>
        <v>581657.5</v>
      </c>
      <c r="AZ122" s="600">
        <f t="shared" si="432"/>
        <v>540272.5</v>
      </c>
      <c r="BA122" s="600">
        <f t="shared" si="433"/>
        <v>567883.75</v>
      </c>
      <c r="BB122" s="600">
        <f t="shared" si="434"/>
        <v>517236.25</v>
      </c>
      <c r="BC122" s="600">
        <f t="shared" si="435"/>
        <v>937422.5</v>
      </c>
      <c r="BD122" s="600">
        <f t="shared" si="436"/>
        <v>1099015</v>
      </c>
      <c r="BE122" s="600">
        <f t="shared" si="357"/>
        <v>943645</v>
      </c>
      <c r="BF122" s="600">
        <f t="shared" si="358"/>
        <v>939946.25</v>
      </c>
      <c r="BG122" s="603">
        <f t="shared" si="359"/>
        <v>940371.37764890934</v>
      </c>
      <c r="BH122" s="600">
        <f t="shared" si="360"/>
        <v>940796.5052978188</v>
      </c>
      <c r="BI122" s="600">
        <f t="shared" si="361"/>
        <v>941221.63294672826</v>
      </c>
      <c r="BJ122" s="601">
        <f t="shared" si="362"/>
        <v>941646.76059563761</v>
      </c>
      <c r="BK122" s="604">
        <v>465326</v>
      </c>
      <c r="BL122" s="604">
        <v>432218</v>
      </c>
      <c r="BM122" s="604">
        <v>454307</v>
      </c>
      <c r="BN122" s="604">
        <v>413789</v>
      </c>
      <c r="BO122" s="604">
        <v>749938</v>
      </c>
      <c r="BP122" s="604">
        <v>879212</v>
      </c>
      <c r="BQ122" s="604">
        <v>754916</v>
      </c>
      <c r="BR122" s="604">
        <v>751957</v>
      </c>
      <c r="BS122" s="605">
        <f t="shared" si="363"/>
        <v>752297.10211912752</v>
      </c>
      <c r="BT122" s="604">
        <f t="shared" si="483"/>
        <v>752637.20423825504</v>
      </c>
      <c r="BU122" s="604">
        <f t="shared" si="483"/>
        <v>752977.30635738256</v>
      </c>
      <c r="BV122" s="606">
        <f t="shared" si="483"/>
        <v>753317.40847651009</v>
      </c>
      <c r="BW122" s="604">
        <f t="shared" si="462"/>
        <v>2629357.7600000002</v>
      </c>
      <c r="BX122" s="604">
        <f t="shared" si="463"/>
        <v>2596249.7600000002</v>
      </c>
      <c r="BY122" s="604">
        <f t="shared" si="464"/>
        <v>2618338.7600000002</v>
      </c>
      <c r="BZ122" s="604">
        <f t="shared" si="465"/>
        <v>2614689.6800000002</v>
      </c>
      <c r="CA122" s="604">
        <f t="shared" si="466"/>
        <v>2958178.1</v>
      </c>
      <c r="CB122" s="604">
        <f t="shared" si="467"/>
        <v>3095261.66</v>
      </c>
      <c r="CC122" s="604">
        <f t="shared" si="468"/>
        <v>2983144.42</v>
      </c>
      <c r="CD122" s="604">
        <f t="shared" si="371"/>
        <v>2971684.62</v>
      </c>
      <c r="CE122" s="605">
        <f t="shared" si="469"/>
        <v>3001428.3927512942</v>
      </c>
      <c r="CF122" s="604">
        <f t="shared" si="470"/>
        <v>3031561.6618709066</v>
      </c>
      <c r="CG122" s="604">
        <f t="shared" si="471"/>
        <v>3062089.5868310276</v>
      </c>
      <c r="CH122" s="606">
        <f t="shared" si="472"/>
        <v>3093017.3954489096</v>
      </c>
      <c r="CI122" s="159">
        <f t="shared" si="376"/>
        <v>257.85714285714283</v>
      </c>
      <c r="CJ122" s="157">
        <v>190</v>
      </c>
      <c r="CK122" s="158">
        <v>227</v>
      </c>
      <c r="CL122" s="158">
        <v>236</v>
      </c>
      <c r="CM122" s="158">
        <v>243</v>
      </c>
      <c r="CN122" s="158">
        <v>256</v>
      </c>
      <c r="CO122" s="158">
        <v>268</v>
      </c>
      <c r="CP122" s="158">
        <v>282</v>
      </c>
      <c r="CQ122" s="158">
        <v>293</v>
      </c>
      <c r="CR122" s="157">
        <f t="shared" si="377"/>
        <v>298.41126152558257</v>
      </c>
      <c r="CS122" s="158">
        <f t="shared" si="484"/>
        <v>303.82252305116515</v>
      </c>
      <c r="CT122" s="158">
        <f t="shared" si="484"/>
        <v>309.23378457674772</v>
      </c>
      <c r="CU122" s="158">
        <f t="shared" si="484"/>
        <v>314.6450461023303</v>
      </c>
      <c r="CV122" s="310">
        <f t="shared" si="378"/>
        <v>306.52815381395641</v>
      </c>
      <c r="CW122" s="604">
        <f t="shared" si="379"/>
        <v>23942.636025356122</v>
      </c>
      <c r="CX122" s="600">
        <f t="shared" si="304"/>
        <v>23942.636025356122</v>
      </c>
      <c r="CY122" s="604">
        <f t="shared" si="305"/>
        <v>25032.781477250788</v>
      </c>
      <c r="CZ122" s="604">
        <f t="shared" si="306"/>
        <v>25146.285287234725</v>
      </c>
      <c r="DA122" s="604">
        <f t="shared" si="307"/>
        <v>25232.422514871636</v>
      </c>
      <c r="DB122" s="604">
        <f t="shared" si="308"/>
        <v>26048.122113012643</v>
      </c>
      <c r="DC122" s="604">
        <f t="shared" si="493"/>
        <v>26479.357627926373</v>
      </c>
      <c r="DD122" s="604">
        <f t="shared" si="493"/>
        <v>26931.540509428491</v>
      </c>
      <c r="DE122" s="605">
        <f t="shared" si="488"/>
        <v>27150.99054421578</v>
      </c>
      <c r="DF122" s="604">
        <f t="shared" si="489"/>
        <v>27524.333956490984</v>
      </c>
      <c r="DG122" s="604">
        <f t="shared" si="490"/>
        <v>27884.378428171603</v>
      </c>
      <c r="DH122" s="606">
        <f t="shared" si="491"/>
        <v>28231.822111100952</v>
      </c>
      <c r="DJ122" s="9" t="s">
        <v>115</v>
      </c>
      <c r="DK122" s="603">
        <f t="shared" si="437"/>
        <v>3061.3552631578946</v>
      </c>
      <c r="DL122" s="600">
        <f t="shared" si="438"/>
        <v>2380.0550660792951</v>
      </c>
      <c r="DM122" s="600">
        <f t="shared" si="439"/>
        <v>2406.2870762711864</v>
      </c>
      <c r="DN122" s="600">
        <f t="shared" si="440"/>
        <v>2128.5442386831278</v>
      </c>
      <c r="DO122" s="600">
        <f t="shared" si="441"/>
        <v>3661.806640625</v>
      </c>
      <c r="DP122" s="600">
        <f t="shared" si="442"/>
        <v>4100.8022388059699</v>
      </c>
      <c r="DQ122" s="600">
        <f t="shared" si="443"/>
        <v>3346.2588652482268</v>
      </c>
      <c r="DR122" s="601">
        <f t="shared" si="444"/>
        <v>3208.0076791808874</v>
      </c>
      <c r="DS122" s="600">
        <f t="shared" si="445"/>
        <v>3151.2596838383461</v>
      </c>
      <c r="DT122" s="600">
        <f t="shared" si="446"/>
        <v>3096.5331202235598</v>
      </c>
      <c r="DU122" s="600">
        <f t="shared" si="447"/>
        <v>3043.7218696365617</v>
      </c>
      <c r="DV122" s="600">
        <f t="shared" si="448"/>
        <v>2992.7271134896273</v>
      </c>
      <c r="DW122" s="603">
        <f t="shared" si="449"/>
        <v>21924.513157894737</v>
      </c>
      <c r="DX122" s="600">
        <f t="shared" si="450"/>
        <v>18537.284140969165</v>
      </c>
      <c r="DY122" s="600">
        <f t="shared" si="451"/>
        <v>19204.784957627118</v>
      </c>
      <c r="DZ122" s="600">
        <f t="shared" si="452"/>
        <v>20079.583333333332</v>
      </c>
      <c r="EA122" s="600">
        <f t="shared" si="453"/>
        <v>20230.576171875</v>
      </c>
      <c r="EB122" s="600">
        <f t="shared" si="454"/>
        <v>21159.425373134327</v>
      </c>
      <c r="EC122" s="600">
        <f t="shared" si="455"/>
        <v>21743.244680851065</v>
      </c>
      <c r="ED122" s="600">
        <f t="shared" si="456"/>
        <v>21303.053754266213</v>
      </c>
      <c r="EE122" s="603">
        <f t="shared" si="457"/>
        <v>21667.165439202785</v>
      </c>
      <c r="EF122" s="600">
        <f t="shared" si="458"/>
        <v>22018.307028756539</v>
      </c>
      <c r="EG122" s="600">
        <f t="shared" si="459"/>
        <v>22357.159411448982</v>
      </c>
      <c r="EH122" s="601">
        <f t="shared" si="460"/>
        <v>22684.35663615289</v>
      </c>
      <c r="EI122" s="603">
        <f t="shared" si="473"/>
        <v>24985.86842105263</v>
      </c>
      <c r="EJ122" s="600">
        <f t="shared" si="474"/>
        <v>20917.339207048459</v>
      </c>
      <c r="EK122" s="600">
        <f t="shared" si="475"/>
        <v>21611.072033898305</v>
      </c>
      <c r="EL122" s="600">
        <f t="shared" si="476"/>
        <v>22208.127572016459</v>
      </c>
      <c r="EM122" s="600">
        <f t="shared" si="477"/>
        <v>23892.3828125</v>
      </c>
      <c r="EN122" s="600">
        <f t="shared" si="478"/>
        <v>25260.227611940296</v>
      </c>
      <c r="EO122" s="600">
        <f t="shared" si="386"/>
        <v>25089.503546099291</v>
      </c>
      <c r="EP122" s="601">
        <f t="shared" si="387"/>
        <v>24511.061433447099</v>
      </c>
      <c r="EQ122" s="600">
        <f t="shared" si="388"/>
        <v>24818.425123041132</v>
      </c>
      <c r="ER122" s="600">
        <f t="shared" si="389"/>
        <v>25114.8401489801</v>
      </c>
      <c r="ES122" s="600">
        <f t="shared" si="390"/>
        <v>25400.881281085545</v>
      </c>
      <c r="ET122" s="601">
        <f t="shared" si="391"/>
        <v>25677.083749642516</v>
      </c>
      <c r="EV122" s="605">
        <v>2164031.7600000002</v>
      </c>
      <c r="EW122" s="604">
        <v>2164031.7600000002</v>
      </c>
      <c r="EX122" s="604">
        <v>2164031.7600000002</v>
      </c>
      <c r="EY122" s="604">
        <v>2200900.6800000002</v>
      </c>
      <c r="EZ122" s="604">
        <v>2208240.1</v>
      </c>
      <c r="FA122" s="604">
        <v>2216049.66</v>
      </c>
      <c r="FB122" s="604">
        <v>2228228.42</v>
      </c>
      <c r="FC122" s="604">
        <v>2219727.62</v>
      </c>
      <c r="FD122" s="605">
        <f t="shared" si="392"/>
        <v>2249131.2906321669</v>
      </c>
      <c r="FE122" s="604">
        <f t="shared" si="486"/>
        <v>2278924.4576326516</v>
      </c>
      <c r="FF122" s="604">
        <f t="shared" si="486"/>
        <v>2309112.2804736448</v>
      </c>
      <c r="FG122" s="606">
        <f t="shared" si="486"/>
        <v>2339699.9869723995</v>
      </c>
    </row>
    <row r="123" spans="1:163" x14ac:dyDescent="0.25">
      <c r="A123" s="108">
        <v>125</v>
      </c>
      <c r="B123" s="130" t="s">
        <v>116</v>
      </c>
      <c r="C123" s="605">
        <v>508763</v>
      </c>
      <c r="D123" s="604">
        <v>536059</v>
      </c>
      <c r="E123" s="604">
        <v>545001</v>
      </c>
      <c r="F123" s="604">
        <v>575344</v>
      </c>
      <c r="G123" s="604">
        <v>616961</v>
      </c>
      <c r="H123" s="604">
        <v>665936</v>
      </c>
      <c r="I123" s="600">
        <v>759022</v>
      </c>
      <c r="J123" s="601">
        <v>736650</v>
      </c>
      <c r="K123" s="600">
        <f t="shared" ref="K123:N123" si="506">J123*K$186</f>
        <v>757951.97410000197</v>
      </c>
      <c r="L123" s="600">
        <f t="shared" si="506"/>
        <v>779253.94820000394</v>
      </c>
      <c r="M123" s="600">
        <f t="shared" si="506"/>
        <v>800555.92230000591</v>
      </c>
      <c r="N123" s="600">
        <f t="shared" si="506"/>
        <v>821857.89640000777</v>
      </c>
      <c r="O123" s="603">
        <v>0</v>
      </c>
      <c r="P123" s="600">
        <v>0</v>
      </c>
      <c r="Q123" s="600">
        <v>0</v>
      </c>
      <c r="R123" s="600">
        <v>0</v>
      </c>
      <c r="S123" s="600">
        <v>0</v>
      </c>
      <c r="T123" s="600">
        <v>0</v>
      </c>
      <c r="U123" s="600">
        <v>0</v>
      </c>
      <c r="V123" s="600">
        <v>0</v>
      </c>
      <c r="W123" s="603">
        <f t="shared" si="335"/>
        <v>0</v>
      </c>
      <c r="X123" s="600">
        <f t="shared" si="482"/>
        <v>0</v>
      </c>
      <c r="Y123" s="600">
        <f t="shared" si="482"/>
        <v>0</v>
      </c>
      <c r="Z123" s="601">
        <f t="shared" si="482"/>
        <v>0</v>
      </c>
      <c r="AA123" s="604">
        <f t="shared" si="336"/>
        <v>508763</v>
      </c>
      <c r="AB123" s="604">
        <f t="shared" si="337"/>
        <v>536059</v>
      </c>
      <c r="AC123" s="604">
        <f t="shared" si="338"/>
        <v>545001</v>
      </c>
      <c r="AD123" s="604">
        <f t="shared" si="339"/>
        <v>575344</v>
      </c>
      <c r="AE123" s="604">
        <f t="shared" si="340"/>
        <v>616961</v>
      </c>
      <c r="AF123" s="604">
        <f t="shared" si="341"/>
        <v>665936</v>
      </c>
      <c r="AG123" s="604">
        <f t="shared" si="342"/>
        <v>759022</v>
      </c>
      <c r="AH123" s="604">
        <f t="shared" si="343"/>
        <v>736650</v>
      </c>
      <c r="AI123" s="605">
        <f t="shared" si="344"/>
        <v>757951.97410000197</v>
      </c>
      <c r="AJ123" s="604">
        <f t="shared" si="345"/>
        <v>779253.94820000394</v>
      </c>
      <c r="AK123" s="604">
        <f t="shared" si="346"/>
        <v>800555.92230000591</v>
      </c>
      <c r="AL123" s="606">
        <f t="shared" si="347"/>
        <v>821857.89640000777</v>
      </c>
      <c r="AM123" s="600">
        <f t="shared" si="348"/>
        <v>508456.75</v>
      </c>
      <c r="AN123" s="600">
        <f t="shared" si="349"/>
        <v>535752.75</v>
      </c>
      <c r="AO123" s="600">
        <f t="shared" si="350"/>
        <v>544694.75</v>
      </c>
      <c r="AP123" s="600">
        <f t="shared" si="351"/>
        <v>575037.75</v>
      </c>
      <c r="AQ123" s="600">
        <f t="shared" si="352"/>
        <v>616961</v>
      </c>
      <c r="AR123" s="600">
        <f t="shared" si="353"/>
        <v>665936</v>
      </c>
      <c r="AS123" s="600">
        <f t="shared" si="354"/>
        <v>759022</v>
      </c>
      <c r="AT123" s="600">
        <f t="shared" si="355"/>
        <v>736650</v>
      </c>
      <c r="AU123" s="603">
        <f t="shared" si="356"/>
        <v>757951.97410000197</v>
      </c>
      <c r="AV123" s="600">
        <f t="shared" si="428"/>
        <v>779253.94820000394</v>
      </c>
      <c r="AW123" s="600">
        <f t="shared" si="429"/>
        <v>800555.92230000591</v>
      </c>
      <c r="AX123" s="601">
        <f t="shared" si="430"/>
        <v>821857.89640000777</v>
      </c>
      <c r="AY123" s="600">
        <f t="shared" si="431"/>
        <v>306.25</v>
      </c>
      <c r="AZ123" s="600">
        <f t="shared" si="432"/>
        <v>306.25</v>
      </c>
      <c r="BA123" s="600">
        <f t="shared" si="433"/>
        <v>306.25</v>
      </c>
      <c r="BB123" s="600">
        <f t="shared" si="434"/>
        <v>306.25</v>
      </c>
      <c r="BC123" s="600">
        <f t="shared" si="435"/>
        <v>0</v>
      </c>
      <c r="BD123" s="600">
        <f t="shared" si="436"/>
        <v>0</v>
      </c>
      <c r="BE123" s="600">
        <f t="shared" si="357"/>
        <v>0</v>
      </c>
      <c r="BF123" s="600">
        <f t="shared" si="358"/>
        <v>0</v>
      </c>
      <c r="BG123" s="603">
        <f t="shared" si="359"/>
        <v>0</v>
      </c>
      <c r="BH123" s="600">
        <f t="shared" si="360"/>
        <v>0</v>
      </c>
      <c r="BI123" s="600">
        <f t="shared" si="361"/>
        <v>0</v>
      </c>
      <c r="BJ123" s="601">
        <f t="shared" si="362"/>
        <v>0</v>
      </c>
      <c r="BK123" s="604">
        <v>245</v>
      </c>
      <c r="BL123" s="604">
        <v>245</v>
      </c>
      <c r="BM123" s="604">
        <v>245</v>
      </c>
      <c r="BN123" s="604">
        <v>245</v>
      </c>
      <c r="BO123" s="604">
        <v>0</v>
      </c>
      <c r="BP123" s="604">
        <v>0</v>
      </c>
      <c r="BQ123" s="604">
        <v>0</v>
      </c>
      <c r="BR123" s="604">
        <v>0</v>
      </c>
      <c r="BS123" s="605">
        <f t="shared" si="363"/>
        <v>0</v>
      </c>
      <c r="BT123" s="604">
        <f t="shared" si="483"/>
        <v>0</v>
      </c>
      <c r="BU123" s="604">
        <f t="shared" si="483"/>
        <v>0</v>
      </c>
      <c r="BV123" s="606">
        <f t="shared" si="483"/>
        <v>0</v>
      </c>
      <c r="BW123" s="604">
        <f t="shared" si="462"/>
        <v>32320.560000000001</v>
      </c>
      <c r="BX123" s="604">
        <f t="shared" si="463"/>
        <v>32320.560000000001</v>
      </c>
      <c r="BY123" s="604">
        <f t="shared" si="464"/>
        <v>32320.560000000001</v>
      </c>
      <c r="BZ123" s="604">
        <f t="shared" si="465"/>
        <v>32320.560000000001</v>
      </c>
      <c r="CA123" s="604">
        <f t="shared" si="466"/>
        <v>32075.56</v>
      </c>
      <c r="CB123" s="604">
        <f t="shared" si="467"/>
        <v>32075.56</v>
      </c>
      <c r="CC123" s="604">
        <f t="shared" si="468"/>
        <v>30637.420000000002</v>
      </c>
      <c r="CD123" s="604">
        <f t="shared" si="371"/>
        <v>2315.7199999999998</v>
      </c>
      <c r="CE123" s="605">
        <f t="shared" si="469"/>
        <v>2346.3952358004722</v>
      </c>
      <c r="CF123" s="604">
        <f t="shared" si="470"/>
        <v>2377.47681178517</v>
      </c>
      <c r="CG123" s="604">
        <f t="shared" si="471"/>
        <v>2408.9701105482613</v>
      </c>
      <c r="CH123" s="606">
        <f t="shared" si="472"/>
        <v>2440.8805859845656</v>
      </c>
      <c r="CI123" s="159">
        <f t="shared" si="376"/>
        <v>29.714285714285715</v>
      </c>
      <c r="CJ123" s="157">
        <v>28</v>
      </c>
      <c r="CK123" s="158">
        <v>31</v>
      </c>
      <c r="CL123" s="158">
        <v>24</v>
      </c>
      <c r="CM123" s="158">
        <v>29</v>
      </c>
      <c r="CN123" s="158">
        <v>35</v>
      </c>
      <c r="CO123" s="158">
        <v>33</v>
      </c>
      <c r="CP123" s="158">
        <v>27</v>
      </c>
      <c r="CQ123" s="158">
        <v>29</v>
      </c>
      <c r="CR123" s="157">
        <f t="shared" si="377"/>
        <v>29.535585611747081</v>
      </c>
      <c r="CS123" s="158">
        <f t="shared" si="484"/>
        <v>30.071171223494161</v>
      </c>
      <c r="CT123" s="158">
        <f t="shared" si="484"/>
        <v>30.606756835241242</v>
      </c>
      <c r="CU123" s="158">
        <f t="shared" si="484"/>
        <v>31.142342446988323</v>
      </c>
      <c r="CV123" s="310">
        <f t="shared" si="378"/>
        <v>30.338964029367702</v>
      </c>
      <c r="CW123" s="604">
        <f t="shared" si="379"/>
        <v>23942.636025356122</v>
      </c>
      <c r="CX123" s="600">
        <f t="shared" si="304"/>
        <v>23942.636025356122</v>
      </c>
      <c r="CY123" s="604">
        <f t="shared" si="305"/>
        <v>25032.781477250788</v>
      </c>
      <c r="CZ123" s="604">
        <f t="shared" si="306"/>
        <v>25146.285287234725</v>
      </c>
      <c r="DA123" s="604">
        <f t="shared" si="307"/>
        <v>25232.422514871636</v>
      </c>
      <c r="DB123" s="604">
        <f t="shared" si="308"/>
        <v>26048.122113012643</v>
      </c>
      <c r="DC123" s="604">
        <f t="shared" si="493"/>
        <v>26479.357627926373</v>
      </c>
      <c r="DD123" s="604">
        <f t="shared" si="493"/>
        <v>26931.540509428491</v>
      </c>
      <c r="DE123" s="605">
        <f t="shared" si="488"/>
        <v>27150.99054421578</v>
      </c>
      <c r="DF123" s="604">
        <f t="shared" si="489"/>
        <v>27524.333956490984</v>
      </c>
      <c r="DG123" s="604">
        <f t="shared" si="490"/>
        <v>27884.378428171603</v>
      </c>
      <c r="DH123" s="606">
        <f t="shared" si="491"/>
        <v>28231.822111100952</v>
      </c>
      <c r="DJ123" s="9" t="s">
        <v>116</v>
      </c>
      <c r="DK123" s="603">
        <f t="shared" si="437"/>
        <v>10.9375</v>
      </c>
      <c r="DL123" s="600">
        <f t="shared" si="438"/>
        <v>9.879032258064516</v>
      </c>
      <c r="DM123" s="600">
        <f t="shared" si="439"/>
        <v>12.760416666666666</v>
      </c>
      <c r="DN123" s="600">
        <f t="shared" si="440"/>
        <v>10.560344827586206</v>
      </c>
      <c r="DO123" s="600">
        <f t="shared" si="441"/>
        <v>0</v>
      </c>
      <c r="DP123" s="600">
        <f t="shared" si="442"/>
        <v>0</v>
      </c>
      <c r="DQ123" s="600">
        <f t="shared" si="443"/>
        <v>0</v>
      </c>
      <c r="DR123" s="601">
        <f t="shared" si="444"/>
        <v>0</v>
      </c>
      <c r="DS123" s="600">
        <f t="shared" si="445"/>
        <v>0</v>
      </c>
      <c r="DT123" s="600">
        <f t="shared" si="446"/>
        <v>0</v>
      </c>
      <c r="DU123" s="600">
        <f t="shared" si="447"/>
        <v>0</v>
      </c>
      <c r="DV123" s="600">
        <f t="shared" si="448"/>
        <v>0</v>
      </c>
      <c r="DW123" s="603">
        <f t="shared" si="449"/>
        <v>18159.169642857141</v>
      </c>
      <c r="DX123" s="600">
        <f t="shared" si="450"/>
        <v>17282.346774193549</v>
      </c>
      <c r="DY123" s="600">
        <f t="shared" si="451"/>
        <v>22695.614583333332</v>
      </c>
      <c r="DZ123" s="600">
        <f t="shared" si="452"/>
        <v>19828.887931034482</v>
      </c>
      <c r="EA123" s="600">
        <f t="shared" si="453"/>
        <v>17627.457142857143</v>
      </c>
      <c r="EB123" s="600">
        <f t="shared" si="454"/>
        <v>20179.878787878788</v>
      </c>
      <c r="EC123" s="600">
        <f t="shared" si="455"/>
        <v>28111.925925925927</v>
      </c>
      <c r="ED123" s="600">
        <f t="shared" si="456"/>
        <v>25401.724137931036</v>
      </c>
      <c r="EE123" s="603">
        <f t="shared" si="457"/>
        <v>25662.330995006392</v>
      </c>
      <c r="EF123" s="600">
        <f t="shared" si="458"/>
        <v>25913.654722938903</v>
      </c>
      <c r="EG123" s="600">
        <f t="shared" si="459"/>
        <v>26156.182656315599</v>
      </c>
      <c r="EH123" s="601">
        <f t="shared" si="460"/>
        <v>26390.368605027237</v>
      </c>
      <c r="EI123" s="603">
        <f t="shared" si="473"/>
        <v>18170.107142857141</v>
      </c>
      <c r="EJ123" s="600">
        <f t="shared" si="474"/>
        <v>17292.225806451614</v>
      </c>
      <c r="EK123" s="600">
        <f t="shared" si="475"/>
        <v>22708.375</v>
      </c>
      <c r="EL123" s="600">
        <f t="shared" si="476"/>
        <v>19839.448275862069</v>
      </c>
      <c r="EM123" s="600">
        <f t="shared" si="477"/>
        <v>17627.457142857143</v>
      </c>
      <c r="EN123" s="600">
        <f t="shared" si="478"/>
        <v>20179.878787878788</v>
      </c>
      <c r="EO123" s="600">
        <f t="shared" si="386"/>
        <v>28111.925925925927</v>
      </c>
      <c r="EP123" s="601">
        <f t="shared" si="387"/>
        <v>25401.724137931036</v>
      </c>
      <c r="EQ123" s="600">
        <f t="shared" si="388"/>
        <v>25662.330995006392</v>
      </c>
      <c r="ER123" s="600">
        <f t="shared" si="389"/>
        <v>25913.654722938903</v>
      </c>
      <c r="ES123" s="600">
        <f t="shared" si="390"/>
        <v>26156.182656315599</v>
      </c>
      <c r="ET123" s="601">
        <f t="shared" si="391"/>
        <v>26390.368605027237</v>
      </c>
      <c r="EV123" s="605">
        <v>32075.56</v>
      </c>
      <c r="EW123" s="604">
        <v>32075.56</v>
      </c>
      <c r="EX123" s="604">
        <v>32075.56</v>
      </c>
      <c r="EY123" s="604">
        <v>32075.56</v>
      </c>
      <c r="EZ123" s="604">
        <v>32075.56</v>
      </c>
      <c r="FA123" s="604">
        <v>32075.56</v>
      </c>
      <c r="FB123" s="604">
        <v>30637.420000000002</v>
      </c>
      <c r="FC123" s="604">
        <v>2315.7199999999998</v>
      </c>
      <c r="FD123" s="605">
        <f t="shared" si="392"/>
        <v>2346.3952358004722</v>
      </c>
      <c r="FE123" s="604">
        <f t="shared" si="486"/>
        <v>2377.47681178517</v>
      </c>
      <c r="FF123" s="604">
        <f t="shared" si="486"/>
        <v>2408.9701105482613</v>
      </c>
      <c r="FG123" s="606">
        <f t="shared" si="486"/>
        <v>2440.8805859845656</v>
      </c>
    </row>
    <row r="124" spans="1:163" x14ac:dyDescent="0.25">
      <c r="A124" s="108">
        <v>126</v>
      </c>
      <c r="B124" s="130" t="s">
        <v>117</v>
      </c>
      <c r="C124" s="605">
        <v>13637419</v>
      </c>
      <c r="D124" s="604">
        <v>13241925</v>
      </c>
      <c r="E124" s="604">
        <v>13207425</v>
      </c>
      <c r="F124" s="604">
        <v>12380246</v>
      </c>
      <c r="G124" s="604">
        <v>13340042</v>
      </c>
      <c r="H124" s="604">
        <v>13817494</v>
      </c>
      <c r="I124" s="600">
        <v>15064255</v>
      </c>
      <c r="J124" s="601">
        <v>15845157</v>
      </c>
      <c r="K124" s="600">
        <f t="shared" ref="K124:N124" si="507">J124*K$186</f>
        <v>16303357.127637908</v>
      </c>
      <c r="L124" s="600">
        <f t="shared" si="507"/>
        <v>16761557.255275816</v>
      </c>
      <c r="M124" s="600">
        <f t="shared" si="507"/>
        <v>17219757.382913724</v>
      </c>
      <c r="N124" s="600">
        <f t="shared" si="507"/>
        <v>17677957.510551628</v>
      </c>
      <c r="O124" s="603">
        <v>1152341</v>
      </c>
      <c r="P124" s="600">
        <v>202174</v>
      </c>
      <c r="Q124" s="600">
        <v>751382</v>
      </c>
      <c r="R124" s="600">
        <v>1802627</v>
      </c>
      <c r="S124" s="600">
        <v>853203</v>
      </c>
      <c r="T124" s="600">
        <v>575986</v>
      </c>
      <c r="U124" s="600">
        <v>762219</v>
      </c>
      <c r="V124" s="600">
        <v>1169126</v>
      </c>
      <c r="W124" s="603">
        <f t="shared" si="335"/>
        <v>1169217.7366791773</v>
      </c>
      <c r="X124" s="600">
        <f t="shared" si="482"/>
        <v>1169309.4733583545</v>
      </c>
      <c r="Y124" s="600">
        <f t="shared" si="482"/>
        <v>1169401.2100375318</v>
      </c>
      <c r="Z124" s="601">
        <f t="shared" si="482"/>
        <v>1169492.9467167091</v>
      </c>
      <c r="AA124" s="604">
        <f t="shared" si="336"/>
        <v>12485078</v>
      </c>
      <c r="AB124" s="604">
        <f t="shared" si="337"/>
        <v>13039751</v>
      </c>
      <c r="AC124" s="604">
        <f t="shared" si="338"/>
        <v>12456043</v>
      </c>
      <c r="AD124" s="604">
        <f t="shared" si="339"/>
        <v>10577619</v>
      </c>
      <c r="AE124" s="604">
        <f t="shared" si="340"/>
        <v>12486839</v>
      </c>
      <c r="AF124" s="604">
        <f t="shared" si="341"/>
        <v>13241508</v>
      </c>
      <c r="AG124" s="604">
        <f t="shared" si="342"/>
        <v>14302036</v>
      </c>
      <c r="AH124" s="604">
        <f t="shared" si="343"/>
        <v>14676031</v>
      </c>
      <c r="AI124" s="605">
        <f t="shared" si="344"/>
        <v>15134139.39095873</v>
      </c>
      <c r="AJ124" s="604">
        <f t="shared" si="345"/>
        <v>15592247.78191746</v>
      </c>
      <c r="AK124" s="604">
        <f t="shared" si="346"/>
        <v>16050356.172876192</v>
      </c>
      <c r="AL124" s="606">
        <f t="shared" si="347"/>
        <v>16508464.563834919</v>
      </c>
      <c r="AM124" s="600">
        <f t="shared" si="348"/>
        <v>11419371.75</v>
      </c>
      <c r="AN124" s="600">
        <f t="shared" si="349"/>
        <v>12107488.5</v>
      </c>
      <c r="AO124" s="600">
        <f t="shared" si="350"/>
        <v>11314180.5</v>
      </c>
      <c r="AP124" s="600">
        <f t="shared" si="351"/>
        <v>9241557.75</v>
      </c>
      <c r="AQ124" s="600">
        <f t="shared" si="352"/>
        <v>11670695.25</v>
      </c>
      <c r="AR124" s="600">
        <f t="shared" si="353"/>
        <v>12079185.5</v>
      </c>
      <c r="AS124" s="600">
        <f t="shared" si="354"/>
        <v>13286416</v>
      </c>
      <c r="AT124" s="600">
        <f t="shared" si="355"/>
        <v>12752864.75</v>
      </c>
      <c r="AU124" s="603">
        <f t="shared" si="356"/>
        <v>13181191.401648033</v>
      </c>
      <c r="AV124" s="600">
        <f t="shared" si="428"/>
        <v>13609536.537410069</v>
      </c>
      <c r="AW124" s="600">
        <f t="shared" si="429"/>
        <v>14037899.50517842</v>
      </c>
      <c r="AX124" s="601">
        <f t="shared" si="430"/>
        <v>14466279.608135875</v>
      </c>
      <c r="AY124" s="600">
        <f t="shared" si="431"/>
        <v>1065706.25</v>
      </c>
      <c r="AZ124" s="600">
        <f t="shared" si="432"/>
        <v>932262.5</v>
      </c>
      <c r="BA124" s="600">
        <f t="shared" si="433"/>
        <v>1141862.5</v>
      </c>
      <c r="BB124" s="600">
        <f t="shared" si="434"/>
        <v>1336061.25</v>
      </c>
      <c r="BC124" s="600">
        <f t="shared" si="435"/>
        <v>816143.75</v>
      </c>
      <c r="BD124" s="600">
        <f t="shared" si="436"/>
        <v>1162322.5</v>
      </c>
      <c r="BE124" s="600">
        <f t="shared" si="357"/>
        <v>1015620</v>
      </c>
      <c r="BF124" s="600">
        <f t="shared" si="358"/>
        <v>1923166.25</v>
      </c>
      <c r="BG124" s="603">
        <f t="shared" si="359"/>
        <v>1924036.0775527186</v>
      </c>
      <c r="BH124" s="600">
        <f t="shared" si="360"/>
        <v>1924905.9051054372</v>
      </c>
      <c r="BI124" s="600">
        <f t="shared" si="361"/>
        <v>1925775.732658156</v>
      </c>
      <c r="BJ124" s="601">
        <f t="shared" si="362"/>
        <v>1926645.5602108743</v>
      </c>
      <c r="BK124" s="604">
        <v>852565</v>
      </c>
      <c r="BL124" s="604">
        <v>745810</v>
      </c>
      <c r="BM124" s="604">
        <v>913490</v>
      </c>
      <c r="BN124" s="604">
        <v>1068849</v>
      </c>
      <c r="BO124" s="604">
        <v>652915</v>
      </c>
      <c r="BP124" s="604">
        <v>929858</v>
      </c>
      <c r="BQ124" s="604">
        <v>812496</v>
      </c>
      <c r="BR124" s="604">
        <v>1538533</v>
      </c>
      <c r="BS124" s="605">
        <f t="shared" si="363"/>
        <v>1539228.8620421749</v>
      </c>
      <c r="BT124" s="604">
        <f t="shared" si="483"/>
        <v>1539924.7240843498</v>
      </c>
      <c r="BU124" s="604">
        <f t="shared" si="483"/>
        <v>1540620.5861265247</v>
      </c>
      <c r="BV124" s="606">
        <f t="shared" si="483"/>
        <v>1541316.4481686994</v>
      </c>
      <c r="BW124" s="604">
        <f t="shared" si="462"/>
        <v>1947252.44</v>
      </c>
      <c r="BX124" s="604">
        <f t="shared" si="463"/>
        <v>1840497.44</v>
      </c>
      <c r="BY124" s="604">
        <f t="shared" si="464"/>
        <v>2008177.44</v>
      </c>
      <c r="BZ124" s="604">
        <f t="shared" si="465"/>
        <v>2201030.38</v>
      </c>
      <c r="CA124" s="604">
        <f t="shared" si="466"/>
        <v>1800441.16</v>
      </c>
      <c r="CB124" s="604">
        <f t="shared" si="467"/>
        <v>2092836.3</v>
      </c>
      <c r="CC124" s="604">
        <f t="shared" si="468"/>
        <v>2018712.8800000001</v>
      </c>
      <c r="CD124" s="604">
        <f t="shared" si="371"/>
        <v>2837475.26</v>
      </c>
      <c r="CE124" s="605">
        <f t="shared" si="469"/>
        <v>2855377.5891956734</v>
      </c>
      <c r="CF124" s="604">
        <f t="shared" si="470"/>
        <v>2873507.8442361057</v>
      </c>
      <c r="CG124" s="604">
        <f t="shared" si="471"/>
        <v>2891869.0443460024</v>
      </c>
      <c r="CH124" s="606">
        <f t="shared" si="472"/>
        <v>2910464.248744294</v>
      </c>
      <c r="CI124" s="159">
        <f t="shared" si="376"/>
        <v>598.28571428571433</v>
      </c>
      <c r="CJ124" s="157">
        <v>529</v>
      </c>
      <c r="CK124" s="158">
        <v>507</v>
      </c>
      <c r="CL124" s="158">
        <v>539</v>
      </c>
      <c r="CM124" s="158">
        <v>569</v>
      </c>
      <c r="CN124" s="158">
        <v>609</v>
      </c>
      <c r="CO124" s="158">
        <v>623</v>
      </c>
      <c r="CP124" s="158">
        <v>662</v>
      </c>
      <c r="CQ124" s="158">
        <v>679</v>
      </c>
      <c r="CR124" s="157">
        <f t="shared" si="377"/>
        <v>691.54009070262987</v>
      </c>
      <c r="CS124" s="158">
        <f t="shared" si="484"/>
        <v>704.08018140525974</v>
      </c>
      <c r="CT124" s="158">
        <f t="shared" si="484"/>
        <v>716.6202721078896</v>
      </c>
      <c r="CU124" s="158">
        <f t="shared" si="484"/>
        <v>729.16036281051959</v>
      </c>
      <c r="CV124" s="310">
        <f t="shared" si="378"/>
        <v>710.35022675657467</v>
      </c>
      <c r="CW124" s="604">
        <f t="shared" si="379"/>
        <v>23942.636025356122</v>
      </c>
      <c r="CX124" s="600">
        <f t="shared" si="304"/>
        <v>23942.636025356122</v>
      </c>
      <c r="CY124" s="604">
        <f t="shared" si="305"/>
        <v>25032.781477250788</v>
      </c>
      <c r="CZ124" s="604">
        <f t="shared" si="306"/>
        <v>25146.285287234725</v>
      </c>
      <c r="DA124" s="604">
        <f t="shared" si="307"/>
        <v>25232.422514871636</v>
      </c>
      <c r="DB124" s="604">
        <f t="shared" si="308"/>
        <v>26048.122113012643</v>
      </c>
      <c r="DC124" s="604">
        <f t="shared" si="493"/>
        <v>26479.357627926373</v>
      </c>
      <c r="DD124" s="604">
        <f t="shared" si="493"/>
        <v>26931.540509428491</v>
      </c>
      <c r="DE124" s="605">
        <f t="shared" si="488"/>
        <v>27150.99054421578</v>
      </c>
      <c r="DF124" s="604">
        <f t="shared" si="489"/>
        <v>27524.333956490984</v>
      </c>
      <c r="DG124" s="604">
        <f t="shared" si="490"/>
        <v>27884.378428171603</v>
      </c>
      <c r="DH124" s="606">
        <f t="shared" si="491"/>
        <v>28231.822111100952</v>
      </c>
      <c r="DJ124" s="9" t="s">
        <v>117</v>
      </c>
      <c r="DK124" s="603">
        <f t="shared" si="437"/>
        <v>2014.5675803402646</v>
      </c>
      <c r="DL124" s="600">
        <f t="shared" si="438"/>
        <v>1838.7820512820513</v>
      </c>
      <c r="DM124" s="600">
        <f t="shared" si="439"/>
        <v>2118.4833024118739</v>
      </c>
      <c r="DN124" s="600">
        <f t="shared" si="440"/>
        <v>2348.0865553602812</v>
      </c>
      <c r="DO124" s="600">
        <f t="shared" si="441"/>
        <v>1340.1375205254515</v>
      </c>
      <c r="DP124" s="600">
        <f t="shared" si="442"/>
        <v>1865.6861958266452</v>
      </c>
      <c r="DQ124" s="600">
        <f t="shared" si="443"/>
        <v>1534.1691842900302</v>
      </c>
      <c r="DR124" s="601">
        <f t="shared" si="444"/>
        <v>2832.3508836524302</v>
      </c>
      <c r="DS124" s="600">
        <f t="shared" si="445"/>
        <v>2782.2480625784515</v>
      </c>
      <c r="DT124" s="600">
        <f t="shared" si="446"/>
        <v>2733.9299641463499</v>
      </c>
      <c r="DU124" s="600">
        <f t="shared" si="447"/>
        <v>2687.3028961260306</v>
      </c>
      <c r="DV124" s="600">
        <f t="shared" si="448"/>
        <v>2642.2796115585543</v>
      </c>
      <c r="DW124" s="603">
        <f t="shared" si="449"/>
        <v>21586.714083175804</v>
      </c>
      <c r="DX124" s="600">
        <f t="shared" si="450"/>
        <v>23880.647928994083</v>
      </c>
      <c r="DY124" s="600">
        <f t="shared" si="451"/>
        <v>20991.058441558442</v>
      </c>
      <c r="DZ124" s="600">
        <f t="shared" si="452"/>
        <v>16241.753514938489</v>
      </c>
      <c r="EA124" s="600">
        <f t="shared" si="453"/>
        <v>19163.703201970442</v>
      </c>
      <c r="EB124" s="600">
        <f t="shared" si="454"/>
        <v>19388.740770465491</v>
      </c>
      <c r="EC124" s="600">
        <f t="shared" si="455"/>
        <v>20070.114803625376</v>
      </c>
      <c r="ED124" s="600">
        <f t="shared" si="456"/>
        <v>18781.833210603829</v>
      </c>
      <c r="EE124" s="603">
        <f t="shared" si="457"/>
        <v>19102.440322706476</v>
      </c>
      <c r="EF124" s="600">
        <f t="shared" si="458"/>
        <v>19411.627024543774</v>
      </c>
      <c r="EG124" s="600">
        <f t="shared" si="459"/>
        <v>19709.992851125393</v>
      </c>
      <c r="EH124" s="601">
        <f t="shared" si="460"/>
        <v>19998.09609427891</v>
      </c>
      <c r="EI124" s="603">
        <f t="shared" si="473"/>
        <v>23601.281663516071</v>
      </c>
      <c r="EJ124" s="600">
        <f t="shared" si="474"/>
        <v>25719.429980276134</v>
      </c>
      <c r="EK124" s="600">
        <f t="shared" si="475"/>
        <v>23109.541743970316</v>
      </c>
      <c r="EL124" s="600">
        <f t="shared" si="476"/>
        <v>18589.840070298771</v>
      </c>
      <c r="EM124" s="600">
        <f t="shared" si="477"/>
        <v>20503.840722495894</v>
      </c>
      <c r="EN124" s="600">
        <f t="shared" si="478"/>
        <v>21254.426966292136</v>
      </c>
      <c r="EO124" s="600">
        <f t="shared" si="386"/>
        <v>21604.283987915405</v>
      </c>
      <c r="EP124" s="601">
        <f t="shared" si="387"/>
        <v>21614.184094256259</v>
      </c>
      <c r="EQ124" s="600">
        <f t="shared" si="388"/>
        <v>21884.688385284928</v>
      </c>
      <c r="ER124" s="600">
        <f t="shared" si="389"/>
        <v>22145.556988690125</v>
      </c>
      <c r="ES124" s="600">
        <f t="shared" si="390"/>
        <v>22397.295747251424</v>
      </c>
      <c r="ET124" s="601">
        <f t="shared" si="391"/>
        <v>22640.375705837465</v>
      </c>
      <c r="EV124" s="605">
        <v>1094687.44</v>
      </c>
      <c r="EW124" s="604">
        <v>1094687.44</v>
      </c>
      <c r="EX124" s="604">
        <v>1094687.44</v>
      </c>
      <c r="EY124" s="604">
        <v>1132181.3800000001</v>
      </c>
      <c r="EZ124" s="604">
        <v>1147526.1599999999</v>
      </c>
      <c r="FA124" s="604">
        <v>1162978.3</v>
      </c>
      <c r="FB124" s="604">
        <v>1206216.8800000001</v>
      </c>
      <c r="FC124" s="604">
        <v>1298942.26</v>
      </c>
      <c r="FD124" s="605">
        <f t="shared" si="392"/>
        <v>1316148.7271534982</v>
      </c>
      <c r="FE124" s="604">
        <f t="shared" si="486"/>
        <v>1333583.1201517559</v>
      </c>
      <c r="FF124" s="604">
        <f t="shared" si="486"/>
        <v>1351248.4582194777</v>
      </c>
      <c r="FG124" s="606">
        <f t="shared" si="486"/>
        <v>1369147.8005755947</v>
      </c>
    </row>
    <row r="125" spans="1:163" x14ac:dyDescent="0.25">
      <c r="A125" s="108">
        <v>127</v>
      </c>
      <c r="B125" s="130" t="s">
        <v>118</v>
      </c>
      <c r="C125" s="605">
        <v>1970825</v>
      </c>
      <c r="D125" s="604">
        <v>2064957</v>
      </c>
      <c r="E125" s="604">
        <v>1986802</v>
      </c>
      <c r="F125" s="604">
        <v>2030980</v>
      </c>
      <c r="G125" s="604">
        <v>2085639</v>
      </c>
      <c r="H125" s="604">
        <v>2177340</v>
      </c>
      <c r="I125" s="600">
        <v>2142678</v>
      </c>
      <c r="J125" s="601">
        <v>1978767</v>
      </c>
      <c r="K125" s="600">
        <f t="shared" ref="K125:N125" si="508">J125*K$186</f>
        <v>2035987.7199944868</v>
      </c>
      <c r="L125" s="600">
        <f t="shared" si="508"/>
        <v>2093208.4399889736</v>
      </c>
      <c r="M125" s="600">
        <f t="shared" si="508"/>
        <v>2150429.1599834603</v>
      </c>
      <c r="N125" s="600">
        <f t="shared" si="508"/>
        <v>2207649.8799779466</v>
      </c>
      <c r="O125" s="603">
        <v>76621</v>
      </c>
      <c r="P125" s="600">
        <v>73968</v>
      </c>
      <c r="Q125" s="600">
        <v>67160</v>
      </c>
      <c r="R125" s="600">
        <v>69296</v>
      </c>
      <c r="S125" s="600">
        <v>62844</v>
      </c>
      <c r="T125" s="600">
        <v>64671</v>
      </c>
      <c r="U125" s="600">
        <v>62275</v>
      </c>
      <c r="V125" s="600">
        <v>65687</v>
      </c>
      <c r="W125" s="603">
        <f t="shared" si="335"/>
        <v>65692.154198302931</v>
      </c>
      <c r="X125" s="600">
        <f t="shared" si="482"/>
        <v>65697.308396605877</v>
      </c>
      <c r="Y125" s="600">
        <f t="shared" si="482"/>
        <v>65702.462594908822</v>
      </c>
      <c r="Z125" s="601">
        <f t="shared" si="482"/>
        <v>65707.616793211753</v>
      </c>
      <c r="AA125" s="604">
        <f t="shared" si="336"/>
        <v>1894204</v>
      </c>
      <c r="AB125" s="604">
        <f t="shared" si="337"/>
        <v>1990989</v>
      </c>
      <c r="AC125" s="604">
        <f t="shared" si="338"/>
        <v>1919642</v>
      </c>
      <c r="AD125" s="604">
        <f t="shared" si="339"/>
        <v>1961684</v>
      </c>
      <c r="AE125" s="604">
        <f t="shared" si="340"/>
        <v>2022795</v>
      </c>
      <c r="AF125" s="604">
        <f t="shared" si="341"/>
        <v>2112669</v>
      </c>
      <c r="AG125" s="604">
        <f t="shared" si="342"/>
        <v>2080403</v>
      </c>
      <c r="AH125" s="604">
        <f t="shared" si="343"/>
        <v>1913080</v>
      </c>
      <c r="AI125" s="605">
        <f t="shared" si="344"/>
        <v>1970295.5657961839</v>
      </c>
      <c r="AJ125" s="604">
        <f t="shared" si="345"/>
        <v>2027511.1315923678</v>
      </c>
      <c r="AK125" s="604">
        <f t="shared" si="346"/>
        <v>2084726.6973885514</v>
      </c>
      <c r="AL125" s="606">
        <f t="shared" si="347"/>
        <v>2141942.2631847351</v>
      </c>
      <c r="AM125" s="600">
        <f t="shared" si="348"/>
        <v>1719631.5</v>
      </c>
      <c r="AN125" s="600">
        <f t="shared" si="349"/>
        <v>1828339</v>
      </c>
      <c r="AO125" s="600">
        <f t="shared" si="350"/>
        <v>1776822</v>
      </c>
      <c r="AP125" s="600">
        <f t="shared" si="351"/>
        <v>1804812.75</v>
      </c>
      <c r="AQ125" s="600">
        <f t="shared" si="352"/>
        <v>1887677.5</v>
      </c>
      <c r="AR125" s="600">
        <f t="shared" si="353"/>
        <v>1940085.25</v>
      </c>
      <c r="AS125" s="600">
        <f t="shared" si="354"/>
        <v>2036268</v>
      </c>
      <c r="AT125" s="600">
        <f t="shared" si="355"/>
        <v>1863788.75</v>
      </c>
      <c r="AU125" s="603">
        <f t="shared" si="356"/>
        <v>1926387.2649467513</v>
      </c>
      <c r="AV125" s="600">
        <f t="shared" si="428"/>
        <v>1988988.4812852612</v>
      </c>
      <c r="AW125" s="600">
        <f t="shared" si="429"/>
        <v>2051592.3037121608</v>
      </c>
      <c r="AX125" s="601">
        <f t="shared" si="430"/>
        <v>2114198.630389933</v>
      </c>
      <c r="AY125" s="600">
        <f t="shared" si="431"/>
        <v>174572.5</v>
      </c>
      <c r="AZ125" s="600">
        <f t="shared" si="432"/>
        <v>162650</v>
      </c>
      <c r="BA125" s="600">
        <f t="shared" si="433"/>
        <v>142820</v>
      </c>
      <c r="BB125" s="600">
        <f t="shared" si="434"/>
        <v>156871.25</v>
      </c>
      <c r="BC125" s="600">
        <f t="shared" si="435"/>
        <v>135117.5</v>
      </c>
      <c r="BD125" s="600">
        <f t="shared" si="436"/>
        <v>172583.75</v>
      </c>
      <c r="BE125" s="600">
        <f t="shared" si="357"/>
        <v>44135</v>
      </c>
      <c r="BF125" s="600">
        <f t="shared" si="358"/>
        <v>49291.25</v>
      </c>
      <c r="BG125" s="603">
        <f t="shared" si="359"/>
        <v>49313.543905874205</v>
      </c>
      <c r="BH125" s="600">
        <f t="shared" si="360"/>
        <v>49335.83781174841</v>
      </c>
      <c r="BI125" s="600">
        <f t="shared" si="361"/>
        <v>49358.131717622608</v>
      </c>
      <c r="BJ125" s="601">
        <f t="shared" si="362"/>
        <v>49380.425623496805</v>
      </c>
      <c r="BK125" s="604">
        <v>139658</v>
      </c>
      <c r="BL125" s="604">
        <v>130120</v>
      </c>
      <c r="BM125" s="604">
        <v>114256</v>
      </c>
      <c r="BN125" s="604">
        <v>125497</v>
      </c>
      <c r="BO125" s="604">
        <v>108094</v>
      </c>
      <c r="BP125" s="604">
        <v>138067</v>
      </c>
      <c r="BQ125" s="604">
        <v>35308</v>
      </c>
      <c r="BR125" s="604">
        <v>39433</v>
      </c>
      <c r="BS125" s="605">
        <f t="shared" si="363"/>
        <v>39450.835124699362</v>
      </c>
      <c r="BT125" s="604">
        <f t="shared" si="483"/>
        <v>39468.670249398725</v>
      </c>
      <c r="BU125" s="604">
        <f t="shared" si="483"/>
        <v>39486.505374098087</v>
      </c>
      <c r="BV125" s="606">
        <f t="shared" si="483"/>
        <v>39504.340498797443</v>
      </c>
      <c r="BW125" s="604">
        <f t="shared" si="462"/>
        <v>193409.94</v>
      </c>
      <c r="BX125" s="604">
        <f t="shared" si="463"/>
        <v>183871.94</v>
      </c>
      <c r="BY125" s="604">
        <f t="shared" si="464"/>
        <v>168007.94</v>
      </c>
      <c r="BZ125" s="604">
        <f t="shared" si="465"/>
        <v>179248.94</v>
      </c>
      <c r="CA125" s="604">
        <f t="shared" si="466"/>
        <v>161845.94</v>
      </c>
      <c r="CB125" s="604">
        <f t="shared" si="467"/>
        <v>191818.94</v>
      </c>
      <c r="CC125" s="604">
        <f t="shared" si="468"/>
        <v>82195.5</v>
      </c>
      <c r="CD125" s="604">
        <f t="shared" si="371"/>
        <v>49418.14</v>
      </c>
      <c r="CE125" s="605">
        <f t="shared" si="469"/>
        <v>49568.243500841869</v>
      </c>
      <c r="CF125" s="604">
        <f t="shared" si="470"/>
        <v>49720.099097631057</v>
      </c>
      <c r="CG125" s="604">
        <f t="shared" si="471"/>
        <v>49873.729999544972</v>
      </c>
      <c r="CH125" s="606">
        <f t="shared" si="472"/>
        <v>50029.159723201912</v>
      </c>
      <c r="CI125" s="159">
        <f t="shared" si="376"/>
        <v>61.428571428571431</v>
      </c>
      <c r="CJ125" s="157">
        <v>65</v>
      </c>
      <c r="CK125" s="158">
        <v>64</v>
      </c>
      <c r="CL125" s="158">
        <v>69</v>
      </c>
      <c r="CM125" s="158">
        <v>69</v>
      </c>
      <c r="CN125" s="158">
        <v>66</v>
      </c>
      <c r="CO125" s="158">
        <v>72</v>
      </c>
      <c r="CP125" s="158">
        <v>49</v>
      </c>
      <c r="CQ125" s="158">
        <v>41</v>
      </c>
      <c r="CR125" s="157">
        <f t="shared" si="377"/>
        <v>41.757207244194149</v>
      </c>
      <c r="CS125" s="158">
        <f t="shared" si="484"/>
        <v>42.514414488388297</v>
      </c>
      <c r="CT125" s="158">
        <f t="shared" si="484"/>
        <v>43.271621732582446</v>
      </c>
      <c r="CU125" s="158">
        <f t="shared" si="484"/>
        <v>44.028828976776595</v>
      </c>
      <c r="CV125" s="310">
        <f t="shared" si="378"/>
        <v>42.893018110485372</v>
      </c>
      <c r="CW125" s="604">
        <f t="shared" si="379"/>
        <v>23942.636025356122</v>
      </c>
      <c r="CX125" s="600">
        <f t="shared" si="304"/>
        <v>23942.636025356122</v>
      </c>
      <c r="CY125" s="604">
        <f t="shared" si="305"/>
        <v>25032.781477250788</v>
      </c>
      <c r="CZ125" s="604">
        <f t="shared" si="306"/>
        <v>25146.285287234725</v>
      </c>
      <c r="DA125" s="604">
        <f t="shared" si="307"/>
        <v>25232.422514871636</v>
      </c>
      <c r="DB125" s="604">
        <f t="shared" si="308"/>
        <v>26048.122113012643</v>
      </c>
      <c r="DC125" s="604">
        <f t="shared" si="493"/>
        <v>26479.357627926373</v>
      </c>
      <c r="DD125" s="604">
        <f t="shared" si="493"/>
        <v>26931.540509428491</v>
      </c>
      <c r="DE125" s="605">
        <f t="shared" si="488"/>
        <v>27150.99054421578</v>
      </c>
      <c r="DF125" s="604">
        <f t="shared" si="489"/>
        <v>27524.333956490984</v>
      </c>
      <c r="DG125" s="604">
        <f t="shared" si="490"/>
        <v>27884.378428171603</v>
      </c>
      <c r="DH125" s="606">
        <f t="shared" si="491"/>
        <v>28231.822111100952</v>
      </c>
      <c r="DJ125" s="9" t="s">
        <v>118</v>
      </c>
      <c r="DK125" s="603">
        <f t="shared" si="437"/>
        <v>2685.7307692307691</v>
      </c>
      <c r="DL125" s="600">
        <f t="shared" si="438"/>
        <v>2541.40625</v>
      </c>
      <c r="DM125" s="600">
        <f t="shared" si="439"/>
        <v>2069.855072463768</v>
      </c>
      <c r="DN125" s="600">
        <f t="shared" si="440"/>
        <v>2273.496376811594</v>
      </c>
      <c r="DO125" s="600">
        <f t="shared" si="441"/>
        <v>2047.2348484848485</v>
      </c>
      <c r="DP125" s="600">
        <f t="shared" si="442"/>
        <v>2396.9965277777778</v>
      </c>
      <c r="DQ125" s="600">
        <f t="shared" si="443"/>
        <v>900.71428571428567</v>
      </c>
      <c r="DR125" s="601">
        <f t="shared" si="444"/>
        <v>1202.2256097560976</v>
      </c>
      <c r="DS125" s="600">
        <f t="shared" si="445"/>
        <v>1180.9588610055016</v>
      </c>
      <c r="DT125" s="600">
        <f t="shared" si="446"/>
        <v>1160.4496593790138</v>
      </c>
      <c r="DU125" s="600">
        <f t="shared" si="447"/>
        <v>1140.6582360757043</v>
      </c>
      <c r="DV125" s="600">
        <f t="shared" si="448"/>
        <v>1121.5475580679868</v>
      </c>
      <c r="DW125" s="603">
        <f t="shared" si="449"/>
        <v>26455.869230769229</v>
      </c>
      <c r="DX125" s="600">
        <f t="shared" si="450"/>
        <v>28567.796875</v>
      </c>
      <c r="DY125" s="600">
        <f t="shared" si="451"/>
        <v>25751.043478260868</v>
      </c>
      <c r="DZ125" s="600">
        <f t="shared" si="452"/>
        <v>26156.706521739132</v>
      </c>
      <c r="EA125" s="600">
        <f t="shared" si="453"/>
        <v>28601.174242424244</v>
      </c>
      <c r="EB125" s="600">
        <f t="shared" si="454"/>
        <v>26945.628472222223</v>
      </c>
      <c r="EC125" s="600">
        <f t="shared" si="455"/>
        <v>41556.489795918365</v>
      </c>
      <c r="ED125" s="600">
        <f t="shared" si="456"/>
        <v>45458.262195121948</v>
      </c>
      <c r="EE125" s="603">
        <f t="shared" si="457"/>
        <v>46003.603896603978</v>
      </c>
      <c r="EF125" s="600">
        <f t="shared" si="458"/>
        <v>46529.519871922646</v>
      </c>
      <c r="EG125" s="600">
        <f t="shared" si="459"/>
        <v>47037.029909566518</v>
      </c>
      <c r="EH125" s="601">
        <f t="shared" si="460"/>
        <v>47527.083644785991</v>
      </c>
      <c r="EI125" s="603">
        <f t="shared" si="473"/>
        <v>29141.599999999999</v>
      </c>
      <c r="EJ125" s="600">
        <f t="shared" si="474"/>
        <v>31109.203125</v>
      </c>
      <c r="EK125" s="600">
        <f t="shared" si="475"/>
        <v>27820.898550724636</v>
      </c>
      <c r="EL125" s="600">
        <f t="shared" si="476"/>
        <v>28430.202898550728</v>
      </c>
      <c r="EM125" s="600">
        <f t="shared" si="477"/>
        <v>30648.409090909092</v>
      </c>
      <c r="EN125" s="600">
        <f t="shared" si="478"/>
        <v>29342.625</v>
      </c>
      <c r="EO125" s="600">
        <f t="shared" si="386"/>
        <v>42457.204081632648</v>
      </c>
      <c r="EP125" s="601">
        <f t="shared" si="387"/>
        <v>46660.487804878045</v>
      </c>
      <c r="EQ125" s="600">
        <f t="shared" si="388"/>
        <v>47184.562757609478</v>
      </c>
      <c r="ER125" s="600">
        <f t="shared" si="389"/>
        <v>47689.969531301664</v>
      </c>
      <c r="ES125" s="600">
        <f t="shared" si="390"/>
        <v>48177.68814564222</v>
      </c>
      <c r="ET125" s="601">
        <f t="shared" si="391"/>
        <v>48648.631202853976</v>
      </c>
      <c r="EV125" s="605">
        <v>53751.94</v>
      </c>
      <c r="EW125" s="604">
        <v>53751.94</v>
      </c>
      <c r="EX125" s="604">
        <v>53751.94</v>
      </c>
      <c r="EY125" s="604">
        <v>53751.94</v>
      </c>
      <c r="EZ125" s="604">
        <v>53751.94</v>
      </c>
      <c r="FA125" s="604">
        <v>53751.94</v>
      </c>
      <c r="FB125" s="604">
        <v>46887.5</v>
      </c>
      <c r="FC125" s="604">
        <v>9985.14</v>
      </c>
      <c r="FD125" s="605">
        <f t="shared" si="392"/>
        <v>10117.408376142508</v>
      </c>
      <c r="FE125" s="604">
        <f t="shared" si="486"/>
        <v>10251.428848232332</v>
      </c>
      <c r="FF125" s="604">
        <f t="shared" si="486"/>
        <v>10387.224625446888</v>
      </c>
      <c r="FG125" s="606">
        <f t="shared" si="486"/>
        <v>10524.819224404473</v>
      </c>
    </row>
    <row r="126" spans="1:163" x14ac:dyDescent="0.25">
      <c r="A126" s="108">
        <v>128</v>
      </c>
      <c r="B126" s="130" t="s">
        <v>119</v>
      </c>
      <c r="C126" s="605">
        <v>12468901</v>
      </c>
      <c r="D126" s="604">
        <v>12705489</v>
      </c>
      <c r="E126" s="604">
        <v>11841590</v>
      </c>
      <c r="F126" s="604">
        <v>12343827</v>
      </c>
      <c r="G126" s="604">
        <v>14238164</v>
      </c>
      <c r="H126" s="604">
        <v>14469000</v>
      </c>
      <c r="I126" s="600">
        <v>14874265</v>
      </c>
      <c r="J126" s="601">
        <v>16178857</v>
      </c>
      <c r="K126" s="600">
        <f t="shared" ref="K126:N126" si="509">J126*K$186</f>
        <v>16646706.851057675</v>
      </c>
      <c r="L126" s="600">
        <f t="shared" si="509"/>
        <v>17114556.702115349</v>
      </c>
      <c r="M126" s="600">
        <f t="shared" si="509"/>
        <v>17582406.553173024</v>
      </c>
      <c r="N126" s="600">
        <f t="shared" si="509"/>
        <v>18050256.404230695</v>
      </c>
      <c r="O126" s="603">
        <v>866418</v>
      </c>
      <c r="P126" s="600">
        <v>1015429</v>
      </c>
      <c r="Q126" s="600">
        <v>1107738</v>
      </c>
      <c r="R126" s="600">
        <v>950855</v>
      </c>
      <c r="S126" s="600">
        <v>1170433</v>
      </c>
      <c r="T126" s="600">
        <v>891955</v>
      </c>
      <c r="U126" s="600">
        <v>824753</v>
      </c>
      <c r="V126" s="600">
        <v>918515</v>
      </c>
      <c r="W126" s="603">
        <f t="shared" si="335"/>
        <v>918587.07222820679</v>
      </c>
      <c r="X126" s="600">
        <f t="shared" si="482"/>
        <v>918659.14445641369</v>
      </c>
      <c r="Y126" s="600">
        <f t="shared" si="482"/>
        <v>918731.21668462059</v>
      </c>
      <c r="Z126" s="601">
        <f t="shared" si="482"/>
        <v>918803.28891282738</v>
      </c>
      <c r="AA126" s="604">
        <f t="shared" si="336"/>
        <v>11602483</v>
      </c>
      <c r="AB126" s="604">
        <f t="shared" si="337"/>
        <v>11690060</v>
      </c>
      <c r="AC126" s="604">
        <f t="shared" si="338"/>
        <v>10733852</v>
      </c>
      <c r="AD126" s="604">
        <f t="shared" si="339"/>
        <v>11392972</v>
      </c>
      <c r="AE126" s="604">
        <f t="shared" si="340"/>
        <v>13067731</v>
      </c>
      <c r="AF126" s="604">
        <f t="shared" si="341"/>
        <v>13577045</v>
      </c>
      <c r="AG126" s="604">
        <f t="shared" si="342"/>
        <v>14049512</v>
      </c>
      <c r="AH126" s="604">
        <f t="shared" si="343"/>
        <v>15260342</v>
      </c>
      <c r="AI126" s="605">
        <f t="shared" si="344"/>
        <v>15728119.778829468</v>
      </c>
      <c r="AJ126" s="604">
        <f t="shared" si="345"/>
        <v>16195897.557658935</v>
      </c>
      <c r="AK126" s="604">
        <f t="shared" si="346"/>
        <v>16663675.336488403</v>
      </c>
      <c r="AL126" s="606">
        <f t="shared" si="347"/>
        <v>17131453.115317866</v>
      </c>
      <c r="AM126" s="600">
        <f t="shared" si="348"/>
        <v>10380719.25</v>
      </c>
      <c r="AN126" s="600">
        <f t="shared" si="349"/>
        <v>10535258.75</v>
      </c>
      <c r="AO126" s="600">
        <f t="shared" si="350"/>
        <v>9321609.5</v>
      </c>
      <c r="AP126" s="600">
        <f t="shared" si="351"/>
        <v>10225039.5</v>
      </c>
      <c r="AQ126" s="600">
        <f t="shared" si="352"/>
        <v>11715503.5</v>
      </c>
      <c r="AR126" s="600">
        <f t="shared" si="353"/>
        <v>12365675</v>
      </c>
      <c r="AS126" s="600">
        <f t="shared" si="354"/>
        <v>12959912</v>
      </c>
      <c r="AT126" s="600">
        <f t="shared" si="355"/>
        <v>13875509.5</v>
      </c>
      <c r="AU126" s="603">
        <f t="shared" si="356"/>
        <v>14341542.08487827</v>
      </c>
      <c r="AV126" s="600">
        <f t="shared" si="428"/>
        <v>14807594.781041689</v>
      </c>
      <c r="AW126" s="600">
        <f t="shared" si="429"/>
        <v>15273666.878977014</v>
      </c>
      <c r="AX126" s="601">
        <f t="shared" si="430"/>
        <v>15739757.620525666</v>
      </c>
      <c r="AY126" s="600">
        <f t="shared" si="431"/>
        <v>1221763.75</v>
      </c>
      <c r="AZ126" s="600">
        <f t="shared" si="432"/>
        <v>1154801.25</v>
      </c>
      <c r="BA126" s="600">
        <f t="shared" si="433"/>
        <v>1412242.5</v>
      </c>
      <c r="BB126" s="600">
        <f t="shared" si="434"/>
        <v>1167932.5</v>
      </c>
      <c r="BC126" s="600">
        <f t="shared" si="435"/>
        <v>1352227.5</v>
      </c>
      <c r="BD126" s="600">
        <f t="shared" si="436"/>
        <v>1211370</v>
      </c>
      <c r="BE126" s="600">
        <f t="shared" si="357"/>
        <v>1089600</v>
      </c>
      <c r="BF126" s="600">
        <f t="shared" si="358"/>
        <v>1384832.5</v>
      </c>
      <c r="BG126" s="603">
        <f t="shared" si="359"/>
        <v>1385458.8449477651</v>
      </c>
      <c r="BH126" s="600">
        <f t="shared" si="360"/>
        <v>1386085.1898955302</v>
      </c>
      <c r="BI126" s="600">
        <f t="shared" si="361"/>
        <v>1386711.5348432956</v>
      </c>
      <c r="BJ126" s="601">
        <f t="shared" si="362"/>
        <v>1387337.8797910607</v>
      </c>
      <c r="BK126" s="604">
        <v>977411</v>
      </c>
      <c r="BL126" s="604">
        <v>923841</v>
      </c>
      <c r="BM126" s="604">
        <v>1129794</v>
      </c>
      <c r="BN126" s="604">
        <v>934346</v>
      </c>
      <c r="BO126" s="604">
        <v>1081782</v>
      </c>
      <c r="BP126" s="604">
        <v>969096</v>
      </c>
      <c r="BQ126" s="604">
        <v>871680</v>
      </c>
      <c r="BR126" s="604">
        <v>1107866</v>
      </c>
      <c r="BS126" s="605">
        <f t="shared" si="363"/>
        <v>1108367.0759582121</v>
      </c>
      <c r="BT126" s="604">
        <f t="shared" si="483"/>
        <v>1108868.1519164243</v>
      </c>
      <c r="BU126" s="604">
        <f t="shared" si="483"/>
        <v>1109369.2278746364</v>
      </c>
      <c r="BV126" s="606">
        <f t="shared" si="483"/>
        <v>1109870.3038328486</v>
      </c>
      <c r="BW126" s="604">
        <f t="shared" si="462"/>
        <v>2158264.7400000002</v>
      </c>
      <c r="BX126" s="604">
        <f t="shared" si="463"/>
        <v>2104694.7400000002</v>
      </c>
      <c r="BY126" s="604">
        <f t="shared" si="464"/>
        <v>2310647.7400000002</v>
      </c>
      <c r="BZ126" s="604">
        <f t="shared" si="465"/>
        <v>2147250.88</v>
      </c>
      <c r="CA126" s="604">
        <f t="shared" si="466"/>
        <v>2309337.34</v>
      </c>
      <c r="CB126" s="604">
        <f t="shared" si="467"/>
        <v>2208371.84</v>
      </c>
      <c r="CC126" s="604">
        <f t="shared" si="468"/>
        <v>2179568.7800000003</v>
      </c>
      <c r="CD126" s="604">
        <f t="shared" si="371"/>
        <v>2436766.1</v>
      </c>
      <c r="CE126" s="605">
        <f t="shared" si="469"/>
        <v>2454870.4802967208</v>
      </c>
      <c r="CF126" s="604">
        <f t="shared" si="470"/>
        <v>2473208.0431506815</v>
      </c>
      <c r="CG126" s="604">
        <f t="shared" si="471"/>
        <v>2491781.8774197437</v>
      </c>
      <c r="CH126" s="606">
        <f t="shared" si="472"/>
        <v>2510595.1128783929</v>
      </c>
      <c r="CI126" s="159">
        <f t="shared" si="376"/>
        <v>550.42857142857144</v>
      </c>
      <c r="CJ126" s="157">
        <v>605</v>
      </c>
      <c r="CK126" s="158">
        <v>569</v>
      </c>
      <c r="CL126" s="158">
        <v>552</v>
      </c>
      <c r="CM126" s="158">
        <v>534</v>
      </c>
      <c r="CN126" s="158">
        <v>536</v>
      </c>
      <c r="CO126" s="158">
        <v>562</v>
      </c>
      <c r="CP126" s="158">
        <v>540</v>
      </c>
      <c r="CQ126" s="158">
        <v>560</v>
      </c>
      <c r="CR126" s="157">
        <f t="shared" si="377"/>
        <v>570.34234284752984</v>
      </c>
      <c r="CS126" s="158">
        <f t="shared" si="484"/>
        <v>580.68468569505967</v>
      </c>
      <c r="CT126" s="158">
        <f t="shared" si="484"/>
        <v>591.02702854258951</v>
      </c>
      <c r="CU126" s="158">
        <f t="shared" si="484"/>
        <v>601.36937139011934</v>
      </c>
      <c r="CV126" s="310">
        <f t="shared" si="378"/>
        <v>585.85585711882459</v>
      </c>
      <c r="CW126" s="604">
        <f t="shared" si="379"/>
        <v>23942.636025356122</v>
      </c>
      <c r="CX126" s="600">
        <f t="shared" si="304"/>
        <v>23942.636025356122</v>
      </c>
      <c r="CY126" s="604">
        <f t="shared" si="305"/>
        <v>25032.781477250788</v>
      </c>
      <c r="CZ126" s="604">
        <f t="shared" si="306"/>
        <v>25146.285287234725</v>
      </c>
      <c r="DA126" s="604">
        <f t="shared" si="307"/>
        <v>25232.422514871636</v>
      </c>
      <c r="DB126" s="604">
        <f t="shared" si="308"/>
        <v>26048.122113012643</v>
      </c>
      <c r="DC126" s="604">
        <f t="shared" si="493"/>
        <v>26479.357627926373</v>
      </c>
      <c r="DD126" s="604">
        <f t="shared" si="493"/>
        <v>26931.540509428491</v>
      </c>
      <c r="DE126" s="605">
        <f t="shared" si="488"/>
        <v>27150.99054421578</v>
      </c>
      <c r="DF126" s="604">
        <f t="shared" si="489"/>
        <v>27524.333956490984</v>
      </c>
      <c r="DG126" s="604">
        <f t="shared" si="490"/>
        <v>27884.378428171603</v>
      </c>
      <c r="DH126" s="606">
        <f t="shared" si="491"/>
        <v>28231.822111100952</v>
      </c>
      <c r="DJ126" s="9" t="s">
        <v>119</v>
      </c>
      <c r="DK126" s="603">
        <f t="shared" si="437"/>
        <v>2019.4442148760331</v>
      </c>
      <c r="DL126" s="600">
        <f t="shared" si="438"/>
        <v>2029.5276801405976</v>
      </c>
      <c r="DM126" s="600">
        <f t="shared" si="439"/>
        <v>2558.4103260869565</v>
      </c>
      <c r="DN126" s="600">
        <f t="shared" si="440"/>
        <v>2187.1395131086142</v>
      </c>
      <c r="DO126" s="600">
        <f t="shared" si="441"/>
        <v>2522.8125</v>
      </c>
      <c r="DP126" s="600">
        <f t="shared" si="442"/>
        <v>2155.4626334519571</v>
      </c>
      <c r="DQ126" s="600">
        <f t="shared" si="443"/>
        <v>2017.7777777777778</v>
      </c>
      <c r="DR126" s="601">
        <f t="shared" si="444"/>
        <v>2472.9151785714284</v>
      </c>
      <c r="DS126" s="600">
        <f t="shared" si="445"/>
        <v>2429.1705890722219</v>
      </c>
      <c r="DT126" s="600">
        <f t="shared" si="446"/>
        <v>2386.9842343722803</v>
      </c>
      <c r="DU126" s="600">
        <f t="shared" si="447"/>
        <v>2346.2743121288045</v>
      </c>
      <c r="DV126" s="600">
        <f t="shared" si="448"/>
        <v>2306.9646473416237</v>
      </c>
      <c r="DW126" s="603">
        <f t="shared" si="449"/>
        <v>17158.213636363635</v>
      </c>
      <c r="DX126" s="600">
        <f t="shared" si="450"/>
        <v>18515.393233743409</v>
      </c>
      <c r="DY126" s="600">
        <f t="shared" si="451"/>
        <v>16886.973731884056</v>
      </c>
      <c r="DZ126" s="600">
        <f t="shared" si="452"/>
        <v>19148.014044943819</v>
      </c>
      <c r="EA126" s="600">
        <f t="shared" si="453"/>
        <v>21857.282649253732</v>
      </c>
      <c r="EB126" s="600">
        <f t="shared" si="454"/>
        <v>22002.980427046263</v>
      </c>
      <c r="EC126" s="600">
        <f t="shared" si="455"/>
        <v>23999.837037037036</v>
      </c>
      <c r="ED126" s="600">
        <f t="shared" si="456"/>
        <v>24777.695535714287</v>
      </c>
      <c r="EE126" s="603">
        <f t="shared" si="457"/>
        <v>25147.459440366223</v>
      </c>
      <c r="EF126" s="600">
        <f t="shared" si="458"/>
        <v>25504.051910782811</v>
      </c>
      <c r="EG126" s="600">
        <f t="shared" si="459"/>
        <v>25848.164405131341</v>
      </c>
      <c r="EH126" s="601">
        <f t="shared" si="460"/>
        <v>26180.440814823789</v>
      </c>
      <c r="EI126" s="603">
        <f t="shared" si="473"/>
        <v>19177.657851239666</v>
      </c>
      <c r="EJ126" s="600">
        <f t="shared" si="474"/>
        <v>20544.920913884005</v>
      </c>
      <c r="EK126" s="600">
        <f t="shared" si="475"/>
        <v>19445.384057971012</v>
      </c>
      <c r="EL126" s="600">
        <f t="shared" si="476"/>
        <v>21335.153558052432</v>
      </c>
      <c r="EM126" s="600">
        <f t="shared" si="477"/>
        <v>24380.095149253732</v>
      </c>
      <c r="EN126" s="600">
        <f t="shared" si="478"/>
        <v>24158.443060498219</v>
      </c>
      <c r="EO126" s="600">
        <f t="shared" si="386"/>
        <v>26017.614814814813</v>
      </c>
      <c r="EP126" s="601">
        <f t="shared" si="387"/>
        <v>27250.610714285714</v>
      </c>
      <c r="EQ126" s="600">
        <f t="shared" si="388"/>
        <v>27576.630029438445</v>
      </c>
      <c r="ER126" s="600">
        <f t="shared" si="389"/>
        <v>27891.036145155093</v>
      </c>
      <c r="ES126" s="600">
        <f t="shared" si="390"/>
        <v>28194.438717260145</v>
      </c>
      <c r="ET126" s="601">
        <f t="shared" si="391"/>
        <v>28487.405462165414</v>
      </c>
      <c r="EV126" s="605">
        <v>1180853.74</v>
      </c>
      <c r="EW126" s="604">
        <v>1180853.74</v>
      </c>
      <c r="EX126" s="604">
        <v>1180853.74</v>
      </c>
      <c r="EY126" s="604">
        <v>1212904.8800000001</v>
      </c>
      <c r="EZ126" s="604">
        <v>1227555.3400000001</v>
      </c>
      <c r="FA126" s="604">
        <v>1239275.8400000001</v>
      </c>
      <c r="FB126" s="604">
        <v>1307888.78</v>
      </c>
      <c r="FC126" s="604">
        <v>1328900.1000000001</v>
      </c>
      <c r="FD126" s="605">
        <f t="shared" si="392"/>
        <v>1346503.4043385088</v>
      </c>
      <c r="FE126" s="604">
        <f t="shared" si="486"/>
        <v>1364339.8912342573</v>
      </c>
      <c r="FF126" s="604">
        <f t="shared" si="486"/>
        <v>1382412.6495451073</v>
      </c>
      <c r="FG126" s="606">
        <f t="shared" si="486"/>
        <v>1400724.8090455444</v>
      </c>
    </row>
    <row r="127" spans="1:163" x14ac:dyDescent="0.25">
      <c r="A127" s="108">
        <v>129</v>
      </c>
      <c r="B127" s="130" t="s">
        <v>120</v>
      </c>
      <c r="C127" s="605">
        <v>4280080</v>
      </c>
      <c r="D127" s="604">
        <v>4569915</v>
      </c>
      <c r="E127" s="604">
        <v>4383819</v>
      </c>
      <c r="F127" s="604">
        <v>4516241</v>
      </c>
      <c r="G127" s="604">
        <v>4675111</v>
      </c>
      <c r="H127" s="604">
        <v>4546091</v>
      </c>
      <c r="I127" s="600">
        <v>4609928</v>
      </c>
      <c r="J127" s="601">
        <v>4896323</v>
      </c>
      <c r="K127" s="600">
        <f t="shared" ref="K127:N127" si="510">J127*K$186</f>
        <v>5037911.740556905</v>
      </c>
      <c r="L127" s="600">
        <f t="shared" si="510"/>
        <v>5179500.4811138101</v>
      </c>
      <c r="M127" s="600">
        <f t="shared" si="510"/>
        <v>5321089.2216707151</v>
      </c>
      <c r="N127" s="600">
        <f t="shared" si="510"/>
        <v>5462677.9622276193</v>
      </c>
      <c r="O127" s="603">
        <v>310561</v>
      </c>
      <c r="P127" s="600">
        <v>305367</v>
      </c>
      <c r="Q127" s="600">
        <v>290000</v>
      </c>
      <c r="R127" s="600">
        <v>280665</v>
      </c>
      <c r="S127" s="600">
        <v>273369</v>
      </c>
      <c r="T127" s="600">
        <v>282246</v>
      </c>
      <c r="U127" s="600">
        <v>266031</v>
      </c>
      <c r="V127" s="600">
        <v>297347</v>
      </c>
      <c r="W127" s="603">
        <f t="shared" si="335"/>
        <v>297370.33163948392</v>
      </c>
      <c r="X127" s="600">
        <f t="shared" ref="X127:Z146" si="511">W127*X$186</f>
        <v>297393.6632789679</v>
      </c>
      <c r="Y127" s="600">
        <f t="shared" si="511"/>
        <v>297416.99491845188</v>
      </c>
      <c r="Z127" s="601">
        <f t="shared" si="511"/>
        <v>297440.32655793586</v>
      </c>
      <c r="AA127" s="604">
        <f t="shared" si="336"/>
        <v>3969519</v>
      </c>
      <c r="AB127" s="604">
        <f t="shared" si="337"/>
        <v>4264548</v>
      </c>
      <c r="AC127" s="604">
        <f t="shared" si="338"/>
        <v>4093819</v>
      </c>
      <c r="AD127" s="604">
        <f t="shared" si="339"/>
        <v>4235576</v>
      </c>
      <c r="AE127" s="604">
        <f t="shared" si="340"/>
        <v>4401742</v>
      </c>
      <c r="AF127" s="604">
        <f t="shared" si="341"/>
        <v>4263845</v>
      </c>
      <c r="AG127" s="604">
        <f t="shared" si="342"/>
        <v>4343897</v>
      </c>
      <c r="AH127" s="604">
        <f t="shared" si="343"/>
        <v>4598976</v>
      </c>
      <c r="AI127" s="605">
        <f t="shared" si="344"/>
        <v>4740541.4089174215</v>
      </c>
      <c r="AJ127" s="604">
        <f t="shared" si="345"/>
        <v>4882106.817834842</v>
      </c>
      <c r="AK127" s="604">
        <f t="shared" si="346"/>
        <v>5023672.2267522635</v>
      </c>
      <c r="AL127" s="606">
        <f t="shared" si="347"/>
        <v>5165237.6356696831</v>
      </c>
      <c r="AM127" s="600">
        <f t="shared" si="348"/>
        <v>3253005.25</v>
      </c>
      <c r="AN127" s="600">
        <f t="shared" si="349"/>
        <v>3407543</v>
      </c>
      <c r="AO127" s="600">
        <f t="shared" si="350"/>
        <v>3334927.75</v>
      </c>
      <c r="AP127" s="600">
        <f t="shared" si="351"/>
        <v>3554862.25</v>
      </c>
      <c r="AQ127" s="600">
        <f t="shared" si="352"/>
        <v>3720822</v>
      </c>
      <c r="AR127" s="600">
        <f t="shared" si="353"/>
        <v>3814191.25</v>
      </c>
      <c r="AS127" s="600">
        <f t="shared" si="354"/>
        <v>3988203.25</v>
      </c>
      <c r="AT127" s="600">
        <f t="shared" si="355"/>
        <v>4324806</v>
      </c>
      <c r="AU127" s="603">
        <f t="shared" si="356"/>
        <v>4470061.9647829188</v>
      </c>
      <c r="AV127" s="600">
        <f t="shared" si="428"/>
        <v>4615324.1979775801</v>
      </c>
      <c r="AW127" s="600">
        <f t="shared" si="429"/>
        <v>4760592.478438437</v>
      </c>
      <c r="AX127" s="601">
        <f t="shared" si="430"/>
        <v>4905866.5698578591</v>
      </c>
      <c r="AY127" s="600">
        <f t="shared" si="431"/>
        <v>716513.75</v>
      </c>
      <c r="AZ127" s="600">
        <f t="shared" si="432"/>
        <v>857005</v>
      </c>
      <c r="BA127" s="600">
        <f t="shared" si="433"/>
        <v>758891.25</v>
      </c>
      <c r="BB127" s="600">
        <f t="shared" si="434"/>
        <v>680713.75</v>
      </c>
      <c r="BC127" s="600">
        <f t="shared" si="435"/>
        <v>680920</v>
      </c>
      <c r="BD127" s="600">
        <f t="shared" si="436"/>
        <v>449653.75</v>
      </c>
      <c r="BE127" s="600">
        <f t="shared" si="357"/>
        <v>355693.75</v>
      </c>
      <c r="BF127" s="600">
        <f t="shared" si="358"/>
        <v>274170</v>
      </c>
      <c r="BG127" s="603">
        <f t="shared" si="359"/>
        <v>274294.00416247366</v>
      </c>
      <c r="BH127" s="600">
        <f t="shared" si="360"/>
        <v>274418.00832494732</v>
      </c>
      <c r="BI127" s="600">
        <f t="shared" si="361"/>
        <v>274542.01248742093</v>
      </c>
      <c r="BJ127" s="601">
        <f t="shared" si="362"/>
        <v>274666.01664989459</v>
      </c>
      <c r="BK127" s="604">
        <v>573211</v>
      </c>
      <c r="BL127" s="604">
        <v>685604</v>
      </c>
      <c r="BM127" s="604">
        <v>607113</v>
      </c>
      <c r="BN127" s="604">
        <v>544571</v>
      </c>
      <c r="BO127" s="604">
        <v>544736</v>
      </c>
      <c r="BP127" s="604">
        <v>359723</v>
      </c>
      <c r="BQ127" s="604">
        <v>284555</v>
      </c>
      <c r="BR127" s="604">
        <v>219336</v>
      </c>
      <c r="BS127" s="605">
        <f t="shared" si="363"/>
        <v>219435.20332997892</v>
      </c>
      <c r="BT127" s="604">
        <f t="shared" ref="BT127:BV146" si="512">BS127*BT$186</f>
        <v>219534.40665995784</v>
      </c>
      <c r="BU127" s="604">
        <f t="shared" si="512"/>
        <v>219633.60998993675</v>
      </c>
      <c r="BV127" s="606">
        <f t="shared" si="512"/>
        <v>219732.81331991567</v>
      </c>
      <c r="BW127" s="604">
        <f t="shared" si="462"/>
        <v>1875310.92</v>
      </c>
      <c r="BX127" s="604">
        <f t="shared" si="463"/>
        <v>1987703.92</v>
      </c>
      <c r="BY127" s="604">
        <f t="shared" si="464"/>
        <v>1909212.92</v>
      </c>
      <c r="BZ127" s="604">
        <f t="shared" si="465"/>
        <v>1859137.22</v>
      </c>
      <c r="CA127" s="604">
        <f t="shared" si="466"/>
        <v>1865312.18</v>
      </c>
      <c r="CB127" s="604">
        <f t="shared" si="467"/>
        <v>1685107.06</v>
      </c>
      <c r="CC127" s="604">
        <f t="shared" si="468"/>
        <v>1619523.58</v>
      </c>
      <c r="CD127" s="604">
        <f t="shared" si="371"/>
        <v>1514042.6</v>
      </c>
      <c r="CE127" s="605">
        <f t="shared" si="469"/>
        <v>1531292.1627203319</v>
      </c>
      <c r="CF127" s="604">
        <f t="shared" si="470"/>
        <v>1548768.9080527076</v>
      </c>
      <c r="CG127" s="604">
        <f t="shared" si="471"/>
        <v>1566475.8453765828</v>
      </c>
      <c r="CH127" s="606">
        <f t="shared" si="472"/>
        <v>1584416.0239352253</v>
      </c>
      <c r="CI127" s="159">
        <f t="shared" si="376"/>
        <v>167.57142857142858</v>
      </c>
      <c r="CJ127" s="157">
        <v>167</v>
      </c>
      <c r="CK127" s="158">
        <v>159</v>
      </c>
      <c r="CL127" s="158">
        <v>164</v>
      </c>
      <c r="CM127" s="158">
        <v>165</v>
      </c>
      <c r="CN127" s="158">
        <v>171</v>
      </c>
      <c r="CO127" s="158">
        <v>160</v>
      </c>
      <c r="CP127" s="158">
        <v>162</v>
      </c>
      <c r="CQ127" s="158">
        <v>192</v>
      </c>
      <c r="CR127" s="157">
        <f t="shared" si="377"/>
        <v>195.54594611915309</v>
      </c>
      <c r="CS127" s="158">
        <f t="shared" ref="CS127:CU146" si="513">CR127*CS$186</f>
        <v>199.09189223830617</v>
      </c>
      <c r="CT127" s="158">
        <f t="shared" si="513"/>
        <v>202.63783835745926</v>
      </c>
      <c r="CU127" s="158">
        <f t="shared" si="513"/>
        <v>206.18378447661235</v>
      </c>
      <c r="CV127" s="310">
        <f t="shared" si="378"/>
        <v>200.86486529788272</v>
      </c>
      <c r="CW127" s="604">
        <f t="shared" si="379"/>
        <v>23942.636025356122</v>
      </c>
      <c r="CX127" s="600">
        <f t="shared" si="304"/>
        <v>23942.636025356122</v>
      </c>
      <c r="CY127" s="604">
        <f t="shared" si="305"/>
        <v>25032.781477250788</v>
      </c>
      <c r="CZ127" s="604">
        <f t="shared" si="306"/>
        <v>25146.285287234725</v>
      </c>
      <c r="DA127" s="604">
        <f t="shared" si="307"/>
        <v>25232.422514871636</v>
      </c>
      <c r="DB127" s="604">
        <f t="shared" si="308"/>
        <v>26048.122113012643</v>
      </c>
      <c r="DC127" s="604">
        <f t="shared" si="493"/>
        <v>26479.357627926373</v>
      </c>
      <c r="DD127" s="604">
        <f t="shared" si="493"/>
        <v>26931.540509428491</v>
      </c>
      <c r="DE127" s="605">
        <f t="shared" si="488"/>
        <v>27150.99054421578</v>
      </c>
      <c r="DF127" s="604">
        <f t="shared" si="489"/>
        <v>27524.333956490984</v>
      </c>
      <c r="DG127" s="604">
        <f t="shared" si="490"/>
        <v>27884.378428171603</v>
      </c>
      <c r="DH127" s="606">
        <f t="shared" si="491"/>
        <v>28231.822111100952</v>
      </c>
      <c r="DJ127" s="9" t="s">
        <v>120</v>
      </c>
      <c r="DK127" s="603">
        <f t="shared" si="437"/>
        <v>4290.5014970059883</v>
      </c>
      <c r="DL127" s="600">
        <f t="shared" si="438"/>
        <v>5389.9685534591199</v>
      </c>
      <c r="DM127" s="600">
        <f t="shared" si="439"/>
        <v>4627.3856707317073</v>
      </c>
      <c r="DN127" s="600">
        <f t="shared" si="440"/>
        <v>4125.537878787879</v>
      </c>
      <c r="DO127" s="600">
        <f t="shared" si="441"/>
        <v>3981.9883040935674</v>
      </c>
      <c r="DP127" s="600">
        <f t="shared" si="442"/>
        <v>2810.3359375</v>
      </c>
      <c r="DQ127" s="600">
        <f t="shared" si="443"/>
        <v>2195.6404320987654</v>
      </c>
      <c r="DR127" s="601">
        <f t="shared" si="444"/>
        <v>1427.96875</v>
      </c>
      <c r="DS127" s="600">
        <f t="shared" si="445"/>
        <v>1402.7087219457701</v>
      </c>
      <c r="DT127" s="600">
        <f t="shared" si="446"/>
        <v>1378.3484864189163</v>
      </c>
      <c r="DU127" s="600">
        <f t="shared" si="447"/>
        <v>1354.8408071898227</v>
      </c>
      <c r="DV127" s="600">
        <f t="shared" si="448"/>
        <v>1332.1416975011934</v>
      </c>
      <c r="DW127" s="603">
        <f t="shared" si="449"/>
        <v>19479.073353293414</v>
      </c>
      <c r="DX127" s="600">
        <f t="shared" si="450"/>
        <v>21431.088050314465</v>
      </c>
      <c r="DY127" s="600">
        <f t="shared" si="451"/>
        <v>20334.925304878048</v>
      </c>
      <c r="DZ127" s="600">
        <f t="shared" si="452"/>
        <v>21544.619696969698</v>
      </c>
      <c r="EA127" s="600">
        <f t="shared" si="453"/>
        <v>21759.192982456141</v>
      </c>
      <c r="EB127" s="600">
        <f t="shared" si="454"/>
        <v>23838.6953125</v>
      </c>
      <c r="EC127" s="600">
        <f t="shared" si="455"/>
        <v>24618.538580246914</v>
      </c>
      <c r="ED127" s="600">
        <f t="shared" si="456"/>
        <v>22525.03125</v>
      </c>
      <c r="EE127" s="603">
        <f t="shared" si="457"/>
        <v>22839.887470914404</v>
      </c>
      <c r="EF127" s="600">
        <f t="shared" si="458"/>
        <v>23143.528135212302</v>
      </c>
      <c r="EG127" s="600">
        <f t="shared" si="459"/>
        <v>23436.542023742051</v>
      </c>
      <c r="EH127" s="601">
        <f t="shared" si="460"/>
        <v>23719.477413969631</v>
      </c>
      <c r="EI127" s="603">
        <f t="shared" si="473"/>
        <v>23769.574850299403</v>
      </c>
      <c r="EJ127" s="600">
        <f t="shared" si="474"/>
        <v>26821.056603773584</v>
      </c>
      <c r="EK127" s="600">
        <f t="shared" si="475"/>
        <v>24962.310975609755</v>
      </c>
      <c r="EL127" s="600">
        <f t="shared" si="476"/>
        <v>25670.157575757577</v>
      </c>
      <c r="EM127" s="600">
        <f t="shared" si="477"/>
        <v>25741.181286549709</v>
      </c>
      <c r="EN127" s="600">
        <f t="shared" si="478"/>
        <v>26649.03125</v>
      </c>
      <c r="EO127" s="600">
        <f t="shared" si="386"/>
        <v>26814.179012345678</v>
      </c>
      <c r="EP127" s="601">
        <f t="shared" si="387"/>
        <v>23953</v>
      </c>
      <c r="EQ127" s="600">
        <f t="shared" si="388"/>
        <v>24242.596192860176</v>
      </c>
      <c r="ER127" s="600">
        <f t="shared" si="389"/>
        <v>24521.876621631218</v>
      </c>
      <c r="ES127" s="600">
        <f t="shared" si="390"/>
        <v>24791.382830931874</v>
      </c>
      <c r="ET127" s="601">
        <f t="shared" si="391"/>
        <v>25051.619111470824</v>
      </c>
      <c r="EV127" s="605">
        <v>1302099.92</v>
      </c>
      <c r="EW127" s="604">
        <v>1302099.92</v>
      </c>
      <c r="EX127" s="604">
        <v>1302099.92</v>
      </c>
      <c r="EY127" s="604">
        <v>1314566.22</v>
      </c>
      <c r="EZ127" s="604">
        <v>1320576.18</v>
      </c>
      <c r="FA127" s="604">
        <v>1325384.06</v>
      </c>
      <c r="FB127" s="604">
        <v>1334968.58</v>
      </c>
      <c r="FC127" s="604">
        <v>1294706.6000000001</v>
      </c>
      <c r="FD127" s="605">
        <f t="shared" si="392"/>
        <v>1311856.9593903529</v>
      </c>
      <c r="FE127" s="604">
        <f t="shared" si="486"/>
        <v>1329234.5013927496</v>
      </c>
      <c r="FF127" s="604">
        <f t="shared" si="486"/>
        <v>1346842.2353866461</v>
      </c>
      <c r="FG127" s="606">
        <f t="shared" si="486"/>
        <v>1364683.2106153097</v>
      </c>
    </row>
    <row r="128" spans="1:163" x14ac:dyDescent="0.25">
      <c r="A128" s="108">
        <v>132</v>
      </c>
      <c r="B128" s="130" t="s">
        <v>121</v>
      </c>
      <c r="C128" s="605">
        <v>12177731</v>
      </c>
      <c r="D128" s="604">
        <v>13177907</v>
      </c>
      <c r="E128" s="604">
        <v>13438069</v>
      </c>
      <c r="F128" s="604">
        <v>14013184</v>
      </c>
      <c r="G128" s="604">
        <v>14310698</v>
      </c>
      <c r="H128" s="604">
        <v>15293265</v>
      </c>
      <c r="I128" s="600">
        <v>15016969</v>
      </c>
      <c r="J128" s="601">
        <v>15267068</v>
      </c>
      <c r="K128" s="600">
        <f t="shared" ref="K128:N128" si="514">J128*K$186</f>
        <v>15708551.319241118</v>
      </c>
      <c r="L128" s="600">
        <f t="shared" si="514"/>
        <v>16150034.638482235</v>
      </c>
      <c r="M128" s="600">
        <f t="shared" si="514"/>
        <v>16591517.957723353</v>
      </c>
      <c r="N128" s="600">
        <f t="shared" si="514"/>
        <v>17033001.276964467</v>
      </c>
      <c r="O128" s="603">
        <v>761317</v>
      </c>
      <c r="P128" s="600">
        <v>710580</v>
      </c>
      <c r="Q128" s="600">
        <v>780234</v>
      </c>
      <c r="R128" s="600">
        <v>688113</v>
      </c>
      <c r="S128" s="600">
        <v>769036</v>
      </c>
      <c r="T128" s="600">
        <v>933036</v>
      </c>
      <c r="U128" s="600">
        <v>881649</v>
      </c>
      <c r="V128" s="600">
        <v>780227</v>
      </c>
      <c r="W128" s="603">
        <f t="shared" si="335"/>
        <v>780288.22131744947</v>
      </c>
      <c r="X128" s="600">
        <f t="shared" si="511"/>
        <v>780349.44263489905</v>
      </c>
      <c r="Y128" s="600">
        <f t="shared" si="511"/>
        <v>780410.66395234864</v>
      </c>
      <c r="Z128" s="601">
        <f t="shared" si="511"/>
        <v>780471.88526979811</v>
      </c>
      <c r="AA128" s="604">
        <f t="shared" si="336"/>
        <v>11416414</v>
      </c>
      <c r="AB128" s="604">
        <f t="shared" si="337"/>
        <v>12467327</v>
      </c>
      <c r="AC128" s="604">
        <f t="shared" si="338"/>
        <v>12657835</v>
      </c>
      <c r="AD128" s="604">
        <f t="shared" si="339"/>
        <v>13325071</v>
      </c>
      <c r="AE128" s="604">
        <f t="shared" si="340"/>
        <v>13541662</v>
      </c>
      <c r="AF128" s="604">
        <f t="shared" si="341"/>
        <v>14360229</v>
      </c>
      <c r="AG128" s="604">
        <f t="shared" si="342"/>
        <v>14135320</v>
      </c>
      <c r="AH128" s="604">
        <f t="shared" si="343"/>
        <v>14486841</v>
      </c>
      <c r="AI128" s="605">
        <f t="shared" si="344"/>
        <v>14928263.097923668</v>
      </c>
      <c r="AJ128" s="604">
        <f t="shared" si="345"/>
        <v>15369685.195847336</v>
      </c>
      <c r="AK128" s="604">
        <f t="shared" si="346"/>
        <v>15811107.293771004</v>
      </c>
      <c r="AL128" s="606">
        <f t="shared" si="347"/>
        <v>16252529.391694669</v>
      </c>
      <c r="AM128" s="600">
        <f t="shared" si="348"/>
        <v>9991965.25</v>
      </c>
      <c r="AN128" s="600">
        <f t="shared" si="349"/>
        <v>10977528.25</v>
      </c>
      <c r="AO128" s="600">
        <f t="shared" si="350"/>
        <v>11323983.75</v>
      </c>
      <c r="AP128" s="600">
        <f t="shared" si="351"/>
        <v>11903776</v>
      </c>
      <c r="AQ128" s="600">
        <f t="shared" si="352"/>
        <v>11917865.75</v>
      </c>
      <c r="AR128" s="600">
        <f t="shared" si="353"/>
        <v>12672064</v>
      </c>
      <c r="AS128" s="600">
        <f t="shared" si="354"/>
        <v>12336511.25</v>
      </c>
      <c r="AT128" s="600">
        <f t="shared" si="355"/>
        <v>12594281</v>
      </c>
      <c r="AU128" s="603">
        <f t="shared" si="356"/>
        <v>13017281.346698137</v>
      </c>
      <c r="AV128" s="600">
        <f t="shared" si="428"/>
        <v>13440299.947657598</v>
      </c>
      <c r="AW128" s="600">
        <f t="shared" si="429"/>
        <v>13863336.158879751</v>
      </c>
      <c r="AX128" s="601">
        <f t="shared" si="430"/>
        <v>14286389.292212412</v>
      </c>
      <c r="AY128" s="600">
        <f t="shared" si="431"/>
        <v>1424448.75</v>
      </c>
      <c r="AZ128" s="600">
        <f t="shared" si="432"/>
        <v>1489798.75</v>
      </c>
      <c r="BA128" s="600">
        <f t="shared" si="433"/>
        <v>1333851.25</v>
      </c>
      <c r="BB128" s="600">
        <f t="shared" si="434"/>
        <v>1421295</v>
      </c>
      <c r="BC128" s="600">
        <f t="shared" si="435"/>
        <v>1623796.25</v>
      </c>
      <c r="BD128" s="600">
        <f t="shared" si="436"/>
        <v>1688165</v>
      </c>
      <c r="BE128" s="600">
        <f t="shared" si="357"/>
        <v>1798808.75</v>
      </c>
      <c r="BF128" s="600">
        <f t="shared" si="358"/>
        <v>1892560</v>
      </c>
      <c r="BG128" s="603">
        <f t="shared" si="359"/>
        <v>1893415.984672762</v>
      </c>
      <c r="BH128" s="600">
        <f t="shared" si="360"/>
        <v>1894271.969345524</v>
      </c>
      <c r="BI128" s="600">
        <f t="shared" si="361"/>
        <v>1895127.954018286</v>
      </c>
      <c r="BJ128" s="601">
        <f t="shared" si="362"/>
        <v>1895983.9386910477</v>
      </c>
      <c r="BK128" s="604">
        <v>1139559</v>
      </c>
      <c r="BL128" s="604">
        <v>1191839</v>
      </c>
      <c r="BM128" s="604">
        <v>1067081</v>
      </c>
      <c r="BN128" s="604">
        <v>1137036</v>
      </c>
      <c r="BO128" s="604">
        <v>1299037</v>
      </c>
      <c r="BP128" s="604">
        <v>1350532</v>
      </c>
      <c r="BQ128" s="604">
        <v>1439047</v>
      </c>
      <c r="BR128" s="604">
        <v>1514048</v>
      </c>
      <c r="BS128" s="605">
        <f t="shared" si="363"/>
        <v>1514732.7877382096</v>
      </c>
      <c r="BT128" s="604">
        <f t="shared" si="512"/>
        <v>1515417.5754764192</v>
      </c>
      <c r="BU128" s="604">
        <f t="shared" si="512"/>
        <v>1516102.3632146288</v>
      </c>
      <c r="BV128" s="606">
        <f t="shared" si="512"/>
        <v>1516787.1509528381</v>
      </c>
      <c r="BW128" s="604">
        <f t="shared" si="462"/>
        <v>3968500.72</v>
      </c>
      <c r="BX128" s="604">
        <f t="shared" si="463"/>
        <v>4020780.72</v>
      </c>
      <c r="BY128" s="604">
        <f t="shared" si="464"/>
        <v>3896022.72</v>
      </c>
      <c r="BZ128" s="604">
        <f t="shared" si="465"/>
        <v>4000873.68</v>
      </c>
      <c r="CA128" s="604">
        <f t="shared" si="466"/>
        <v>4168291.74</v>
      </c>
      <c r="CB128" s="604">
        <f t="shared" si="467"/>
        <v>4226355.7200000007</v>
      </c>
      <c r="CC128" s="604">
        <f t="shared" si="468"/>
        <v>4306884.9399999995</v>
      </c>
      <c r="CD128" s="604">
        <f t="shared" si="371"/>
        <v>4204927.18</v>
      </c>
      <c r="CE128" s="605">
        <f t="shared" si="469"/>
        <v>4241256.7578497436</v>
      </c>
      <c r="CF128" s="604">
        <f t="shared" si="470"/>
        <v>4278058.5051939562</v>
      </c>
      <c r="CG128" s="604">
        <f t="shared" si="471"/>
        <v>4315338.6766362069</v>
      </c>
      <c r="CH128" s="606">
        <f t="shared" si="472"/>
        <v>4353103.6096318103</v>
      </c>
      <c r="CI128" s="159">
        <f t="shared" si="376"/>
        <v>545.14285714285711</v>
      </c>
      <c r="CJ128" s="157">
        <v>575</v>
      </c>
      <c r="CK128" s="158">
        <v>540</v>
      </c>
      <c r="CL128" s="158">
        <v>514</v>
      </c>
      <c r="CM128" s="158">
        <v>539</v>
      </c>
      <c r="CN128" s="158">
        <v>555</v>
      </c>
      <c r="CO128" s="158">
        <v>547</v>
      </c>
      <c r="CP128" s="158">
        <v>550</v>
      </c>
      <c r="CQ128" s="158">
        <v>571</v>
      </c>
      <c r="CR128" s="157">
        <f t="shared" si="377"/>
        <v>581.54549601060626</v>
      </c>
      <c r="CS128" s="158">
        <f t="shared" si="513"/>
        <v>592.09099202121251</v>
      </c>
      <c r="CT128" s="158">
        <f t="shared" si="513"/>
        <v>602.63648803181877</v>
      </c>
      <c r="CU128" s="158">
        <f t="shared" si="513"/>
        <v>613.18198404242514</v>
      </c>
      <c r="CV128" s="310">
        <f t="shared" si="378"/>
        <v>597.36374002651564</v>
      </c>
      <c r="CW128" s="604">
        <f t="shared" si="379"/>
        <v>23942.636025356122</v>
      </c>
      <c r="CX128" s="600">
        <f t="shared" si="304"/>
        <v>23942.636025356122</v>
      </c>
      <c r="CY128" s="604">
        <f t="shared" si="305"/>
        <v>25032.781477250788</v>
      </c>
      <c r="CZ128" s="604">
        <f t="shared" si="306"/>
        <v>25146.285287234725</v>
      </c>
      <c r="DA128" s="604">
        <f t="shared" si="307"/>
        <v>25232.422514871636</v>
      </c>
      <c r="DB128" s="604">
        <f t="shared" si="308"/>
        <v>26048.122113012643</v>
      </c>
      <c r="DC128" s="604">
        <f t="shared" si="493"/>
        <v>26479.357627926373</v>
      </c>
      <c r="DD128" s="604">
        <f t="shared" si="493"/>
        <v>26931.540509428491</v>
      </c>
      <c r="DE128" s="605">
        <f t="shared" si="488"/>
        <v>27150.99054421578</v>
      </c>
      <c r="DF128" s="604">
        <f t="shared" si="489"/>
        <v>27524.333956490984</v>
      </c>
      <c r="DG128" s="604">
        <f t="shared" si="490"/>
        <v>27884.378428171603</v>
      </c>
      <c r="DH128" s="606">
        <f t="shared" si="491"/>
        <v>28231.822111100952</v>
      </c>
      <c r="DJ128" s="9" t="s">
        <v>121</v>
      </c>
      <c r="DK128" s="603">
        <f t="shared" si="437"/>
        <v>2477.3021739130436</v>
      </c>
      <c r="DL128" s="600">
        <f t="shared" si="438"/>
        <v>2758.8865740740739</v>
      </c>
      <c r="DM128" s="600">
        <f t="shared" si="439"/>
        <v>2595.0413424124513</v>
      </c>
      <c r="DN128" s="600">
        <f t="shared" si="440"/>
        <v>2636.9109461966605</v>
      </c>
      <c r="DO128" s="600">
        <f t="shared" si="441"/>
        <v>2925.7590090090089</v>
      </c>
      <c r="DP128" s="600">
        <f t="shared" si="442"/>
        <v>3086.2248628884827</v>
      </c>
      <c r="DQ128" s="600">
        <f t="shared" si="443"/>
        <v>3270.5613636363637</v>
      </c>
      <c r="DR128" s="601">
        <f t="shared" si="444"/>
        <v>3314.4658493870402</v>
      </c>
      <c r="DS128" s="600">
        <f t="shared" si="445"/>
        <v>3255.8346641175426</v>
      </c>
      <c r="DT128" s="600">
        <f t="shared" si="446"/>
        <v>3199.2919920620225</v>
      </c>
      <c r="DU128" s="600">
        <f t="shared" si="447"/>
        <v>3144.7281929570527</v>
      </c>
      <c r="DV128" s="600">
        <f t="shared" si="448"/>
        <v>3092.0411689066641</v>
      </c>
      <c r="DW128" s="603">
        <f t="shared" si="449"/>
        <v>17377.330869565216</v>
      </c>
      <c r="DX128" s="600">
        <f t="shared" si="450"/>
        <v>20328.756018518518</v>
      </c>
      <c r="DY128" s="600">
        <f t="shared" si="451"/>
        <v>22031.096789883268</v>
      </c>
      <c r="DZ128" s="600">
        <f t="shared" si="452"/>
        <v>22084.927643784788</v>
      </c>
      <c r="EA128" s="600">
        <f t="shared" si="453"/>
        <v>21473.631981981984</v>
      </c>
      <c r="EB128" s="600">
        <f t="shared" si="454"/>
        <v>23166.478976234004</v>
      </c>
      <c r="EC128" s="600">
        <f t="shared" si="455"/>
        <v>22430.020454545454</v>
      </c>
      <c r="ED128" s="600">
        <f t="shared" si="456"/>
        <v>22056.534150612959</v>
      </c>
      <c r="EE128" s="603">
        <f t="shared" si="457"/>
        <v>22414.148510597657</v>
      </c>
      <c r="EF128" s="600">
        <f t="shared" si="458"/>
        <v>22759.024217715232</v>
      </c>
      <c r="EG128" s="600">
        <f t="shared" si="459"/>
        <v>23091.830010495425</v>
      </c>
      <c r="EH128" s="601">
        <f t="shared" si="460"/>
        <v>23413.188623640828</v>
      </c>
      <c r="EI128" s="603">
        <f t="shared" si="473"/>
        <v>19854.633043478258</v>
      </c>
      <c r="EJ128" s="600">
        <f t="shared" si="474"/>
        <v>23087.642592592591</v>
      </c>
      <c r="EK128" s="600">
        <f t="shared" si="475"/>
        <v>24626.13813229572</v>
      </c>
      <c r="EL128" s="600">
        <f t="shared" si="476"/>
        <v>24721.838589981449</v>
      </c>
      <c r="EM128" s="600">
        <f t="shared" si="477"/>
        <v>24399.390990990993</v>
      </c>
      <c r="EN128" s="600">
        <f t="shared" si="478"/>
        <v>26252.703839122485</v>
      </c>
      <c r="EO128" s="600">
        <f t="shared" si="386"/>
        <v>25700.581818181818</v>
      </c>
      <c r="EP128" s="601">
        <f t="shared" si="387"/>
        <v>25371</v>
      </c>
      <c r="EQ128" s="600">
        <f t="shared" si="388"/>
        <v>25669.983174715198</v>
      </c>
      <c r="ER128" s="600">
        <f t="shared" si="389"/>
        <v>25958.316209777255</v>
      </c>
      <c r="ES128" s="600">
        <f t="shared" si="390"/>
        <v>26236.558203452478</v>
      </c>
      <c r="ET128" s="601">
        <f t="shared" si="391"/>
        <v>26505.229792547492</v>
      </c>
      <c r="EV128" s="605">
        <v>2828941.72</v>
      </c>
      <c r="EW128" s="604">
        <v>2828941.72</v>
      </c>
      <c r="EX128" s="604">
        <v>2828941.72</v>
      </c>
      <c r="EY128" s="604">
        <v>2863837.68</v>
      </c>
      <c r="EZ128" s="604">
        <v>2869254.74</v>
      </c>
      <c r="FA128" s="604">
        <v>2875823.72</v>
      </c>
      <c r="FB128" s="604">
        <v>2867837.94</v>
      </c>
      <c r="FC128" s="604">
        <v>2690879.18</v>
      </c>
      <c r="FD128" s="605">
        <f t="shared" si="392"/>
        <v>2726523.9701115345</v>
      </c>
      <c r="FE128" s="604">
        <f t="shared" ref="FE128:FG147" si="515">FD128*$FD$186</f>
        <v>2762640.929717537</v>
      </c>
      <c r="FF128" s="604">
        <f t="shared" si="515"/>
        <v>2799236.3134215781</v>
      </c>
      <c r="FG128" s="606">
        <f t="shared" si="515"/>
        <v>2836316.458678972</v>
      </c>
    </row>
    <row r="129" spans="1:163" x14ac:dyDescent="0.25">
      <c r="A129" s="108" t="s">
        <v>502</v>
      </c>
      <c r="B129" s="130" t="s">
        <v>122</v>
      </c>
      <c r="C129" s="605">
        <v>0</v>
      </c>
      <c r="D129" s="604">
        <v>0</v>
      </c>
      <c r="E129" s="604">
        <v>0</v>
      </c>
      <c r="F129" s="604">
        <v>0</v>
      </c>
      <c r="G129" s="604">
        <v>0</v>
      </c>
      <c r="H129" s="604">
        <v>0</v>
      </c>
      <c r="I129" s="600">
        <v>0</v>
      </c>
      <c r="J129" s="601">
        <v>0</v>
      </c>
      <c r="K129" s="600">
        <f t="shared" ref="K129:N129" si="516">J129*K$186</f>
        <v>0</v>
      </c>
      <c r="L129" s="600">
        <f t="shared" si="516"/>
        <v>0</v>
      </c>
      <c r="M129" s="600">
        <f t="shared" si="516"/>
        <v>0</v>
      </c>
      <c r="N129" s="600">
        <f t="shared" si="516"/>
        <v>0</v>
      </c>
      <c r="O129" s="603">
        <v>0</v>
      </c>
      <c r="P129" s="600">
        <v>0</v>
      </c>
      <c r="Q129" s="600">
        <v>0</v>
      </c>
      <c r="R129" s="600">
        <v>0</v>
      </c>
      <c r="S129" s="600">
        <v>0</v>
      </c>
      <c r="T129" s="600">
        <v>0</v>
      </c>
      <c r="U129" s="600">
        <v>0</v>
      </c>
      <c r="V129" s="600">
        <v>0</v>
      </c>
      <c r="W129" s="603">
        <f t="shared" si="335"/>
        <v>0</v>
      </c>
      <c r="X129" s="600">
        <f t="shared" si="511"/>
        <v>0</v>
      </c>
      <c r="Y129" s="600">
        <f t="shared" si="511"/>
        <v>0</v>
      </c>
      <c r="Z129" s="601">
        <f t="shared" si="511"/>
        <v>0</v>
      </c>
      <c r="AA129" s="604">
        <f t="shared" si="336"/>
        <v>0</v>
      </c>
      <c r="AB129" s="604">
        <f t="shared" si="337"/>
        <v>0</v>
      </c>
      <c r="AC129" s="604">
        <f t="shared" si="338"/>
        <v>0</v>
      </c>
      <c r="AD129" s="604">
        <f t="shared" si="339"/>
        <v>0</v>
      </c>
      <c r="AE129" s="604">
        <f t="shared" si="340"/>
        <v>0</v>
      </c>
      <c r="AF129" s="604">
        <f t="shared" si="341"/>
        <v>0</v>
      </c>
      <c r="AG129" s="604">
        <f t="shared" si="342"/>
        <v>0</v>
      </c>
      <c r="AH129" s="604">
        <f t="shared" si="343"/>
        <v>0</v>
      </c>
      <c r="AI129" s="605">
        <f t="shared" si="344"/>
        <v>0</v>
      </c>
      <c r="AJ129" s="604">
        <f t="shared" si="345"/>
        <v>0</v>
      </c>
      <c r="AK129" s="604">
        <f t="shared" si="346"/>
        <v>0</v>
      </c>
      <c r="AL129" s="606">
        <f t="shared" si="347"/>
        <v>0</v>
      </c>
      <c r="AM129" s="600">
        <f t="shared" si="348"/>
        <v>0</v>
      </c>
      <c r="AN129" s="600">
        <f t="shared" si="349"/>
        <v>0</v>
      </c>
      <c r="AO129" s="600">
        <f t="shared" si="350"/>
        <v>0</v>
      </c>
      <c r="AP129" s="600">
        <f t="shared" si="351"/>
        <v>0</v>
      </c>
      <c r="AQ129" s="600">
        <f t="shared" si="352"/>
        <v>0</v>
      </c>
      <c r="AR129" s="600">
        <f t="shared" si="353"/>
        <v>0</v>
      </c>
      <c r="AS129" s="600">
        <f t="shared" si="354"/>
        <v>0</v>
      </c>
      <c r="AT129" s="600">
        <f t="shared" si="355"/>
        <v>0</v>
      </c>
      <c r="AU129" s="603">
        <f t="shared" si="356"/>
        <v>0</v>
      </c>
      <c r="AV129" s="600">
        <f t="shared" si="428"/>
        <v>0</v>
      </c>
      <c r="AW129" s="600">
        <f t="shared" si="429"/>
        <v>0</v>
      </c>
      <c r="AX129" s="601">
        <f t="shared" si="430"/>
        <v>0</v>
      </c>
      <c r="AY129" s="600">
        <f t="shared" si="431"/>
        <v>0</v>
      </c>
      <c r="AZ129" s="600">
        <f t="shared" si="432"/>
        <v>0</v>
      </c>
      <c r="BA129" s="600">
        <f t="shared" si="433"/>
        <v>0</v>
      </c>
      <c r="BB129" s="600">
        <f t="shared" si="434"/>
        <v>0</v>
      </c>
      <c r="BC129" s="600">
        <f t="shared" si="435"/>
        <v>0</v>
      </c>
      <c r="BD129" s="600">
        <f t="shared" si="436"/>
        <v>0</v>
      </c>
      <c r="BE129" s="600">
        <f t="shared" si="357"/>
        <v>0</v>
      </c>
      <c r="BF129" s="600">
        <f t="shared" si="358"/>
        <v>0</v>
      </c>
      <c r="BG129" s="603">
        <f t="shared" si="359"/>
        <v>0</v>
      </c>
      <c r="BH129" s="600">
        <f t="shared" si="360"/>
        <v>0</v>
      </c>
      <c r="BI129" s="600">
        <f t="shared" si="361"/>
        <v>0</v>
      </c>
      <c r="BJ129" s="601">
        <f t="shared" si="362"/>
        <v>0</v>
      </c>
      <c r="BK129" s="604">
        <v>0</v>
      </c>
      <c r="BL129" s="604">
        <v>0</v>
      </c>
      <c r="BM129" s="604">
        <v>0</v>
      </c>
      <c r="BN129" s="604">
        <v>0</v>
      </c>
      <c r="BO129" s="604">
        <v>0</v>
      </c>
      <c r="BP129" s="604">
        <v>0</v>
      </c>
      <c r="BQ129" s="604">
        <v>0</v>
      </c>
      <c r="BR129" s="604">
        <v>0</v>
      </c>
      <c r="BS129" s="605">
        <f t="shared" si="363"/>
        <v>0</v>
      </c>
      <c r="BT129" s="604">
        <f t="shared" si="512"/>
        <v>0</v>
      </c>
      <c r="BU129" s="604">
        <f t="shared" si="512"/>
        <v>0</v>
      </c>
      <c r="BV129" s="606">
        <f t="shared" si="512"/>
        <v>0</v>
      </c>
      <c r="BW129" s="604">
        <f t="shared" si="462"/>
        <v>532891.26</v>
      </c>
      <c r="BX129" s="604">
        <f t="shared" si="463"/>
        <v>532891.26</v>
      </c>
      <c r="BY129" s="604">
        <f t="shared" si="464"/>
        <v>532891.26</v>
      </c>
      <c r="BZ129" s="604">
        <f t="shared" si="465"/>
        <v>554158.44000000006</v>
      </c>
      <c r="CA129" s="604">
        <f t="shared" si="466"/>
        <v>565857.38</v>
      </c>
      <c r="CB129" s="604">
        <f t="shared" si="467"/>
        <v>578904.48</v>
      </c>
      <c r="CC129" s="604">
        <f t="shared" si="468"/>
        <v>667269.02</v>
      </c>
      <c r="CD129" s="604">
        <f t="shared" si="371"/>
        <v>0</v>
      </c>
      <c r="CE129" s="605">
        <f t="shared" si="469"/>
        <v>0</v>
      </c>
      <c r="CF129" s="604">
        <f t="shared" si="470"/>
        <v>0</v>
      </c>
      <c r="CG129" s="604">
        <f t="shared" si="471"/>
        <v>0</v>
      </c>
      <c r="CH129" s="606">
        <f t="shared" si="472"/>
        <v>0</v>
      </c>
      <c r="CI129" s="159">
        <f t="shared" si="376"/>
        <v>0</v>
      </c>
      <c r="CJ129" s="157">
        <v>0</v>
      </c>
      <c r="CK129" s="158">
        <v>0</v>
      </c>
      <c r="CL129" s="158">
        <v>0</v>
      </c>
      <c r="CM129" s="158">
        <v>0</v>
      </c>
      <c r="CN129" s="158">
        <v>0</v>
      </c>
      <c r="CO129" s="158">
        <v>0</v>
      </c>
      <c r="CP129" s="158">
        <v>0</v>
      </c>
      <c r="CQ129" s="158">
        <v>0</v>
      </c>
      <c r="CR129" s="157">
        <f t="shared" si="377"/>
        <v>0</v>
      </c>
      <c r="CS129" s="158">
        <f t="shared" si="513"/>
        <v>0</v>
      </c>
      <c r="CT129" s="158">
        <f t="shared" si="513"/>
        <v>0</v>
      </c>
      <c r="CU129" s="158">
        <f t="shared" si="513"/>
        <v>0</v>
      </c>
      <c r="CV129" s="310">
        <f t="shared" si="378"/>
        <v>0</v>
      </c>
      <c r="CW129" s="604">
        <f t="shared" si="379"/>
        <v>23942.636025356122</v>
      </c>
      <c r="CX129" s="600">
        <f t="shared" si="304"/>
        <v>23942.636025356122</v>
      </c>
      <c r="CY129" s="604">
        <f t="shared" si="305"/>
        <v>25032.781477250788</v>
      </c>
      <c r="CZ129" s="604">
        <f t="shared" si="306"/>
        <v>25146.285287234725</v>
      </c>
      <c r="DA129" s="604">
        <f t="shared" si="307"/>
        <v>25232.422514871636</v>
      </c>
      <c r="DB129" s="604">
        <f t="shared" si="308"/>
        <v>26048.122113012643</v>
      </c>
      <c r="DC129" s="604">
        <f t="shared" si="493"/>
        <v>26479.357627926373</v>
      </c>
      <c r="DD129" s="604">
        <f t="shared" si="493"/>
        <v>26931.540509428491</v>
      </c>
      <c r="DE129" s="605">
        <f t="shared" si="488"/>
        <v>27150.99054421578</v>
      </c>
      <c r="DF129" s="604">
        <f t="shared" si="489"/>
        <v>27524.333956490984</v>
      </c>
      <c r="DG129" s="604">
        <f t="shared" si="490"/>
        <v>27884.378428171603</v>
      </c>
      <c r="DH129" s="606">
        <f t="shared" si="491"/>
        <v>28231.822111100952</v>
      </c>
      <c r="DJ129" s="9" t="s">
        <v>122</v>
      </c>
      <c r="DK129" s="603">
        <f t="shared" si="437"/>
        <v>0</v>
      </c>
      <c r="DL129" s="600">
        <f t="shared" si="438"/>
        <v>0</v>
      </c>
      <c r="DM129" s="600">
        <f t="shared" si="439"/>
        <v>0</v>
      </c>
      <c r="DN129" s="600">
        <f t="shared" si="440"/>
        <v>0</v>
      </c>
      <c r="DO129" s="600">
        <f t="shared" si="441"/>
        <v>0</v>
      </c>
      <c r="DP129" s="600">
        <f t="shared" si="442"/>
        <v>0</v>
      </c>
      <c r="DQ129" s="600">
        <f t="shared" si="443"/>
        <v>0</v>
      </c>
      <c r="DR129" s="601">
        <f t="shared" si="444"/>
        <v>0</v>
      </c>
      <c r="DS129" s="600">
        <f t="shared" si="445"/>
        <v>0</v>
      </c>
      <c r="DT129" s="600">
        <f t="shared" si="446"/>
        <v>0</v>
      </c>
      <c r="DU129" s="600">
        <f t="shared" si="447"/>
        <v>0</v>
      </c>
      <c r="DV129" s="600">
        <f t="shared" si="448"/>
        <v>0</v>
      </c>
      <c r="DW129" s="603">
        <f t="shared" si="449"/>
        <v>0</v>
      </c>
      <c r="DX129" s="600">
        <f t="shared" si="450"/>
        <v>0</v>
      </c>
      <c r="DY129" s="600">
        <f t="shared" si="451"/>
        <v>0</v>
      </c>
      <c r="DZ129" s="600">
        <f t="shared" si="452"/>
        <v>0</v>
      </c>
      <c r="EA129" s="600">
        <f t="shared" si="453"/>
        <v>0</v>
      </c>
      <c r="EB129" s="600">
        <f t="shared" si="454"/>
        <v>0</v>
      </c>
      <c r="EC129" s="600">
        <f t="shared" si="455"/>
        <v>0</v>
      </c>
      <c r="ED129" s="600">
        <f t="shared" si="456"/>
        <v>0</v>
      </c>
      <c r="EE129" s="603">
        <f t="shared" si="457"/>
        <v>0</v>
      </c>
      <c r="EF129" s="600">
        <f t="shared" si="458"/>
        <v>0</v>
      </c>
      <c r="EG129" s="600">
        <f t="shared" si="459"/>
        <v>0</v>
      </c>
      <c r="EH129" s="601">
        <f t="shared" si="460"/>
        <v>0</v>
      </c>
      <c r="EI129" s="603">
        <f t="shared" si="473"/>
        <v>0</v>
      </c>
      <c r="EJ129" s="600">
        <f t="shared" si="474"/>
        <v>0</v>
      </c>
      <c r="EK129" s="600">
        <f t="shared" si="475"/>
        <v>0</v>
      </c>
      <c r="EL129" s="600">
        <f t="shared" si="476"/>
        <v>0</v>
      </c>
      <c r="EM129" s="600">
        <f t="shared" si="477"/>
        <v>0</v>
      </c>
      <c r="EN129" s="600">
        <f t="shared" si="478"/>
        <v>0</v>
      </c>
      <c r="EO129" s="600">
        <f t="shared" si="386"/>
        <v>0</v>
      </c>
      <c r="EP129" s="601">
        <f t="shared" si="387"/>
        <v>0</v>
      </c>
      <c r="EQ129" s="600">
        <f t="shared" si="388"/>
        <v>0</v>
      </c>
      <c r="ER129" s="600">
        <f t="shared" si="389"/>
        <v>0</v>
      </c>
      <c r="ES129" s="600">
        <f t="shared" si="390"/>
        <v>0</v>
      </c>
      <c r="ET129" s="601">
        <f t="shared" si="391"/>
        <v>0</v>
      </c>
      <c r="EV129" s="605">
        <v>532891.26</v>
      </c>
      <c r="EW129" s="604">
        <v>532891.26</v>
      </c>
      <c r="EX129" s="604">
        <v>532891.26</v>
      </c>
      <c r="EY129" s="604">
        <v>554158.44000000006</v>
      </c>
      <c r="EZ129" s="604">
        <v>565857.38</v>
      </c>
      <c r="FA129" s="604">
        <v>578904.48</v>
      </c>
      <c r="FB129" s="604">
        <v>667269.02</v>
      </c>
      <c r="FC129" s="604">
        <v>0</v>
      </c>
      <c r="FD129" s="605">
        <f t="shared" si="392"/>
        <v>0</v>
      </c>
      <c r="FE129" s="604">
        <f t="shared" si="515"/>
        <v>0</v>
      </c>
      <c r="FF129" s="604">
        <f t="shared" si="515"/>
        <v>0</v>
      </c>
      <c r="FG129" s="606">
        <f t="shared" si="515"/>
        <v>0</v>
      </c>
    </row>
    <row r="130" spans="1:163" x14ac:dyDescent="0.25">
      <c r="A130" s="108">
        <v>131</v>
      </c>
      <c r="B130" s="130" t="s">
        <v>123</v>
      </c>
      <c r="C130" s="605">
        <v>21333775</v>
      </c>
      <c r="D130" s="604">
        <v>22101083</v>
      </c>
      <c r="E130" s="604">
        <v>23603320</v>
      </c>
      <c r="F130" s="604">
        <v>23482786</v>
      </c>
      <c r="G130" s="604">
        <v>24236198</v>
      </c>
      <c r="H130" s="604">
        <v>24932252</v>
      </c>
      <c r="I130" s="600">
        <v>25198184</v>
      </c>
      <c r="J130" s="601">
        <v>26995346</v>
      </c>
      <c r="K130" s="600">
        <f t="shared" ref="K130:N130" si="517">J130*K$186</f>
        <v>27775980.169975691</v>
      </c>
      <c r="L130" s="600">
        <f t="shared" si="517"/>
        <v>28556614.339951381</v>
      </c>
      <c r="M130" s="600">
        <f t="shared" si="517"/>
        <v>29337248.509927072</v>
      </c>
      <c r="N130" s="600">
        <f t="shared" si="517"/>
        <v>30117882.679902755</v>
      </c>
      <c r="O130" s="603">
        <v>1509636</v>
      </c>
      <c r="P130" s="600">
        <v>1362342</v>
      </c>
      <c r="Q130" s="600">
        <v>1465302</v>
      </c>
      <c r="R130" s="600">
        <v>1397704</v>
      </c>
      <c r="S130" s="600">
        <v>1365983</v>
      </c>
      <c r="T130" s="600">
        <v>1340866</v>
      </c>
      <c r="U130" s="600">
        <v>1323021</v>
      </c>
      <c r="V130" s="600">
        <v>1487571</v>
      </c>
      <c r="W130" s="603">
        <f t="shared" si="335"/>
        <v>1487687.7237950233</v>
      </c>
      <c r="X130" s="600">
        <f t="shared" si="511"/>
        <v>1487804.4475900466</v>
      </c>
      <c r="Y130" s="600">
        <f t="shared" si="511"/>
        <v>1487921.1713850701</v>
      </c>
      <c r="Z130" s="601">
        <f t="shared" si="511"/>
        <v>1488037.8951800934</v>
      </c>
      <c r="AA130" s="604">
        <f t="shared" si="336"/>
        <v>19824139</v>
      </c>
      <c r="AB130" s="604">
        <f t="shared" si="337"/>
        <v>20738741</v>
      </c>
      <c r="AC130" s="604">
        <f t="shared" si="338"/>
        <v>22138018</v>
      </c>
      <c r="AD130" s="604">
        <f t="shared" si="339"/>
        <v>22085082</v>
      </c>
      <c r="AE130" s="604">
        <f t="shared" si="340"/>
        <v>22870215</v>
      </c>
      <c r="AF130" s="604">
        <f t="shared" si="341"/>
        <v>23591386</v>
      </c>
      <c r="AG130" s="604">
        <f t="shared" si="342"/>
        <v>23875163</v>
      </c>
      <c r="AH130" s="604">
        <f t="shared" si="343"/>
        <v>25507775</v>
      </c>
      <c r="AI130" s="605">
        <f t="shared" si="344"/>
        <v>26288292.446180668</v>
      </c>
      <c r="AJ130" s="604">
        <f t="shared" si="345"/>
        <v>27068809.892361335</v>
      </c>
      <c r="AK130" s="604">
        <f t="shared" si="346"/>
        <v>27849327.338542003</v>
      </c>
      <c r="AL130" s="606">
        <f t="shared" si="347"/>
        <v>28629844.78472266</v>
      </c>
      <c r="AM130" s="600">
        <f t="shared" si="348"/>
        <v>17734689</v>
      </c>
      <c r="AN130" s="600">
        <f t="shared" si="349"/>
        <v>18478616</v>
      </c>
      <c r="AO130" s="600">
        <f t="shared" si="350"/>
        <v>19502074.25</v>
      </c>
      <c r="AP130" s="600">
        <f t="shared" si="351"/>
        <v>19266603.25</v>
      </c>
      <c r="AQ130" s="600">
        <f t="shared" si="352"/>
        <v>19836947.5</v>
      </c>
      <c r="AR130" s="600">
        <f t="shared" si="353"/>
        <v>20843694.75</v>
      </c>
      <c r="AS130" s="600">
        <f t="shared" si="354"/>
        <v>21439934.25</v>
      </c>
      <c r="AT130" s="600">
        <f t="shared" si="355"/>
        <v>23104262.5</v>
      </c>
      <c r="AU130" s="603">
        <f t="shared" si="356"/>
        <v>23880258.449884295</v>
      </c>
      <c r="AV130" s="600">
        <f t="shared" si="428"/>
        <v>24656287.887289271</v>
      </c>
      <c r="AW130" s="600">
        <f t="shared" si="429"/>
        <v>25432349.630796667</v>
      </c>
      <c r="AX130" s="601">
        <f t="shared" si="430"/>
        <v>26208442.417988352</v>
      </c>
      <c r="AY130" s="600">
        <f t="shared" si="431"/>
        <v>2089450</v>
      </c>
      <c r="AZ130" s="600">
        <f t="shared" si="432"/>
        <v>2260125</v>
      </c>
      <c r="BA130" s="600">
        <f t="shared" si="433"/>
        <v>2635943.75</v>
      </c>
      <c r="BB130" s="600">
        <f t="shared" si="434"/>
        <v>2818478.75</v>
      </c>
      <c r="BC130" s="600">
        <f t="shared" si="435"/>
        <v>3033267.5</v>
      </c>
      <c r="BD130" s="600">
        <f t="shared" si="436"/>
        <v>2747691.25</v>
      </c>
      <c r="BE130" s="600">
        <f t="shared" si="357"/>
        <v>2435228.75</v>
      </c>
      <c r="BF130" s="600">
        <f t="shared" si="358"/>
        <v>2403512.5</v>
      </c>
      <c r="BG130" s="603">
        <f t="shared" si="359"/>
        <v>2404599.583030811</v>
      </c>
      <c r="BH130" s="600">
        <f t="shared" si="360"/>
        <v>2405686.6660616221</v>
      </c>
      <c r="BI130" s="600">
        <f t="shared" si="361"/>
        <v>2406773.7490924331</v>
      </c>
      <c r="BJ130" s="601">
        <f t="shared" si="362"/>
        <v>2407860.8321232437</v>
      </c>
      <c r="BK130" s="604">
        <v>1671560</v>
      </c>
      <c r="BL130" s="604">
        <v>1808100</v>
      </c>
      <c r="BM130" s="604">
        <v>2108755</v>
      </c>
      <c r="BN130" s="604">
        <v>2254783</v>
      </c>
      <c r="BO130" s="604">
        <v>2426614</v>
      </c>
      <c r="BP130" s="604">
        <v>2198153</v>
      </c>
      <c r="BQ130" s="604">
        <v>1948183</v>
      </c>
      <c r="BR130" s="604">
        <v>1922810</v>
      </c>
      <c r="BS130" s="605">
        <f t="shared" si="363"/>
        <v>1923679.6664246488</v>
      </c>
      <c r="BT130" s="604">
        <f t="shared" si="512"/>
        <v>1924549.3328492977</v>
      </c>
      <c r="BU130" s="604">
        <f t="shared" si="512"/>
        <v>1925418.9992739465</v>
      </c>
      <c r="BV130" s="606">
        <f t="shared" si="512"/>
        <v>1926288.6656985951</v>
      </c>
      <c r="BW130" s="604">
        <f t="shared" si="462"/>
        <v>6036163.7599999998</v>
      </c>
      <c r="BX130" s="604">
        <f t="shared" si="463"/>
        <v>6172703.7599999998</v>
      </c>
      <c r="BY130" s="604">
        <f t="shared" si="464"/>
        <v>6473358.7599999998</v>
      </c>
      <c r="BZ130" s="604">
        <f t="shared" si="465"/>
        <v>6696845.9000000004</v>
      </c>
      <c r="CA130" s="604">
        <f t="shared" si="466"/>
        <v>6887684.6799999997</v>
      </c>
      <c r="CB130" s="604">
        <f t="shared" si="467"/>
        <v>6677646.4800000004</v>
      </c>
      <c r="CC130" s="604">
        <f t="shared" si="468"/>
        <v>6473299.8600000003</v>
      </c>
      <c r="CD130" s="604">
        <f t="shared" si="371"/>
        <v>6376183.54</v>
      </c>
      <c r="CE130" s="605">
        <f t="shared" si="469"/>
        <v>6436044.916755382</v>
      </c>
      <c r="CF130" s="604">
        <f t="shared" si="470"/>
        <v>6496687.7284962833</v>
      </c>
      <c r="CG130" s="604">
        <f t="shared" si="471"/>
        <v>6558122.3265183903</v>
      </c>
      <c r="CH130" s="606">
        <f t="shared" si="472"/>
        <v>6620359.1992360521</v>
      </c>
      <c r="CI130" s="159">
        <f t="shared" si="376"/>
        <v>785.71428571428567</v>
      </c>
      <c r="CJ130" s="157">
        <v>711</v>
      </c>
      <c r="CK130" s="158">
        <v>724</v>
      </c>
      <c r="CL130" s="158">
        <v>722</v>
      </c>
      <c r="CM130" s="158">
        <v>774</v>
      </c>
      <c r="CN130" s="158">
        <v>783</v>
      </c>
      <c r="CO130" s="158">
        <v>793</v>
      </c>
      <c r="CP130" s="158">
        <v>823</v>
      </c>
      <c r="CQ130" s="158">
        <v>881</v>
      </c>
      <c r="CR130" s="157">
        <f t="shared" si="377"/>
        <v>897.27072151548896</v>
      </c>
      <c r="CS130" s="158">
        <f t="shared" si="513"/>
        <v>913.5414430309778</v>
      </c>
      <c r="CT130" s="158">
        <f t="shared" si="513"/>
        <v>929.81216454646665</v>
      </c>
      <c r="CU130" s="158">
        <f t="shared" si="513"/>
        <v>946.08288606195561</v>
      </c>
      <c r="CV130" s="310">
        <f t="shared" si="378"/>
        <v>921.67680378872228</v>
      </c>
      <c r="CW130" s="604">
        <f t="shared" si="379"/>
        <v>23942.636025356122</v>
      </c>
      <c r="CX130" s="600">
        <f t="shared" si="304"/>
        <v>23942.636025356122</v>
      </c>
      <c r="CY130" s="604">
        <f t="shared" si="305"/>
        <v>25032.781477250788</v>
      </c>
      <c r="CZ130" s="604">
        <f t="shared" si="306"/>
        <v>25146.285287234725</v>
      </c>
      <c r="DA130" s="604">
        <f t="shared" si="307"/>
        <v>25232.422514871636</v>
      </c>
      <c r="DB130" s="604">
        <f t="shared" si="308"/>
        <v>26048.122113012643</v>
      </c>
      <c r="DC130" s="604">
        <f t="shared" si="493"/>
        <v>26479.357627926373</v>
      </c>
      <c r="DD130" s="604">
        <f t="shared" si="493"/>
        <v>26931.540509428491</v>
      </c>
      <c r="DE130" s="605">
        <f t="shared" si="488"/>
        <v>27150.99054421578</v>
      </c>
      <c r="DF130" s="604">
        <f t="shared" si="489"/>
        <v>27524.333956490984</v>
      </c>
      <c r="DG130" s="604">
        <f t="shared" si="490"/>
        <v>27884.378428171603</v>
      </c>
      <c r="DH130" s="606">
        <f t="shared" si="491"/>
        <v>28231.822111100952</v>
      </c>
      <c r="DJ130" s="9" t="s">
        <v>123</v>
      </c>
      <c r="DK130" s="603">
        <f t="shared" si="437"/>
        <v>2938.7482419127987</v>
      </c>
      <c r="DL130" s="600">
        <f t="shared" si="438"/>
        <v>3121.7196132596687</v>
      </c>
      <c r="DM130" s="600">
        <f t="shared" si="439"/>
        <v>3650.8916204986149</v>
      </c>
      <c r="DN130" s="600">
        <f t="shared" si="440"/>
        <v>3641.4454134366924</v>
      </c>
      <c r="DO130" s="600">
        <f t="shared" si="441"/>
        <v>3873.9048531289909</v>
      </c>
      <c r="DP130" s="600">
        <f t="shared" si="442"/>
        <v>3464.9322194199244</v>
      </c>
      <c r="DQ130" s="600">
        <f t="shared" si="443"/>
        <v>2958.9656743620899</v>
      </c>
      <c r="DR130" s="601">
        <f t="shared" si="444"/>
        <v>2728.1640181611806</v>
      </c>
      <c r="DS130" s="600">
        <f t="shared" si="445"/>
        <v>2679.9042088094056</v>
      </c>
      <c r="DT130" s="600">
        <f t="shared" si="446"/>
        <v>2633.363471809178</v>
      </c>
      <c r="DU130" s="600">
        <f t="shared" si="447"/>
        <v>2588.4515613606563</v>
      </c>
      <c r="DV130" s="600">
        <f t="shared" si="448"/>
        <v>2545.0844398484992</v>
      </c>
      <c r="DW130" s="603">
        <f t="shared" si="449"/>
        <v>24943.303797468354</v>
      </c>
      <c r="DX130" s="600">
        <f t="shared" si="450"/>
        <v>25522.950276243093</v>
      </c>
      <c r="DY130" s="600">
        <f t="shared" si="451"/>
        <v>27011.183171745153</v>
      </c>
      <c r="DZ130" s="600">
        <f t="shared" si="452"/>
        <v>24892.252260981913</v>
      </c>
      <c r="EA130" s="600">
        <f t="shared" si="453"/>
        <v>25334.543422733077</v>
      </c>
      <c r="EB130" s="600">
        <f t="shared" si="454"/>
        <v>26284.608764186632</v>
      </c>
      <c r="EC130" s="600">
        <f t="shared" si="455"/>
        <v>26050.95291616039</v>
      </c>
      <c r="ED130" s="600">
        <f t="shared" si="456"/>
        <v>26225.042565266744</v>
      </c>
      <c r="EE130" s="603">
        <f t="shared" si="457"/>
        <v>26618.156917914734</v>
      </c>
      <c r="EF130" s="600">
        <f t="shared" si="458"/>
        <v>26997.268065334392</v>
      </c>
      <c r="EG130" s="600">
        <f t="shared" si="459"/>
        <v>27363.11113100962</v>
      </c>
      <c r="EH130" s="601">
        <f t="shared" si="460"/>
        <v>27716.370667846782</v>
      </c>
      <c r="EI130" s="603">
        <f t="shared" si="473"/>
        <v>27882.052039381153</v>
      </c>
      <c r="EJ130" s="600">
        <f t="shared" si="474"/>
        <v>28644.669889502762</v>
      </c>
      <c r="EK130" s="600">
        <f t="shared" si="475"/>
        <v>30662.074792243769</v>
      </c>
      <c r="EL130" s="600">
        <f t="shared" si="476"/>
        <v>28533.697674418607</v>
      </c>
      <c r="EM130" s="600">
        <f t="shared" si="477"/>
        <v>29208.448275862069</v>
      </c>
      <c r="EN130" s="600">
        <f t="shared" si="478"/>
        <v>29749.540983606556</v>
      </c>
      <c r="EO130" s="600">
        <f t="shared" si="386"/>
        <v>29009.91859052248</v>
      </c>
      <c r="EP130" s="601">
        <f t="shared" si="387"/>
        <v>28953.206583427924</v>
      </c>
      <c r="EQ130" s="600">
        <f t="shared" si="388"/>
        <v>29298.06112672414</v>
      </c>
      <c r="ER130" s="600">
        <f t="shared" si="389"/>
        <v>29630.63153714357</v>
      </c>
      <c r="ES130" s="600">
        <f t="shared" si="390"/>
        <v>29951.562692370277</v>
      </c>
      <c r="ET130" s="601">
        <f t="shared" si="391"/>
        <v>30261.455107695281</v>
      </c>
      <c r="EV130" s="605">
        <v>4364603.76</v>
      </c>
      <c r="EW130" s="604">
        <v>4364603.76</v>
      </c>
      <c r="EX130" s="604">
        <v>4364603.76</v>
      </c>
      <c r="EY130" s="604">
        <v>4442062.9000000004</v>
      </c>
      <c r="EZ130" s="604">
        <v>4461070.68</v>
      </c>
      <c r="FA130" s="604">
        <v>4479493.4800000004</v>
      </c>
      <c r="FB130" s="604">
        <v>4525116.8600000003</v>
      </c>
      <c r="FC130" s="604">
        <v>4453373.54</v>
      </c>
      <c r="FD130" s="605">
        <f t="shared" si="392"/>
        <v>4512365.2503307331</v>
      </c>
      <c r="FE130" s="604">
        <f t="shared" si="515"/>
        <v>4572138.3956469856</v>
      </c>
      <c r="FF130" s="604">
        <f t="shared" si="515"/>
        <v>4632703.3272444438</v>
      </c>
      <c r="FG130" s="606">
        <f t="shared" si="515"/>
        <v>4694070.5335374568</v>
      </c>
    </row>
    <row r="131" spans="1:163" x14ac:dyDescent="0.25">
      <c r="A131" s="108">
        <v>133</v>
      </c>
      <c r="B131" s="130" t="s">
        <v>124</v>
      </c>
      <c r="C131" s="605">
        <v>1372154</v>
      </c>
      <c r="D131" s="604">
        <v>1543499</v>
      </c>
      <c r="E131" s="604">
        <v>1859241</v>
      </c>
      <c r="F131" s="604">
        <v>1768568</v>
      </c>
      <c r="G131" s="604">
        <v>1558098</v>
      </c>
      <c r="H131" s="604">
        <v>1674413</v>
      </c>
      <c r="I131" s="600">
        <v>1667651</v>
      </c>
      <c r="J131" s="601">
        <v>2189506</v>
      </c>
      <c r="K131" s="600">
        <f t="shared" ref="K131:N131" si="518">J131*K$186</f>
        <v>2252820.7357684094</v>
      </c>
      <c r="L131" s="600">
        <f t="shared" si="518"/>
        <v>2316135.4715368189</v>
      </c>
      <c r="M131" s="600">
        <f t="shared" si="518"/>
        <v>2379450.2073052283</v>
      </c>
      <c r="N131" s="600">
        <f t="shared" si="518"/>
        <v>2442764.9430736373</v>
      </c>
      <c r="O131" s="603">
        <v>86441</v>
      </c>
      <c r="P131" s="600">
        <v>107966</v>
      </c>
      <c r="Q131" s="600">
        <v>118650</v>
      </c>
      <c r="R131" s="600">
        <v>110818</v>
      </c>
      <c r="S131" s="600">
        <v>93073</v>
      </c>
      <c r="T131" s="600">
        <v>88641</v>
      </c>
      <c r="U131" s="600">
        <v>87472</v>
      </c>
      <c r="V131" s="600">
        <v>165818</v>
      </c>
      <c r="W131" s="603">
        <f t="shared" si="335"/>
        <v>165831.01108064299</v>
      </c>
      <c r="X131" s="600">
        <f t="shared" si="511"/>
        <v>165844.02216128598</v>
      </c>
      <c r="Y131" s="600">
        <f t="shared" si="511"/>
        <v>165857.03324192896</v>
      </c>
      <c r="Z131" s="601">
        <f t="shared" si="511"/>
        <v>165870.04432257195</v>
      </c>
      <c r="AA131" s="604">
        <f t="shared" si="336"/>
        <v>1285713</v>
      </c>
      <c r="AB131" s="604">
        <f t="shared" si="337"/>
        <v>1435533</v>
      </c>
      <c r="AC131" s="604">
        <f t="shared" si="338"/>
        <v>1740591</v>
      </c>
      <c r="AD131" s="604">
        <f t="shared" si="339"/>
        <v>1657750</v>
      </c>
      <c r="AE131" s="604">
        <f t="shared" si="340"/>
        <v>1465025</v>
      </c>
      <c r="AF131" s="604">
        <f t="shared" si="341"/>
        <v>1585772</v>
      </c>
      <c r="AG131" s="604">
        <f t="shared" si="342"/>
        <v>1580179</v>
      </c>
      <c r="AH131" s="604">
        <f t="shared" si="343"/>
        <v>2023688</v>
      </c>
      <c r="AI131" s="605">
        <f t="shared" si="344"/>
        <v>2086989.7246877665</v>
      </c>
      <c r="AJ131" s="604">
        <f t="shared" si="345"/>
        <v>2150291.449375533</v>
      </c>
      <c r="AK131" s="604">
        <f t="shared" si="346"/>
        <v>2213593.1740632993</v>
      </c>
      <c r="AL131" s="606">
        <f t="shared" si="347"/>
        <v>2276894.8987510651</v>
      </c>
      <c r="AM131" s="600">
        <f t="shared" si="348"/>
        <v>1183834.25</v>
      </c>
      <c r="AN131" s="600">
        <f t="shared" si="349"/>
        <v>1325786.75</v>
      </c>
      <c r="AO131" s="600">
        <f t="shared" si="350"/>
        <v>1567751</v>
      </c>
      <c r="AP131" s="600">
        <f t="shared" si="351"/>
        <v>1490968.75</v>
      </c>
      <c r="AQ131" s="600">
        <f t="shared" si="352"/>
        <v>1321832.5</v>
      </c>
      <c r="AR131" s="600">
        <f t="shared" si="353"/>
        <v>1422552</v>
      </c>
      <c r="AS131" s="600">
        <f t="shared" si="354"/>
        <v>1452761.5</v>
      </c>
      <c r="AT131" s="600">
        <f t="shared" si="355"/>
        <v>1942170.5</v>
      </c>
      <c r="AU131" s="603">
        <f t="shared" si="356"/>
        <v>2007401.5993257093</v>
      </c>
      <c r="AV131" s="600">
        <f t="shared" si="428"/>
        <v>2072635.5136503729</v>
      </c>
      <c r="AW131" s="600">
        <f t="shared" si="429"/>
        <v>2137872.1436626329</v>
      </c>
      <c r="AX131" s="601">
        <f t="shared" si="430"/>
        <v>2203111.3832421894</v>
      </c>
      <c r="AY131" s="600">
        <f t="shared" si="431"/>
        <v>101878.75</v>
      </c>
      <c r="AZ131" s="600">
        <f t="shared" si="432"/>
        <v>109746.25</v>
      </c>
      <c r="BA131" s="600">
        <f t="shared" si="433"/>
        <v>172840</v>
      </c>
      <c r="BB131" s="600">
        <f t="shared" si="434"/>
        <v>166781.25</v>
      </c>
      <c r="BC131" s="600">
        <f t="shared" si="435"/>
        <v>143192.5</v>
      </c>
      <c r="BD131" s="600">
        <f t="shared" si="436"/>
        <v>163220</v>
      </c>
      <c r="BE131" s="600">
        <f t="shared" si="357"/>
        <v>127417.5</v>
      </c>
      <c r="BF131" s="600">
        <f t="shared" si="358"/>
        <v>81517.5</v>
      </c>
      <c r="BG131" s="603">
        <f t="shared" si="359"/>
        <v>81554.369494526924</v>
      </c>
      <c r="BH131" s="600">
        <f t="shared" si="360"/>
        <v>81591.238989053832</v>
      </c>
      <c r="BI131" s="600">
        <f t="shared" si="361"/>
        <v>81628.108483580756</v>
      </c>
      <c r="BJ131" s="601">
        <f t="shared" si="362"/>
        <v>81664.97797810768</v>
      </c>
      <c r="BK131" s="604">
        <v>81503</v>
      </c>
      <c r="BL131" s="604">
        <v>87797</v>
      </c>
      <c r="BM131" s="604">
        <v>138272</v>
      </c>
      <c r="BN131" s="604">
        <v>133425</v>
      </c>
      <c r="BO131" s="604">
        <v>114554</v>
      </c>
      <c r="BP131" s="604">
        <v>130576</v>
      </c>
      <c r="BQ131" s="604">
        <v>101934</v>
      </c>
      <c r="BR131" s="604">
        <v>65214</v>
      </c>
      <c r="BS131" s="605">
        <f t="shared" si="363"/>
        <v>65243.495595621534</v>
      </c>
      <c r="BT131" s="604">
        <f t="shared" si="512"/>
        <v>65272.991191243069</v>
      </c>
      <c r="BU131" s="604">
        <f t="shared" si="512"/>
        <v>65302.486786864611</v>
      </c>
      <c r="BV131" s="606">
        <f t="shared" si="512"/>
        <v>65331.982382486145</v>
      </c>
      <c r="BW131" s="604">
        <f t="shared" si="462"/>
        <v>653646.22</v>
      </c>
      <c r="BX131" s="604">
        <f t="shared" si="463"/>
        <v>659940.22</v>
      </c>
      <c r="BY131" s="604">
        <f t="shared" si="464"/>
        <v>710415.22</v>
      </c>
      <c r="BZ131" s="604">
        <f t="shared" si="465"/>
        <v>712562.9</v>
      </c>
      <c r="CA131" s="604">
        <f t="shared" si="466"/>
        <v>694762.86</v>
      </c>
      <c r="CB131" s="604">
        <f t="shared" si="467"/>
        <v>711641.76</v>
      </c>
      <c r="CC131" s="604">
        <f t="shared" si="468"/>
        <v>687433.86</v>
      </c>
      <c r="CD131" s="604">
        <f t="shared" si="371"/>
        <v>645305.38</v>
      </c>
      <c r="CE131" s="605">
        <f t="shared" si="469"/>
        <v>653019.06879139715</v>
      </c>
      <c r="CF131" s="604">
        <f t="shared" si="470"/>
        <v>660834.54641659837</v>
      </c>
      <c r="CG131" s="604">
        <f t="shared" si="471"/>
        <v>668753.16122362448</v>
      </c>
      <c r="CH131" s="606">
        <f t="shared" si="472"/>
        <v>676776.27942141797</v>
      </c>
      <c r="CI131" s="159">
        <f t="shared" si="376"/>
        <v>47.428571428571431</v>
      </c>
      <c r="CJ131" s="157">
        <v>41</v>
      </c>
      <c r="CK131" s="158">
        <v>44</v>
      </c>
      <c r="CL131" s="158">
        <v>41</v>
      </c>
      <c r="CM131" s="158">
        <v>40</v>
      </c>
      <c r="CN131" s="158">
        <v>45</v>
      </c>
      <c r="CO131" s="158">
        <v>60</v>
      </c>
      <c r="CP131" s="158">
        <v>51</v>
      </c>
      <c r="CQ131" s="158">
        <v>51</v>
      </c>
      <c r="CR131" s="157">
        <f t="shared" si="377"/>
        <v>51.941891937900039</v>
      </c>
      <c r="CS131" s="158">
        <f t="shared" si="513"/>
        <v>52.883783875800077</v>
      </c>
      <c r="CT131" s="158">
        <f t="shared" si="513"/>
        <v>53.825675813700116</v>
      </c>
      <c r="CU131" s="158">
        <f t="shared" si="513"/>
        <v>54.767567751600154</v>
      </c>
      <c r="CV131" s="310">
        <f t="shared" si="378"/>
        <v>53.354729844750096</v>
      </c>
      <c r="CW131" s="604">
        <f t="shared" si="379"/>
        <v>23942.636025356122</v>
      </c>
      <c r="CX131" s="600">
        <f t="shared" si="304"/>
        <v>23942.636025356122</v>
      </c>
      <c r="CY131" s="604">
        <f t="shared" si="305"/>
        <v>25032.781477250788</v>
      </c>
      <c r="CZ131" s="604">
        <f t="shared" si="306"/>
        <v>25146.285287234725</v>
      </c>
      <c r="DA131" s="604">
        <f t="shared" si="307"/>
        <v>25232.422514871636</v>
      </c>
      <c r="DB131" s="604">
        <f t="shared" si="308"/>
        <v>26048.122113012643</v>
      </c>
      <c r="DC131" s="604">
        <f t="shared" si="493"/>
        <v>26479.357627926373</v>
      </c>
      <c r="DD131" s="604">
        <f t="shared" si="493"/>
        <v>26931.540509428491</v>
      </c>
      <c r="DE131" s="605">
        <f t="shared" si="488"/>
        <v>27150.99054421578</v>
      </c>
      <c r="DF131" s="604">
        <f t="shared" si="489"/>
        <v>27524.333956490984</v>
      </c>
      <c r="DG131" s="604">
        <f t="shared" si="490"/>
        <v>27884.378428171603</v>
      </c>
      <c r="DH131" s="606">
        <f t="shared" si="491"/>
        <v>28231.822111100952</v>
      </c>
      <c r="DJ131" s="9" t="s">
        <v>124</v>
      </c>
      <c r="DK131" s="603">
        <f t="shared" si="437"/>
        <v>2484.8475609756097</v>
      </c>
      <c r="DL131" s="600">
        <f t="shared" si="438"/>
        <v>2494.2329545454545</v>
      </c>
      <c r="DM131" s="600">
        <f t="shared" si="439"/>
        <v>4215.6097560975613</v>
      </c>
      <c r="DN131" s="600">
        <f t="shared" si="440"/>
        <v>4169.53125</v>
      </c>
      <c r="DO131" s="600">
        <f t="shared" si="441"/>
        <v>3182.0555555555557</v>
      </c>
      <c r="DP131" s="600">
        <f t="shared" si="442"/>
        <v>2720.3333333333335</v>
      </c>
      <c r="DQ131" s="600">
        <f t="shared" si="443"/>
        <v>2498.3823529411766</v>
      </c>
      <c r="DR131" s="601">
        <f t="shared" si="444"/>
        <v>1598.3823529411766</v>
      </c>
      <c r="DS131" s="600">
        <f t="shared" si="445"/>
        <v>1570.1077964589845</v>
      </c>
      <c r="DT131" s="600">
        <f t="shared" si="446"/>
        <v>1542.840413626122</v>
      </c>
      <c r="DU131" s="600">
        <f t="shared" si="447"/>
        <v>1516.52733104754</v>
      </c>
      <c r="DV131" s="600">
        <f t="shared" si="448"/>
        <v>1491.1193125921072</v>
      </c>
      <c r="DW131" s="603">
        <f t="shared" si="449"/>
        <v>28874.006097560974</v>
      </c>
      <c r="DX131" s="600">
        <f t="shared" si="450"/>
        <v>30131.517045454544</v>
      </c>
      <c r="DY131" s="600">
        <f t="shared" si="451"/>
        <v>38237.829268292684</v>
      </c>
      <c r="DZ131" s="600">
        <f t="shared" si="452"/>
        <v>37274.21875</v>
      </c>
      <c r="EA131" s="600">
        <f t="shared" si="453"/>
        <v>29374.055555555555</v>
      </c>
      <c r="EB131" s="600">
        <f t="shared" si="454"/>
        <v>23709.200000000001</v>
      </c>
      <c r="EC131" s="600">
        <f t="shared" si="455"/>
        <v>28485.519607843136</v>
      </c>
      <c r="ED131" s="600">
        <f t="shared" si="456"/>
        <v>38081.774509803923</v>
      </c>
      <c r="EE131" s="603">
        <f t="shared" si="457"/>
        <v>38609.208875003438</v>
      </c>
      <c r="EF131" s="600">
        <f t="shared" si="458"/>
        <v>39117.855394858161</v>
      </c>
      <c r="EG131" s="600">
        <f t="shared" si="459"/>
        <v>39608.700371153995</v>
      </c>
      <c r="EH131" s="601">
        <f t="shared" si="460"/>
        <v>40082.662256054253</v>
      </c>
      <c r="EI131" s="603">
        <f t="shared" si="473"/>
        <v>31358.853658536584</v>
      </c>
      <c r="EJ131" s="600">
        <f t="shared" si="474"/>
        <v>32625.75</v>
      </c>
      <c r="EK131" s="600">
        <f t="shared" si="475"/>
        <v>42453.439024390245</v>
      </c>
      <c r="EL131" s="600">
        <f t="shared" si="476"/>
        <v>41443.75</v>
      </c>
      <c r="EM131" s="600">
        <f t="shared" si="477"/>
        <v>32556.111111111109</v>
      </c>
      <c r="EN131" s="600">
        <f t="shared" si="478"/>
        <v>26429.533333333333</v>
      </c>
      <c r="EO131" s="600">
        <f t="shared" si="386"/>
        <v>30983.901960784315</v>
      </c>
      <c r="EP131" s="601">
        <f t="shared" si="387"/>
        <v>39680.156862745098</v>
      </c>
      <c r="EQ131" s="600">
        <f t="shared" si="388"/>
        <v>40179.316671462424</v>
      </c>
      <c r="ER131" s="600">
        <f t="shared" si="389"/>
        <v>40660.695808484284</v>
      </c>
      <c r="ES131" s="600">
        <f t="shared" si="390"/>
        <v>41125.227702201533</v>
      </c>
      <c r="ET131" s="601">
        <f t="shared" si="391"/>
        <v>41573.781568646358</v>
      </c>
      <c r="EV131" s="605">
        <v>572143.22</v>
      </c>
      <c r="EW131" s="604">
        <v>572143.22</v>
      </c>
      <c r="EX131" s="604">
        <v>572143.22</v>
      </c>
      <c r="EY131" s="604">
        <v>579137.9</v>
      </c>
      <c r="EZ131" s="604">
        <v>580208.86</v>
      </c>
      <c r="FA131" s="604">
        <v>581065.76</v>
      </c>
      <c r="FB131" s="604">
        <v>585499.86</v>
      </c>
      <c r="FC131" s="604">
        <v>580091.38</v>
      </c>
      <c r="FD131" s="605">
        <f t="shared" si="392"/>
        <v>587775.57319577562</v>
      </c>
      <c r="FE131" s="604">
        <f t="shared" si="515"/>
        <v>595561.55522535532</v>
      </c>
      <c r="FF131" s="604">
        <f t="shared" si="515"/>
        <v>603450.6744367599</v>
      </c>
      <c r="FG131" s="606">
        <f t="shared" si="515"/>
        <v>611444.29703893187</v>
      </c>
    </row>
    <row r="132" spans="1:163" x14ac:dyDescent="0.25">
      <c r="A132" s="108">
        <v>134</v>
      </c>
      <c r="B132" s="130" t="s">
        <v>125</v>
      </c>
      <c r="C132" s="605">
        <v>6064812</v>
      </c>
      <c r="D132" s="604">
        <v>5769829</v>
      </c>
      <c r="E132" s="604">
        <v>5969846</v>
      </c>
      <c r="F132" s="604">
        <v>5942907</v>
      </c>
      <c r="G132" s="604">
        <v>5732872</v>
      </c>
      <c r="H132" s="604">
        <v>5385550</v>
      </c>
      <c r="I132" s="600">
        <v>5666726</v>
      </c>
      <c r="J132" s="601">
        <v>6025370</v>
      </c>
      <c r="K132" s="600">
        <f t="shared" ref="K132:N132" si="519">J132*K$186</f>
        <v>6199607.8004248003</v>
      </c>
      <c r="L132" s="600">
        <f t="shared" si="519"/>
        <v>6373845.6008496005</v>
      </c>
      <c r="M132" s="600">
        <f t="shared" si="519"/>
        <v>6548083.4012744008</v>
      </c>
      <c r="N132" s="600">
        <f t="shared" si="519"/>
        <v>6722321.2016991992</v>
      </c>
      <c r="O132" s="603">
        <v>384189</v>
      </c>
      <c r="P132" s="600">
        <v>383788</v>
      </c>
      <c r="Q132" s="600">
        <v>379632</v>
      </c>
      <c r="R132" s="600">
        <v>380771</v>
      </c>
      <c r="S132" s="600">
        <v>357210</v>
      </c>
      <c r="T132" s="600">
        <v>360883</v>
      </c>
      <c r="U132" s="600">
        <v>207999.53</v>
      </c>
      <c r="V132" s="600">
        <v>468715</v>
      </c>
      <c r="W132" s="603">
        <f t="shared" si="335"/>
        <v>468751.77820660948</v>
      </c>
      <c r="X132" s="600">
        <f t="shared" si="511"/>
        <v>468788.55641321902</v>
      </c>
      <c r="Y132" s="600">
        <f t="shared" si="511"/>
        <v>468825.33461982856</v>
      </c>
      <c r="Z132" s="601">
        <f t="shared" si="511"/>
        <v>468862.1128264381</v>
      </c>
      <c r="AA132" s="604">
        <f t="shared" si="336"/>
        <v>5680623</v>
      </c>
      <c r="AB132" s="604">
        <f t="shared" si="337"/>
        <v>5386041</v>
      </c>
      <c r="AC132" s="604">
        <f t="shared" si="338"/>
        <v>5590214</v>
      </c>
      <c r="AD132" s="604">
        <f t="shared" si="339"/>
        <v>5562136</v>
      </c>
      <c r="AE132" s="604">
        <f t="shared" si="340"/>
        <v>5375662</v>
      </c>
      <c r="AF132" s="604">
        <f t="shared" si="341"/>
        <v>5024667</v>
      </c>
      <c r="AG132" s="604">
        <f t="shared" si="342"/>
        <v>5458726.4699999997</v>
      </c>
      <c r="AH132" s="604">
        <f t="shared" si="343"/>
        <v>5556655</v>
      </c>
      <c r="AI132" s="605">
        <f t="shared" si="344"/>
        <v>5730856.0222181911</v>
      </c>
      <c r="AJ132" s="604">
        <f t="shared" si="345"/>
        <v>5905057.0444363812</v>
      </c>
      <c r="AK132" s="604">
        <f t="shared" si="346"/>
        <v>6079258.0666545723</v>
      </c>
      <c r="AL132" s="606">
        <f t="shared" si="347"/>
        <v>6253459.0888727615</v>
      </c>
      <c r="AM132" s="600">
        <f t="shared" si="348"/>
        <v>4912374.25</v>
      </c>
      <c r="AN132" s="600">
        <f t="shared" si="349"/>
        <v>4633779.75</v>
      </c>
      <c r="AO132" s="600">
        <f t="shared" si="350"/>
        <v>4765812.75</v>
      </c>
      <c r="AP132" s="600">
        <f t="shared" si="351"/>
        <v>4854518.5</v>
      </c>
      <c r="AQ132" s="600">
        <f t="shared" si="352"/>
        <v>4918273.25</v>
      </c>
      <c r="AR132" s="600">
        <f t="shared" si="353"/>
        <v>4602885.75</v>
      </c>
      <c r="AS132" s="600">
        <f t="shared" si="354"/>
        <v>4973638.97</v>
      </c>
      <c r="AT132" s="600">
        <f t="shared" si="355"/>
        <v>5148415</v>
      </c>
      <c r="AU132" s="603">
        <f t="shared" si="356"/>
        <v>5321333.2737740949</v>
      </c>
      <c r="AV132" s="600">
        <f t="shared" si="428"/>
        <v>5494259.0097060399</v>
      </c>
      <c r="AW132" s="600">
        <f t="shared" si="429"/>
        <v>5667191.9445356904</v>
      </c>
      <c r="AX132" s="601">
        <f t="shared" si="430"/>
        <v>5840131.7969533764</v>
      </c>
      <c r="AY132" s="600">
        <f t="shared" si="431"/>
        <v>768248.75</v>
      </c>
      <c r="AZ132" s="600">
        <f t="shared" si="432"/>
        <v>752261.25</v>
      </c>
      <c r="BA132" s="600">
        <f t="shared" si="433"/>
        <v>824401.25</v>
      </c>
      <c r="BB132" s="600">
        <f t="shared" si="434"/>
        <v>707617.5</v>
      </c>
      <c r="BC132" s="600">
        <f t="shared" si="435"/>
        <v>457388.75</v>
      </c>
      <c r="BD132" s="600">
        <f t="shared" si="436"/>
        <v>421781.25</v>
      </c>
      <c r="BE132" s="600">
        <f t="shared" si="357"/>
        <v>485087.5</v>
      </c>
      <c r="BF132" s="600">
        <f t="shared" si="358"/>
        <v>408240</v>
      </c>
      <c r="BG132" s="603">
        <f t="shared" si="359"/>
        <v>408424.64259141497</v>
      </c>
      <c r="BH132" s="600">
        <f t="shared" si="360"/>
        <v>408609.28518282995</v>
      </c>
      <c r="BI132" s="600">
        <f t="shared" si="361"/>
        <v>408793.92777424486</v>
      </c>
      <c r="BJ132" s="601">
        <f t="shared" si="362"/>
        <v>408978.57036565983</v>
      </c>
      <c r="BK132" s="604">
        <v>614599</v>
      </c>
      <c r="BL132" s="604">
        <v>601809</v>
      </c>
      <c r="BM132" s="604">
        <v>659521</v>
      </c>
      <c r="BN132" s="604">
        <v>566094</v>
      </c>
      <c r="BO132" s="604">
        <v>365911</v>
      </c>
      <c r="BP132" s="604">
        <v>337425</v>
      </c>
      <c r="BQ132" s="604">
        <v>388070</v>
      </c>
      <c r="BR132" s="604">
        <v>326592</v>
      </c>
      <c r="BS132" s="605">
        <f t="shared" si="363"/>
        <v>326739.71407313197</v>
      </c>
      <c r="BT132" s="604">
        <f t="shared" si="512"/>
        <v>326887.42814626393</v>
      </c>
      <c r="BU132" s="604">
        <f t="shared" si="512"/>
        <v>327035.1422193959</v>
      </c>
      <c r="BV132" s="606">
        <f t="shared" si="512"/>
        <v>327182.85629252787</v>
      </c>
      <c r="BW132" s="604">
        <f t="shared" si="462"/>
        <v>2772672.28</v>
      </c>
      <c r="BX132" s="604">
        <f t="shared" si="463"/>
        <v>2759882.28</v>
      </c>
      <c r="BY132" s="604">
        <f t="shared" si="464"/>
        <v>2817594.28</v>
      </c>
      <c r="BZ132" s="604">
        <f t="shared" si="465"/>
        <v>2750729.64</v>
      </c>
      <c r="CA132" s="604">
        <f t="shared" si="466"/>
        <v>2553994.04</v>
      </c>
      <c r="CB132" s="604">
        <f t="shared" si="467"/>
        <v>2528266.1800000002</v>
      </c>
      <c r="CC132" s="604">
        <f t="shared" si="468"/>
        <v>2583824.44</v>
      </c>
      <c r="CD132" s="604">
        <f t="shared" si="371"/>
        <v>2482086.66</v>
      </c>
      <c r="CE132" s="605">
        <f t="shared" si="469"/>
        <v>2510787.181391011</v>
      </c>
      <c r="CF132" s="604">
        <f t="shared" si="470"/>
        <v>2539865.9281707746</v>
      </c>
      <c r="CG132" s="604">
        <f t="shared" si="471"/>
        <v>2569327.9105102029</v>
      </c>
      <c r="CH132" s="606">
        <f t="shared" si="472"/>
        <v>2599178.204947548</v>
      </c>
      <c r="CI132" s="159">
        <f t="shared" si="376"/>
        <v>183.85714285714286</v>
      </c>
      <c r="CJ132" s="157">
        <v>159</v>
      </c>
      <c r="CK132" s="158">
        <v>171</v>
      </c>
      <c r="CL132" s="158">
        <v>168</v>
      </c>
      <c r="CM132" s="158">
        <v>183</v>
      </c>
      <c r="CN132" s="158">
        <v>182</v>
      </c>
      <c r="CO132" s="158">
        <v>185</v>
      </c>
      <c r="CP132" s="158">
        <v>187</v>
      </c>
      <c r="CQ132" s="158">
        <v>211</v>
      </c>
      <c r="CR132" s="157">
        <f t="shared" si="377"/>
        <v>214.89684703719428</v>
      </c>
      <c r="CS132" s="158">
        <f t="shared" si="513"/>
        <v>218.79369407438855</v>
      </c>
      <c r="CT132" s="158">
        <f t="shared" si="513"/>
        <v>222.69054111158283</v>
      </c>
      <c r="CU132" s="158">
        <f t="shared" si="513"/>
        <v>226.58738814877711</v>
      </c>
      <c r="CV132" s="310">
        <f t="shared" si="378"/>
        <v>220.74211759298569</v>
      </c>
      <c r="CW132" s="604">
        <f t="shared" si="379"/>
        <v>23942.636025356122</v>
      </c>
      <c r="CX132" s="600">
        <f t="shared" si="304"/>
        <v>23942.636025356122</v>
      </c>
      <c r="CY132" s="604">
        <f t="shared" si="305"/>
        <v>25032.781477250788</v>
      </c>
      <c r="CZ132" s="604">
        <f t="shared" si="306"/>
        <v>25146.285287234725</v>
      </c>
      <c r="DA132" s="604">
        <f t="shared" si="307"/>
        <v>25232.422514871636</v>
      </c>
      <c r="DB132" s="604">
        <f t="shared" si="308"/>
        <v>26048.122113012643</v>
      </c>
      <c r="DC132" s="604">
        <f t="shared" si="493"/>
        <v>26479.357627926373</v>
      </c>
      <c r="DD132" s="604">
        <f t="shared" si="493"/>
        <v>26931.540509428491</v>
      </c>
      <c r="DE132" s="605">
        <f t="shared" si="488"/>
        <v>27150.99054421578</v>
      </c>
      <c r="DF132" s="604">
        <f t="shared" si="489"/>
        <v>27524.333956490984</v>
      </c>
      <c r="DG132" s="604">
        <f t="shared" si="490"/>
        <v>27884.378428171603</v>
      </c>
      <c r="DH132" s="606">
        <f t="shared" si="491"/>
        <v>28231.822111100952</v>
      </c>
      <c r="DJ132" s="9" t="s">
        <v>125</v>
      </c>
      <c r="DK132" s="603">
        <f t="shared" si="437"/>
        <v>4831.7531446540879</v>
      </c>
      <c r="DL132" s="600">
        <f t="shared" si="438"/>
        <v>4399.1885964912281</v>
      </c>
      <c r="DM132" s="600">
        <f t="shared" si="439"/>
        <v>4907.1502976190477</v>
      </c>
      <c r="DN132" s="600">
        <f t="shared" si="440"/>
        <v>3866.7622950819673</v>
      </c>
      <c r="DO132" s="600">
        <f t="shared" si="441"/>
        <v>2513.125</v>
      </c>
      <c r="DP132" s="600">
        <f t="shared" si="442"/>
        <v>2279.8986486486488</v>
      </c>
      <c r="DQ132" s="600">
        <f t="shared" si="443"/>
        <v>2594.0508021390374</v>
      </c>
      <c r="DR132" s="601">
        <f t="shared" si="444"/>
        <v>1934.7867298578199</v>
      </c>
      <c r="DS132" s="600">
        <f t="shared" si="445"/>
        <v>1900.5613540747993</v>
      </c>
      <c r="DT132" s="600">
        <f t="shared" si="446"/>
        <v>1867.5551272693683</v>
      </c>
      <c r="DU132" s="600">
        <f t="shared" si="447"/>
        <v>1835.7040480197666</v>
      </c>
      <c r="DV132" s="600">
        <f t="shared" si="448"/>
        <v>1804.9485176868045</v>
      </c>
      <c r="DW132" s="603">
        <f t="shared" si="449"/>
        <v>30895.435534591194</v>
      </c>
      <c r="DX132" s="600">
        <f t="shared" si="450"/>
        <v>27098.127192982458</v>
      </c>
      <c r="DY132" s="600">
        <f t="shared" si="451"/>
        <v>28367.933035714286</v>
      </c>
      <c r="DZ132" s="600">
        <f t="shared" si="452"/>
        <v>26527.423497267759</v>
      </c>
      <c r="EA132" s="600">
        <f t="shared" si="453"/>
        <v>27023.479395604394</v>
      </c>
      <c r="EB132" s="600">
        <f t="shared" si="454"/>
        <v>24880.463513513514</v>
      </c>
      <c r="EC132" s="600">
        <f t="shared" si="455"/>
        <v>26596.999839572192</v>
      </c>
      <c r="ED132" s="600">
        <f t="shared" si="456"/>
        <v>24400.071090047393</v>
      </c>
      <c r="EE132" s="603">
        <f t="shared" si="457"/>
        <v>24767.377711714733</v>
      </c>
      <c r="EF132" s="600">
        <f t="shared" si="458"/>
        <v>25121.600430516941</v>
      </c>
      <c r="EG132" s="600">
        <f t="shared" si="459"/>
        <v>25463.426109504337</v>
      </c>
      <c r="EH132" s="601">
        <f t="shared" si="460"/>
        <v>25793.494361079003</v>
      </c>
      <c r="EI132" s="603">
        <f t="shared" si="473"/>
        <v>35727.188679245279</v>
      </c>
      <c r="EJ132" s="600">
        <f t="shared" si="474"/>
        <v>31497.315789473687</v>
      </c>
      <c r="EK132" s="600">
        <f t="shared" si="475"/>
        <v>33275.083333333336</v>
      </c>
      <c r="EL132" s="600">
        <f t="shared" si="476"/>
        <v>30394.185792349726</v>
      </c>
      <c r="EM132" s="600">
        <f t="shared" si="477"/>
        <v>29536.604395604394</v>
      </c>
      <c r="EN132" s="600">
        <f t="shared" si="478"/>
        <v>27160.362162162164</v>
      </c>
      <c r="EO132" s="600">
        <f t="shared" si="386"/>
        <v>29191.05064171123</v>
      </c>
      <c r="EP132" s="601">
        <f t="shared" si="387"/>
        <v>26334.857819905214</v>
      </c>
      <c r="EQ132" s="600">
        <f t="shared" si="388"/>
        <v>26667.939065789531</v>
      </c>
      <c r="ER132" s="600">
        <f t="shared" si="389"/>
        <v>26989.155557786311</v>
      </c>
      <c r="ES132" s="600">
        <f t="shared" si="390"/>
        <v>27299.130157524101</v>
      </c>
      <c r="ET132" s="601">
        <f t="shared" si="391"/>
        <v>27598.442878765807</v>
      </c>
      <c r="EV132" s="605">
        <v>2158073.2799999998</v>
      </c>
      <c r="EW132" s="604">
        <v>2158073.2799999998</v>
      </c>
      <c r="EX132" s="604">
        <v>2158073.2799999998</v>
      </c>
      <c r="EY132" s="604">
        <v>2184635.64</v>
      </c>
      <c r="EZ132" s="604">
        <v>2188083.04</v>
      </c>
      <c r="FA132" s="604">
        <v>2190841.1800000002</v>
      </c>
      <c r="FB132" s="604">
        <v>2195754.44</v>
      </c>
      <c r="FC132" s="604">
        <v>2155494.66</v>
      </c>
      <c r="FD132" s="605">
        <f t="shared" si="392"/>
        <v>2184047.4673178792</v>
      </c>
      <c r="FE132" s="604">
        <f t="shared" si="515"/>
        <v>2212978.5000245105</v>
      </c>
      <c r="FF132" s="604">
        <f t="shared" si="515"/>
        <v>2242292.768290807</v>
      </c>
      <c r="FG132" s="606">
        <f t="shared" si="515"/>
        <v>2271995.3486550199</v>
      </c>
    </row>
    <row r="133" spans="1:163" x14ac:dyDescent="0.25">
      <c r="A133" s="108">
        <v>135</v>
      </c>
      <c r="B133" s="130" t="s">
        <v>126</v>
      </c>
      <c r="C133" s="605">
        <v>50708574</v>
      </c>
      <c r="D133" s="604">
        <v>52595237</v>
      </c>
      <c r="E133" s="604">
        <v>54197561</v>
      </c>
      <c r="F133" s="604">
        <v>55933462</v>
      </c>
      <c r="G133" s="604">
        <v>59605792</v>
      </c>
      <c r="H133" s="604">
        <v>64008928</v>
      </c>
      <c r="I133" s="600">
        <v>66910168</v>
      </c>
      <c r="J133" s="601">
        <v>69868919</v>
      </c>
      <c r="K133" s="600">
        <f t="shared" ref="K133:N133" si="520">J133*K$186</f>
        <v>71889343.764722914</v>
      </c>
      <c r="L133" s="600">
        <f t="shared" si="520"/>
        <v>73909768.529445827</v>
      </c>
      <c r="M133" s="600">
        <f t="shared" si="520"/>
        <v>75930193.294168741</v>
      </c>
      <c r="N133" s="600">
        <f t="shared" si="520"/>
        <v>77950618.058891639</v>
      </c>
      <c r="O133" s="603">
        <v>3234406</v>
      </c>
      <c r="P133" s="600">
        <v>3285772</v>
      </c>
      <c r="Q133" s="600">
        <v>3306445</v>
      </c>
      <c r="R133" s="600">
        <v>3235936</v>
      </c>
      <c r="S133" s="600">
        <v>3195959</v>
      </c>
      <c r="T133" s="600">
        <v>3627512</v>
      </c>
      <c r="U133" s="600">
        <v>3387973</v>
      </c>
      <c r="V133" s="600">
        <v>3699798</v>
      </c>
      <c r="W133" s="603">
        <f t="shared" si="335"/>
        <v>3700088.3084715819</v>
      </c>
      <c r="X133" s="600">
        <f t="shared" si="511"/>
        <v>3700378.6169431643</v>
      </c>
      <c r="Y133" s="600">
        <f t="shared" si="511"/>
        <v>3700668.9254147466</v>
      </c>
      <c r="Z133" s="601">
        <f t="shared" si="511"/>
        <v>3700959.2338863285</v>
      </c>
      <c r="AA133" s="604">
        <f t="shared" si="336"/>
        <v>47474168</v>
      </c>
      <c r="AB133" s="604">
        <f t="shared" si="337"/>
        <v>49309465</v>
      </c>
      <c r="AC133" s="604">
        <f t="shared" si="338"/>
        <v>50891116</v>
      </c>
      <c r="AD133" s="604">
        <f t="shared" si="339"/>
        <v>52697526</v>
      </c>
      <c r="AE133" s="604">
        <f t="shared" si="340"/>
        <v>56409833</v>
      </c>
      <c r="AF133" s="604">
        <f t="shared" si="341"/>
        <v>60381416</v>
      </c>
      <c r="AG133" s="604">
        <f t="shared" si="342"/>
        <v>63522195</v>
      </c>
      <c r="AH133" s="604">
        <f t="shared" si="343"/>
        <v>66169121</v>
      </c>
      <c r="AI133" s="605">
        <f t="shared" si="344"/>
        <v>68189255.456251338</v>
      </c>
      <c r="AJ133" s="604">
        <f t="shared" si="345"/>
        <v>70209389.912502661</v>
      </c>
      <c r="AK133" s="604">
        <f t="shared" si="346"/>
        <v>72229524.368753999</v>
      </c>
      <c r="AL133" s="606">
        <f t="shared" si="347"/>
        <v>74249658.825005308</v>
      </c>
      <c r="AM133" s="600">
        <f t="shared" si="348"/>
        <v>44416286.75</v>
      </c>
      <c r="AN133" s="600">
        <f t="shared" si="349"/>
        <v>45937882.5</v>
      </c>
      <c r="AO133" s="600">
        <f t="shared" si="350"/>
        <v>46999628.5</v>
      </c>
      <c r="AP133" s="600">
        <f t="shared" si="351"/>
        <v>47809493.5</v>
      </c>
      <c r="AQ133" s="600">
        <f t="shared" si="352"/>
        <v>50852761.75</v>
      </c>
      <c r="AR133" s="600">
        <f t="shared" si="353"/>
        <v>54942976</v>
      </c>
      <c r="AS133" s="600">
        <f t="shared" si="354"/>
        <v>57563365</v>
      </c>
      <c r="AT133" s="600">
        <f t="shared" si="355"/>
        <v>60871806</v>
      </c>
      <c r="AU133" s="603">
        <f t="shared" si="356"/>
        <v>62916289.13025108</v>
      </c>
      <c r="AV133" s="600">
        <f t="shared" si="428"/>
        <v>64960860.488631584</v>
      </c>
      <c r="AW133" s="600">
        <f t="shared" si="429"/>
        <v>67005516.962509684</v>
      </c>
      <c r="AX133" s="601">
        <f t="shared" si="430"/>
        <v>69050255.225846648</v>
      </c>
      <c r="AY133" s="600">
        <f t="shared" si="431"/>
        <v>3057881.25</v>
      </c>
      <c r="AZ133" s="600">
        <f t="shared" si="432"/>
        <v>3371582.5</v>
      </c>
      <c r="BA133" s="600">
        <f t="shared" si="433"/>
        <v>3891487.5</v>
      </c>
      <c r="BB133" s="600">
        <f t="shared" si="434"/>
        <v>4888032.5</v>
      </c>
      <c r="BC133" s="600">
        <f t="shared" si="435"/>
        <v>5557071.25</v>
      </c>
      <c r="BD133" s="600">
        <f t="shared" si="436"/>
        <v>5438440</v>
      </c>
      <c r="BE133" s="600">
        <f t="shared" si="357"/>
        <v>5958830</v>
      </c>
      <c r="BF133" s="600">
        <f t="shared" si="358"/>
        <v>5297315</v>
      </c>
      <c r="BG133" s="603">
        <f t="shared" si="359"/>
        <v>5299710.9189916262</v>
      </c>
      <c r="BH133" s="600">
        <f t="shared" si="360"/>
        <v>5302106.8379832525</v>
      </c>
      <c r="BI133" s="600">
        <f t="shared" si="361"/>
        <v>5304502.7569748787</v>
      </c>
      <c r="BJ133" s="601">
        <f t="shared" si="362"/>
        <v>5306898.675966505</v>
      </c>
      <c r="BK133" s="604">
        <v>2446305</v>
      </c>
      <c r="BL133" s="604">
        <v>2697266</v>
      </c>
      <c r="BM133" s="604">
        <v>3113190</v>
      </c>
      <c r="BN133" s="604">
        <v>3910426</v>
      </c>
      <c r="BO133" s="604">
        <v>4445657</v>
      </c>
      <c r="BP133" s="604">
        <v>4350752</v>
      </c>
      <c r="BQ133" s="604">
        <v>4767064</v>
      </c>
      <c r="BR133" s="604">
        <v>4237852</v>
      </c>
      <c r="BS133" s="605">
        <f t="shared" si="363"/>
        <v>4239768.735193301</v>
      </c>
      <c r="BT133" s="604">
        <f t="shared" si="512"/>
        <v>4241685.470386602</v>
      </c>
      <c r="BU133" s="604">
        <f t="shared" si="512"/>
        <v>4243602.205579903</v>
      </c>
      <c r="BV133" s="606">
        <f t="shared" si="512"/>
        <v>4245518.940773204</v>
      </c>
      <c r="BW133" s="604">
        <f t="shared" si="462"/>
        <v>4201657.9399999995</v>
      </c>
      <c r="BX133" s="604">
        <f t="shared" si="463"/>
        <v>4452618.9399999995</v>
      </c>
      <c r="BY133" s="604">
        <f t="shared" si="464"/>
        <v>4868542.9399999995</v>
      </c>
      <c r="BZ133" s="604">
        <f t="shared" si="465"/>
        <v>5868230.2000000002</v>
      </c>
      <c r="CA133" s="604">
        <f t="shared" si="466"/>
        <v>6609141.1799999997</v>
      </c>
      <c r="CB133" s="604">
        <f t="shared" si="467"/>
        <v>6683922.1799999997</v>
      </c>
      <c r="CC133" s="604">
        <f t="shared" si="468"/>
        <v>7161826.4800000004</v>
      </c>
      <c r="CD133" s="604">
        <f t="shared" si="371"/>
        <v>6613491.4199999999</v>
      </c>
      <c r="CE133" s="605">
        <f t="shared" si="469"/>
        <v>6646877.1149057867</v>
      </c>
      <c r="CF133" s="604">
        <f t="shared" si="470"/>
        <v>6680679.6640770184</v>
      </c>
      <c r="CG133" s="604">
        <f t="shared" si="471"/>
        <v>6714904.5893828701</v>
      </c>
      <c r="CH133" s="606">
        <f t="shared" si="472"/>
        <v>6749557.4858380798</v>
      </c>
      <c r="CI133" s="159">
        <f t="shared" si="376"/>
        <v>1668.8571428571429</v>
      </c>
      <c r="CJ133" s="157">
        <v>1396</v>
      </c>
      <c r="CK133" s="158">
        <v>1404</v>
      </c>
      <c r="CL133" s="158">
        <v>1463</v>
      </c>
      <c r="CM133" s="158">
        <v>1532</v>
      </c>
      <c r="CN133" s="158">
        <v>1659</v>
      </c>
      <c r="CO133" s="158">
        <v>1738</v>
      </c>
      <c r="CP133" s="158">
        <v>1860</v>
      </c>
      <c r="CQ133" s="158">
        <v>2026</v>
      </c>
      <c r="CR133" s="157">
        <f t="shared" si="377"/>
        <v>2063.4171189448134</v>
      </c>
      <c r="CS133" s="158">
        <f t="shared" si="513"/>
        <v>2100.8342378896268</v>
      </c>
      <c r="CT133" s="158">
        <f t="shared" si="513"/>
        <v>2138.2513568344402</v>
      </c>
      <c r="CU133" s="158">
        <f t="shared" si="513"/>
        <v>2175.6684757792536</v>
      </c>
      <c r="CV133" s="310">
        <f t="shared" si="378"/>
        <v>2119.5427973620335</v>
      </c>
      <c r="CW133" s="604">
        <f t="shared" si="379"/>
        <v>23942.636025356122</v>
      </c>
      <c r="CX133" s="600">
        <f t="shared" si="304"/>
        <v>23942.636025356122</v>
      </c>
      <c r="CY133" s="604">
        <f t="shared" si="305"/>
        <v>25032.781477250788</v>
      </c>
      <c r="CZ133" s="604">
        <f t="shared" si="306"/>
        <v>25146.285287234725</v>
      </c>
      <c r="DA133" s="604">
        <f t="shared" si="307"/>
        <v>25232.422514871636</v>
      </c>
      <c r="DB133" s="604">
        <f t="shared" si="308"/>
        <v>26048.122113012643</v>
      </c>
      <c r="DC133" s="604">
        <f t="shared" si="493"/>
        <v>26479.357627926373</v>
      </c>
      <c r="DD133" s="604">
        <f t="shared" si="493"/>
        <v>26931.540509428491</v>
      </c>
      <c r="DE133" s="605">
        <f t="shared" si="488"/>
        <v>27150.99054421578</v>
      </c>
      <c r="DF133" s="604">
        <f t="shared" si="489"/>
        <v>27524.333956490984</v>
      </c>
      <c r="DG133" s="604">
        <f t="shared" si="490"/>
        <v>27884.378428171603</v>
      </c>
      <c r="DH133" s="606">
        <f t="shared" si="491"/>
        <v>28231.822111100952</v>
      </c>
      <c r="DJ133" s="9" t="s">
        <v>126</v>
      </c>
      <c r="DK133" s="603">
        <f t="shared" si="437"/>
        <v>2190.4593481375359</v>
      </c>
      <c r="DL133" s="600">
        <f t="shared" si="438"/>
        <v>2401.412037037037</v>
      </c>
      <c r="DM133" s="600">
        <f t="shared" si="439"/>
        <v>2659.9367737525631</v>
      </c>
      <c r="DN133" s="600">
        <f t="shared" si="440"/>
        <v>3190.6217362924281</v>
      </c>
      <c r="DO133" s="600">
        <f t="shared" si="441"/>
        <v>3349.6511452682339</v>
      </c>
      <c r="DP133" s="600">
        <f t="shared" si="442"/>
        <v>3129.1369390103569</v>
      </c>
      <c r="DQ133" s="600">
        <f t="shared" si="443"/>
        <v>3203.6720430107525</v>
      </c>
      <c r="DR133" s="601">
        <f t="shared" si="444"/>
        <v>2614.6668311944718</v>
      </c>
      <c r="DS133" s="600">
        <f t="shared" si="445"/>
        <v>2568.4147283326711</v>
      </c>
      <c r="DT133" s="600">
        <f t="shared" si="446"/>
        <v>2523.8101809067211</v>
      </c>
      <c r="DU133" s="600">
        <f t="shared" si="447"/>
        <v>2480.7666975261009</v>
      </c>
      <c r="DV133" s="600">
        <f t="shared" si="448"/>
        <v>2439.2037367116545</v>
      </c>
      <c r="DW133" s="603">
        <f t="shared" si="449"/>
        <v>31816.82431948424</v>
      </c>
      <c r="DX133" s="600">
        <f t="shared" si="450"/>
        <v>32719.289529914531</v>
      </c>
      <c r="DY133" s="600">
        <f t="shared" si="451"/>
        <v>32125.515037593985</v>
      </c>
      <c r="DZ133" s="600">
        <f t="shared" si="452"/>
        <v>31207.241187989555</v>
      </c>
      <c r="EA133" s="600">
        <f t="shared" si="453"/>
        <v>30652.659282700421</v>
      </c>
      <c r="EB133" s="600">
        <f t="shared" si="454"/>
        <v>31612.759493670885</v>
      </c>
      <c r="EC133" s="600">
        <f t="shared" si="455"/>
        <v>30948.045698924732</v>
      </c>
      <c r="ED133" s="600">
        <f t="shared" si="456"/>
        <v>30045.313919052322</v>
      </c>
      <c r="EE133" s="603">
        <f t="shared" si="457"/>
        <v>30478.347765874918</v>
      </c>
      <c r="EF133" s="600">
        <f t="shared" si="458"/>
        <v>30895.956427157911</v>
      </c>
      <c r="EG133" s="600">
        <f t="shared" si="459"/>
        <v>31298.949675803233</v>
      </c>
      <c r="EH133" s="601">
        <f t="shared" si="460"/>
        <v>31688.081578856243</v>
      </c>
      <c r="EI133" s="603">
        <f t="shared" si="473"/>
        <v>34007.283667621778</v>
      </c>
      <c r="EJ133" s="600">
        <f t="shared" si="474"/>
        <v>35120.701566951568</v>
      </c>
      <c r="EK133" s="600">
        <f t="shared" si="475"/>
        <v>34785.451811346546</v>
      </c>
      <c r="EL133" s="600">
        <f t="shared" si="476"/>
        <v>34397.862924281981</v>
      </c>
      <c r="EM133" s="600">
        <f t="shared" si="477"/>
        <v>34002.310427968652</v>
      </c>
      <c r="EN133" s="600">
        <f t="shared" si="478"/>
        <v>34741.896432681242</v>
      </c>
      <c r="EO133" s="600">
        <f t="shared" si="386"/>
        <v>34151.717741935485</v>
      </c>
      <c r="EP133" s="601">
        <f t="shared" si="387"/>
        <v>32659.980750246792</v>
      </c>
      <c r="EQ133" s="600">
        <f t="shared" si="388"/>
        <v>33046.762494207593</v>
      </c>
      <c r="ER133" s="600">
        <f t="shared" si="389"/>
        <v>33419.76660806463</v>
      </c>
      <c r="ES133" s="600">
        <f t="shared" si="390"/>
        <v>33779.716373329335</v>
      </c>
      <c r="ET133" s="601">
        <f t="shared" si="391"/>
        <v>34127.285315567897</v>
      </c>
      <c r="EV133" s="605">
        <v>1755352.94</v>
      </c>
      <c r="EW133" s="604">
        <v>1755352.94</v>
      </c>
      <c r="EX133" s="604">
        <v>1755352.94</v>
      </c>
      <c r="EY133" s="604">
        <v>1957804.2</v>
      </c>
      <c r="EZ133" s="604">
        <v>2163484.1800000002</v>
      </c>
      <c r="FA133" s="604">
        <v>2333170.1800000002</v>
      </c>
      <c r="FB133" s="604">
        <v>2394762.48</v>
      </c>
      <c r="FC133" s="604">
        <v>2375639.42</v>
      </c>
      <c r="FD133" s="605">
        <f t="shared" si="392"/>
        <v>2407108.3797124857</v>
      </c>
      <c r="FE133" s="604">
        <f t="shared" si="515"/>
        <v>2438994.1936904164</v>
      </c>
      <c r="FF133" s="604">
        <f t="shared" si="515"/>
        <v>2471302.3838029676</v>
      </c>
      <c r="FG133" s="606">
        <f t="shared" si="515"/>
        <v>2504038.5450648759</v>
      </c>
    </row>
    <row r="134" spans="1:163" x14ac:dyDescent="0.25">
      <c r="A134" s="108">
        <v>136</v>
      </c>
      <c r="B134" s="130" t="s">
        <v>127</v>
      </c>
      <c r="C134" s="605">
        <v>2143540</v>
      </c>
      <c r="D134" s="604">
        <v>2143105</v>
      </c>
      <c r="E134" s="604">
        <v>2274825</v>
      </c>
      <c r="F134" s="604">
        <v>2179029</v>
      </c>
      <c r="G134" s="604">
        <v>2420476</v>
      </c>
      <c r="H134" s="604">
        <v>2385712</v>
      </c>
      <c r="I134" s="600">
        <v>2416881</v>
      </c>
      <c r="J134" s="601">
        <v>2770663</v>
      </c>
      <c r="K134" s="600">
        <f t="shared" ref="K134:N134" si="521">J134*K$186</f>
        <v>2850783.2626292454</v>
      </c>
      <c r="L134" s="600">
        <f t="shared" si="521"/>
        <v>2930903.5252584908</v>
      </c>
      <c r="M134" s="600">
        <f t="shared" si="521"/>
        <v>3011023.7878877362</v>
      </c>
      <c r="N134" s="600">
        <f t="shared" si="521"/>
        <v>3091144.0505169812</v>
      </c>
      <c r="O134" s="603">
        <v>103023</v>
      </c>
      <c r="P134" s="600">
        <v>170816</v>
      </c>
      <c r="Q134" s="600">
        <v>108806</v>
      </c>
      <c r="R134" s="600">
        <v>38023</v>
      </c>
      <c r="S134" s="600">
        <v>180993</v>
      </c>
      <c r="T134" s="600">
        <v>53996</v>
      </c>
      <c r="U134" s="600">
        <v>168374</v>
      </c>
      <c r="V134" s="600">
        <v>113882</v>
      </c>
      <c r="W134" s="603">
        <f t="shared" si="335"/>
        <v>113890.93586875842</v>
      </c>
      <c r="X134" s="600">
        <f t="shared" si="511"/>
        <v>113899.87173751685</v>
      </c>
      <c r="Y134" s="600">
        <f t="shared" si="511"/>
        <v>113908.80760627528</v>
      </c>
      <c r="Z134" s="601">
        <f t="shared" si="511"/>
        <v>113917.74347503371</v>
      </c>
      <c r="AA134" s="604">
        <f t="shared" si="336"/>
        <v>2040517</v>
      </c>
      <c r="AB134" s="604">
        <f t="shared" si="337"/>
        <v>1972289</v>
      </c>
      <c r="AC134" s="604">
        <f t="shared" si="338"/>
        <v>2166019</v>
      </c>
      <c r="AD134" s="604">
        <f t="shared" si="339"/>
        <v>2141006</v>
      </c>
      <c r="AE134" s="604">
        <f t="shared" si="340"/>
        <v>2239483</v>
      </c>
      <c r="AF134" s="604">
        <f t="shared" si="341"/>
        <v>2331716</v>
      </c>
      <c r="AG134" s="604">
        <f t="shared" si="342"/>
        <v>2248507</v>
      </c>
      <c r="AH134" s="604">
        <f t="shared" si="343"/>
        <v>2656781</v>
      </c>
      <c r="AI134" s="605">
        <f t="shared" si="344"/>
        <v>2736892.3267604872</v>
      </c>
      <c r="AJ134" s="604">
        <f t="shared" si="345"/>
        <v>2817003.6535209739</v>
      </c>
      <c r="AK134" s="604">
        <f t="shared" si="346"/>
        <v>2897114.980281461</v>
      </c>
      <c r="AL134" s="606">
        <f t="shared" si="347"/>
        <v>2977226.3070419473</v>
      </c>
      <c r="AM134" s="600">
        <f t="shared" si="348"/>
        <v>1905015.75</v>
      </c>
      <c r="AN134" s="600">
        <f t="shared" si="349"/>
        <v>1764530.25</v>
      </c>
      <c r="AO134" s="600">
        <f t="shared" si="350"/>
        <v>1906196.5</v>
      </c>
      <c r="AP134" s="600">
        <f t="shared" si="351"/>
        <v>1893812.25</v>
      </c>
      <c r="AQ134" s="600">
        <f t="shared" si="352"/>
        <v>2026059.25</v>
      </c>
      <c r="AR134" s="600">
        <f t="shared" si="353"/>
        <v>2110069.75</v>
      </c>
      <c r="AS134" s="600">
        <f t="shared" si="354"/>
        <v>2023770.75</v>
      </c>
      <c r="AT134" s="600">
        <f t="shared" si="355"/>
        <v>2453866</v>
      </c>
      <c r="AU134" s="603">
        <f t="shared" si="356"/>
        <v>2536283.2629426615</v>
      </c>
      <c r="AV134" s="600">
        <f t="shared" si="428"/>
        <v>2618704.0825402224</v>
      </c>
      <c r="AW134" s="600">
        <f t="shared" si="429"/>
        <v>2701128.3333161785</v>
      </c>
      <c r="AX134" s="601">
        <f t="shared" si="430"/>
        <v>2783555.881191161</v>
      </c>
      <c r="AY134" s="600">
        <f t="shared" si="431"/>
        <v>135501.25</v>
      </c>
      <c r="AZ134" s="600">
        <f t="shared" si="432"/>
        <v>207758.75</v>
      </c>
      <c r="BA134" s="600">
        <f t="shared" si="433"/>
        <v>259822.5</v>
      </c>
      <c r="BB134" s="600">
        <f t="shared" si="434"/>
        <v>247193.75</v>
      </c>
      <c r="BC134" s="600">
        <f t="shared" si="435"/>
        <v>213423.75</v>
      </c>
      <c r="BD134" s="600">
        <f t="shared" si="436"/>
        <v>221646.25</v>
      </c>
      <c r="BE134" s="600">
        <f t="shared" si="357"/>
        <v>224736.25</v>
      </c>
      <c r="BF134" s="600">
        <f t="shared" si="358"/>
        <v>202915</v>
      </c>
      <c r="BG134" s="603">
        <f t="shared" si="359"/>
        <v>203006.77628707862</v>
      </c>
      <c r="BH134" s="600">
        <f t="shared" si="360"/>
        <v>203098.55257415722</v>
      </c>
      <c r="BI134" s="600">
        <f t="shared" si="361"/>
        <v>203190.32886123582</v>
      </c>
      <c r="BJ134" s="601">
        <f t="shared" si="362"/>
        <v>203282.10514831441</v>
      </c>
      <c r="BK134" s="604">
        <v>108401</v>
      </c>
      <c r="BL134" s="604">
        <v>166207</v>
      </c>
      <c r="BM134" s="604">
        <v>207858</v>
      </c>
      <c r="BN134" s="604">
        <v>197755</v>
      </c>
      <c r="BO134" s="604">
        <v>170739</v>
      </c>
      <c r="BP134" s="604">
        <v>177317</v>
      </c>
      <c r="BQ134" s="604">
        <v>179789</v>
      </c>
      <c r="BR134" s="604">
        <v>162332</v>
      </c>
      <c r="BS134" s="605">
        <f t="shared" si="363"/>
        <v>162405.42102966289</v>
      </c>
      <c r="BT134" s="604">
        <f t="shared" si="512"/>
        <v>162478.84205932578</v>
      </c>
      <c r="BU134" s="604">
        <f t="shared" si="512"/>
        <v>162552.26308898866</v>
      </c>
      <c r="BV134" s="606">
        <f t="shared" si="512"/>
        <v>162625.68411865152</v>
      </c>
      <c r="BW134" s="604">
        <f t="shared" si="462"/>
        <v>805007.68</v>
      </c>
      <c r="BX134" s="604">
        <f t="shared" si="463"/>
        <v>862813.68</v>
      </c>
      <c r="BY134" s="604">
        <f t="shared" si="464"/>
        <v>904464.68</v>
      </c>
      <c r="BZ134" s="604">
        <f t="shared" si="465"/>
        <v>904211.52</v>
      </c>
      <c r="CA134" s="604">
        <f t="shared" si="466"/>
        <v>879632.24</v>
      </c>
      <c r="CB134" s="604">
        <f t="shared" si="467"/>
        <v>888159.66</v>
      </c>
      <c r="CC134" s="604">
        <f t="shared" si="468"/>
        <v>894383.54</v>
      </c>
      <c r="CD134" s="604">
        <f t="shared" si="371"/>
        <v>866178.66</v>
      </c>
      <c r="CE134" s="605">
        <f t="shared" si="469"/>
        <v>875575.60125787486</v>
      </c>
      <c r="CF134" s="604">
        <f t="shared" si="470"/>
        <v>885096.04673106549</v>
      </c>
      <c r="CG134" s="604">
        <f t="shared" si="471"/>
        <v>894741.63242087024</v>
      </c>
      <c r="CH134" s="606">
        <f t="shared" si="472"/>
        <v>904514.01599991508</v>
      </c>
      <c r="CI134" s="159">
        <f t="shared" si="376"/>
        <v>70.857142857142861</v>
      </c>
      <c r="CJ134" s="157">
        <v>78</v>
      </c>
      <c r="CK134" s="158">
        <v>65</v>
      </c>
      <c r="CL134" s="158">
        <v>69</v>
      </c>
      <c r="CM134" s="158">
        <v>91</v>
      </c>
      <c r="CN134" s="158">
        <v>89</v>
      </c>
      <c r="CO134" s="158">
        <v>78</v>
      </c>
      <c r="CP134" s="158">
        <v>54</v>
      </c>
      <c r="CQ134" s="158">
        <v>50</v>
      </c>
      <c r="CR134" s="157">
        <f t="shared" si="377"/>
        <v>50.92342346852945</v>
      </c>
      <c r="CS134" s="158">
        <f t="shared" si="513"/>
        <v>51.846846937058899</v>
      </c>
      <c r="CT134" s="158">
        <f t="shared" si="513"/>
        <v>52.770270405588349</v>
      </c>
      <c r="CU134" s="158">
        <f t="shared" si="513"/>
        <v>53.693693874117798</v>
      </c>
      <c r="CV134" s="310">
        <f t="shared" si="378"/>
        <v>52.308558671323624</v>
      </c>
      <c r="CW134" s="604">
        <f t="shared" si="379"/>
        <v>23942.636025356122</v>
      </c>
      <c r="CX134" s="600">
        <f t="shared" si="304"/>
        <v>23942.636025356122</v>
      </c>
      <c r="CY134" s="604">
        <f t="shared" si="305"/>
        <v>25032.781477250788</v>
      </c>
      <c r="CZ134" s="604">
        <f t="shared" si="306"/>
        <v>25146.285287234725</v>
      </c>
      <c r="DA134" s="604">
        <f t="shared" si="307"/>
        <v>25232.422514871636</v>
      </c>
      <c r="DB134" s="604">
        <f t="shared" si="308"/>
        <v>26048.122113012643</v>
      </c>
      <c r="DC134" s="604">
        <f t="shared" si="493"/>
        <v>26479.357627926373</v>
      </c>
      <c r="DD134" s="604">
        <f t="shared" si="493"/>
        <v>26931.540509428491</v>
      </c>
      <c r="DE134" s="605">
        <f t="shared" si="488"/>
        <v>27150.99054421578</v>
      </c>
      <c r="DF134" s="604">
        <f t="shared" si="489"/>
        <v>27524.333956490984</v>
      </c>
      <c r="DG134" s="604">
        <f t="shared" si="490"/>
        <v>27884.378428171603</v>
      </c>
      <c r="DH134" s="606">
        <f t="shared" si="491"/>
        <v>28231.822111100952</v>
      </c>
      <c r="DJ134" s="9" t="s">
        <v>127</v>
      </c>
      <c r="DK134" s="603">
        <f t="shared" si="437"/>
        <v>1737.1955128205129</v>
      </c>
      <c r="DL134" s="600">
        <f t="shared" si="438"/>
        <v>3196.2884615384614</v>
      </c>
      <c r="DM134" s="600">
        <f t="shared" si="439"/>
        <v>3765.5434782608695</v>
      </c>
      <c r="DN134" s="600">
        <f t="shared" si="440"/>
        <v>2716.414835164835</v>
      </c>
      <c r="DO134" s="600">
        <f t="shared" si="441"/>
        <v>2398.0196629213483</v>
      </c>
      <c r="DP134" s="600">
        <f t="shared" si="442"/>
        <v>2841.6185897435898</v>
      </c>
      <c r="DQ134" s="600">
        <f t="shared" si="443"/>
        <v>4161.7824074074078</v>
      </c>
      <c r="DR134" s="601">
        <f t="shared" si="444"/>
        <v>4058.3</v>
      </c>
      <c r="DS134" s="600">
        <f t="shared" si="445"/>
        <v>3986.5107736233858</v>
      </c>
      <c r="DT134" s="600">
        <f t="shared" si="446"/>
        <v>3917.2787656829942</v>
      </c>
      <c r="DU134" s="600">
        <f t="shared" si="447"/>
        <v>3850.469730390429</v>
      </c>
      <c r="DV134" s="600">
        <f t="shared" si="448"/>
        <v>3785.958656986782</v>
      </c>
      <c r="DW134" s="603">
        <f t="shared" si="449"/>
        <v>24423.278846153848</v>
      </c>
      <c r="DX134" s="600">
        <f t="shared" si="450"/>
        <v>27146.619230769229</v>
      </c>
      <c r="DY134" s="600">
        <f t="shared" si="451"/>
        <v>27626.036231884056</v>
      </c>
      <c r="DZ134" s="600">
        <f t="shared" si="452"/>
        <v>20811.123626373625</v>
      </c>
      <c r="EA134" s="600">
        <f t="shared" si="453"/>
        <v>22764.710674157304</v>
      </c>
      <c r="EB134" s="600">
        <f t="shared" si="454"/>
        <v>27052.176282051281</v>
      </c>
      <c r="EC134" s="600">
        <f t="shared" si="455"/>
        <v>37477.236111111109</v>
      </c>
      <c r="ED134" s="600">
        <f t="shared" si="456"/>
        <v>49077.32</v>
      </c>
      <c r="EE134" s="603">
        <f t="shared" si="457"/>
        <v>49758.743185036328</v>
      </c>
      <c r="EF134" s="600">
        <f t="shared" si="458"/>
        <v>50415.893258080832</v>
      </c>
      <c r="EG134" s="600">
        <f t="shared" si="459"/>
        <v>51050.044479873271</v>
      </c>
      <c r="EH134" s="601">
        <f t="shared" si="460"/>
        <v>51662.383452272952</v>
      </c>
      <c r="EI134" s="603">
        <f t="shared" si="473"/>
        <v>26160.474358974359</v>
      </c>
      <c r="EJ134" s="600">
        <f t="shared" si="474"/>
        <v>30342.90769230769</v>
      </c>
      <c r="EK134" s="600">
        <f t="shared" si="475"/>
        <v>31391.579710144924</v>
      </c>
      <c r="EL134" s="600">
        <f t="shared" si="476"/>
        <v>23527.538461538461</v>
      </c>
      <c r="EM134" s="600">
        <f t="shared" si="477"/>
        <v>25162.730337078654</v>
      </c>
      <c r="EN134" s="600">
        <f t="shared" si="478"/>
        <v>29893.794871794871</v>
      </c>
      <c r="EO134" s="600">
        <f t="shared" si="386"/>
        <v>41639.018518518518</v>
      </c>
      <c r="EP134" s="601">
        <f t="shared" si="387"/>
        <v>53135.62</v>
      </c>
      <c r="EQ134" s="600">
        <f t="shared" si="388"/>
        <v>53745.253958659712</v>
      </c>
      <c r="ER134" s="600">
        <f t="shared" si="389"/>
        <v>54333.172023763829</v>
      </c>
      <c r="ES134" s="600">
        <f t="shared" si="390"/>
        <v>54900.514210263704</v>
      </c>
      <c r="ET134" s="601">
        <f t="shared" si="391"/>
        <v>55448.342109259735</v>
      </c>
      <c r="EV134" s="605">
        <v>696606.68</v>
      </c>
      <c r="EW134" s="604">
        <v>696606.68</v>
      </c>
      <c r="EX134" s="604">
        <v>696606.68</v>
      </c>
      <c r="EY134" s="604">
        <v>706456.52</v>
      </c>
      <c r="EZ134" s="604">
        <v>708893.24</v>
      </c>
      <c r="FA134" s="604">
        <v>710842.66</v>
      </c>
      <c r="FB134" s="604">
        <v>714594.54</v>
      </c>
      <c r="FC134" s="604">
        <v>703846.66</v>
      </c>
      <c r="FD134" s="605">
        <f t="shared" si="392"/>
        <v>713170.18022821203</v>
      </c>
      <c r="FE134" s="604">
        <f t="shared" si="515"/>
        <v>722617.20467173972</v>
      </c>
      <c r="FF134" s="604">
        <f t="shared" si="515"/>
        <v>732189.36933188164</v>
      </c>
      <c r="FG134" s="606">
        <f t="shared" si="515"/>
        <v>741888.33188126353</v>
      </c>
    </row>
    <row r="135" spans="1:163" x14ac:dyDescent="0.25">
      <c r="A135" s="108">
        <v>137</v>
      </c>
      <c r="B135" s="130" t="s">
        <v>128</v>
      </c>
      <c r="C135" s="605">
        <v>7960561</v>
      </c>
      <c r="D135" s="604">
        <v>8308317</v>
      </c>
      <c r="E135" s="604">
        <v>8788513</v>
      </c>
      <c r="F135" s="604">
        <v>9185421</v>
      </c>
      <c r="G135" s="604">
        <v>9038698</v>
      </c>
      <c r="H135" s="604">
        <v>9317802</v>
      </c>
      <c r="I135" s="600">
        <v>10459492</v>
      </c>
      <c r="J135" s="601">
        <v>10631809</v>
      </c>
      <c r="K135" s="600">
        <f t="shared" ref="K135:N135" si="522">J135*K$186</f>
        <v>10939252.860658614</v>
      </c>
      <c r="L135" s="600">
        <f t="shared" si="522"/>
        <v>11246696.721317228</v>
      </c>
      <c r="M135" s="600">
        <f t="shared" si="522"/>
        <v>11554140.581975842</v>
      </c>
      <c r="N135" s="600">
        <f t="shared" si="522"/>
        <v>11861584.442634454</v>
      </c>
      <c r="O135" s="603">
        <v>493348</v>
      </c>
      <c r="P135" s="600">
        <v>506256</v>
      </c>
      <c r="Q135" s="600">
        <v>506076</v>
      </c>
      <c r="R135" s="600">
        <v>527747</v>
      </c>
      <c r="S135" s="600">
        <v>491044</v>
      </c>
      <c r="T135" s="600">
        <v>472470</v>
      </c>
      <c r="U135" s="600">
        <v>500901</v>
      </c>
      <c r="V135" s="600">
        <v>549082</v>
      </c>
      <c r="W135" s="603">
        <f t="shared" si="335"/>
        <v>549125.08428627532</v>
      </c>
      <c r="X135" s="600">
        <f t="shared" si="511"/>
        <v>549168.16857255076</v>
      </c>
      <c r="Y135" s="600">
        <f t="shared" si="511"/>
        <v>549211.25285882619</v>
      </c>
      <c r="Z135" s="601">
        <f t="shared" si="511"/>
        <v>549254.33714510163</v>
      </c>
      <c r="AA135" s="604">
        <f t="shared" si="336"/>
        <v>7467213</v>
      </c>
      <c r="AB135" s="604">
        <f t="shared" si="337"/>
        <v>7802061</v>
      </c>
      <c r="AC135" s="604">
        <f t="shared" si="338"/>
        <v>8282437</v>
      </c>
      <c r="AD135" s="604">
        <f t="shared" si="339"/>
        <v>8657674</v>
      </c>
      <c r="AE135" s="604">
        <f t="shared" si="340"/>
        <v>8547654</v>
      </c>
      <c r="AF135" s="604">
        <f t="shared" si="341"/>
        <v>8845332</v>
      </c>
      <c r="AG135" s="604">
        <f t="shared" si="342"/>
        <v>9958591</v>
      </c>
      <c r="AH135" s="604">
        <f t="shared" si="343"/>
        <v>10082727</v>
      </c>
      <c r="AI135" s="605">
        <f t="shared" si="344"/>
        <v>10390127.77637234</v>
      </c>
      <c r="AJ135" s="604">
        <f t="shared" si="345"/>
        <v>10697528.552744677</v>
      </c>
      <c r="AK135" s="604">
        <f t="shared" si="346"/>
        <v>11004929.329117015</v>
      </c>
      <c r="AL135" s="606">
        <f t="shared" si="347"/>
        <v>11312330.105489353</v>
      </c>
      <c r="AM135" s="600">
        <f t="shared" si="348"/>
        <v>6658541.75</v>
      </c>
      <c r="AN135" s="600">
        <f t="shared" si="349"/>
        <v>6963803.5</v>
      </c>
      <c r="AO135" s="600">
        <f t="shared" si="350"/>
        <v>7280735.75</v>
      </c>
      <c r="AP135" s="600">
        <f t="shared" si="351"/>
        <v>7447956.5</v>
      </c>
      <c r="AQ135" s="600">
        <f t="shared" si="352"/>
        <v>7585189</v>
      </c>
      <c r="AR135" s="600">
        <f t="shared" si="353"/>
        <v>7820062</v>
      </c>
      <c r="AS135" s="600">
        <f t="shared" si="354"/>
        <v>9055521</v>
      </c>
      <c r="AT135" s="600">
        <f t="shared" si="355"/>
        <v>9270758.25</v>
      </c>
      <c r="AU135" s="603">
        <f t="shared" si="356"/>
        <v>9582132.4327663369</v>
      </c>
      <c r="AV135" s="600">
        <f t="shared" ref="AV135:AV166" si="523">IF(AU135*AV$186&gt;=AJ135,AJ135,AU135*AV$186)</f>
        <v>9893520.0526509807</v>
      </c>
      <c r="AW135" s="600">
        <f t="shared" ref="AW135:AW166" si="524">IF(AV135*AW$186&gt;=AK135,AK135,AV135*AW$186)</f>
        <v>10204920.635601014</v>
      </c>
      <c r="AX135" s="601">
        <f t="shared" ref="AX135:AX166" si="525">IF(AW135*AX$186&gt;=AL135,AL135,AW135*AX$186)</f>
        <v>10516333.67506171</v>
      </c>
      <c r="AY135" s="600">
        <f t="shared" ref="AY135:AY166" si="526">BK135*$AZ$2</f>
        <v>808671.25</v>
      </c>
      <c r="AZ135" s="600">
        <f t="shared" ref="AZ135:AZ166" si="527">BL135*$AZ$2</f>
        <v>838257.5</v>
      </c>
      <c r="BA135" s="600">
        <f t="shared" ref="BA135:BA166" si="528">BM135*$AZ$2</f>
        <v>1001701.25</v>
      </c>
      <c r="BB135" s="600">
        <f t="shared" ref="BB135:BB166" si="529">BN135*$AZ$2</f>
        <v>1209717.5</v>
      </c>
      <c r="BC135" s="600">
        <f t="shared" ref="BC135:BC166" si="530">BO135*$AZ$2</f>
        <v>962465</v>
      </c>
      <c r="BD135" s="600">
        <f t="shared" ref="BD135:BD166" si="531">BP135*$AZ$2</f>
        <v>1025270</v>
      </c>
      <c r="BE135" s="600">
        <f t="shared" si="357"/>
        <v>903070</v>
      </c>
      <c r="BF135" s="600">
        <f t="shared" si="358"/>
        <v>811968.75</v>
      </c>
      <c r="BG135" s="603">
        <f t="shared" si="359"/>
        <v>812335.99479264161</v>
      </c>
      <c r="BH135" s="600">
        <f t="shared" si="360"/>
        <v>812703.23958528321</v>
      </c>
      <c r="BI135" s="600">
        <f t="shared" si="361"/>
        <v>813070.4843779247</v>
      </c>
      <c r="BJ135" s="601">
        <f t="shared" si="362"/>
        <v>813437.72917056619</v>
      </c>
      <c r="BK135" s="604">
        <v>646937</v>
      </c>
      <c r="BL135" s="604">
        <v>670606</v>
      </c>
      <c r="BM135" s="604">
        <v>801361</v>
      </c>
      <c r="BN135" s="604">
        <v>967774</v>
      </c>
      <c r="BO135" s="604">
        <v>769972</v>
      </c>
      <c r="BP135" s="604">
        <v>820216</v>
      </c>
      <c r="BQ135" s="604">
        <v>722456</v>
      </c>
      <c r="BR135" s="604">
        <v>649575</v>
      </c>
      <c r="BS135" s="605">
        <f t="shared" si="363"/>
        <v>649868.79583411326</v>
      </c>
      <c r="BT135" s="604">
        <f t="shared" si="512"/>
        <v>650162.59166822652</v>
      </c>
      <c r="BU135" s="604">
        <f t="shared" si="512"/>
        <v>650456.38750233978</v>
      </c>
      <c r="BV135" s="606">
        <f t="shared" si="512"/>
        <v>650750.18333645293</v>
      </c>
      <c r="BW135" s="604">
        <f t="shared" si="462"/>
        <v>1100401.8799999999</v>
      </c>
      <c r="BX135" s="604">
        <f t="shared" si="463"/>
        <v>1124070.8799999999</v>
      </c>
      <c r="BY135" s="604">
        <f t="shared" si="464"/>
        <v>1254825.8799999999</v>
      </c>
      <c r="BZ135" s="604">
        <f t="shared" si="465"/>
        <v>1425357.72</v>
      </c>
      <c r="CA135" s="604">
        <f t="shared" si="466"/>
        <v>1227555.72</v>
      </c>
      <c r="CB135" s="604">
        <f t="shared" si="467"/>
        <v>1277799.72</v>
      </c>
      <c r="CC135" s="604">
        <f t="shared" si="468"/>
        <v>1156485.8599999999</v>
      </c>
      <c r="CD135" s="604">
        <f t="shared" si="371"/>
        <v>1011541</v>
      </c>
      <c r="CE135" s="605">
        <f t="shared" si="469"/>
        <v>1016629.5863967693</v>
      </c>
      <c r="CF135" s="604">
        <f t="shared" si="470"/>
        <v>1021781.6870919527</v>
      </c>
      <c r="CG135" s="604">
        <f t="shared" si="471"/>
        <v>1026998.1434290977</v>
      </c>
      <c r="CH135" s="606">
        <f t="shared" si="472"/>
        <v>1032279.8078966283</v>
      </c>
      <c r="CI135" s="159">
        <f t="shared" si="376"/>
        <v>315.57142857142856</v>
      </c>
      <c r="CJ135" s="157">
        <v>308</v>
      </c>
      <c r="CK135" s="158">
        <v>312</v>
      </c>
      <c r="CL135" s="158">
        <v>304</v>
      </c>
      <c r="CM135" s="158">
        <v>305</v>
      </c>
      <c r="CN135" s="158">
        <v>307</v>
      </c>
      <c r="CO135" s="158">
        <v>334</v>
      </c>
      <c r="CP135" s="158">
        <v>326</v>
      </c>
      <c r="CQ135" s="158">
        <v>321</v>
      </c>
      <c r="CR135" s="157">
        <f t="shared" si="377"/>
        <v>326.92837866795907</v>
      </c>
      <c r="CS135" s="158">
        <f t="shared" si="513"/>
        <v>332.85675733591813</v>
      </c>
      <c r="CT135" s="158">
        <f t="shared" si="513"/>
        <v>338.7851360038772</v>
      </c>
      <c r="CU135" s="158">
        <f t="shared" si="513"/>
        <v>344.71351467183626</v>
      </c>
      <c r="CV135" s="310">
        <f t="shared" si="378"/>
        <v>335.82094666989764</v>
      </c>
      <c r="CW135" s="604">
        <f t="shared" si="379"/>
        <v>23942.636025356122</v>
      </c>
      <c r="CX135" s="600">
        <f t="shared" ref="CX135:CX183" si="532">CX134</f>
        <v>23942.636025356122</v>
      </c>
      <c r="CY135" s="604">
        <f t="shared" ref="CY135:CY183" si="533">CY134</f>
        <v>25032.781477250788</v>
      </c>
      <c r="CZ135" s="604">
        <f t="shared" ref="CZ135:CZ183" si="534">CZ134</f>
        <v>25146.285287234725</v>
      </c>
      <c r="DA135" s="604">
        <f t="shared" ref="DA135:DA183" si="535">DA134</f>
        <v>25232.422514871636</v>
      </c>
      <c r="DB135" s="604">
        <f t="shared" ref="DB135:DH183" si="536">DB134</f>
        <v>26048.122113012643</v>
      </c>
      <c r="DC135" s="604">
        <f t="shared" si="536"/>
        <v>26479.357627926373</v>
      </c>
      <c r="DD135" s="604">
        <f t="shared" ref="DD135" si="537">DD134</f>
        <v>26931.540509428491</v>
      </c>
      <c r="DE135" s="605">
        <f t="shared" si="536"/>
        <v>27150.99054421578</v>
      </c>
      <c r="DF135" s="604">
        <f t="shared" si="536"/>
        <v>27524.333956490984</v>
      </c>
      <c r="DG135" s="604">
        <f t="shared" si="536"/>
        <v>27884.378428171603</v>
      </c>
      <c r="DH135" s="606">
        <f t="shared" si="536"/>
        <v>28231.822111100952</v>
      </c>
      <c r="DJ135" s="9" t="s">
        <v>128</v>
      </c>
      <c r="DK135" s="603">
        <f t="shared" ref="DK135:DK166" si="538">IFERROR(AY135/CJ135,0)</f>
        <v>2625.5560064935066</v>
      </c>
      <c r="DL135" s="600">
        <f t="shared" ref="DL135:DL166" si="539">IFERROR(AZ135/CK135,0)</f>
        <v>2686.7227564102564</v>
      </c>
      <c r="DM135" s="600">
        <f t="shared" ref="DM135:DM166" si="540">IFERROR(BA135/CL135,0)</f>
        <v>3295.0699013157896</v>
      </c>
      <c r="DN135" s="600">
        <f t="shared" ref="DN135:DN166" si="541">IFERROR(BB135/CM135,0)</f>
        <v>3966.2868852459014</v>
      </c>
      <c r="DO135" s="600">
        <f t="shared" ref="DO135:DO166" si="542">IFERROR(BC135/CN135,0)</f>
        <v>3135.0651465798046</v>
      </c>
      <c r="DP135" s="600">
        <f t="shared" ref="DP135:DP166" si="543">IFERROR(BD135/CO135,0)</f>
        <v>3069.6706586826349</v>
      </c>
      <c r="DQ135" s="600">
        <f t="shared" ref="DQ135:DQ166" si="544">IFERROR(BE135/CP135,0)</f>
        <v>2770.1533742331289</v>
      </c>
      <c r="DR135" s="601">
        <f t="shared" ref="DR135:DR166" si="545">IFERROR(BF135/CQ135,0)</f>
        <v>2529.4976635514017</v>
      </c>
      <c r="DS135" s="600">
        <f t="shared" ref="DS135:DS166" si="546">IFERROR(BG135/CR135,0)</f>
        <v>2484.7521591806535</v>
      </c>
      <c r="DT135" s="600">
        <f t="shared" ref="DT135:DT166" si="547">IFERROR(BH135/CS135,0)</f>
        <v>2441.6005433986288</v>
      </c>
      <c r="DU135" s="600">
        <f t="shared" ref="DU135:DU166" si="548">IFERROR(BI135/CT135,0)</f>
        <v>2399.9591421526225</v>
      </c>
      <c r="DV135" s="600">
        <f t="shared" ref="DV135:DV166" si="549">IFERROR(BJ135/CU135,0)</f>
        <v>2359.7500374911342</v>
      </c>
      <c r="DW135" s="603">
        <f t="shared" ref="DW135:DW166" si="550">IFERROR((AA135-AY135)/CJ135,0)</f>
        <v>21618.642045454544</v>
      </c>
      <c r="DX135" s="600">
        <f t="shared" ref="DX135:DX166" si="551">IFERROR((AB135-AZ135)/CK135,0)</f>
        <v>22319.883012820512</v>
      </c>
      <c r="DY135" s="600">
        <f t="shared" ref="DY135:DY166" si="552">IFERROR((AC135-BA135)/CL135,0)</f>
        <v>23949.78865131579</v>
      </c>
      <c r="DZ135" s="600">
        <f t="shared" ref="DZ135:DZ166" si="553">IFERROR((AD135-BB135)/CM135,0)</f>
        <v>24419.52950819672</v>
      </c>
      <c r="EA135" s="600">
        <f t="shared" ref="EA135:EA166" si="554">IFERROR((AE135-BC135)/CN135,0)</f>
        <v>24707.456026058633</v>
      </c>
      <c r="EB135" s="600">
        <f t="shared" ref="EB135:EB166" si="555">IFERROR((AF135-BD135)/CO135,0)</f>
        <v>23413.359281437126</v>
      </c>
      <c r="EC135" s="600">
        <f t="shared" ref="EC135:EC166" si="556">IFERROR((AG135-BE135)/CP135,0)</f>
        <v>27777.671779141103</v>
      </c>
      <c r="ED135" s="600">
        <f t="shared" ref="ED135:ED166" si="557">IFERROR((AH135-BF135)/CQ135,0)</f>
        <v>28880.866822429907</v>
      </c>
      <c r="EE135" s="603">
        <f t="shared" ref="EE135:EE166" si="558">IFERROR((AI135-BG135)/CR135,0)</f>
        <v>29296.299760221391</v>
      </c>
      <c r="EF135" s="600">
        <f t="shared" ref="EF135:EF166" si="559">IFERROR((AJ135-BH135)/CS135,0)</f>
        <v>29696.934477985244</v>
      </c>
      <c r="EG135" s="600">
        <f t="shared" ref="EG135:EG166" si="560">IFERROR((AK135-BI135)/CT135,0)</f>
        <v>30083.547834939403</v>
      </c>
      <c r="EH135" s="601">
        <f t="shared" ref="EH135:EH166" si="561">IFERROR((AL135-BJ135)/CU135,0)</f>
        <v>30456.863248641774</v>
      </c>
      <c r="EI135" s="603">
        <f t="shared" si="473"/>
        <v>24244.198051948049</v>
      </c>
      <c r="EJ135" s="600">
        <f t="shared" si="474"/>
        <v>25006.60576923077</v>
      </c>
      <c r="EK135" s="600">
        <f t="shared" si="475"/>
        <v>27244.85855263158</v>
      </c>
      <c r="EL135" s="600">
        <f t="shared" si="476"/>
        <v>28385.816393442619</v>
      </c>
      <c r="EM135" s="600">
        <f t="shared" si="477"/>
        <v>27842.521172638437</v>
      </c>
      <c r="EN135" s="600">
        <f t="shared" si="478"/>
        <v>26483.029940119763</v>
      </c>
      <c r="EO135" s="600">
        <f t="shared" si="386"/>
        <v>30547.825153374233</v>
      </c>
      <c r="EP135" s="601">
        <f t="shared" si="387"/>
        <v>31410.36448598131</v>
      </c>
      <c r="EQ135" s="600">
        <f t="shared" si="388"/>
        <v>31781.051919402045</v>
      </c>
      <c r="ER135" s="600">
        <f t="shared" si="389"/>
        <v>32138.535021383872</v>
      </c>
      <c r="ES135" s="600">
        <f t="shared" si="390"/>
        <v>32483.506977092027</v>
      </c>
      <c r="ET135" s="601">
        <f t="shared" si="391"/>
        <v>32816.61328613291</v>
      </c>
      <c r="EV135" s="605">
        <v>453464.88</v>
      </c>
      <c r="EW135" s="604">
        <v>453464.88</v>
      </c>
      <c r="EX135" s="604">
        <v>453464.88</v>
      </c>
      <c r="EY135" s="604">
        <v>457583.72000000003</v>
      </c>
      <c r="EZ135" s="604">
        <v>457583.72000000003</v>
      </c>
      <c r="FA135" s="604">
        <v>457583.72000000003</v>
      </c>
      <c r="FB135" s="604">
        <v>434029.86</v>
      </c>
      <c r="FC135" s="604">
        <v>361966</v>
      </c>
      <c r="FD135" s="605">
        <f t="shared" si="392"/>
        <v>366760.79056265601</v>
      </c>
      <c r="FE135" s="604">
        <f t="shared" si="515"/>
        <v>371619.09542372607</v>
      </c>
      <c r="FF135" s="604">
        <f t="shared" si="515"/>
        <v>376541.75592675799</v>
      </c>
      <c r="FG135" s="606">
        <f t="shared" si="515"/>
        <v>381529.62456017535</v>
      </c>
    </row>
    <row r="136" spans="1:163" x14ac:dyDescent="0.25">
      <c r="A136" s="108">
        <v>138</v>
      </c>
      <c r="B136" s="130" t="s">
        <v>129</v>
      </c>
      <c r="C136" s="605">
        <v>21833222</v>
      </c>
      <c r="D136" s="604">
        <v>23563788</v>
      </c>
      <c r="E136" s="604">
        <v>23672738</v>
      </c>
      <c r="F136" s="604">
        <v>24390375</v>
      </c>
      <c r="G136" s="604">
        <v>24323981</v>
      </c>
      <c r="H136" s="604">
        <v>25411002</v>
      </c>
      <c r="I136" s="600">
        <v>26747598</v>
      </c>
      <c r="J136" s="601">
        <v>29444760</v>
      </c>
      <c r="K136" s="600">
        <f t="shared" ref="K136:N136" si="562">J136*K$186</f>
        <v>30296224.759248998</v>
      </c>
      <c r="L136" s="600">
        <f t="shared" si="562"/>
        <v>31147689.518497996</v>
      </c>
      <c r="M136" s="600">
        <f t="shared" si="562"/>
        <v>31999154.277746994</v>
      </c>
      <c r="N136" s="600">
        <f t="shared" si="562"/>
        <v>32850619.036995985</v>
      </c>
      <c r="O136" s="603">
        <v>1346033</v>
      </c>
      <c r="P136" s="600">
        <v>1584380</v>
      </c>
      <c r="Q136" s="600">
        <v>1457012</v>
      </c>
      <c r="R136" s="600">
        <v>1434472</v>
      </c>
      <c r="S136" s="600">
        <v>1451129</v>
      </c>
      <c r="T136" s="600">
        <v>1405123</v>
      </c>
      <c r="U136" s="600">
        <v>1475331</v>
      </c>
      <c r="V136" s="600">
        <v>1425889</v>
      </c>
      <c r="W136" s="603">
        <f t="shared" ref="W136:W184" si="563">V136*W$186</f>
        <v>1426000.883853182</v>
      </c>
      <c r="X136" s="600">
        <f t="shared" si="511"/>
        <v>1426112.7677063642</v>
      </c>
      <c r="Y136" s="600">
        <f t="shared" si="511"/>
        <v>1426224.6515595464</v>
      </c>
      <c r="Z136" s="601">
        <f t="shared" si="511"/>
        <v>1426336.5354127286</v>
      </c>
      <c r="AA136" s="604">
        <f t="shared" ref="AA136:AA184" si="564">C136-O136</f>
        <v>20487189</v>
      </c>
      <c r="AB136" s="604">
        <f t="shared" ref="AB136:AB184" si="565">D136-P136</f>
        <v>21979408</v>
      </c>
      <c r="AC136" s="604">
        <f t="shared" ref="AC136:AC184" si="566">E136-Q136</f>
        <v>22215726</v>
      </c>
      <c r="AD136" s="604">
        <f t="shared" ref="AD136:AD184" si="567">F136-R136</f>
        <v>22955903</v>
      </c>
      <c r="AE136" s="604">
        <f t="shared" ref="AE136:AE184" si="568">G136-S136</f>
        <v>22872852</v>
      </c>
      <c r="AF136" s="604">
        <f t="shared" ref="AF136:AF184" si="569">H136-T136</f>
        <v>24005879</v>
      </c>
      <c r="AG136" s="604">
        <f t="shared" ref="AG136:AG184" si="570">I136-U136</f>
        <v>25272267</v>
      </c>
      <c r="AH136" s="604">
        <f t="shared" ref="AH136:AH184" si="571">J136-V136</f>
        <v>28018871</v>
      </c>
      <c r="AI136" s="605">
        <f t="shared" ref="AI136:AI184" si="572">K136-W136</f>
        <v>28870223.875395816</v>
      </c>
      <c r="AJ136" s="604">
        <f t="shared" ref="AJ136:AJ184" si="573">L136-X136</f>
        <v>29721576.750791632</v>
      </c>
      <c r="AK136" s="604">
        <f t="shared" ref="AK136:AK184" si="574">M136-Y136</f>
        <v>30572929.626187447</v>
      </c>
      <c r="AL136" s="606">
        <f t="shared" ref="AL136:AL184" si="575">N136-Z136</f>
        <v>31424282.501583256</v>
      </c>
      <c r="AM136" s="600">
        <f t="shared" ref="AM136:AM183" si="576">AA136-AY136</f>
        <v>18285502.75</v>
      </c>
      <c r="AN136" s="600">
        <f t="shared" ref="AN136:AN183" si="577">AB136-AZ136</f>
        <v>19273841.75</v>
      </c>
      <c r="AO136" s="600">
        <f t="shared" ref="AO136:AO183" si="578">AC136-BA136</f>
        <v>19976458.5</v>
      </c>
      <c r="AP136" s="600">
        <f t="shared" ref="AP136:AP183" si="579">AD136-BB136</f>
        <v>20350376.75</v>
      </c>
      <c r="AQ136" s="600">
        <f t="shared" ref="AQ136:AQ183" si="580">AE136-BC136</f>
        <v>20158885.75</v>
      </c>
      <c r="AR136" s="600">
        <f t="shared" ref="AR136:AR183" si="581">AF136-BD136</f>
        <v>21248959</v>
      </c>
      <c r="AS136" s="600">
        <f t="shared" ref="AS136:AS184" si="582">AG136-BE136</f>
        <v>22820457</v>
      </c>
      <c r="AT136" s="600">
        <f t="shared" ref="AT136:AT184" si="583">AH136-BF136</f>
        <v>25351447.25</v>
      </c>
      <c r="AU136" s="603">
        <f t="shared" ref="AU136:AU184" si="584">IF(AT136*AU$186&gt;=AI136,AI136,AT136*AU$186)</f>
        <v>26202918.721539304</v>
      </c>
      <c r="AV136" s="600">
        <f t="shared" si="523"/>
        <v>27054426.93768857</v>
      </c>
      <c r="AW136" s="600">
        <f t="shared" si="524"/>
        <v>27905970.602121521</v>
      </c>
      <c r="AX136" s="601">
        <f t="shared" si="525"/>
        <v>28757548.329633728</v>
      </c>
      <c r="AY136" s="600">
        <f t="shared" si="526"/>
        <v>2201686.25</v>
      </c>
      <c r="AZ136" s="600">
        <f t="shared" si="527"/>
        <v>2705566.25</v>
      </c>
      <c r="BA136" s="600">
        <f t="shared" si="528"/>
        <v>2239267.5</v>
      </c>
      <c r="BB136" s="600">
        <f t="shared" si="529"/>
        <v>2605526.25</v>
      </c>
      <c r="BC136" s="600">
        <f t="shared" si="530"/>
        <v>2713966.25</v>
      </c>
      <c r="BD136" s="600">
        <f t="shared" si="531"/>
        <v>2756920</v>
      </c>
      <c r="BE136" s="600">
        <f t="shared" ref="BE136:BE184" si="585">BQ136*$AZ$2</f>
        <v>2451810</v>
      </c>
      <c r="BF136" s="600">
        <f t="shared" ref="BF136:BF184" si="586">BR136*$AZ$2</f>
        <v>2667423.75</v>
      </c>
      <c r="BG136" s="603">
        <f t="shared" ref="BG136:BG184" si="587">BS136*$AZ$2</f>
        <v>2668630.1972702378</v>
      </c>
      <c r="BH136" s="600">
        <f t="shared" ref="BH136:BH184" si="588">BT136*$AZ$2</f>
        <v>2669836.6445404757</v>
      </c>
      <c r="BI136" s="600">
        <f t="shared" ref="BI136:BI184" si="589">BU136*$AZ$2</f>
        <v>2671043.0918107135</v>
      </c>
      <c r="BJ136" s="601">
        <f t="shared" ref="BJ136:BJ184" si="590">BV136*$AZ$2</f>
        <v>2672249.5390809514</v>
      </c>
      <c r="BK136" s="604">
        <v>1761349</v>
      </c>
      <c r="BL136" s="604">
        <v>2164453</v>
      </c>
      <c r="BM136" s="604">
        <v>1791414</v>
      </c>
      <c r="BN136" s="604">
        <v>2084421</v>
      </c>
      <c r="BO136" s="604">
        <v>2171173</v>
      </c>
      <c r="BP136" s="604">
        <v>2205536</v>
      </c>
      <c r="BQ136" s="604">
        <v>1961448</v>
      </c>
      <c r="BR136" s="604">
        <v>2133939</v>
      </c>
      <c r="BS136" s="605">
        <f t="shared" ref="BS136:BS184" si="591">BR136*BS$186</f>
        <v>2134904.1578161903</v>
      </c>
      <c r="BT136" s="604">
        <f t="shared" si="512"/>
        <v>2135869.3156323805</v>
      </c>
      <c r="BU136" s="604">
        <f t="shared" si="512"/>
        <v>2136834.4734485708</v>
      </c>
      <c r="BV136" s="606">
        <f t="shared" si="512"/>
        <v>2137799.6312647611</v>
      </c>
      <c r="BW136" s="604">
        <f t="shared" ref="BW136:BW167" si="592">BK136+EV136</f>
        <v>6270381.4400000004</v>
      </c>
      <c r="BX136" s="604">
        <f t="shared" ref="BX136:BX167" si="593">BL136+EW136</f>
        <v>6673485.4400000004</v>
      </c>
      <c r="BY136" s="604">
        <f t="shared" ref="BY136:BY167" si="594">BM136+EX136</f>
        <v>6300446.4400000004</v>
      </c>
      <c r="BZ136" s="604">
        <f t="shared" ref="BZ136:BZ167" si="595">BN136+EY136</f>
        <v>6720304.7800000003</v>
      </c>
      <c r="CA136" s="604">
        <f t="shared" ref="CA136:CA167" si="596">BO136+EZ136</f>
        <v>6842285.8200000003</v>
      </c>
      <c r="CB136" s="604">
        <f t="shared" ref="CB136:CB167" si="597">BP136+FA136</f>
        <v>6911579.0999999996</v>
      </c>
      <c r="CC136" s="604">
        <f t="shared" ref="CC136:CC167" si="598">BQ136+FB136</f>
        <v>6761510.5200000005</v>
      </c>
      <c r="CD136" s="604">
        <f t="shared" ref="CD136:CD184" si="599">BR136+FC136</f>
        <v>6815020.46</v>
      </c>
      <c r="CE136" s="605">
        <f t="shared" ref="CE136:CE167" si="600">BS136+FD136</f>
        <v>6877993.6661064494</v>
      </c>
      <c r="CF136" s="604">
        <f t="shared" ref="CF136:CF167" si="601">BT136+FE136</f>
        <v>6941788.2631853968</v>
      </c>
      <c r="CG136" s="604">
        <f t="shared" ref="CG136:CG167" si="602">BU136+FF136</f>
        <v>7006415.1318103839</v>
      </c>
      <c r="CH136" s="606">
        <f t="shared" ref="CH136:CH167" si="603">BV136+FG136</f>
        <v>7071885.2966847112</v>
      </c>
      <c r="CI136" s="159">
        <f t="shared" ref="CI136:CI184" si="604">AVERAGE(CK136:CQ136)</f>
        <v>766</v>
      </c>
      <c r="CJ136" s="157">
        <v>684</v>
      </c>
      <c r="CK136" s="158">
        <v>701</v>
      </c>
      <c r="CL136" s="158">
        <v>697</v>
      </c>
      <c r="CM136" s="158">
        <v>722</v>
      </c>
      <c r="CN136" s="158">
        <v>754</v>
      </c>
      <c r="CO136" s="158">
        <v>780</v>
      </c>
      <c r="CP136" s="158">
        <v>830</v>
      </c>
      <c r="CQ136" s="158">
        <v>878</v>
      </c>
      <c r="CR136" s="157">
        <f t="shared" ref="CR136:CR184" si="605">CQ136*CR$186</f>
        <v>894.21531610737713</v>
      </c>
      <c r="CS136" s="158">
        <f t="shared" si="513"/>
        <v>910.43063221475427</v>
      </c>
      <c r="CT136" s="158">
        <f t="shared" si="513"/>
        <v>926.6459483221314</v>
      </c>
      <c r="CU136" s="158">
        <f t="shared" si="513"/>
        <v>942.86126442950854</v>
      </c>
      <c r="CV136" s="310">
        <f t="shared" ref="CV136:CV184" si="606">AVERAGE(CR136:CU136)</f>
        <v>918.53829026844289</v>
      </c>
      <c r="CW136" s="604">
        <f t="shared" ref="CW136:CW183" si="607">CW135</f>
        <v>23942.636025356122</v>
      </c>
      <c r="CX136" s="600">
        <f t="shared" si="532"/>
        <v>23942.636025356122</v>
      </c>
      <c r="CY136" s="604">
        <f t="shared" si="533"/>
        <v>25032.781477250788</v>
      </c>
      <c r="CZ136" s="604">
        <f t="shared" si="534"/>
        <v>25146.285287234725</v>
      </c>
      <c r="DA136" s="604">
        <f t="shared" si="535"/>
        <v>25232.422514871636</v>
      </c>
      <c r="DB136" s="604">
        <f t="shared" si="536"/>
        <v>26048.122113012643</v>
      </c>
      <c r="DC136" s="604">
        <f t="shared" si="536"/>
        <v>26479.357627926373</v>
      </c>
      <c r="DD136" s="604">
        <f t="shared" ref="DD136" si="608">DD135</f>
        <v>26931.540509428491</v>
      </c>
      <c r="DE136" s="605">
        <f t="shared" si="536"/>
        <v>27150.99054421578</v>
      </c>
      <c r="DF136" s="604">
        <f t="shared" si="536"/>
        <v>27524.333956490984</v>
      </c>
      <c r="DG136" s="604">
        <f t="shared" si="536"/>
        <v>27884.378428171603</v>
      </c>
      <c r="DH136" s="606">
        <f t="shared" si="536"/>
        <v>28231.822111100952</v>
      </c>
      <c r="DJ136" s="9" t="s">
        <v>129</v>
      </c>
      <c r="DK136" s="603">
        <f t="shared" si="538"/>
        <v>3218.8395467836258</v>
      </c>
      <c r="DL136" s="600">
        <f t="shared" si="539"/>
        <v>3859.580955777461</v>
      </c>
      <c r="DM136" s="600">
        <f t="shared" si="540"/>
        <v>3212.7223816355809</v>
      </c>
      <c r="DN136" s="600">
        <f t="shared" si="541"/>
        <v>3608.7621191135736</v>
      </c>
      <c r="DO136" s="600">
        <f t="shared" si="542"/>
        <v>3599.4247347480105</v>
      </c>
      <c r="DP136" s="600">
        <f t="shared" si="543"/>
        <v>3534.5128205128203</v>
      </c>
      <c r="DQ136" s="600">
        <f t="shared" si="544"/>
        <v>2953.9879518072289</v>
      </c>
      <c r="DR136" s="601">
        <f t="shared" si="545"/>
        <v>3038.0680523917995</v>
      </c>
      <c r="DS136" s="600">
        <f t="shared" si="546"/>
        <v>2984.326201084426</v>
      </c>
      <c r="DT136" s="600">
        <f t="shared" si="547"/>
        <v>2932.4986990449911</v>
      </c>
      <c r="DU136" s="600">
        <f t="shared" si="548"/>
        <v>2882.4850490601557</v>
      </c>
      <c r="DV136" s="600">
        <f t="shared" si="549"/>
        <v>2834.1916673157989</v>
      </c>
      <c r="DW136" s="603">
        <f t="shared" si="550"/>
        <v>26733.191154970762</v>
      </c>
      <c r="DX136" s="600">
        <f t="shared" si="551"/>
        <v>27494.781383737518</v>
      </c>
      <c r="DY136" s="600">
        <f t="shared" si="552"/>
        <v>28660.629124820662</v>
      </c>
      <c r="DZ136" s="600">
        <f t="shared" si="553"/>
        <v>28186.117382271466</v>
      </c>
      <c r="EA136" s="600">
        <f t="shared" si="554"/>
        <v>26735.92274535809</v>
      </c>
      <c r="EB136" s="600">
        <f t="shared" si="555"/>
        <v>27242.255128205128</v>
      </c>
      <c r="EC136" s="600">
        <f t="shared" si="556"/>
        <v>27494.526506024096</v>
      </c>
      <c r="ED136" s="600">
        <f t="shared" si="557"/>
        <v>28874.085706150341</v>
      </c>
      <c r="EE136" s="603">
        <f t="shared" si="558"/>
        <v>29301.213260564749</v>
      </c>
      <c r="EF136" s="600">
        <f t="shared" si="559"/>
        <v>29713.126018666448</v>
      </c>
      <c r="EG136" s="600">
        <f t="shared" si="560"/>
        <v>30110.622708595878</v>
      </c>
      <c r="EH136" s="601">
        <f t="shared" si="561"/>
        <v>30494.447112427646</v>
      </c>
      <c r="EI136" s="603">
        <f t="shared" ref="EI136:EI167" si="609">DK136+DW136</f>
        <v>29952.030701754389</v>
      </c>
      <c r="EJ136" s="600">
        <f t="shared" ref="EJ136:EJ167" si="610">DL136+DX136</f>
        <v>31354.362339514977</v>
      </c>
      <c r="EK136" s="600">
        <f t="shared" ref="EK136:EK167" si="611">DM136+DY136</f>
        <v>31873.351506456242</v>
      </c>
      <c r="EL136" s="600">
        <f t="shared" ref="EL136:EL167" si="612">DN136+DZ136</f>
        <v>31794.879501385039</v>
      </c>
      <c r="EM136" s="600">
        <f t="shared" ref="EM136:EM167" si="613">DO136+EA136</f>
        <v>30335.347480106102</v>
      </c>
      <c r="EN136" s="600">
        <f t="shared" ref="EN136:EN167" si="614">DP136+EB136</f>
        <v>30776.767948717948</v>
      </c>
      <c r="EO136" s="600">
        <f t="shared" ref="EO136:EO183" si="615">DQ136+EC136</f>
        <v>30448.514457831327</v>
      </c>
      <c r="EP136" s="601">
        <f t="shared" ref="EP136:EP184" si="616">DR136+ED136</f>
        <v>31912.153758542139</v>
      </c>
      <c r="EQ136" s="600">
        <f t="shared" ref="EQ136:EQ183" si="617">DS136+EE136</f>
        <v>32285.539461649176</v>
      </c>
      <c r="ER136" s="600">
        <f t="shared" ref="ER136:ER183" si="618">DT136+EF136</f>
        <v>32645.624717711438</v>
      </c>
      <c r="ES136" s="600">
        <f t="shared" ref="ES136:ES183" si="619">DU136+EG136</f>
        <v>32993.107757656035</v>
      </c>
      <c r="ET136" s="601">
        <f t="shared" ref="ET136:ET183" si="620">DV136+EH136</f>
        <v>33328.638779743444</v>
      </c>
      <c r="EV136" s="605">
        <v>4509032.4400000004</v>
      </c>
      <c r="EW136" s="604">
        <v>4509032.4400000004</v>
      </c>
      <c r="EX136" s="604">
        <v>4509032.4400000004</v>
      </c>
      <c r="EY136" s="604">
        <v>4635883.78</v>
      </c>
      <c r="EZ136" s="604">
        <v>4671112.82</v>
      </c>
      <c r="FA136" s="604">
        <v>4706043.0999999996</v>
      </c>
      <c r="FB136" s="604">
        <v>4800062.5200000005</v>
      </c>
      <c r="FC136" s="604">
        <v>4681081.46</v>
      </c>
      <c r="FD136" s="605">
        <f t="shared" ref="FD136:FD167" si="621">FC136*$FD$186</f>
        <v>4743089.5082902592</v>
      </c>
      <c r="FE136" s="604">
        <f t="shared" si="515"/>
        <v>4805918.9475530162</v>
      </c>
      <c r="FF136" s="604">
        <f t="shared" si="515"/>
        <v>4869580.6583618131</v>
      </c>
      <c r="FG136" s="606">
        <f t="shared" si="515"/>
        <v>4934085.6654199501</v>
      </c>
    </row>
    <row r="137" spans="1:163" x14ac:dyDescent="0.25">
      <c r="A137" s="108">
        <v>139</v>
      </c>
      <c r="B137" s="130" t="s">
        <v>130</v>
      </c>
      <c r="C137" s="605">
        <v>6287242</v>
      </c>
      <c r="D137" s="604">
        <v>6345586</v>
      </c>
      <c r="E137" s="604">
        <v>6559417</v>
      </c>
      <c r="F137" s="604">
        <v>7095520</v>
      </c>
      <c r="G137" s="604">
        <v>7205152</v>
      </c>
      <c r="H137" s="604">
        <v>7360213</v>
      </c>
      <c r="I137" s="600">
        <v>7932162</v>
      </c>
      <c r="J137" s="601">
        <v>8252384</v>
      </c>
      <c r="K137" s="600">
        <f t="shared" ref="K137:N137" si="622">J137*K$186</f>
        <v>8491021.1685756743</v>
      </c>
      <c r="L137" s="600">
        <f t="shared" si="622"/>
        <v>8729658.3371513486</v>
      </c>
      <c r="M137" s="600">
        <f t="shared" si="622"/>
        <v>8968295.5057270229</v>
      </c>
      <c r="N137" s="600">
        <f t="shared" si="622"/>
        <v>9206932.6743026953</v>
      </c>
      <c r="O137" s="603">
        <v>436373</v>
      </c>
      <c r="P137" s="600">
        <v>401224</v>
      </c>
      <c r="Q137" s="600">
        <v>433390</v>
      </c>
      <c r="R137" s="600">
        <v>433813</v>
      </c>
      <c r="S137" s="600">
        <v>634999</v>
      </c>
      <c r="T137" s="600">
        <v>474928</v>
      </c>
      <c r="U137" s="600">
        <v>557649</v>
      </c>
      <c r="V137" s="600">
        <v>435701</v>
      </c>
      <c r="W137" s="603">
        <f t="shared" si="563"/>
        <v>435735.18772899942</v>
      </c>
      <c r="X137" s="600">
        <f t="shared" si="511"/>
        <v>435769.37545799889</v>
      </c>
      <c r="Y137" s="600">
        <f t="shared" si="511"/>
        <v>435803.56318699836</v>
      </c>
      <c r="Z137" s="601">
        <f t="shared" si="511"/>
        <v>435837.75091599784</v>
      </c>
      <c r="AA137" s="604">
        <f t="shared" si="564"/>
        <v>5850869</v>
      </c>
      <c r="AB137" s="604">
        <f t="shared" si="565"/>
        <v>5944362</v>
      </c>
      <c r="AC137" s="604">
        <f t="shared" si="566"/>
        <v>6126027</v>
      </c>
      <c r="AD137" s="604">
        <f t="shared" si="567"/>
        <v>6661707</v>
      </c>
      <c r="AE137" s="604">
        <f t="shared" si="568"/>
        <v>6570153</v>
      </c>
      <c r="AF137" s="604">
        <f t="shared" si="569"/>
        <v>6885285</v>
      </c>
      <c r="AG137" s="604">
        <f t="shared" si="570"/>
        <v>7374513</v>
      </c>
      <c r="AH137" s="604">
        <f t="shared" si="571"/>
        <v>7816683</v>
      </c>
      <c r="AI137" s="605">
        <f t="shared" si="572"/>
        <v>8055285.9808466751</v>
      </c>
      <c r="AJ137" s="604">
        <f t="shared" si="573"/>
        <v>8293888.9616933493</v>
      </c>
      <c r="AK137" s="604">
        <f t="shared" si="574"/>
        <v>8532491.9425400253</v>
      </c>
      <c r="AL137" s="606">
        <f t="shared" si="575"/>
        <v>8771094.9233866967</v>
      </c>
      <c r="AM137" s="600">
        <f t="shared" si="576"/>
        <v>5308976.5</v>
      </c>
      <c r="AN137" s="600">
        <f t="shared" si="577"/>
        <v>5305142</v>
      </c>
      <c r="AO137" s="600">
        <f t="shared" si="578"/>
        <v>5329692</v>
      </c>
      <c r="AP137" s="600">
        <f t="shared" si="579"/>
        <v>5820409.5</v>
      </c>
      <c r="AQ137" s="600">
        <f t="shared" si="580"/>
        <v>5520686.75</v>
      </c>
      <c r="AR137" s="600">
        <f t="shared" si="581"/>
        <v>6021976.25</v>
      </c>
      <c r="AS137" s="600">
        <f t="shared" si="582"/>
        <v>6366238</v>
      </c>
      <c r="AT137" s="600">
        <f t="shared" si="583"/>
        <v>6960203</v>
      </c>
      <c r="AU137" s="603">
        <f t="shared" si="584"/>
        <v>7193973.2550935149</v>
      </c>
      <c r="AV137" s="600">
        <f t="shared" si="523"/>
        <v>7427753.598366295</v>
      </c>
      <c r="AW137" s="600">
        <f t="shared" si="524"/>
        <v>7661543.6739138449</v>
      </c>
      <c r="AX137" s="601">
        <f t="shared" si="525"/>
        <v>7895343.1014303006</v>
      </c>
      <c r="AY137" s="600">
        <f t="shared" si="526"/>
        <v>541892.5</v>
      </c>
      <c r="AZ137" s="600">
        <f t="shared" si="527"/>
        <v>639220</v>
      </c>
      <c r="BA137" s="600">
        <f t="shared" si="528"/>
        <v>796335</v>
      </c>
      <c r="BB137" s="600">
        <f t="shared" si="529"/>
        <v>841297.5</v>
      </c>
      <c r="BC137" s="600">
        <f t="shared" si="530"/>
        <v>1049466.25</v>
      </c>
      <c r="BD137" s="600">
        <f t="shared" si="531"/>
        <v>863308.75</v>
      </c>
      <c r="BE137" s="600">
        <f t="shared" si="585"/>
        <v>1008275</v>
      </c>
      <c r="BF137" s="600">
        <f t="shared" si="586"/>
        <v>856480</v>
      </c>
      <c r="BG137" s="603">
        <f t="shared" si="587"/>
        <v>856867.37675557286</v>
      </c>
      <c r="BH137" s="600">
        <f t="shared" si="588"/>
        <v>857254.75351114583</v>
      </c>
      <c r="BI137" s="600">
        <f t="shared" si="589"/>
        <v>857642.1302667188</v>
      </c>
      <c r="BJ137" s="601">
        <f t="shared" si="590"/>
        <v>858029.50702229165</v>
      </c>
      <c r="BK137" s="604">
        <v>433514</v>
      </c>
      <c r="BL137" s="604">
        <v>511376</v>
      </c>
      <c r="BM137" s="604">
        <v>637068</v>
      </c>
      <c r="BN137" s="604">
        <v>673038</v>
      </c>
      <c r="BO137" s="604">
        <v>839573</v>
      </c>
      <c r="BP137" s="604">
        <v>690647</v>
      </c>
      <c r="BQ137" s="604">
        <v>806620</v>
      </c>
      <c r="BR137" s="604">
        <v>685184</v>
      </c>
      <c r="BS137" s="605">
        <f t="shared" si="591"/>
        <v>685493.90140445833</v>
      </c>
      <c r="BT137" s="604">
        <f t="shared" si="512"/>
        <v>685803.80280891666</v>
      </c>
      <c r="BU137" s="604">
        <f t="shared" si="512"/>
        <v>686113.70421337499</v>
      </c>
      <c r="BV137" s="606">
        <f t="shared" si="512"/>
        <v>686423.60561783332</v>
      </c>
      <c r="BW137" s="604">
        <f t="shared" si="592"/>
        <v>1771662.68</v>
      </c>
      <c r="BX137" s="604">
        <f t="shared" si="593"/>
        <v>1849524.68</v>
      </c>
      <c r="BY137" s="604">
        <f t="shared" si="594"/>
        <v>1975216.68</v>
      </c>
      <c r="BZ137" s="604">
        <f t="shared" si="595"/>
        <v>2033510.52</v>
      </c>
      <c r="CA137" s="604">
        <f t="shared" si="596"/>
        <v>2210196.3200000003</v>
      </c>
      <c r="CB137" s="604">
        <f t="shared" si="597"/>
        <v>2069390.96</v>
      </c>
      <c r="CC137" s="604">
        <f t="shared" si="598"/>
        <v>2202406.48</v>
      </c>
      <c r="CD137" s="604">
        <f t="shared" si="599"/>
        <v>2058174.74</v>
      </c>
      <c r="CE137" s="605">
        <f t="shared" si="600"/>
        <v>2076671.9933733342</v>
      </c>
      <c r="CF137" s="604">
        <f t="shared" si="601"/>
        <v>2095410.1659036612</v>
      </c>
      <c r="CG137" s="604">
        <f t="shared" si="602"/>
        <v>2114392.4489318812</v>
      </c>
      <c r="CH137" s="606">
        <f t="shared" si="603"/>
        <v>2133622.0760730621</v>
      </c>
      <c r="CI137" s="159">
        <f t="shared" si="604"/>
        <v>252.14285714285714</v>
      </c>
      <c r="CJ137" s="157">
        <v>256</v>
      </c>
      <c r="CK137" s="158">
        <v>238</v>
      </c>
      <c r="CL137" s="158">
        <v>247</v>
      </c>
      <c r="CM137" s="158">
        <v>247</v>
      </c>
      <c r="CN137" s="158">
        <v>244</v>
      </c>
      <c r="CO137" s="158">
        <v>232</v>
      </c>
      <c r="CP137" s="158">
        <v>267</v>
      </c>
      <c r="CQ137" s="158">
        <v>290</v>
      </c>
      <c r="CR137" s="157">
        <f t="shared" si="605"/>
        <v>295.35585611747081</v>
      </c>
      <c r="CS137" s="158">
        <f t="shared" si="513"/>
        <v>300.71171223494161</v>
      </c>
      <c r="CT137" s="158">
        <f t="shared" si="513"/>
        <v>306.06756835241242</v>
      </c>
      <c r="CU137" s="158">
        <f t="shared" si="513"/>
        <v>311.42342446988323</v>
      </c>
      <c r="CV137" s="310">
        <f t="shared" si="606"/>
        <v>303.38964029367702</v>
      </c>
      <c r="CW137" s="604">
        <f t="shared" si="607"/>
        <v>23942.636025356122</v>
      </c>
      <c r="CX137" s="600">
        <f t="shared" si="532"/>
        <v>23942.636025356122</v>
      </c>
      <c r="CY137" s="604">
        <f t="shared" si="533"/>
        <v>25032.781477250788</v>
      </c>
      <c r="CZ137" s="604">
        <f t="shared" si="534"/>
        <v>25146.285287234725</v>
      </c>
      <c r="DA137" s="604">
        <f t="shared" si="535"/>
        <v>25232.422514871636</v>
      </c>
      <c r="DB137" s="604">
        <f t="shared" si="536"/>
        <v>26048.122113012643</v>
      </c>
      <c r="DC137" s="604">
        <f t="shared" si="536"/>
        <v>26479.357627926373</v>
      </c>
      <c r="DD137" s="604">
        <f t="shared" ref="DD137" si="623">DD136</f>
        <v>26931.540509428491</v>
      </c>
      <c r="DE137" s="605">
        <f t="shared" si="536"/>
        <v>27150.99054421578</v>
      </c>
      <c r="DF137" s="604">
        <f t="shared" si="536"/>
        <v>27524.333956490984</v>
      </c>
      <c r="DG137" s="604">
        <f t="shared" si="536"/>
        <v>27884.378428171603</v>
      </c>
      <c r="DH137" s="606">
        <f t="shared" si="536"/>
        <v>28231.822111100952</v>
      </c>
      <c r="DJ137" s="9" t="s">
        <v>130</v>
      </c>
      <c r="DK137" s="603">
        <f t="shared" si="538"/>
        <v>2116.767578125</v>
      </c>
      <c r="DL137" s="600">
        <f t="shared" si="539"/>
        <v>2685.798319327731</v>
      </c>
      <c r="DM137" s="600">
        <f t="shared" si="540"/>
        <v>3224.0283400809717</v>
      </c>
      <c r="DN137" s="600">
        <f t="shared" si="541"/>
        <v>3406.0627530364372</v>
      </c>
      <c r="DO137" s="600">
        <f t="shared" si="542"/>
        <v>4301.0911885245905</v>
      </c>
      <c r="DP137" s="600">
        <f t="shared" si="543"/>
        <v>3721.1584051724139</v>
      </c>
      <c r="DQ137" s="600">
        <f t="shared" si="544"/>
        <v>3776.310861423221</v>
      </c>
      <c r="DR137" s="601">
        <f t="shared" si="545"/>
        <v>2953.3793103448274</v>
      </c>
      <c r="DS137" s="600">
        <f t="shared" si="546"/>
        <v>2901.1355590483845</v>
      </c>
      <c r="DT137" s="600">
        <f t="shared" si="547"/>
        <v>2850.7527928988193</v>
      </c>
      <c r="DU137" s="600">
        <f t="shared" si="548"/>
        <v>2802.1333161284579</v>
      </c>
      <c r="DV137" s="600">
        <f t="shared" si="549"/>
        <v>2755.1861536519355</v>
      </c>
      <c r="DW137" s="603">
        <f t="shared" si="550"/>
        <v>20738.189453125</v>
      </c>
      <c r="DX137" s="600">
        <f t="shared" si="551"/>
        <v>22290.512605042019</v>
      </c>
      <c r="DY137" s="600">
        <f t="shared" si="552"/>
        <v>21577.7004048583</v>
      </c>
      <c r="DZ137" s="600">
        <f t="shared" si="553"/>
        <v>23564.41093117409</v>
      </c>
      <c r="EA137" s="600">
        <f t="shared" si="554"/>
        <v>22625.765368852459</v>
      </c>
      <c r="EB137" s="600">
        <f t="shared" si="555"/>
        <v>25956.794181034482</v>
      </c>
      <c r="EC137" s="600">
        <f t="shared" si="556"/>
        <v>23843.588014981273</v>
      </c>
      <c r="ED137" s="600">
        <f t="shared" si="557"/>
        <v>24000.7</v>
      </c>
      <c r="EE137" s="603">
        <f t="shared" si="558"/>
        <v>24372.019226962955</v>
      </c>
      <c r="EF137" s="600">
        <f t="shared" si="559"/>
        <v>24730.111617242466</v>
      </c>
      <c r="EG137" s="600">
        <f t="shared" si="560"/>
        <v>25075.671537457143</v>
      </c>
      <c r="EH137" s="601">
        <f t="shared" si="561"/>
        <v>25409.345587392232</v>
      </c>
      <c r="EI137" s="603">
        <f t="shared" si="609"/>
        <v>22854.95703125</v>
      </c>
      <c r="EJ137" s="600">
        <f t="shared" si="610"/>
        <v>24976.310924369751</v>
      </c>
      <c r="EK137" s="600">
        <f t="shared" si="611"/>
        <v>24801.728744939272</v>
      </c>
      <c r="EL137" s="600">
        <f t="shared" si="612"/>
        <v>26970.473684210527</v>
      </c>
      <c r="EM137" s="600">
        <f t="shared" si="613"/>
        <v>26926.85655737705</v>
      </c>
      <c r="EN137" s="600">
        <f t="shared" si="614"/>
        <v>29677.952586206895</v>
      </c>
      <c r="EO137" s="600">
        <f t="shared" si="615"/>
        <v>27619.898876404495</v>
      </c>
      <c r="EP137" s="601">
        <f t="shared" si="616"/>
        <v>26954.079310344827</v>
      </c>
      <c r="EQ137" s="600">
        <f t="shared" si="617"/>
        <v>27273.154786011339</v>
      </c>
      <c r="ER137" s="600">
        <f t="shared" si="618"/>
        <v>27580.864410141286</v>
      </c>
      <c r="ES137" s="600">
        <f t="shared" si="619"/>
        <v>27877.8048535856</v>
      </c>
      <c r="ET137" s="601">
        <f t="shared" si="620"/>
        <v>28164.531741044168</v>
      </c>
      <c r="EV137" s="605">
        <v>1338148.68</v>
      </c>
      <c r="EW137" s="604">
        <v>1338148.68</v>
      </c>
      <c r="EX137" s="604">
        <v>1338148.68</v>
      </c>
      <c r="EY137" s="604">
        <v>1360472.52</v>
      </c>
      <c r="EZ137" s="604">
        <v>1370623.32</v>
      </c>
      <c r="FA137" s="604">
        <v>1378743.96</v>
      </c>
      <c r="FB137" s="604">
        <v>1395786.48</v>
      </c>
      <c r="FC137" s="604">
        <v>1372990.74</v>
      </c>
      <c r="FD137" s="605">
        <f t="shared" si="621"/>
        <v>1391178.0919688758</v>
      </c>
      <c r="FE137" s="604">
        <f t="shared" si="515"/>
        <v>1409606.3630947445</v>
      </c>
      <c r="FF137" s="604">
        <f t="shared" si="515"/>
        <v>1428278.7447185062</v>
      </c>
      <c r="FG137" s="606">
        <f t="shared" si="515"/>
        <v>1447198.4704552288</v>
      </c>
    </row>
    <row r="138" spans="1:163" x14ac:dyDescent="0.25">
      <c r="A138" s="108">
        <v>140</v>
      </c>
      <c r="B138" s="130" t="s">
        <v>131</v>
      </c>
      <c r="C138" s="605">
        <v>3510856</v>
      </c>
      <c r="D138" s="604">
        <v>3400375</v>
      </c>
      <c r="E138" s="604">
        <v>3228887</v>
      </c>
      <c r="F138" s="604">
        <v>3422011</v>
      </c>
      <c r="G138" s="604">
        <v>3820775</v>
      </c>
      <c r="H138" s="604">
        <v>3963066</v>
      </c>
      <c r="I138" s="600">
        <v>4017413</v>
      </c>
      <c r="J138" s="601">
        <v>3888829</v>
      </c>
      <c r="K138" s="600">
        <f t="shared" ref="K138:N138" si="624">J138*K$186</f>
        <v>4001283.6726903366</v>
      </c>
      <c r="L138" s="600">
        <f t="shared" si="624"/>
        <v>4113738.3453806732</v>
      </c>
      <c r="M138" s="600">
        <f t="shared" si="624"/>
        <v>4226193.0180710098</v>
      </c>
      <c r="N138" s="600">
        <f t="shared" si="624"/>
        <v>4338647.6907613454</v>
      </c>
      <c r="O138" s="603">
        <v>251701</v>
      </c>
      <c r="P138" s="600">
        <v>252894</v>
      </c>
      <c r="Q138" s="600">
        <v>264691</v>
      </c>
      <c r="R138" s="600">
        <v>238718</v>
      </c>
      <c r="S138" s="600">
        <v>237991</v>
      </c>
      <c r="T138" s="600">
        <v>221970</v>
      </c>
      <c r="U138" s="600">
        <v>223633</v>
      </c>
      <c r="V138" s="600">
        <v>228634</v>
      </c>
      <c r="W138" s="603">
        <f t="shared" si="563"/>
        <v>228651.94000296548</v>
      </c>
      <c r="X138" s="600">
        <f t="shared" si="511"/>
        <v>228669.88000593096</v>
      </c>
      <c r="Y138" s="600">
        <f t="shared" si="511"/>
        <v>228687.82000889644</v>
      </c>
      <c r="Z138" s="601">
        <f t="shared" si="511"/>
        <v>228705.76001186192</v>
      </c>
      <c r="AA138" s="604">
        <f t="shared" si="564"/>
        <v>3259155</v>
      </c>
      <c r="AB138" s="604">
        <f t="shared" si="565"/>
        <v>3147481</v>
      </c>
      <c r="AC138" s="604">
        <f t="shared" si="566"/>
        <v>2964196</v>
      </c>
      <c r="AD138" s="604">
        <f t="shared" si="567"/>
        <v>3183293</v>
      </c>
      <c r="AE138" s="604">
        <f t="shared" si="568"/>
        <v>3582784</v>
      </c>
      <c r="AF138" s="604">
        <f t="shared" si="569"/>
        <v>3741096</v>
      </c>
      <c r="AG138" s="604">
        <f t="shared" si="570"/>
        <v>3793780</v>
      </c>
      <c r="AH138" s="604">
        <f t="shared" si="571"/>
        <v>3660195</v>
      </c>
      <c r="AI138" s="605">
        <f t="shared" si="572"/>
        <v>3772631.7326873713</v>
      </c>
      <c r="AJ138" s="604">
        <f t="shared" si="573"/>
        <v>3885068.4653747422</v>
      </c>
      <c r="AK138" s="604">
        <f t="shared" si="574"/>
        <v>3997505.1980621135</v>
      </c>
      <c r="AL138" s="606">
        <f t="shared" si="575"/>
        <v>4109941.9307494834</v>
      </c>
      <c r="AM138" s="600">
        <f t="shared" si="576"/>
        <v>2556405</v>
      </c>
      <c r="AN138" s="600">
        <f t="shared" si="577"/>
        <v>2630878.5</v>
      </c>
      <c r="AO138" s="600">
        <f t="shared" si="578"/>
        <v>2494189.75</v>
      </c>
      <c r="AP138" s="600">
        <f t="shared" si="579"/>
        <v>2456411.75</v>
      </c>
      <c r="AQ138" s="600">
        <f t="shared" si="580"/>
        <v>3156886.5</v>
      </c>
      <c r="AR138" s="600">
        <f t="shared" si="581"/>
        <v>3398756</v>
      </c>
      <c r="AS138" s="600">
        <f t="shared" si="582"/>
        <v>3306000</v>
      </c>
      <c r="AT138" s="600">
        <f t="shared" si="583"/>
        <v>3288183.75</v>
      </c>
      <c r="AU138" s="603">
        <f t="shared" si="584"/>
        <v>3398622.993515146</v>
      </c>
      <c r="AV138" s="600">
        <f t="shared" si="523"/>
        <v>3509067.0029526548</v>
      </c>
      <c r="AW138" s="600">
        <f t="shared" si="524"/>
        <v>3619515.6101738415</v>
      </c>
      <c r="AX138" s="601">
        <f t="shared" si="525"/>
        <v>3729968.6355121704</v>
      </c>
      <c r="AY138" s="600">
        <f t="shared" si="526"/>
        <v>702750</v>
      </c>
      <c r="AZ138" s="600">
        <f t="shared" si="527"/>
        <v>516602.5</v>
      </c>
      <c r="BA138" s="600">
        <f t="shared" si="528"/>
        <v>470006.25</v>
      </c>
      <c r="BB138" s="600">
        <f t="shared" si="529"/>
        <v>726881.25</v>
      </c>
      <c r="BC138" s="600">
        <f t="shared" si="530"/>
        <v>425897.5</v>
      </c>
      <c r="BD138" s="600">
        <f t="shared" si="531"/>
        <v>342340</v>
      </c>
      <c r="BE138" s="600">
        <f t="shared" si="585"/>
        <v>487780</v>
      </c>
      <c r="BF138" s="600">
        <f t="shared" si="586"/>
        <v>372011.25</v>
      </c>
      <c r="BG138" s="603">
        <f t="shared" si="587"/>
        <v>372179.50671476463</v>
      </c>
      <c r="BH138" s="600">
        <f t="shared" si="588"/>
        <v>372347.76342952927</v>
      </c>
      <c r="BI138" s="600">
        <f t="shared" si="589"/>
        <v>372516.02014429396</v>
      </c>
      <c r="BJ138" s="601">
        <f t="shared" si="590"/>
        <v>372684.27685905859</v>
      </c>
      <c r="BK138" s="604">
        <v>562200</v>
      </c>
      <c r="BL138" s="604">
        <v>413282</v>
      </c>
      <c r="BM138" s="604">
        <v>376005</v>
      </c>
      <c r="BN138" s="604">
        <v>581505</v>
      </c>
      <c r="BO138" s="604">
        <v>340718</v>
      </c>
      <c r="BP138" s="604">
        <v>273872</v>
      </c>
      <c r="BQ138" s="604">
        <v>390224</v>
      </c>
      <c r="BR138" s="604">
        <v>297609</v>
      </c>
      <c r="BS138" s="605">
        <f t="shared" si="591"/>
        <v>297743.60537181172</v>
      </c>
      <c r="BT138" s="604">
        <f t="shared" si="512"/>
        <v>297878.21074362344</v>
      </c>
      <c r="BU138" s="604">
        <f t="shared" si="512"/>
        <v>298012.81611543515</v>
      </c>
      <c r="BV138" s="606">
        <f t="shared" si="512"/>
        <v>298147.42148724687</v>
      </c>
      <c r="BW138" s="604">
        <f t="shared" si="592"/>
        <v>1800867.54</v>
      </c>
      <c r="BX138" s="604">
        <f t="shared" si="593"/>
        <v>1651949.54</v>
      </c>
      <c r="BY138" s="604">
        <f t="shared" si="594"/>
        <v>1614672.54</v>
      </c>
      <c r="BZ138" s="604">
        <f t="shared" si="595"/>
        <v>1838250.3800000001</v>
      </c>
      <c r="CA138" s="604">
        <f t="shared" si="596"/>
        <v>1600491.9</v>
      </c>
      <c r="CB138" s="604">
        <f t="shared" si="597"/>
        <v>1536068.76</v>
      </c>
      <c r="CC138" s="604">
        <f t="shared" si="598"/>
        <v>1653104.08</v>
      </c>
      <c r="CD138" s="604">
        <f t="shared" si="599"/>
        <v>1532545.12</v>
      </c>
      <c r="CE138" s="605">
        <f t="shared" si="600"/>
        <v>1549038.33378713</v>
      </c>
      <c r="CF138" s="604">
        <f t="shared" si="601"/>
        <v>1565748.2422396373</v>
      </c>
      <c r="CG138" s="604">
        <f t="shared" si="602"/>
        <v>1582677.7158081622</v>
      </c>
      <c r="CH138" s="606">
        <f t="shared" si="603"/>
        <v>1599829.6629668328</v>
      </c>
      <c r="CI138" s="159">
        <f t="shared" si="604"/>
        <v>144.28571428571428</v>
      </c>
      <c r="CJ138" s="157">
        <v>170</v>
      </c>
      <c r="CK138" s="158">
        <v>159</v>
      </c>
      <c r="CL138" s="158">
        <v>138</v>
      </c>
      <c r="CM138" s="158">
        <v>143</v>
      </c>
      <c r="CN138" s="158">
        <v>139</v>
      </c>
      <c r="CO138" s="158">
        <v>137</v>
      </c>
      <c r="CP138" s="158">
        <v>148</v>
      </c>
      <c r="CQ138" s="158">
        <v>146</v>
      </c>
      <c r="CR138" s="157">
        <f t="shared" si="605"/>
        <v>148.69639652810599</v>
      </c>
      <c r="CS138" s="158">
        <f t="shared" si="513"/>
        <v>151.39279305621199</v>
      </c>
      <c r="CT138" s="158">
        <f t="shared" si="513"/>
        <v>154.08918958431798</v>
      </c>
      <c r="CU138" s="158">
        <f t="shared" si="513"/>
        <v>156.78558611242397</v>
      </c>
      <c r="CV138" s="310">
        <f t="shared" si="606"/>
        <v>152.74099132026498</v>
      </c>
      <c r="CW138" s="604">
        <f t="shared" si="607"/>
        <v>23942.636025356122</v>
      </c>
      <c r="CX138" s="600">
        <f t="shared" si="532"/>
        <v>23942.636025356122</v>
      </c>
      <c r="CY138" s="604">
        <f t="shared" si="533"/>
        <v>25032.781477250788</v>
      </c>
      <c r="CZ138" s="604">
        <f t="shared" si="534"/>
        <v>25146.285287234725</v>
      </c>
      <c r="DA138" s="604">
        <f t="shared" si="535"/>
        <v>25232.422514871636</v>
      </c>
      <c r="DB138" s="604">
        <f t="shared" si="536"/>
        <v>26048.122113012643</v>
      </c>
      <c r="DC138" s="604">
        <f t="shared" si="536"/>
        <v>26479.357627926373</v>
      </c>
      <c r="DD138" s="604">
        <f t="shared" ref="DD138" si="625">DD137</f>
        <v>26931.540509428491</v>
      </c>
      <c r="DE138" s="605">
        <f t="shared" si="536"/>
        <v>27150.99054421578</v>
      </c>
      <c r="DF138" s="604">
        <f t="shared" si="536"/>
        <v>27524.333956490984</v>
      </c>
      <c r="DG138" s="604">
        <f t="shared" si="536"/>
        <v>27884.378428171603</v>
      </c>
      <c r="DH138" s="606">
        <f t="shared" si="536"/>
        <v>28231.822111100952</v>
      </c>
      <c r="DJ138" s="9" t="s">
        <v>131</v>
      </c>
      <c r="DK138" s="603">
        <f t="shared" si="538"/>
        <v>4133.8235294117649</v>
      </c>
      <c r="DL138" s="600">
        <f t="shared" si="539"/>
        <v>3249.0723270440253</v>
      </c>
      <c r="DM138" s="600">
        <f t="shared" si="540"/>
        <v>3405.842391304348</v>
      </c>
      <c r="DN138" s="600">
        <f t="shared" si="541"/>
        <v>5083.0856643356647</v>
      </c>
      <c r="DO138" s="600">
        <f t="shared" si="542"/>
        <v>3064.0107913669067</v>
      </c>
      <c r="DP138" s="600">
        <f t="shared" si="543"/>
        <v>2498.8321167883209</v>
      </c>
      <c r="DQ138" s="600">
        <f t="shared" si="544"/>
        <v>3295.8108108108108</v>
      </c>
      <c r="DR138" s="601">
        <f t="shared" si="545"/>
        <v>2548.0222602739727</v>
      </c>
      <c r="DS138" s="600">
        <f t="shared" si="546"/>
        <v>2502.9490653757489</v>
      </c>
      <c r="DT138" s="600">
        <f t="shared" si="547"/>
        <v>2459.4814317962741</v>
      </c>
      <c r="DU138" s="600">
        <f t="shared" si="548"/>
        <v>2417.535072701854</v>
      </c>
      <c r="DV138" s="600">
        <f t="shared" si="549"/>
        <v>2377.0314995143958</v>
      </c>
      <c r="DW138" s="603">
        <f t="shared" si="550"/>
        <v>15037.676470588236</v>
      </c>
      <c r="DX138" s="600">
        <f t="shared" si="551"/>
        <v>16546.405660377357</v>
      </c>
      <c r="DY138" s="600">
        <f t="shared" si="552"/>
        <v>18073.838768115944</v>
      </c>
      <c r="DZ138" s="600">
        <f t="shared" si="553"/>
        <v>17177.704545454544</v>
      </c>
      <c r="EA138" s="600">
        <f t="shared" si="554"/>
        <v>22711.413669064747</v>
      </c>
      <c r="EB138" s="600">
        <f t="shared" si="555"/>
        <v>24808.43795620438</v>
      </c>
      <c r="EC138" s="600">
        <f t="shared" si="556"/>
        <v>22337.837837837837</v>
      </c>
      <c r="ED138" s="600">
        <f t="shared" si="557"/>
        <v>22521.806506849316</v>
      </c>
      <c r="EE138" s="603">
        <f t="shared" si="558"/>
        <v>22868.423884972002</v>
      </c>
      <c r="EF138" s="600">
        <f t="shared" si="559"/>
        <v>23202.694335924851</v>
      </c>
      <c r="EG138" s="600">
        <f t="shared" si="560"/>
        <v>23525.266033891472</v>
      </c>
      <c r="EH138" s="601">
        <f t="shared" si="561"/>
        <v>23836.742563889791</v>
      </c>
      <c r="EI138" s="603">
        <f t="shared" si="609"/>
        <v>19171.5</v>
      </c>
      <c r="EJ138" s="600">
        <f t="shared" si="610"/>
        <v>19795.477987421382</v>
      </c>
      <c r="EK138" s="600">
        <f t="shared" si="611"/>
        <v>21479.681159420292</v>
      </c>
      <c r="EL138" s="600">
        <f t="shared" si="612"/>
        <v>22260.790209790208</v>
      </c>
      <c r="EM138" s="600">
        <f t="shared" si="613"/>
        <v>25775.424460431652</v>
      </c>
      <c r="EN138" s="600">
        <f t="shared" si="614"/>
        <v>27307.270072992702</v>
      </c>
      <c r="EO138" s="600">
        <f t="shared" si="615"/>
        <v>25633.648648648646</v>
      </c>
      <c r="EP138" s="601">
        <f t="shared" si="616"/>
        <v>25069.82876712329</v>
      </c>
      <c r="EQ138" s="600">
        <f t="shared" si="617"/>
        <v>25371.372950347752</v>
      </c>
      <c r="ER138" s="600">
        <f t="shared" si="618"/>
        <v>25662.175767721124</v>
      </c>
      <c r="ES138" s="600">
        <f t="shared" si="619"/>
        <v>25942.801106593324</v>
      </c>
      <c r="ET138" s="601">
        <f t="shared" si="620"/>
        <v>26213.774063404187</v>
      </c>
      <c r="EV138" s="605">
        <v>1238667.54</v>
      </c>
      <c r="EW138" s="604">
        <v>1238667.54</v>
      </c>
      <c r="EX138" s="604">
        <v>1238667.54</v>
      </c>
      <c r="EY138" s="604">
        <v>1256745.3800000001</v>
      </c>
      <c r="EZ138" s="604">
        <v>1259773.8999999999</v>
      </c>
      <c r="FA138" s="604">
        <v>1262196.76</v>
      </c>
      <c r="FB138" s="604">
        <v>1262880.08</v>
      </c>
      <c r="FC138" s="604">
        <v>1234936.1200000001</v>
      </c>
      <c r="FD138" s="605">
        <f t="shared" si="621"/>
        <v>1251294.7284153183</v>
      </c>
      <c r="FE138" s="604">
        <f t="shared" si="515"/>
        <v>1267870.0314960137</v>
      </c>
      <c r="FF138" s="604">
        <f t="shared" si="515"/>
        <v>1284664.899692727</v>
      </c>
      <c r="FG138" s="606">
        <f t="shared" si="515"/>
        <v>1301682.2414795859</v>
      </c>
    </row>
    <row r="139" spans="1:163" x14ac:dyDescent="0.25">
      <c r="A139" s="108">
        <v>141</v>
      </c>
      <c r="B139" s="130" t="s">
        <v>132</v>
      </c>
      <c r="C139" s="605">
        <v>3383445</v>
      </c>
      <c r="D139" s="604">
        <v>3320142</v>
      </c>
      <c r="E139" s="604">
        <v>3679972</v>
      </c>
      <c r="F139" s="604">
        <v>3727642</v>
      </c>
      <c r="G139" s="604">
        <v>3807564</v>
      </c>
      <c r="H139" s="604">
        <v>4011418</v>
      </c>
      <c r="I139" s="600">
        <v>3981993</v>
      </c>
      <c r="J139" s="601">
        <v>3761038</v>
      </c>
      <c r="K139" s="600">
        <f t="shared" ref="K139:N139" si="626">J139*K$186</f>
        <v>3869797.2941900813</v>
      </c>
      <c r="L139" s="600">
        <f t="shared" si="626"/>
        <v>3978556.5883801626</v>
      </c>
      <c r="M139" s="600">
        <f t="shared" si="626"/>
        <v>4087315.8825702434</v>
      </c>
      <c r="N139" s="600">
        <f t="shared" si="626"/>
        <v>4196075.1767603233</v>
      </c>
      <c r="O139" s="603">
        <v>289102</v>
      </c>
      <c r="P139" s="600">
        <v>344312</v>
      </c>
      <c r="Q139" s="600">
        <v>296070</v>
      </c>
      <c r="R139" s="600">
        <v>297823</v>
      </c>
      <c r="S139" s="600">
        <v>252505</v>
      </c>
      <c r="T139" s="600">
        <v>302696</v>
      </c>
      <c r="U139" s="600">
        <v>295707</v>
      </c>
      <c r="V139" s="600">
        <v>321511</v>
      </c>
      <c r="W139" s="603">
        <f t="shared" si="563"/>
        <v>321536.2276927029</v>
      </c>
      <c r="X139" s="600">
        <f t="shared" si="511"/>
        <v>321561.4553854058</v>
      </c>
      <c r="Y139" s="600">
        <f t="shared" si="511"/>
        <v>321586.6830781087</v>
      </c>
      <c r="Z139" s="601">
        <f t="shared" si="511"/>
        <v>321611.91077081161</v>
      </c>
      <c r="AA139" s="604">
        <f t="shared" si="564"/>
        <v>3094343</v>
      </c>
      <c r="AB139" s="604">
        <f t="shared" si="565"/>
        <v>2975830</v>
      </c>
      <c r="AC139" s="604">
        <f t="shared" si="566"/>
        <v>3383902</v>
      </c>
      <c r="AD139" s="604">
        <f t="shared" si="567"/>
        <v>3429819</v>
      </c>
      <c r="AE139" s="604">
        <f t="shared" si="568"/>
        <v>3555059</v>
      </c>
      <c r="AF139" s="604">
        <f t="shared" si="569"/>
        <v>3708722</v>
      </c>
      <c r="AG139" s="604">
        <f t="shared" si="570"/>
        <v>3686286</v>
      </c>
      <c r="AH139" s="604">
        <f t="shared" si="571"/>
        <v>3439527</v>
      </c>
      <c r="AI139" s="605">
        <f t="shared" si="572"/>
        <v>3548261.0664973785</v>
      </c>
      <c r="AJ139" s="604">
        <f t="shared" si="573"/>
        <v>3656995.132994757</v>
      </c>
      <c r="AK139" s="604">
        <f t="shared" si="574"/>
        <v>3765729.1994921346</v>
      </c>
      <c r="AL139" s="606">
        <f t="shared" si="575"/>
        <v>3874463.2659895117</v>
      </c>
      <c r="AM139" s="600">
        <f t="shared" si="576"/>
        <v>2229765.5</v>
      </c>
      <c r="AN139" s="600">
        <f t="shared" si="577"/>
        <v>2318387.5</v>
      </c>
      <c r="AO139" s="600">
        <f t="shared" si="578"/>
        <v>2710907</v>
      </c>
      <c r="AP139" s="600">
        <f t="shared" si="579"/>
        <v>2641506.5</v>
      </c>
      <c r="AQ139" s="600">
        <f t="shared" si="580"/>
        <v>3031119</v>
      </c>
      <c r="AR139" s="600">
        <f t="shared" si="581"/>
        <v>2949642</v>
      </c>
      <c r="AS139" s="600">
        <f t="shared" si="582"/>
        <v>3063984.75</v>
      </c>
      <c r="AT139" s="600">
        <f t="shared" si="583"/>
        <v>2925703.25</v>
      </c>
      <c r="AU139" s="603">
        <f t="shared" si="584"/>
        <v>3023967.9694457441</v>
      </c>
      <c r="AV139" s="600">
        <f t="shared" si="523"/>
        <v>3122236.9294314352</v>
      </c>
      <c r="AW139" s="600">
        <f t="shared" si="524"/>
        <v>3220509.9803535435</v>
      </c>
      <c r="AX139" s="601">
        <f t="shared" si="525"/>
        <v>3318786.9623514875</v>
      </c>
      <c r="AY139" s="600">
        <f t="shared" si="526"/>
        <v>864577.5</v>
      </c>
      <c r="AZ139" s="600">
        <f t="shared" si="527"/>
        <v>657442.5</v>
      </c>
      <c r="BA139" s="600">
        <f t="shared" si="528"/>
        <v>672995</v>
      </c>
      <c r="BB139" s="600">
        <f t="shared" si="529"/>
        <v>788312.5</v>
      </c>
      <c r="BC139" s="600">
        <f t="shared" si="530"/>
        <v>523940</v>
      </c>
      <c r="BD139" s="600">
        <f t="shared" si="531"/>
        <v>759080</v>
      </c>
      <c r="BE139" s="600">
        <f t="shared" si="585"/>
        <v>622301.25</v>
      </c>
      <c r="BF139" s="600">
        <f t="shared" si="586"/>
        <v>513823.75</v>
      </c>
      <c r="BG139" s="603">
        <f t="shared" si="587"/>
        <v>514056.14699375501</v>
      </c>
      <c r="BH139" s="600">
        <f t="shared" si="588"/>
        <v>514288.54398751003</v>
      </c>
      <c r="BI139" s="600">
        <f t="shared" si="589"/>
        <v>514520.9409812651</v>
      </c>
      <c r="BJ139" s="601">
        <f t="shared" si="590"/>
        <v>514753.33797502011</v>
      </c>
      <c r="BK139" s="604">
        <v>691662</v>
      </c>
      <c r="BL139" s="604">
        <v>525954</v>
      </c>
      <c r="BM139" s="604">
        <v>538396</v>
      </c>
      <c r="BN139" s="604">
        <v>630650</v>
      </c>
      <c r="BO139" s="604">
        <v>419152</v>
      </c>
      <c r="BP139" s="604">
        <v>607264</v>
      </c>
      <c r="BQ139" s="604">
        <v>497841</v>
      </c>
      <c r="BR139" s="604">
        <v>411059</v>
      </c>
      <c r="BS139" s="605">
        <f t="shared" si="591"/>
        <v>411244.91759500402</v>
      </c>
      <c r="BT139" s="604">
        <f t="shared" si="512"/>
        <v>411430.83519000805</v>
      </c>
      <c r="BU139" s="604">
        <f t="shared" si="512"/>
        <v>411616.75278501207</v>
      </c>
      <c r="BV139" s="606">
        <f t="shared" si="512"/>
        <v>411802.67038001609</v>
      </c>
      <c r="BW139" s="604">
        <f t="shared" si="592"/>
        <v>2365529.58</v>
      </c>
      <c r="BX139" s="604">
        <f t="shared" si="593"/>
        <v>2199821.58</v>
      </c>
      <c r="BY139" s="604">
        <f t="shared" si="594"/>
        <v>2212263.58</v>
      </c>
      <c r="BZ139" s="604">
        <f t="shared" si="595"/>
        <v>2319019.7599999998</v>
      </c>
      <c r="CA139" s="604">
        <f t="shared" si="596"/>
        <v>2108476.34</v>
      </c>
      <c r="CB139" s="604">
        <f t="shared" si="597"/>
        <v>2297351.96</v>
      </c>
      <c r="CC139" s="604">
        <f t="shared" si="598"/>
        <v>2182539.84</v>
      </c>
      <c r="CD139" s="604">
        <f t="shared" si="599"/>
        <v>2086788.66</v>
      </c>
      <c r="CE139" s="605">
        <f t="shared" si="600"/>
        <v>2109172.1673115264</v>
      </c>
      <c r="CF139" s="604">
        <f t="shared" si="601"/>
        <v>2131849.7154823784</v>
      </c>
      <c r="CG139" s="604">
        <f t="shared" si="602"/>
        <v>2154825.1995312511</v>
      </c>
      <c r="CH139" s="606">
        <f t="shared" si="603"/>
        <v>2178102.5660722922</v>
      </c>
      <c r="CI139" s="159">
        <f t="shared" si="604"/>
        <v>129</v>
      </c>
      <c r="CJ139" s="157">
        <v>135</v>
      </c>
      <c r="CK139" s="158">
        <v>139</v>
      </c>
      <c r="CL139" s="158">
        <v>132</v>
      </c>
      <c r="CM139" s="158">
        <v>129</v>
      </c>
      <c r="CN139" s="158">
        <v>118</v>
      </c>
      <c r="CO139" s="158">
        <v>122</v>
      </c>
      <c r="CP139" s="158">
        <v>124</v>
      </c>
      <c r="CQ139" s="158">
        <v>139</v>
      </c>
      <c r="CR139" s="157">
        <f t="shared" si="605"/>
        <v>141.56711724251187</v>
      </c>
      <c r="CS139" s="158">
        <f t="shared" si="513"/>
        <v>144.13423448502374</v>
      </c>
      <c r="CT139" s="158">
        <f t="shared" si="513"/>
        <v>146.70135172753561</v>
      </c>
      <c r="CU139" s="158">
        <f t="shared" si="513"/>
        <v>149.26846897004748</v>
      </c>
      <c r="CV139" s="310">
        <f t="shared" si="606"/>
        <v>145.41779310627967</v>
      </c>
      <c r="CW139" s="604">
        <f t="shared" si="607"/>
        <v>23942.636025356122</v>
      </c>
      <c r="CX139" s="600">
        <f t="shared" si="532"/>
        <v>23942.636025356122</v>
      </c>
      <c r="CY139" s="604">
        <f t="shared" si="533"/>
        <v>25032.781477250788</v>
      </c>
      <c r="CZ139" s="604">
        <f t="shared" si="534"/>
        <v>25146.285287234725</v>
      </c>
      <c r="DA139" s="604">
        <f t="shared" si="535"/>
        <v>25232.422514871636</v>
      </c>
      <c r="DB139" s="604">
        <f t="shared" si="536"/>
        <v>26048.122113012643</v>
      </c>
      <c r="DC139" s="604">
        <f t="shared" si="536"/>
        <v>26479.357627926373</v>
      </c>
      <c r="DD139" s="604">
        <f t="shared" ref="DD139" si="627">DD138</f>
        <v>26931.540509428491</v>
      </c>
      <c r="DE139" s="605">
        <f t="shared" si="536"/>
        <v>27150.99054421578</v>
      </c>
      <c r="DF139" s="604">
        <f t="shared" si="536"/>
        <v>27524.333956490984</v>
      </c>
      <c r="DG139" s="604">
        <f t="shared" si="536"/>
        <v>27884.378428171603</v>
      </c>
      <c r="DH139" s="606">
        <f t="shared" si="536"/>
        <v>28231.822111100952</v>
      </c>
      <c r="DJ139" s="9" t="s">
        <v>132</v>
      </c>
      <c r="DK139" s="603">
        <f t="shared" si="538"/>
        <v>6404.2777777777774</v>
      </c>
      <c r="DL139" s="600">
        <f t="shared" si="539"/>
        <v>4729.8021582733809</v>
      </c>
      <c r="DM139" s="600">
        <f t="shared" si="540"/>
        <v>5098.44696969697</v>
      </c>
      <c r="DN139" s="600">
        <f t="shared" si="541"/>
        <v>6110.9496124031011</v>
      </c>
      <c r="DO139" s="600">
        <f t="shared" si="542"/>
        <v>4440.1694915254238</v>
      </c>
      <c r="DP139" s="600">
        <f t="shared" si="543"/>
        <v>6221.9672131147545</v>
      </c>
      <c r="DQ139" s="600">
        <f t="shared" si="544"/>
        <v>5018.5584677419356</v>
      </c>
      <c r="DR139" s="601">
        <f t="shared" si="545"/>
        <v>3696.5737410071943</v>
      </c>
      <c r="DS139" s="600">
        <f t="shared" si="546"/>
        <v>3631.1832649184344</v>
      </c>
      <c r="DT139" s="600">
        <f t="shared" si="547"/>
        <v>3568.1220760980777</v>
      </c>
      <c r="DU139" s="600">
        <f t="shared" si="548"/>
        <v>3507.2678944149793</v>
      </c>
      <c r="DV139" s="600">
        <f t="shared" si="549"/>
        <v>3448.5068516265924</v>
      </c>
      <c r="DW139" s="603">
        <f t="shared" si="550"/>
        <v>16516.781481481481</v>
      </c>
      <c r="DX139" s="600">
        <f t="shared" si="551"/>
        <v>16679.046762589929</v>
      </c>
      <c r="DY139" s="600">
        <f t="shared" si="552"/>
        <v>20537.174242424244</v>
      </c>
      <c r="DZ139" s="600">
        <f t="shared" si="553"/>
        <v>20476.794573643412</v>
      </c>
      <c r="EA139" s="600">
        <f t="shared" si="554"/>
        <v>25687.449152542373</v>
      </c>
      <c r="EB139" s="600">
        <f t="shared" si="555"/>
        <v>24177.39344262295</v>
      </c>
      <c r="EC139" s="600">
        <f t="shared" si="556"/>
        <v>24709.554435483871</v>
      </c>
      <c r="ED139" s="600">
        <f t="shared" si="557"/>
        <v>21048.224820143885</v>
      </c>
      <c r="EE139" s="603">
        <f t="shared" si="558"/>
        <v>21432.978071495741</v>
      </c>
      <c r="EF139" s="600">
        <f t="shared" si="559"/>
        <v>21804.025950086063</v>
      </c>
      <c r="EG139" s="600">
        <f t="shared" si="560"/>
        <v>22162.08794414689</v>
      </c>
      <c r="EH139" s="601">
        <f t="shared" si="561"/>
        <v>22507.834046912198</v>
      </c>
      <c r="EI139" s="603">
        <f t="shared" si="609"/>
        <v>22921.059259259258</v>
      </c>
      <c r="EJ139" s="600">
        <f t="shared" si="610"/>
        <v>21408.848920863311</v>
      </c>
      <c r="EK139" s="600">
        <f t="shared" si="611"/>
        <v>25635.621212121216</v>
      </c>
      <c r="EL139" s="600">
        <f t="shared" si="612"/>
        <v>26587.744186046511</v>
      </c>
      <c r="EM139" s="600">
        <f t="shared" si="613"/>
        <v>30127.618644067796</v>
      </c>
      <c r="EN139" s="600">
        <f t="shared" si="614"/>
        <v>30399.360655737706</v>
      </c>
      <c r="EO139" s="600">
        <f t="shared" si="615"/>
        <v>29728.112903225807</v>
      </c>
      <c r="EP139" s="601">
        <f t="shared" si="616"/>
        <v>24744.798561151081</v>
      </c>
      <c r="EQ139" s="600">
        <f t="shared" si="617"/>
        <v>25064.161336414174</v>
      </c>
      <c r="ER139" s="600">
        <f t="shared" si="618"/>
        <v>25372.148026184143</v>
      </c>
      <c r="ES139" s="600">
        <f t="shared" si="619"/>
        <v>25669.355838561867</v>
      </c>
      <c r="ET139" s="601">
        <f t="shared" si="620"/>
        <v>25956.34089853879</v>
      </c>
      <c r="EV139" s="605">
        <v>1673867.58</v>
      </c>
      <c r="EW139" s="604">
        <v>1673867.58</v>
      </c>
      <c r="EX139" s="604">
        <v>1673867.58</v>
      </c>
      <c r="EY139" s="604">
        <v>1688369.76</v>
      </c>
      <c r="EZ139" s="604">
        <v>1689324.34</v>
      </c>
      <c r="FA139" s="604">
        <v>1690087.96</v>
      </c>
      <c r="FB139" s="604">
        <v>1684698.84</v>
      </c>
      <c r="FC139" s="604">
        <v>1675729.66</v>
      </c>
      <c r="FD139" s="605">
        <f t="shared" si="621"/>
        <v>1697927.2497165224</v>
      </c>
      <c r="FE139" s="604">
        <f t="shared" si="515"/>
        <v>1720418.8802923702</v>
      </c>
      <c r="FF139" s="604">
        <f t="shared" si="515"/>
        <v>1743208.4467462392</v>
      </c>
      <c r="FG139" s="606">
        <f t="shared" si="515"/>
        <v>1766299.8956922761</v>
      </c>
    </row>
    <row r="140" spans="1:163" x14ac:dyDescent="0.25">
      <c r="A140" s="108">
        <v>142</v>
      </c>
      <c r="B140" s="130" t="s">
        <v>133</v>
      </c>
      <c r="C140" s="605">
        <v>6870801</v>
      </c>
      <c r="D140" s="604">
        <v>7415753</v>
      </c>
      <c r="E140" s="604">
        <v>8023592</v>
      </c>
      <c r="F140" s="604">
        <v>7686831</v>
      </c>
      <c r="G140" s="604">
        <v>8318330</v>
      </c>
      <c r="H140" s="604">
        <v>8745934</v>
      </c>
      <c r="I140" s="600">
        <v>8921047</v>
      </c>
      <c r="J140" s="601">
        <v>9311877</v>
      </c>
      <c r="K140" s="600">
        <f t="shared" ref="K140:N140" si="628">J140*K$186</f>
        <v>9581151.9103053063</v>
      </c>
      <c r="L140" s="600">
        <f t="shared" si="628"/>
        <v>9850426.8206106126</v>
      </c>
      <c r="M140" s="600">
        <f t="shared" si="628"/>
        <v>10119701.730915919</v>
      </c>
      <c r="N140" s="600">
        <f t="shared" si="628"/>
        <v>10388976.641221223</v>
      </c>
      <c r="O140" s="603">
        <v>498307</v>
      </c>
      <c r="P140" s="600">
        <v>488247</v>
      </c>
      <c r="Q140" s="600">
        <v>503453</v>
      </c>
      <c r="R140" s="600">
        <v>468306</v>
      </c>
      <c r="S140" s="600">
        <v>426294</v>
      </c>
      <c r="T140" s="600">
        <v>401539</v>
      </c>
      <c r="U140" s="600">
        <v>414130</v>
      </c>
      <c r="V140" s="600">
        <v>400655</v>
      </c>
      <c r="W140" s="603">
        <f t="shared" si="563"/>
        <v>400686.4378084105</v>
      </c>
      <c r="X140" s="600">
        <f t="shared" si="511"/>
        <v>400717.87561682105</v>
      </c>
      <c r="Y140" s="600">
        <f t="shared" si="511"/>
        <v>400749.31342523161</v>
      </c>
      <c r="Z140" s="601">
        <f t="shared" si="511"/>
        <v>400780.75123364211</v>
      </c>
      <c r="AA140" s="604">
        <f t="shared" si="564"/>
        <v>6372494</v>
      </c>
      <c r="AB140" s="604">
        <f t="shared" si="565"/>
        <v>6927506</v>
      </c>
      <c r="AC140" s="604">
        <f t="shared" si="566"/>
        <v>7520139</v>
      </c>
      <c r="AD140" s="604">
        <f t="shared" si="567"/>
        <v>7218525</v>
      </c>
      <c r="AE140" s="604">
        <f t="shared" si="568"/>
        <v>7892036</v>
      </c>
      <c r="AF140" s="604">
        <f t="shared" si="569"/>
        <v>8344395</v>
      </c>
      <c r="AG140" s="604">
        <f t="shared" si="570"/>
        <v>8506917</v>
      </c>
      <c r="AH140" s="604">
        <f t="shared" si="571"/>
        <v>8911222</v>
      </c>
      <c r="AI140" s="605">
        <f t="shared" si="572"/>
        <v>9180465.4724968951</v>
      </c>
      <c r="AJ140" s="604">
        <f t="shared" si="573"/>
        <v>9449708.9449937921</v>
      </c>
      <c r="AK140" s="604">
        <f t="shared" si="574"/>
        <v>9718952.4174906872</v>
      </c>
      <c r="AL140" s="606">
        <f t="shared" si="575"/>
        <v>9988195.8899875805</v>
      </c>
      <c r="AM140" s="600">
        <f t="shared" si="576"/>
        <v>5164454</v>
      </c>
      <c r="AN140" s="600">
        <f t="shared" si="577"/>
        <v>5668194.75</v>
      </c>
      <c r="AO140" s="600">
        <f t="shared" si="578"/>
        <v>6161224</v>
      </c>
      <c r="AP140" s="600">
        <f t="shared" si="579"/>
        <v>5791162.5</v>
      </c>
      <c r="AQ140" s="600">
        <f t="shared" si="580"/>
        <v>6470496</v>
      </c>
      <c r="AR140" s="600">
        <f t="shared" si="581"/>
        <v>6753377.5</v>
      </c>
      <c r="AS140" s="600">
        <f t="shared" si="582"/>
        <v>6902248.25</v>
      </c>
      <c r="AT140" s="600">
        <f t="shared" si="583"/>
        <v>7330783.25</v>
      </c>
      <c r="AU140" s="603">
        <f t="shared" si="584"/>
        <v>7577000.0730420528</v>
      </c>
      <c r="AV140" s="600">
        <f t="shared" si="523"/>
        <v>7823227.5213856352</v>
      </c>
      <c r="AW140" s="600">
        <f t="shared" si="524"/>
        <v>8069465.2201769222</v>
      </c>
      <c r="AX140" s="601">
        <f t="shared" si="525"/>
        <v>8315712.7688615257</v>
      </c>
      <c r="AY140" s="600">
        <f t="shared" si="526"/>
        <v>1208040</v>
      </c>
      <c r="AZ140" s="600">
        <f t="shared" si="527"/>
        <v>1259311.25</v>
      </c>
      <c r="BA140" s="600">
        <f t="shared" si="528"/>
        <v>1358915</v>
      </c>
      <c r="BB140" s="600">
        <f t="shared" si="529"/>
        <v>1427362.5</v>
      </c>
      <c r="BC140" s="600">
        <f t="shared" si="530"/>
        <v>1421540</v>
      </c>
      <c r="BD140" s="600">
        <f t="shared" si="531"/>
        <v>1591017.5</v>
      </c>
      <c r="BE140" s="600">
        <f t="shared" si="585"/>
        <v>1604668.75</v>
      </c>
      <c r="BF140" s="600">
        <f t="shared" si="586"/>
        <v>1580438.75</v>
      </c>
      <c r="BG140" s="603">
        <f t="shared" si="587"/>
        <v>1581153.5655652867</v>
      </c>
      <c r="BH140" s="600">
        <f t="shared" si="588"/>
        <v>1581868.3811305733</v>
      </c>
      <c r="BI140" s="600">
        <f t="shared" si="589"/>
        <v>1582583.1966958602</v>
      </c>
      <c r="BJ140" s="601">
        <f t="shared" si="590"/>
        <v>1583298.0122611467</v>
      </c>
      <c r="BK140" s="604">
        <v>966432</v>
      </c>
      <c r="BL140" s="604">
        <v>1007449</v>
      </c>
      <c r="BM140" s="604">
        <v>1087132</v>
      </c>
      <c r="BN140" s="604">
        <v>1141890</v>
      </c>
      <c r="BO140" s="604">
        <v>1137232</v>
      </c>
      <c r="BP140" s="604">
        <v>1272814</v>
      </c>
      <c r="BQ140" s="604">
        <v>1283735</v>
      </c>
      <c r="BR140" s="604">
        <v>1264351</v>
      </c>
      <c r="BS140" s="605">
        <f t="shared" si="591"/>
        <v>1264922.8524522292</v>
      </c>
      <c r="BT140" s="604">
        <f t="shared" si="512"/>
        <v>1265494.7049044587</v>
      </c>
      <c r="BU140" s="604">
        <f t="shared" si="512"/>
        <v>1266066.5573566882</v>
      </c>
      <c r="BV140" s="606">
        <f t="shared" si="512"/>
        <v>1266638.4098089174</v>
      </c>
      <c r="BW140" s="604">
        <f t="shared" si="592"/>
        <v>3333474.2600000002</v>
      </c>
      <c r="BX140" s="604">
        <f t="shared" si="593"/>
        <v>3374491.2600000002</v>
      </c>
      <c r="BY140" s="604">
        <f t="shared" si="594"/>
        <v>3454174.2600000002</v>
      </c>
      <c r="BZ140" s="604">
        <f t="shared" si="595"/>
        <v>3532423.86</v>
      </c>
      <c r="CA140" s="604">
        <f t="shared" si="596"/>
        <v>3532217.56</v>
      </c>
      <c r="CB140" s="604">
        <f t="shared" si="597"/>
        <v>3671360.7</v>
      </c>
      <c r="CC140" s="604">
        <f t="shared" si="598"/>
        <v>3683299.64</v>
      </c>
      <c r="CD140" s="604">
        <f t="shared" si="599"/>
        <v>3625743.22</v>
      </c>
      <c r="CE140" s="605">
        <f t="shared" si="600"/>
        <v>3657595.3063172484</v>
      </c>
      <c r="CF140" s="604">
        <f t="shared" si="601"/>
        <v>3689861.746938861</v>
      </c>
      <c r="CG140" s="604">
        <f t="shared" si="602"/>
        <v>3722548.0306182248</v>
      </c>
      <c r="CH140" s="606">
        <f t="shared" si="603"/>
        <v>3755659.7188156173</v>
      </c>
      <c r="CI140" s="159">
        <f t="shared" si="604"/>
        <v>309.14285714285717</v>
      </c>
      <c r="CJ140" s="157">
        <v>337</v>
      </c>
      <c r="CK140" s="158">
        <v>316</v>
      </c>
      <c r="CL140" s="158">
        <v>311</v>
      </c>
      <c r="CM140" s="158">
        <v>315</v>
      </c>
      <c r="CN140" s="158">
        <v>297</v>
      </c>
      <c r="CO140" s="158">
        <v>310</v>
      </c>
      <c r="CP140" s="158">
        <v>309</v>
      </c>
      <c r="CQ140" s="158">
        <v>306</v>
      </c>
      <c r="CR140" s="157">
        <f t="shared" si="605"/>
        <v>311.65135162740023</v>
      </c>
      <c r="CS140" s="158">
        <f t="shared" si="513"/>
        <v>317.30270325480046</v>
      </c>
      <c r="CT140" s="158">
        <f t="shared" si="513"/>
        <v>322.95405488220069</v>
      </c>
      <c r="CU140" s="158">
        <f t="shared" si="513"/>
        <v>328.60540650960093</v>
      </c>
      <c r="CV140" s="310">
        <f t="shared" si="606"/>
        <v>320.12837906850058</v>
      </c>
      <c r="CW140" s="604">
        <f t="shared" si="607"/>
        <v>23942.636025356122</v>
      </c>
      <c r="CX140" s="600">
        <f t="shared" si="532"/>
        <v>23942.636025356122</v>
      </c>
      <c r="CY140" s="604">
        <f t="shared" si="533"/>
        <v>25032.781477250788</v>
      </c>
      <c r="CZ140" s="604">
        <f t="shared" si="534"/>
        <v>25146.285287234725</v>
      </c>
      <c r="DA140" s="604">
        <f t="shared" si="535"/>
        <v>25232.422514871636</v>
      </c>
      <c r="DB140" s="604">
        <f t="shared" si="536"/>
        <v>26048.122113012643</v>
      </c>
      <c r="DC140" s="604">
        <f t="shared" si="536"/>
        <v>26479.357627926373</v>
      </c>
      <c r="DD140" s="604">
        <f t="shared" ref="DD140" si="629">DD139</f>
        <v>26931.540509428491</v>
      </c>
      <c r="DE140" s="605">
        <f t="shared" si="536"/>
        <v>27150.99054421578</v>
      </c>
      <c r="DF140" s="604">
        <f t="shared" si="536"/>
        <v>27524.333956490984</v>
      </c>
      <c r="DG140" s="604">
        <f t="shared" si="536"/>
        <v>27884.378428171603</v>
      </c>
      <c r="DH140" s="606">
        <f t="shared" si="536"/>
        <v>28231.822111100952</v>
      </c>
      <c r="DJ140" s="9" t="s">
        <v>133</v>
      </c>
      <c r="DK140" s="603">
        <f t="shared" si="538"/>
        <v>3584.6884272997031</v>
      </c>
      <c r="DL140" s="600">
        <f t="shared" si="539"/>
        <v>3985.1621835443038</v>
      </c>
      <c r="DM140" s="600">
        <f t="shared" si="540"/>
        <v>4369.5016077170421</v>
      </c>
      <c r="DN140" s="600">
        <f t="shared" si="541"/>
        <v>4531.3095238095239</v>
      </c>
      <c r="DO140" s="600">
        <f t="shared" si="542"/>
        <v>4786.3299663299667</v>
      </c>
      <c r="DP140" s="600">
        <f t="shared" si="543"/>
        <v>5132.3145161290322</v>
      </c>
      <c r="DQ140" s="600">
        <f t="shared" si="544"/>
        <v>5193.102750809061</v>
      </c>
      <c r="DR140" s="601">
        <f t="shared" si="545"/>
        <v>5164.8325163398695</v>
      </c>
      <c r="DS140" s="600">
        <f t="shared" si="546"/>
        <v>5073.4693025033312</v>
      </c>
      <c r="DT140" s="600">
        <f t="shared" si="547"/>
        <v>4985.3605560375609</v>
      </c>
      <c r="DU140" s="600">
        <f t="shared" si="548"/>
        <v>4900.3354278153165</v>
      </c>
      <c r="DV140" s="600">
        <f t="shared" si="549"/>
        <v>4818.2348217538747</v>
      </c>
      <c r="DW140" s="603">
        <f t="shared" si="550"/>
        <v>15324.789317507419</v>
      </c>
      <c r="DX140" s="600">
        <f t="shared" si="551"/>
        <v>17937.32515822785</v>
      </c>
      <c r="DY140" s="600">
        <f t="shared" si="552"/>
        <v>19811.009646302249</v>
      </c>
      <c r="DZ140" s="600">
        <f t="shared" si="553"/>
        <v>18384.642857142859</v>
      </c>
      <c r="EA140" s="600">
        <f t="shared" si="554"/>
        <v>21786.18181818182</v>
      </c>
      <c r="EB140" s="600">
        <f t="shared" si="555"/>
        <v>21785.08870967742</v>
      </c>
      <c r="EC140" s="600">
        <f t="shared" si="556"/>
        <v>22337.37297734628</v>
      </c>
      <c r="ED140" s="600">
        <f t="shared" si="557"/>
        <v>23956.808006535946</v>
      </c>
      <c r="EE140" s="603">
        <f t="shared" si="558"/>
        <v>24384.017162925986</v>
      </c>
      <c r="EF140" s="600">
        <f t="shared" si="559"/>
        <v>24796.008616242969</v>
      </c>
      <c r="EG140" s="600">
        <f t="shared" si="560"/>
        <v>25193.581247222963</v>
      </c>
      <c r="EH140" s="601">
        <f t="shared" si="561"/>
        <v>25577.478980038835</v>
      </c>
      <c r="EI140" s="603">
        <f t="shared" si="609"/>
        <v>18909.477744807122</v>
      </c>
      <c r="EJ140" s="600">
        <f t="shared" si="610"/>
        <v>21922.487341772154</v>
      </c>
      <c r="EK140" s="600">
        <f t="shared" si="611"/>
        <v>24180.511254019293</v>
      </c>
      <c r="EL140" s="600">
        <f t="shared" si="612"/>
        <v>22915.952380952382</v>
      </c>
      <c r="EM140" s="600">
        <f t="shared" si="613"/>
        <v>26572.511784511786</v>
      </c>
      <c r="EN140" s="600">
        <f t="shared" si="614"/>
        <v>26917.403225806454</v>
      </c>
      <c r="EO140" s="600">
        <f t="shared" si="615"/>
        <v>27530.475728155339</v>
      </c>
      <c r="EP140" s="601">
        <f t="shared" si="616"/>
        <v>29121.640522875816</v>
      </c>
      <c r="EQ140" s="600">
        <f t="shared" si="617"/>
        <v>29457.486465429316</v>
      </c>
      <c r="ER140" s="600">
        <f t="shared" si="618"/>
        <v>29781.369172280531</v>
      </c>
      <c r="ES140" s="600">
        <f t="shared" si="619"/>
        <v>30093.916675038279</v>
      </c>
      <c r="ET140" s="601">
        <f t="shared" si="620"/>
        <v>30395.71380179271</v>
      </c>
      <c r="EV140" s="605">
        <v>2367042.2600000002</v>
      </c>
      <c r="EW140" s="604">
        <v>2367042.2600000002</v>
      </c>
      <c r="EX140" s="604">
        <v>2367042.2600000002</v>
      </c>
      <c r="EY140" s="604">
        <v>2390533.86</v>
      </c>
      <c r="EZ140" s="604">
        <v>2394985.56</v>
      </c>
      <c r="FA140" s="604">
        <v>2398546.7000000002</v>
      </c>
      <c r="FB140" s="604">
        <v>2399564.64</v>
      </c>
      <c r="FC140" s="604">
        <v>2361392.2200000002</v>
      </c>
      <c r="FD140" s="605">
        <f t="shared" si="621"/>
        <v>2392672.4538650191</v>
      </c>
      <c r="FE140" s="604">
        <f t="shared" si="515"/>
        <v>2424367.0420344025</v>
      </c>
      <c r="FF140" s="604">
        <f t="shared" si="515"/>
        <v>2456481.4732615366</v>
      </c>
      <c r="FG140" s="606">
        <f t="shared" si="515"/>
        <v>2489021.3090066998</v>
      </c>
    </row>
    <row r="141" spans="1:163" x14ac:dyDescent="0.25">
      <c r="A141" s="108">
        <v>143</v>
      </c>
      <c r="B141" s="130" t="s">
        <v>134</v>
      </c>
      <c r="C141" s="605">
        <v>18484188</v>
      </c>
      <c r="D141" s="604">
        <v>17755764</v>
      </c>
      <c r="E141" s="604">
        <v>16874160</v>
      </c>
      <c r="F141" s="604">
        <v>17392025</v>
      </c>
      <c r="G141" s="604">
        <v>19238442</v>
      </c>
      <c r="H141" s="604">
        <v>20767292</v>
      </c>
      <c r="I141" s="600">
        <v>19550156</v>
      </c>
      <c r="J141" s="601">
        <v>22426403</v>
      </c>
      <c r="K141" s="600">
        <f t="shared" ref="K141:N141" si="630">J141*K$186</f>
        <v>23074915.395116009</v>
      </c>
      <c r="L141" s="600">
        <f t="shared" si="630"/>
        <v>23723427.790232018</v>
      </c>
      <c r="M141" s="600">
        <f t="shared" si="630"/>
        <v>24371940.185348023</v>
      </c>
      <c r="N141" s="600">
        <f t="shared" si="630"/>
        <v>25020452.580464024</v>
      </c>
      <c r="O141" s="603">
        <v>978807</v>
      </c>
      <c r="P141" s="600">
        <v>837107</v>
      </c>
      <c r="Q141" s="600">
        <v>800948</v>
      </c>
      <c r="R141" s="600">
        <v>875532</v>
      </c>
      <c r="S141" s="600">
        <v>1135206</v>
      </c>
      <c r="T141" s="600">
        <v>1186592</v>
      </c>
      <c r="U141" s="600">
        <v>968940</v>
      </c>
      <c r="V141" s="600">
        <v>958985</v>
      </c>
      <c r="W141" s="603">
        <f t="shared" si="563"/>
        <v>959060.24774855818</v>
      </c>
      <c r="X141" s="600">
        <f t="shared" si="511"/>
        <v>959135.49549711635</v>
      </c>
      <c r="Y141" s="600">
        <f t="shared" si="511"/>
        <v>959210.74324567453</v>
      </c>
      <c r="Z141" s="601">
        <f t="shared" si="511"/>
        <v>959285.99099423271</v>
      </c>
      <c r="AA141" s="604">
        <f t="shared" si="564"/>
        <v>17505381</v>
      </c>
      <c r="AB141" s="604">
        <f t="shared" si="565"/>
        <v>16918657</v>
      </c>
      <c r="AC141" s="604">
        <f t="shared" si="566"/>
        <v>16073212</v>
      </c>
      <c r="AD141" s="604">
        <f t="shared" si="567"/>
        <v>16516493</v>
      </c>
      <c r="AE141" s="604">
        <f t="shared" si="568"/>
        <v>18103236</v>
      </c>
      <c r="AF141" s="604">
        <f t="shared" si="569"/>
        <v>19580700</v>
      </c>
      <c r="AG141" s="604">
        <f t="shared" si="570"/>
        <v>18581216</v>
      </c>
      <c r="AH141" s="604">
        <f t="shared" si="571"/>
        <v>21467418</v>
      </c>
      <c r="AI141" s="605">
        <f t="shared" si="572"/>
        <v>22115855.147367451</v>
      </c>
      <c r="AJ141" s="604">
        <f t="shared" si="573"/>
        <v>22764292.294734903</v>
      </c>
      <c r="AK141" s="604">
        <f t="shared" si="574"/>
        <v>23412729.442102347</v>
      </c>
      <c r="AL141" s="606">
        <f t="shared" si="575"/>
        <v>24061166.58946979</v>
      </c>
      <c r="AM141" s="600">
        <f t="shared" si="576"/>
        <v>14857696</v>
      </c>
      <c r="AN141" s="600">
        <f t="shared" si="577"/>
        <v>14285459.5</v>
      </c>
      <c r="AO141" s="600">
        <f t="shared" si="578"/>
        <v>13866803.25</v>
      </c>
      <c r="AP141" s="600">
        <f t="shared" si="579"/>
        <v>14649024.25</v>
      </c>
      <c r="AQ141" s="600">
        <f t="shared" si="580"/>
        <v>16307727.25</v>
      </c>
      <c r="AR141" s="600">
        <f t="shared" si="581"/>
        <v>17751546.25</v>
      </c>
      <c r="AS141" s="600">
        <f t="shared" si="582"/>
        <v>16470782.25</v>
      </c>
      <c r="AT141" s="600">
        <f t="shared" si="583"/>
        <v>19228829.25</v>
      </c>
      <c r="AU141" s="603">
        <f t="shared" si="584"/>
        <v>19874662.183166195</v>
      </c>
      <c r="AV141" s="600">
        <f t="shared" si="523"/>
        <v>20520522.98676613</v>
      </c>
      <c r="AW141" s="600">
        <f t="shared" si="524"/>
        <v>21166410.677548774</v>
      </c>
      <c r="AX141" s="601">
        <f t="shared" si="525"/>
        <v>21812324.204849873</v>
      </c>
      <c r="AY141" s="600">
        <f t="shared" si="526"/>
        <v>2647685</v>
      </c>
      <c r="AZ141" s="600">
        <f t="shared" si="527"/>
        <v>2633197.5</v>
      </c>
      <c r="BA141" s="600">
        <f t="shared" si="528"/>
        <v>2206408.75</v>
      </c>
      <c r="BB141" s="600">
        <f t="shared" si="529"/>
        <v>1867468.75</v>
      </c>
      <c r="BC141" s="600">
        <f t="shared" si="530"/>
        <v>1795508.75</v>
      </c>
      <c r="BD141" s="600">
        <f t="shared" si="531"/>
        <v>1829153.75</v>
      </c>
      <c r="BE141" s="600">
        <f t="shared" si="585"/>
        <v>2110433.75</v>
      </c>
      <c r="BF141" s="600">
        <f t="shared" si="586"/>
        <v>2238588.75</v>
      </c>
      <c r="BG141" s="603">
        <f t="shared" si="587"/>
        <v>2239601.2397803068</v>
      </c>
      <c r="BH141" s="600">
        <f t="shared" si="588"/>
        <v>2240613.7295606132</v>
      </c>
      <c r="BI141" s="600">
        <f t="shared" si="589"/>
        <v>2241626.21934092</v>
      </c>
      <c r="BJ141" s="601">
        <f t="shared" si="590"/>
        <v>2242638.7091212263</v>
      </c>
      <c r="BK141" s="604">
        <v>2118148</v>
      </c>
      <c r="BL141" s="604">
        <v>2106558</v>
      </c>
      <c r="BM141" s="604">
        <v>1765127</v>
      </c>
      <c r="BN141" s="604">
        <v>1493975</v>
      </c>
      <c r="BO141" s="604">
        <v>1436407</v>
      </c>
      <c r="BP141" s="604">
        <v>1463323</v>
      </c>
      <c r="BQ141" s="604">
        <v>1688347</v>
      </c>
      <c r="BR141" s="604">
        <v>1790871</v>
      </c>
      <c r="BS141" s="605">
        <f t="shared" si="591"/>
        <v>1791680.9918242453</v>
      </c>
      <c r="BT141" s="604">
        <f t="shared" si="512"/>
        <v>1792490.9836484906</v>
      </c>
      <c r="BU141" s="604">
        <f t="shared" si="512"/>
        <v>1793300.9754727359</v>
      </c>
      <c r="BV141" s="606">
        <f t="shared" si="512"/>
        <v>1794110.9672969813</v>
      </c>
      <c r="BW141" s="604">
        <f t="shared" si="592"/>
        <v>7383483.46</v>
      </c>
      <c r="BX141" s="604">
        <f t="shared" si="593"/>
        <v>7371893.46</v>
      </c>
      <c r="BY141" s="604">
        <f t="shared" si="594"/>
        <v>7030462.46</v>
      </c>
      <c r="BZ141" s="604">
        <f t="shared" si="595"/>
        <v>6862451.96</v>
      </c>
      <c r="CA141" s="604">
        <f t="shared" si="596"/>
        <v>6824851.5999999996</v>
      </c>
      <c r="CB141" s="604">
        <f t="shared" si="597"/>
        <v>6867741.5800000001</v>
      </c>
      <c r="CC141" s="604">
        <f t="shared" si="598"/>
        <v>7139769.9000000004</v>
      </c>
      <c r="CD141" s="604">
        <f t="shared" si="599"/>
        <v>7155563.96</v>
      </c>
      <c r="CE141" s="605">
        <f t="shared" si="600"/>
        <v>7227437.4748516986</v>
      </c>
      <c r="CF141" s="604">
        <f t="shared" si="601"/>
        <v>7300252.3342207316</v>
      </c>
      <c r="CG141" s="604">
        <f t="shared" si="602"/>
        <v>7374021.0076479046</v>
      </c>
      <c r="CH141" s="606">
        <f t="shared" si="603"/>
        <v>7448756.1298520723</v>
      </c>
      <c r="CI141" s="159">
        <f t="shared" si="604"/>
        <v>779.71428571428567</v>
      </c>
      <c r="CJ141" s="157">
        <v>774</v>
      </c>
      <c r="CK141" s="158">
        <v>799</v>
      </c>
      <c r="CL141" s="158">
        <v>772</v>
      </c>
      <c r="CM141" s="158">
        <v>731</v>
      </c>
      <c r="CN141" s="158">
        <v>737</v>
      </c>
      <c r="CO141" s="158">
        <v>758</v>
      </c>
      <c r="CP141" s="158">
        <v>822</v>
      </c>
      <c r="CQ141" s="158">
        <v>839</v>
      </c>
      <c r="CR141" s="157">
        <f t="shared" si="605"/>
        <v>854.49504580192411</v>
      </c>
      <c r="CS141" s="158">
        <f t="shared" si="513"/>
        <v>869.99009160384821</v>
      </c>
      <c r="CT141" s="158">
        <f t="shared" si="513"/>
        <v>885.48513740577232</v>
      </c>
      <c r="CU141" s="158">
        <f t="shared" si="513"/>
        <v>900.98018320769654</v>
      </c>
      <c r="CV141" s="310">
        <f t="shared" si="606"/>
        <v>877.73761450481027</v>
      </c>
      <c r="CW141" s="604">
        <f t="shared" si="607"/>
        <v>23942.636025356122</v>
      </c>
      <c r="CX141" s="600">
        <f t="shared" si="532"/>
        <v>23942.636025356122</v>
      </c>
      <c r="CY141" s="604">
        <f t="shared" si="533"/>
        <v>25032.781477250788</v>
      </c>
      <c r="CZ141" s="604">
        <f t="shared" si="534"/>
        <v>25146.285287234725</v>
      </c>
      <c r="DA141" s="604">
        <f t="shared" si="535"/>
        <v>25232.422514871636</v>
      </c>
      <c r="DB141" s="604">
        <f t="shared" si="536"/>
        <v>26048.122113012643</v>
      </c>
      <c r="DC141" s="604">
        <f t="shared" si="536"/>
        <v>26479.357627926373</v>
      </c>
      <c r="DD141" s="604">
        <f t="shared" ref="DD141" si="631">DD140</f>
        <v>26931.540509428491</v>
      </c>
      <c r="DE141" s="605">
        <f t="shared" si="536"/>
        <v>27150.99054421578</v>
      </c>
      <c r="DF141" s="604">
        <f t="shared" si="536"/>
        <v>27524.333956490984</v>
      </c>
      <c r="DG141" s="604">
        <f t="shared" si="536"/>
        <v>27884.378428171603</v>
      </c>
      <c r="DH141" s="606">
        <f t="shared" si="536"/>
        <v>28231.822111100952</v>
      </c>
      <c r="DJ141" s="9" t="s">
        <v>134</v>
      </c>
      <c r="DK141" s="603">
        <f t="shared" si="538"/>
        <v>3420.7816537467702</v>
      </c>
      <c r="DL141" s="600">
        <f t="shared" si="539"/>
        <v>3295.6163954943681</v>
      </c>
      <c r="DM141" s="600">
        <f t="shared" si="540"/>
        <v>2858.0424222797928</v>
      </c>
      <c r="DN141" s="600">
        <f t="shared" si="541"/>
        <v>2554.6768125854992</v>
      </c>
      <c r="DO141" s="600">
        <f t="shared" si="542"/>
        <v>2436.2398236092267</v>
      </c>
      <c r="DP141" s="600">
        <f t="shared" si="543"/>
        <v>2413.1315963060688</v>
      </c>
      <c r="DQ141" s="600">
        <f t="shared" si="544"/>
        <v>2567.4376520681267</v>
      </c>
      <c r="DR141" s="601">
        <f t="shared" si="545"/>
        <v>2668.162991656734</v>
      </c>
      <c r="DS141" s="600">
        <f t="shared" si="546"/>
        <v>2620.964569406593</v>
      </c>
      <c r="DT141" s="600">
        <f t="shared" si="547"/>
        <v>2575.4474116250985</v>
      </c>
      <c r="DU141" s="600">
        <f t="shared" si="548"/>
        <v>2531.5232573053318</v>
      </c>
      <c r="DV141" s="600">
        <f t="shared" si="549"/>
        <v>2489.1099170870962</v>
      </c>
      <c r="DW141" s="603">
        <f t="shared" si="550"/>
        <v>19195.989664082688</v>
      </c>
      <c r="DX141" s="600">
        <f t="shared" si="551"/>
        <v>17879.173341677095</v>
      </c>
      <c r="DY141" s="600">
        <f t="shared" si="552"/>
        <v>17962.180375647669</v>
      </c>
      <c r="DZ141" s="600">
        <f t="shared" si="553"/>
        <v>20039.70485636115</v>
      </c>
      <c r="EA141" s="600">
        <f t="shared" si="554"/>
        <v>22127.174016282224</v>
      </c>
      <c r="EB141" s="600">
        <f t="shared" si="555"/>
        <v>23418.926451187333</v>
      </c>
      <c r="EC141" s="600">
        <f t="shared" si="556"/>
        <v>20037.447992700731</v>
      </c>
      <c r="ED141" s="600">
        <f t="shared" si="557"/>
        <v>22918.747616209774</v>
      </c>
      <c r="EE141" s="603">
        <f t="shared" si="558"/>
        <v>23260.818193432278</v>
      </c>
      <c r="EF141" s="600">
        <f t="shared" si="559"/>
        <v>23590.703805992067</v>
      </c>
      <c r="EG141" s="600">
        <f t="shared" si="560"/>
        <v>23909.044125559161</v>
      </c>
      <c r="EH141" s="601">
        <f t="shared" si="561"/>
        <v>24216.43481954241</v>
      </c>
      <c r="EI141" s="603">
        <f t="shared" si="609"/>
        <v>22616.771317829458</v>
      </c>
      <c r="EJ141" s="600">
        <f t="shared" si="610"/>
        <v>21174.789737171464</v>
      </c>
      <c r="EK141" s="600">
        <f t="shared" si="611"/>
        <v>20820.222797927461</v>
      </c>
      <c r="EL141" s="600">
        <f t="shared" si="612"/>
        <v>22594.381668946648</v>
      </c>
      <c r="EM141" s="600">
        <f t="shared" si="613"/>
        <v>24563.413839891451</v>
      </c>
      <c r="EN141" s="600">
        <f t="shared" si="614"/>
        <v>25832.058047493403</v>
      </c>
      <c r="EO141" s="600">
        <f t="shared" si="615"/>
        <v>22604.885644768856</v>
      </c>
      <c r="EP141" s="601">
        <f t="shared" si="616"/>
        <v>25586.910607866506</v>
      </c>
      <c r="EQ141" s="600">
        <f t="shared" si="617"/>
        <v>25881.78276283887</v>
      </c>
      <c r="ER141" s="600">
        <f t="shared" si="618"/>
        <v>26166.151217617167</v>
      </c>
      <c r="ES141" s="600">
        <f t="shared" si="619"/>
        <v>26440.567382864494</v>
      </c>
      <c r="ET141" s="601">
        <f t="shared" si="620"/>
        <v>26705.544736629505</v>
      </c>
      <c r="EV141" s="605">
        <v>5265335.46</v>
      </c>
      <c r="EW141" s="604">
        <v>5265335.46</v>
      </c>
      <c r="EX141" s="604">
        <v>5265335.46</v>
      </c>
      <c r="EY141" s="604">
        <v>5368476.96</v>
      </c>
      <c r="EZ141" s="604">
        <v>5388444.5999999996</v>
      </c>
      <c r="FA141" s="604">
        <v>5404418.5800000001</v>
      </c>
      <c r="FB141" s="604">
        <v>5451422.9000000004</v>
      </c>
      <c r="FC141" s="604">
        <v>5364692.96</v>
      </c>
      <c r="FD141" s="605">
        <f t="shared" si="621"/>
        <v>5435756.4830274535</v>
      </c>
      <c r="FE141" s="604">
        <f t="shared" si="515"/>
        <v>5507761.3505722405</v>
      </c>
      <c r="FF141" s="604">
        <f t="shared" si="515"/>
        <v>5580720.0321751684</v>
      </c>
      <c r="FG141" s="606">
        <f t="shared" si="515"/>
        <v>5654645.1625550911</v>
      </c>
    </row>
    <row r="142" spans="1:163" x14ac:dyDescent="0.25">
      <c r="A142" s="108">
        <v>144</v>
      </c>
      <c r="B142" s="130" t="s">
        <v>135</v>
      </c>
      <c r="C142" s="605">
        <v>18022456</v>
      </c>
      <c r="D142" s="604">
        <v>18264200</v>
      </c>
      <c r="E142" s="604">
        <v>18928521</v>
      </c>
      <c r="F142" s="604">
        <v>20018851</v>
      </c>
      <c r="G142" s="604">
        <v>20128966</v>
      </c>
      <c r="H142" s="604">
        <v>21134705</v>
      </c>
      <c r="I142" s="600">
        <v>22247739</v>
      </c>
      <c r="J142" s="601">
        <v>22868924</v>
      </c>
      <c r="K142" s="600">
        <f t="shared" ref="K142:N142" si="632">J142*K$186</f>
        <v>23530232.934694786</v>
      </c>
      <c r="L142" s="600">
        <f t="shared" si="632"/>
        <v>24191541.869389571</v>
      </c>
      <c r="M142" s="600">
        <f t="shared" si="632"/>
        <v>24852850.804084357</v>
      </c>
      <c r="N142" s="600">
        <f t="shared" si="632"/>
        <v>25514159.738779139</v>
      </c>
      <c r="O142" s="603">
        <v>1278695</v>
      </c>
      <c r="P142" s="600">
        <v>1309753</v>
      </c>
      <c r="Q142" s="600">
        <v>1279129</v>
      </c>
      <c r="R142" s="600">
        <v>1309823</v>
      </c>
      <c r="S142" s="600">
        <v>1309076</v>
      </c>
      <c r="T142" s="600">
        <v>1325386</v>
      </c>
      <c r="U142" s="600">
        <v>1267670</v>
      </c>
      <c r="V142" s="600">
        <v>1408059</v>
      </c>
      <c r="W142" s="603">
        <f t="shared" si="563"/>
        <v>1408169.4848038156</v>
      </c>
      <c r="X142" s="600">
        <f t="shared" si="511"/>
        <v>1408279.9696076312</v>
      </c>
      <c r="Y142" s="600">
        <f t="shared" si="511"/>
        <v>1408390.4544114468</v>
      </c>
      <c r="Z142" s="601">
        <f t="shared" si="511"/>
        <v>1408500.9392152624</v>
      </c>
      <c r="AA142" s="604">
        <f t="shared" si="564"/>
        <v>16743761</v>
      </c>
      <c r="AB142" s="604">
        <f t="shared" si="565"/>
        <v>16954447</v>
      </c>
      <c r="AC142" s="604">
        <f t="shared" si="566"/>
        <v>17649392</v>
      </c>
      <c r="AD142" s="604">
        <f t="shared" si="567"/>
        <v>18709028</v>
      </c>
      <c r="AE142" s="604">
        <f t="shared" si="568"/>
        <v>18819890</v>
      </c>
      <c r="AF142" s="604">
        <f t="shared" si="569"/>
        <v>19809319</v>
      </c>
      <c r="AG142" s="604">
        <f t="shared" si="570"/>
        <v>20980069</v>
      </c>
      <c r="AH142" s="604">
        <f t="shared" si="571"/>
        <v>21460865</v>
      </c>
      <c r="AI142" s="605">
        <f t="shared" si="572"/>
        <v>22122063.449890971</v>
      </c>
      <c r="AJ142" s="604">
        <f t="shared" si="573"/>
        <v>22783261.899781939</v>
      </c>
      <c r="AK142" s="604">
        <f t="shared" si="574"/>
        <v>23444460.34967291</v>
      </c>
      <c r="AL142" s="606">
        <f t="shared" si="575"/>
        <v>24105658.799563877</v>
      </c>
      <c r="AM142" s="600">
        <f t="shared" si="576"/>
        <v>15364062.25</v>
      </c>
      <c r="AN142" s="600">
        <f t="shared" si="577"/>
        <v>15923669.5</v>
      </c>
      <c r="AO142" s="600">
        <f t="shared" si="578"/>
        <v>16454455.75</v>
      </c>
      <c r="AP142" s="600">
        <f t="shared" si="579"/>
        <v>17562100.5</v>
      </c>
      <c r="AQ142" s="600">
        <f t="shared" si="580"/>
        <v>18002697.5</v>
      </c>
      <c r="AR142" s="600">
        <f t="shared" si="581"/>
        <v>18682142.75</v>
      </c>
      <c r="AS142" s="600">
        <f t="shared" si="582"/>
        <v>19733040.25</v>
      </c>
      <c r="AT142" s="600">
        <f t="shared" si="583"/>
        <v>20305602.5</v>
      </c>
      <c r="AU142" s="603">
        <f t="shared" si="584"/>
        <v>20987600.694054473</v>
      </c>
      <c r="AV142" s="600">
        <f t="shared" si="523"/>
        <v>21669628.319227275</v>
      </c>
      <c r="AW142" s="600">
        <f t="shared" si="524"/>
        <v>22351684.337207429</v>
      </c>
      <c r="AX142" s="601">
        <f t="shared" si="525"/>
        <v>23033767.638495728</v>
      </c>
      <c r="AY142" s="600">
        <f t="shared" si="526"/>
        <v>1379698.75</v>
      </c>
      <c r="AZ142" s="600">
        <f t="shared" si="527"/>
        <v>1030777.5</v>
      </c>
      <c r="BA142" s="600">
        <f t="shared" si="528"/>
        <v>1194936.25</v>
      </c>
      <c r="BB142" s="600">
        <f t="shared" si="529"/>
        <v>1146927.5</v>
      </c>
      <c r="BC142" s="600">
        <f t="shared" si="530"/>
        <v>817192.5</v>
      </c>
      <c r="BD142" s="600">
        <f t="shared" si="531"/>
        <v>1127176.25</v>
      </c>
      <c r="BE142" s="600">
        <f t="shared" si="585"/>
        <v>1247028.75</v>
      </c>
      <c r="BF142" s="600">
        <f t="shared" si="586"/>
        <v>1155262.5</v>
      </c>
      <c r="BG142" s="603">
        <f t="shared" si="587"/>
        <v>1155785.0128889</v>
      </c>
      <c r="BH142" s="600">
        <f t="shared" si="588"/>
        <v>1156307.5257778</v>
      </c>
      <c r="BI142" s="600">
        <f t="shared" si="589"/>
        <v>1156830.0386667</v>
      </c>
      <c r="BJ142" s="601">
        <f t="shared" si="590"/>
        <v>1157352.5515556</v>
      </c>
      <c r="BK142" s="604">
        <v>1103759</v>
      </c>
      <c r="BL142" s="604">
        <v>824622</v>
      </c>
      <c r="BM142" s="604">
        <v>955949</v>
      </c>
      <c r="BN142" s="604">
        <v>917542</v>
      </c>
      <c r="BO142" s="604">
        <v>653754</v>
      </c>
      <c r="BP142" s="604">
        <v>901741</v>
      </c>
      <c r="BQ142" s="604">
        <v>997623</v>
      </c>
      <c r="BR142" s="604">
        <v>924210</v>
      </c>
      <c r="BS142" s="605">
        <f t="shared" si="591"/>
        <v>924628.01031111996</v>
      </c>
      <c r="BT142" s="604">
        <f t="shared" si="512"/>
        <v>925046.02062224003</v>
      </c>
      <c r="BU142" s="604">
        <f t="shared" si="512"/>
        <v>925464.0309333601</v>
      </c>
      <c r="BV142" s="606">
        <f t="shared" si="512"/>
        <v>925882.04124448006</v>
      </c>
      <c r="BW142" s="604">
        <f t="shared" si="592"/>
        <v>1770796.3599999999</v>
      </c>
      <c r="BX142" s="604">
        <f t="shared" si="593"/>
        <v>1491659.3599999999</v>
      </c>
      <c r="BY142" s="604">
        <f t="shared" si="594"/>
        <v>1622986.3599999999</v>
      </c>
      <c r="BZ142" s="604">
        <f t="shared" si="595"/>
        <v>1620515.04</v>
      </c>
      <c r="CA142" s="604">
        <f t="shared" si="596"/>
        <v>1368992.48</v>
      </c>
      <c r="CB142" s="604">
        <f t="shared" si="597"/>
        <v>1630159.24</v>
      </c>
      <c r="CC142" s="604">
        <f t="shared" si="598"/>
        <v>1735490.46</v>
      </c>
      <c r="CD142" s="604">
        <f t="shared" si="599"/>
        <v>1685027.6400000001</v>
      </c>
      <c r="CE142" s="605">
        <f t="shared" si="600"/>
        <v>1695523.8378761793</v>
      </c>
      <c r="CF142" s="604">
        <f t="shared" si="601"/>
        <v>1706153.5366851138</v>
      </c>
      <c r="CG142" s="604">
        <f t="shared" si="602"/>
        <v>1716918.5048498386</v>
      </c>
      <c r="CH142" s="606">
        <f t="shared" si="603"/>
        <v>1727820.5342188443</v>
      </c>
      <c r="CI142" s="159">
        <f t="shared" si="604"/>
        <v>630.14285714285711</v>
      </c>
      <c r="CJ142" s="157">
        <v>609</v>
      </c>
      <c r="CK142" s="158">
        <v>578</v>
      </c>
      <c r="CL142" s="158">
        <v>565</v>
      </c>
      <c r="CM142" s="158">
        <v>600</v>
      </c>
      <c r="CN142" s="158">
        <v>602</v>
      </c>
      <c r="CO142" s="158">
        <v>635</v>
      </c>
      <c r="CP142" s="158">
        <v>689</v>
      </c>
      <c r="CQ142" s="158">
        <v>742</v>
      </c>
      <c r="CR142" s="157">
        <f t="shared" si="605"/>
        <v>755.70360427297703</v>
      </c>
      <c r="CS142" s="158">
        <f t="shared" si="513"/>
        <v>769.40720854595406</v>
      </c>
      <c r="CT142" s="158">
        <f t="shared" si="513"/>
        <v>783.11081281893109</v>
      </c>
      <c r="CU142" s="158">
        <f t="shared" si="513"/>
        <v>796.81441709190813</v>
      </c>
      <c r="CV142" s="310">
        <f t="shared" si="606"/>
        <v>776.25901068244264</v>
      </c>
      <c r="CW142" s="604">
        <f t="shared" si="607"/>
        <v>23942.636025356122</v>
      </c>
      <c r="CX142" s="600">
        <f t="shared" si="532"/>
        <v>23942.636025356122</v>
      </c>
      <c r="CY142" s="604">
        <f t="shared" si="533"/>
        <v>25032.781477250788</v>
      </c>
      <c r="CZ142" s="604">
        <f t="shared" si="534"/>
        <v>25146.285287234725</v>
      </c>
      <c r="DA142" s="604">
        <f t="shared" si="535"/>
        <v>25232.422514871636</v>
      </c>
      <c r="DB142" s="604">
        <f t="shared" si="536"/>
        <v>26048.122113012643</v>
      </c>
      <c r="DC142" s="604">
        <f t="shared" si="536"/>
        <v>26479.357627926373</v>
      </c>
      <c r="DD142" s="604">
        <f t="shared" ref="DD142" si="633">DD141</f>
        <v>26931.540509428491</v>
      </c>
      <c r="DE142" s="605">
        <f t="shared" si="536"/>
        <v>27150.99054421578</v>
      </c>
      <c r="DF142" s="604">
        <f t="shared" si="536"/>
        <v>27524.333956490984</v>
      </c>
      <c r="DG142" s="604">
        <f t="shared" si="536"/>
        <v>27884.378428171603</v>
      </c>
      <c r="DH142" s="606">
        <f t="shared" si="536"/>
        <v>28231.822111100952</v>
      </c>
      <c r="DJ142" s="9" t="s">
        <v>135</v>
      </c>
      <c r="DK142" s="603">
        <f t="shared" si="538"/>
        <v>2265.5151888341543</v>
      </c>
      <c r="DL142" s="600">
        <f t="shared" si="539"/>
        <v>1783.3520761245675</v>
      </c>
      <c r="DM142" s="600">
        <f t="shared" si="540"/>
        <v>2114.9314159292035</v>
      </c>
      <c r="DN142" s="600">
        <f t="shared" si="541"/>
        <v>1911.5458333333333</v>
      </c>
      <c r="DO142" s="600">
        <f t="shared" si="542"/>
        <v>1357.4626245847176</v>
      </c>
      <c r="DP142" s="600">
        <f t="shared" si="543"/>
        <v>1775.0807086614172</v>
      </c>
      <c r="DQ142" s="600">
        <f t="shared" si="544"/>
        <v>1809.9111030478955</v>
      </c>
      <c r="DR142" s="601">
        <f t="shared" si="545"/>
        <v>1556.9575471698113</v>
      </c>
      <c r="DS142" s="600">
        <f t="shared" si="546"/>
        <v>1529.4157740597525</v>
      </c>
      <c r="DT142" s="600">
        <f t="shared" si="547"/>
        <v>1502.8550719755021</v>
      </c>
      <c r="DU142" s="600">
        <f t="shared" si="548"/>
        <v>1477.2239378262541</v>
      </c>
      <c r="DV142" s="600">
        <f t="shared" si="549"/>
        <v>1452.4744115192207</v>
      </c>
      <c r="DW142" s="603">
        <f t="shared" si="550"/>
        <v>25228.345238095237</v>
      </c>
      <c r="DX142" s="600">
        <f t="shared" si="551"/>
        <v>27549.601211072666</v>
      </c>
      <c r="DY142" s="600">
        <f t="shared" si="552"/>
        <v>29122.930530973452</v>
      </c>
      <c r="DZ142" s="600">
        <f t="shared" si="553"/>
        <v>29270.1675</v>
      </c>
      <c r="EA142" s="600">
        <f t="shared" si="554"/>
        <v>29904.813122923588</v>
      </c>
      <c r="EB142" s="600">
        <f t="shared" si="555"/>
        <v>29420.697244094488</v>
      </c>
      <c r="EC142" s="600">
        <f t="shared" si="556"/>
        <v>28640.116473149494</v>
      </c>
      <c r="ED142" s="600">
        <f t="shared" si="557"/>
        <v>27366.041105121294</v>
      </c>
      <c r="EE142" s="603">
        <f t="shared" si="558"/>
        <v>27744.049807956959</v>
      </c>
      <c r="EF142" s="600">
        <f t="shared" si="559"/>
        <v>28108.593386946981</v>
      </c>
      <c r="EG142" s="600">
        <f t="shared" si="560"/>
        <v>28460.378718023781</v>
      </c>
      <c r="EH142" s="601">
        <f t="shared" si="561"/>
        <v>28800.064049746376</v>
      </c>
      <c r="EI142" s="603">
        <f t="shared" si="609"/>
        <v>27493.86042692939</v>
      </c>
      <c r="EJ142" s="600">
        <f t="shared" si="610"/>
        <v>29332.953287197233</v>
      </c>
      <c r="EK142" s="600">
        <f t="shared" si="611"/>
        <v>31237.861946902656</v>
      </c>
      <c r="EL142" s="600">
        <f t="shared" si="612"/>
        <v>31181.713333333333</v>
      </c>
      <c r="EM142" s="600">
        <f t="shared" si="613"/>
        <v>31262.275747508305</v>
      </c>
      <c r="EN142" s="600">
        <f t="shared" si="614"/>
        <v>31195.777952755907</v>
      </c>
      <c r="EO142" s="600">
        <f t="shared" si="615"/>
        <v>30450.02757619739</v>
      </c>
      <c r="EP142" s="601">
        <f t="shared" si="616"/>
        <v>28922.998652291106</v>
      </c>
      <c r="EQ142" s="600">
        <f t="shared" si="617"/>
        <v>29273.46558201671</v>
      </c>
      <c r="ER142" s="600">
        <f t="shared" si="618"/>
        <v>29611.448458922481</v>
      </c>
      <c r="ES142" s="600">
        <f t="shared" si="619"/>
        <v>29937.602655850034</v>
      </c>
      <c r="ET142" s="601">
        <f t="shared" si="620"/>
        <v>30252.538461265598</v>
      </c>
      <c r="EV142" s="605">
        <v>667037.36</v>
      </c>
      <c r="EW142" s="604">
        <v>667037.36</v>
      </c>
      <c r="EX142" s="604">
        <v>667037.36</v>
      </c>
      <c r="EY142" s="604">
        <v>702973.04</v>
      </c>
      <c r="EZ142" s="604">
        <v>715238.48</v>
      </c>
      <c r="FA142" s="604">
        <v>728418.24</v>
      </c>
      <c r="FB142" s="604">
        <v>737867.46</v>
      </c>
      <c r="FC142" s="604">
        <v>760817.64</v>
      </c>
      <c r="FD142" s="605">
        <f t="shared" si="621"/>
        <v>770895.8275650593</v>
      </c>
      <c r="FE142" s="604">
        <f t="shared" si="515"/>
        <v>781107.51606287365</v>
      </c>
      <c r="FF142" s="604">
        <f t="shared" si="515"/>
        <v>791454.47391647857</v>
      </c>
      <c r="FG142" s="606">
        <f t="shared" si="515"/>
        <v>801938.4929743642</v>
      </c>
    </row>
    <row r="143" spans="1:163" x14ac:dyDescent="0.25">
      <c r="A143" s="108">
        <v>145</v>
      </c>
      <c r="B143" s="130" t="s">
        <v>136</v>
      </c>
      <c r="C143" s="605">
        <v>195406</v>
      </c>
      <c r="D143" s="604">
        <v>238532</v>
      </c>
      <c r="E143" s="604">
        <v>188021</v>
      </c>
      <c r="F143" s="604">
        <v>222772</v>
      </c>
      <c r="G143" s="604">
        <v>282861</v>
      </c>
      <c r="H143" s="604">
        <v>480836</v>
      </c>
      <c r="I143" s="600">
        <v>385524</v>
      </c>
      <c r="J143" s="601">
        <v>378621</v>
      </c>
      <c r="K143" s="600">
        <f t="shared" ref="K143:N143" si="634">J143*K$186</f>
        <v>389569.72020052513</v>
      </c>
      <c r="L143" s="600">
        <f t="shared" si="634"/>
        <v>400518.44040105026</v>
      </c>
      <c r="M143" s="600">
        <f t="shared" si="634"/>
        <v>411467.16060157539</v>
      </c>
      <c r="N143" s="600">
        <f t="shared" si="634"/>
        <v>422415.88080210047</v>
      </c>
      <c r="O143" s="603">
        <v>12504</v>
      </c>
      <c r="P143" s="600">
        <v>12620</v>
      </c>
      <c r="Q143" s="600">
        <v>12769</v>
      </c>
      <c r="R143" s="600">
        <v>12456</v>
      </c>
      <c r="S143" s="600">
        <v>10726</v>
      </c>
      <c r="T143" s="600">
        <v>12027</v>
      </c>
      <c r="U143" s="600">
        <v>12337</v>
      </c>
      <c r="V143" s="600">
        <v>14389</v>
      </c>
      <c r="W143" s="603">
        <f t="shared" si="563"/>
        <v>14390.129047747361</v>
      </c>
      <c r="X143" s="600">
        <f t="shared" si="511"/>
        <v>14391.258095494724</v>
      </c>
      <c r="Y143" s="600">
        <f t="shared" si="511"/>
        <v>14392.387143242087</v>
      </c>
      <c r="Z143" s="601">
        <f t="shared" si="511"/>
        <v>14393.516190989449</v>
      </c>
      <c r="AA143" s="604">
        <f t="shared" si="564"/>
        <v>182902</v>
      </c>
      <c r="AB143" s="604">
        <f t="shared" si="565"/>
        <v>225912</v>
      </c>
      <c r="AC143" s="604">
        <f t="shared" si="566"/>
        <v>175252</v>
      </c>
      <c r="AD143" s="604">
        <f t="shared" si="567"/>
        <v>210316</v>
      </c>
      <c r="AE143" s="604">
        <f t="shared" si="568"/>
        <v>272135</v>
      </c>
      <c r="AF143" s="604">
        <f t="shared" si="569"/>
        <v>468809</v>
      </c>
      <c r="AG143" s="604">
        <f t="shared" si="570"/>
        <v>373187</v>
      </c>
      <c r="AH143" s="604">
        <f t="shared" si="571"/>
        <v>364232</v>
      </c>
      <c r="AI143" s="605">
        <f t="shared" si="572"/>
        <v>375179.59115277778</v>
      </c>
      <c r="AJ143" s="604">
        <f t="shared" si="573"/>
        <v>386127.18230555556</v>
      </c>
      <c r="AK143" s="604">
        <f t="shared" si="574"/>
        <v>397074.77345833328</v>
      </c>
      <c r="AL143" s="606">
        <f t="shared" si="575"/>
        <v>408022.364611111</v>
      </c>
      <c r="AM143" s="600">
        <f t="shared" si="576"/>
        <v>168949.5</v>
      </c>
      <c r="AN143" s="600">
        <f t="shared" si="577"/>
        <v>211959.5</v>
      </c>
      <c r="AO143" s="600">
        <f t="shared" si="578"/>
        <v>161299.5</v>
      </c>
      <c r="AP143" s="600">
        <f t="shared" si="579"/>
        <v>196363.5</v>
      </c>
      <c r="AQ143" s="600">
        <f t="shared" si="580"/>
        <v>272135</v>
      </c>
      <c r="AR143" s="600">
        <f t="shared" si="581"/>
        <v>439969</v>
      </c>
      <c r="AS143" s="600">
        <f t="shared" si="582"/>
        <v>373187</v>
      </c>
      <c r="AT143" s="600">
        <f t="shared" si="583"/>
        <v>364232</v>
      </c>
      <c r="AU143" s="603">
        <f t="shared" si="584"/>
        <v>375179.59115277778</v>
      </c>
      <c r="AV143" s="600">
        <f t="shared" si="523"/>
        <v>386127.18230555556</v>
      </c>
      <c r="AW143" s="600">
        <f t="shared" si="524"/>
        <v>397074.77345833328</v>
      </c>
      <c r="AX143" s="601">
        <f t="shared" si="525"/>
        <v>408022.364611111</v>
      </c>
      <c r="AY143" s="600">
        <f t="shared" si="526"/>
        <v>13952.5</v>
      </c>
      <c r="AZ143" s="600">
        <f t="shared" si="527"/>
        <v>13952.5</v>
      </c>
      <c r="BA143" s="600">
        <f t="shared" si="528"/>
        <v>13952.5</v>
      </c>
      <c r="BB143" s="600">
        <f t="shared" si="529"/>
        <v>13952.5</v>
      </c>
      <c r="BC143" s="600">
        <f t="shared" si="530"/>
        <v>0</v>
      </c>
      <c r="BD143" s="600">
        <f t="shared" si="531"/>
        <v>28840</v>
      </c>
      <c r="BE143" s="600">
        <f t="shared" si="585"/>
        <v>0</v>
      </c>
      <c r="BF143" s="600">
        <f t="shared" si="586"/>
        <v>0</v>
      </c>
      <c r="BG143" s="603">
        <f t="shared" si="587"/>
        <v>0</v>
      </c>
      <c r="BH143" s="600">
        <f t="shared" si="588"/>
        <v>0</v>
      </c>
      <c r="BI143" s="600">
        <f t="shared" si="589"/>
        <v>0</v>
      </c>
      <c r="BJ143" s="601">
        <f t="shared" si="590"/>
        <v>0</v>
      </c>
      <c r="BK143" s="604">
        <v>11162</v>
      </c>
      <c r="BL143" s="604">
        <v>11162</v>
      </c>
      <c r="BM143" s="604">
        <v>11162</v>
      </c>
      <c r="BN143" s="604">
        <v>11162</v>
      </c>
      <c r="BO143" s="604">
        <v>0</v>
      </c>
      <c r="BP143" s="604">
        <v>23072</v>
      </c>
      <c r="BQ143" s="604">
        <v>0</v>
      </c>
      <c r="BR143" s="604">
        <v>0</v>
      </c>
      <c r="BS143" s="605">
        <f t="shared" si="591"/>
        <v>0</v>
      </c>
      <c r="BT143" s="604">
        <f t="shared" si="512"/>
        <v>0</v>
      </c>
      <c r="BU143" s="604">
        <f t="shared" si="512"/>
        <v>0</v>
      </c>
      <c r="BV143" s="606">
        <f t="shared" si="512"/>
        <v>0</v>
      </c>
      <c r="BW143" s="604">
        <f t="shared" si="592"/>
        <v>63868.72</v>
      </c>
      <c r="BX143" s="604">
        <f t="shared" si="593"/>
        <v>63868.72</v>
      </c>
      <c r="BY143" s="604">
        <f t="shared" si="594"/>
        <v>63868.72</v>
      </c>
      <c r="BZ143" s="604">
        <f t="shared" si="595"/>
        <v>64283.199999999997</v>
      </c>
      <c r="CA143" s="604">
        <f t="shared" si="596"/>
        <v>53126.7</v>
      </c>
      <c r="CB143" s="604">
        <f t="shared" si="597"/>
        <v>76266.01999999999</v>
      </c>
      <c r="CC143" s="604">
        <f t="shared" si="598"/>
        <v>53640.4</v>
      </c>
      <c r="CD143" s="604">
        <f t="shared" si="599"/>
        <v>52171.24</v>
      </c>
      <c r="CE143" s="605">
        <f t="shared" si="600"/>
        <v>52862.327475602855</v>
      </c>
      <c r="CF143" s="604">
        <f t="shared" si="601"/>
        <v>53562.569456617792</v>
      </c>
      <c r="CG143" s="604">
        <f t="shared" si="602"/>
        <v>54272.087208401659</v>
      </c>
      <c r="CH143" s="606">
        <f t="shared" si="603"/>
        <v>54991.00360265551</v>
      </c>
      <c r="CI143" s="159">
        <f t="shared" si="604"/>
        <v>10.714285714285714</v>
      </c>
      <c r="CJ143" s="157">
        <v>8</v>
      </c>
      <c r="CK143" s="158">
        <v>9</v>
      </c>
      <c r="CL143" s="158">
        <v>11</v>
      </c>
      <c r="CM143" s="158">
        <v>8</v>
      </c>
      <c r="CN143" s="158">
        <v>11</v>
      </c>
      <c r="CO143" s="158">
        <v>18</v>
      </c>
      <c r="CP143" s="158">
        <v>13</v>
      </c>
      <c r="CQ143" s="638">
        <v>5</v>
      </c>
      <c r="CR143" s="157">
        <f t="shared" si="605"/>
        <v>5.092342346852945</v>
      </c>
      <c r="CS143" s="158">
        <f t="shared" si="513"/>
        <v>5.1846846937058899</v>
      </c>
      <c r="CT143" s="158">
        <f t="shared" si="513"/>
        <v>5.2770270405588349</v>
      </c>
      <c r="CU143" s="158">
        <f t="shared" si="513"/>
        <v>5.3693693874117798</v>
      </c>
      <c r="CV143" s="310">
        <f t="shared" si="606"/>
        <v>5.2308558671323624</v>
      </c>
      <c r="CW143" s="604">
        <f t="shared" si="607"/>
        <v>23942.636025356122</v>
      </c>
      <c r="CX143" s="600">
        <f t="shared" si="532"/>
        <v>23942.636025356122</v>
      </c>
      <c r="CY143" s="604">
        <f t="shared" si="533"/>
        <v>25032.781477250788</v>
      </c>
      <c r="CZ143" s="604">
        <f t="shared" si="534"/>
        <v>25146.285287234725</v>
      </c>
      <c r="DA143" s="604">
        <f t="shared" si="535"/>
        <v>25232.422514871636</v>
      </c>
      <c r="DB143" s="604">
        <f t="shared" si="536"/>
        <v>26048.122113012643</v>
      </c>
      <c r="DC143" s="604">
        <f t="shared" si="536"/>
        <v>26479.357627926373</v>
      </c>
      <c r="DD143" s="604">
        <f t="shared" ref="DD143" si="635">DD142</f>
        <v>26931.540509428491</v>
      </c>
      <c r="DE143" s="605">
        <f t="shared" si="536"/>
        <v>27150.99054421578</v>
      </c>
      <c r="DF143" s="604">
        <f t="shared" si="536"/>
        <v>27524.333956490984</v>
      </c>
      <c r="DG143" s="604">
        <f t="shared" si="536"/>
        <v>27884.378428171603</v>
      </c>
      <c r="DH143" s="606">
        <f t="shared" si="536"/>
        <v>28231.822111100952</v>
      </c>
      <c r="DJ143" s="9" t="s">
        <v>136</v>
      </c>
      <c r="DK143" s="603">
        <f t="shared" si="538"/>
        <v>1744.0625</v>
      </c>
      <c r="DL143" s="600">
        <f t="shared" si="539"/>
        <v>1550.2777777777778</v>
      </c>
      <c r="DM143" s="600">
        <f t="shared" si="540"/>
        <v>1268.409090909091</v>
      </c>
      <c r="DN143" s="600">
        <f t="shared" si="541"/>
        <v>1744.0625</v>
      </c>
      <c r="DO143" s="600">
        <f t="shared" si="542"/>
        <v>0</v>
      </c>
      <c r="DP143" s="600">
        <f t="shared" si="543"/>
        <v>1602.2222222222222</v>
      </c>
      <c r="DQ143" s="600">
        <f t="shared" si="544"/>
        <v>0</v>
      </c>
      <c r="DR143" s="601">
        <f t="shared" si="545"/>
        <v>0</v>
      </c>
      <c r="DS143" s="600">
        <f t="shared" si="546"/>
        <v>0</v>
      </c>
      <c r="DT143" s="600">
        <f t="shared" si="547"/>
        <v>0</v>
      </c>
      <c r="DU143" s="600">
        <f t="shared" si="548"/>
        <v>0</v>
      </c>
      <c r="DV143" s="600">
        <f t="shared" si="549"/>
        <v>0</v>
      </c>
      <c r="DW143" s="603">
        <f t="shared" si="550"/>
        <v>21118.6875</v>
      </c>
      <c r="DX143" s="600">
        <f t="shared" si="551"/>
        <v>23551.055555555555</v>
      </c>
      <c r="DY143" s="600">
        <f t="shared" si="552"/>
        <v>14663.59090909091</v>
      </c>
      <c r="DZ143" s="600">
        <f t="shared" si="553"/>
        <v>24545.4375</v>
      </c>
      <c r="EA143" s="600">
        <f t="shared" si="554"/>
        <v>24739.545454545456</v>
      </c>
      <c r="EB143" s="600">
        <f t="shared" si="555"/>
        <v>24442.722222222223</v>
      </c>
      <c r="EC143" s="600">
        <f t="shared" si="556"/>
        <v>28706.692307692309</v>
      </c>
      <c r="ED143" s="600">
        <f t="shared" si="557"/>
        <v>72846.399999999994</v>
      </c>
      <c r="EE143" s="603">
        <f t="shared" si="558"/>
        <v>73675.249148289848</v>
      </c>
      <c r="EF143" s="600">
        <f t="shared" si="559"/>
        <v>74474.573694771971</v>
      </c>
      <c r="EG143" s="600">
        <f t="shared" si="560"/>
        <v>75245.923586604025</v>
      </c>
      <c r="EH143" s="601">
        <f t="shared" si="561"/>
        <v>75990.742147057186</v>
      </c>
      <c r="EI143" s="603">
        <f t="shared" si="609"/>
        <v>22862.75</v>
      </c>
      <c r="EJ143" s="600">
        <f t="shared" si="610"/>
        <v>25101.333333333332</v>
      </c>
      <c r="EK143" s="600">
        <f t="shared" si="611"/>
        <v>15932</v>
      </c>
      <c r="EL143" s="600">
        <f t="shared" si="612"/>
        <v>26289.5</v>
      </c>
      <c r="EM143" s="600">
        <f t="shared" si="613"/>
        <v>24739.545454545456</v>
      </c>
      <c r="EN143" s="600">
        <f t="shared" si="614"/>
        <v>26044.944444444445</v>
      </c>
      <c r="EO143" s="600">
        <f t="shared" si="615"/>
        <v>28706.692307692309</v>
      </c>
      <c r="EP143" s="601">
        <f t="shared" si="616"/>
        <v>72846.399999999994</v>
      </c>
      <c r="EQ143" s="600">
        <f t="shared" si="617"/>
        <v>73675.249148289848</v>
      </c>
      <c r="ER143" s="600">
        <f t="shared" si="618"/>
        <v>74474.573694771971</v>
      </c>
      <c r="ES143" s="600">
        <f t="shared" si="619"/>
        <v>75245.923586604025</v>
      </c>
      <c r="ET143" s="601">
        <f t="shared" si="620"/>
        <v>75990.742147057186</v>
      </c>
      <c r="EV143" s="605">
        <v>52706.720000000001</v>
      </c>
      <c r="EW143" s="604">
        <v>52706.720000000001</v>
      </c>
      <c r="EX143" s="604">
        <v>52706.720000000001</v>
      </c>
      <c r="EY143" s="604">
        <v>53121.2</v>
      </c>
      <c r="EZ143" s="604">
        <v>53126.7</v>
      </c>
      <c r="FA143" s="604">
        <v>53194.02</v>
      </c>
      <c r="FB143" s="604">
        <v>53640.4</v>
      </c>
      <c r="FC143" s="604">
        <v>52171.24</v>
      </c>
      <c r="FD143" s="605">
        <f t="shared" si="621"/>
        <v>52862.327475602855</v>
      </c>
      <c r="FE143" s="604">
        <f t="shared" si="515"/>
        <v>53562.569456617792</v>
      </c>
      <c r="FF143" s="604">
        <f t="shared" si="515"/>
        <v>54272.087208401659</v>
      </c>
      <c r="FG143" s="606">
        <f t="shared" si="515"/>
        <v>54991.00360265551</v>
      </c>
    </row>
    <row r="144" spans="1:163" x14ac:dyDescent="0.25">
      <c r="A144" s="108">
        <v>146</v>
      </c>
      <c r="B144" s="130" t="s">
        <v>137</v>
      </c>
      <c r="C144" s="605">
        <v>11199749</v>
      </c>
      <c r="D144" s="604">
        <v>11805317</v>
      </c>
      <c r="E144" s="604">
        <v>11451207</v>
      </c>
      <c r="F144" s="604">
        <v>12355522</v>
      </c>
      <c r="G144" s="604">
        <v>12731115</v>
      </c>
      <c r="H144" s="604">
        <v>13279319</v>
      </c>
      <c r="I144" s="600">
        <v>13977735</v>
      </c>
      <c r="J144" s="601">
        <v>14295024</v>
      </c>
      <c r="K144" s="600">
        <f t="shared" ref="K144:N144" si="636">J144*K$186</f>
        <v>14708398.371827742</v>
      </c>
      <c r="L144" s="600">
        <f t="shared" si="636"/>
        <v>15121772.743655484</v>
      </c>
      <c r="M144" s="600">
        <f t="shared" si="636"/>
        <v>15535147.115483226</v>
      </c>
      <c r="N144" s="600">
        <f t="shared" si="636"/>
        <v>15948521.487310966</v>
      </c>
      <c r="O144" s="603">
        <v>815068</v>
      </c>
      <c r="P144" s="600">
        <v>886956</v>
      </c>
      <c r="Q144" s="600">
        <v>704952</v>
      </c>
      <c r="R144" s="600">
        <v>1042529</v>
      </c>
      <c r="S144" s="600">
        <v>768916</v>
      </c>
      <c r="T144" s="600">
        <v>677529</v>
      </c>
      <c r="U144" s="600">
        <v>862068</v>
      </c>
      <c r="V144" s="600">
        <v>898601</v>
      </c>
      <c r="W144" s="603">
        <f t="shared" si="563"/>
        <v>898671.50965562765</v>
      </c>
      <c r="X144" s="600">
        <f t="shared" si="511"/>
        <v>898742.01931125543</v>
      </c>
      <c r="Y144" s="600">
        <f t="shared" si="511"/>
        <v>898812.5289668832</v>
      </c>
      <c r="Z144" s="601">
        <f t="shared" si="511"/>
        <v>898883.03862251085</v>
      </c>
      <c r="AA144" s="604">
        <f t="shared" si="564"/>
        <v>10384681</v>
      </c>
      <c r="AB144" s="604">
        <f t="shared" si="565"/>
        <v>10918361</v>
      </c>
      <c r="AC144" s="604">
        <f t="shared" si="566"/>
        <v>10746255</v>
      </c>
      <c r="AD144" s="604">
        <f t="shared" si="567"/>
        <v>11312993</v>
      </c>
      <c r="AE144" s="604">
        <f t="shared" si="568"/>
        <v>11962199</v>
      </c>
      <c r="AF144" s="604">
        <f t="shared" si="569"/>
        <v>12601790</v>
      </c>
      <c r="AG144" s="604">
        <f t="shared" si="570"/>
        <v>13115667</v>
      </c>
      <c r="AH144" s="604">
        <f t="shared" si="571"/>
        <v>13396423</v>
      </c>
      <c r="AI144" s="605">
        <f t="shared" si="572"/>
        <v>13809726.862172114</v>
      </c>
      <c r="AJ144" s="604">
        <f t="shared" si="573"/>
        <v>14223030.724344229</v>
      </c>
      <c r="AK144" s="604">
        <f t="shared" si="574"/>
        <v>14636334.586516343</v>
      </c>
      <c r="AL144" s="606">
        <f t="shared" si="575"/>
        <v>15049638.448688455</v>
      </c>
      <c r="AM144" s="600">
        <f t="shared" si="576"/>
        <v>9171213.5</v>
      </c>
      <c r="AN144" s="600">
        <f t="shared" si="577"/>
        <v>9538503.5</v>
      </c>
      <c r="AO144" s="600">
        <f t="shared" si="578"/>
        <v>9782781.25</v>
      </c>
      <c r="AP144" s="600">
        <f t="shared" si="579"/>
        <v>9886750.5</v>
      </c>
      <c r="AQ144" s="600">
        <f t="shared" si="580"/>
        <v>10278564</v>
      </c>
      <c r="AR144" s="600">
        <f t="shared" si="581"/>
        <v>11224155</v>
      </c>
      <c r="AS144" s="600">
        <f t="shared" si="582"/>
        <v>11778858.25</v>
      </c>
      <c r="AT144" s="600">
        <f t="shared" si="583"/>
        <v>12281995.5</v>
      </c>
      <c r="AU144" s="603">
        <f t="shared" si="584"/>
        <v>12694507.207071245</v>
      </c>
      <c r="AV144" s="600">
        <f t="shared" si="523"/>
        <v>13107036.715774473</v>
      </c>
      <c r="AW144" s="600">
        <f t="shared" si="524"/>
        <v>13519583.398079524</v>
      </c>
      <c r="AX144" s="601">
        <f t="shared" si="525"/>
        <v>13932146.582897509</v>
      </c>
      <c r="AY144" s="600">
        <f t="shared" si="526"/>
        <v>1213467.5</v>
      </c>
      <c r="AZ144" s="600">
        <f t="shared" si="527"/>
        <v>1379857.5</v>
      </c>
      <c r="BA144" s="600">
        <f t="shared" si="528"/>
        <v>963473.75</v>
      </c>
      <c r="BB144" s="600">
        <f t="shared" si="529"/>
        <v>1426242.5</v>
      </c>
      <c r="BC144" s="600">
        <f t="shared" si="530"/>
        <v>1683635</v>
      </c>
      <c r="BD144" s="600">
        <f t="shared" si="531"/>
        <v>1377635</v>
      </c>
      <c r="BE144" s="600">
        <f t="shared" si="585"/>
        <v>1336808.75</v>
      </c>
      <c r="BF144" s="600">
        <f t="shared" si="586"/>
        <v>1114427.5</v>
      </c>
      <c r="BG144" s="603">
        <f t="shared" si="587"/>
        <v>1114931.5436545759</v>
      </c>
      <c r="BH144" s="600">
        <f t="shared" si="588"/>
        <v>1115435.5873091521</v>
      </c>
      <c r="BI144" s="600">
        <f t="shared" si="589"/>
        <v>1115939.6309637281</v>
      </c>
      <c r="BJ144" s="601">
        <f t="shared" si="590"/>
        <v>1116443.674618304</v>
      </c>
      <c r="BK144" s="604">
        <v>970774</v>
      </c>
      <c r="BL144" s="604">
        <v>1103886</v>
      </c>
      <c r="BM144" s="604">
        <v>770779</v>
      </c>
      <c r="BN144" s="604">
        <v>1140994</v>
      </c>
      <c r="BO144" s="604">
        <v>1346908</v>
      </c>
      <c r="BP144" s="604">
        <v>1102108</v>
      </c>
      <c r="BQ144" s="604">
        <v>1069447</v>
      </c>
      <c r="BR144" s="604">
        <v>891542</v>
      </c>
      <c r="BS144" s="605">
        <f t="shared" si="591"/>
        <v>891945.23492366076</v>
      </c>
      <c r="BT144" s="604">
        <f t="shared" si="512"/>
        <v>892348.46984732163</v>
      </c>
      <c r="BU144" s="604">
        <f t="shared" si="512"/>
        <v>892751.7047709825</v>
      </c>
      <c r="BV144" s="606">
        <f t="shared" si="512"/>
        <v>893154.93969464325</v>
      </c>
      <c r="BW144" s="604">
        <f t="shared" si="592"/>
        <v>4852710.3</v>
      </c>
      <c r="BX144" s="604">
        <f t="shared" si="593"/>
        <v>4985822.3</v>
      </c>
      <c r="BY144" s="604">
        <f t="shared" si="594"/>
        <v>4652715.3</v>
      </c>
      <c r="BZ144" s="604">
        <f t="shared" si="595"/>
        <v>5170684.7200000007</v>
      </c>
      <c r="CA144" s="604">
        <f t="shared" si="596"/>
        <v>5537331.3799999999</v>
      </c>
      <c r="CB144" s="604">
        <f t="shared" si="597"/>
        <v>5425135.7199999997</v>
      </c>
      <c r="CC144" s="604">
        <f t="shared" si="598"/>
        <v>5392158.3600000003</v>
      </c>
      <c r="CD144" s="604">
        <f t="shared" si="599"/>
        <v>5122426.46</v>
      </c>
      <c r="CE144" s="605">
        <f t="shared" si="600"/>
        <v>5178874.1987734586</v>
      </c>
      <c r="CF144" s="604">
        <f t="shared" si="601"/>
        <v>5236064.3322971091</v>
      </c>
      <c r="CG144" s="604">
        <f t="shared" si="602"/>
        <v>5294006.6947193015</v>
      </c>
      <c r="CH144" s="606">
        <f t="shared" si="603"/>
        <v>5352711.2504566489</v>
      </c>
      <c r="CI144" s="159">
        <f t="shared" si="604"/>
        <v>469.85714285714283</v>
      </c>
      <c r="CJ144" s="157">
        <v>382</v>
      </c>
      <c r="CK144" s="158">
        <v>394</v>
      </c>
      <c r="CL144" s="158">
        <v>425</v>
      </c>
      <c r="CM144" s="158">
        <v>447</v>
      </c>
      <c r="CN144" s="158">
        <v>470</v>
      </c>
      <c r="CO144" s="158">
        <v>500</v>
      </c>
      <c r="CP144" s="158">
        <v>508</v>
      </c>
      <c r="CQ144" s="158">
        <v>545</v>
      </c>
      <c r="CR144" s="157">
        <f t="shared" si="605"/>
        <v>555.06531580697106</v>
      </c>
      <c r="CS144" s="158">
        <f t="shared" si="513"/>
        <v>565.130631613942</v>
      </c>
      <c r="CT144" s="158">
        <f t="shared" si="513"/>
        <v>575.19594742091294</v>
      </c>
      <c r="CU144" s="158">
        <f t="shared" si="513"/>
        <v>585.261263227884</v>
      </c>
      <c r="CV144" s="310">
        <f t="shared" si="606"/>
        <v>570.16328951742753</v>
      </c>
      <c r="CW144" s="604">
        <f t="shared" si="607"/>
        <v>23942.636025356122</v>
      </c>
      <c r="CX144" s="600">
        <f t="shared" si="532"/>
        <v>23942.636025356122</v>
      </c>
      <c r="CY144" s="604">
        <f t="shared" si="533"/>
        <v>25032.781477250788</v>
      </c>
      <c r="CZ144" s="604">
        <f t="shared" si="534"/>
        <v>25146.285287234725</v>
      </c>
      <c r="DA144" s="604">
        <f t="shared" si="535"/>
        <v>25232.422514871636</v>
      </c>
      <c r="DB144" s="604">
        <f t="shared" si="536"/>
        <v>26048.122113012643</v>
      </c>
      <c r="DC144" s="604">
        <f t="shared" si="536"/>
        <v>26479.357627926373</v>
      </c>
      <c r="DD144" s="604">
        <f t="shared" ref="DD144" si="637">DD143</f>
        <v>26931.540509428491</v>
      </c>
      <c r="DE144" s="605">
        <f t="shared" si="536"/>
        <v>27150.99054421578</v>
      </c>
      <c r="DF144" s="604">
        <f t="shared" si="536"/>
        <v>27524.333956490984</v>
      </c>
      <c r="DG144" s="604">
        <f t="shared" si="536"/>
        <v>27884.378428171603</v>
      </c>
      <c r="DH144" s="606">
        <f t="shared" si="536"/>
        <v>28231.822111100952</v>
      </c>
      <c r="DJ144" s="9" t="s">
        <v>137</v>
      </c>
      <c r="DK144" s="603">
        <f t="shared" si="538"/>
        <v>3176.616492146597</v>
      </c>
      <c r="DL144" s="600">
        <f t="shared" si="539"/>
        <v>3502.1763959390864</v>
      </c>
      <c r="DM144" s="600">
        <f t="shared" si="540"/>
        <v>2266.9970588235292</v>
      </c>
      <c r="DN144" s="600">
        <f t="shared" si="541"/>
        <v>3190.6991051454138</v>
      </c>
      <c r="DO144" s="600">
        <f t="shared" si="542"/>
        <v>3582.2021276595747</v>
      </c>
      <c r="DP144" s="600">
        <f t="shared" si="543"/>
        <v>2755.27</v>
      </c>
      <c r="DQ144" s="600">
        <f t="shared" si="544"/>
        <v>2631.5132874015749</v>
      </c>
      <c r="DR144" s="601">
        <f t="shared" si="545"/>
        <v>2044.8211009174313</v>
      </c>
      <c r="DS144" s="600">
        <f t="shared" si="546"/>
        <v>2008.6492740654387</v>
      </c>
      <c r="DT144" s="600">
        <f t="shared" si="547"/>
        <v>1973.7659311150917</v>
      </c>
      <c r="DU144" s="600">
        <f t="shared" si="548"/>
        <v>1940.1034307828902</v>
      </c>
      <c r="DV144" s="600">
        <f t="shared" si="549"/>
        <v>1907.5987849610897</v>
      </c>
      <c r="DW144" s="603">
        <f t="shared" si="550"/>
        <v>24008.412303664922</v>
      </c>
      <c r="DX144" s="600">
        <f t="shared" si="551"/>
        <v>24209.399746192892</v>
      </c>
      <c r="DY144" s="600">
        <f t="shared" si="552"/>
        <v>23018.308823529413</v>
      </c>
      <c r="DZ144" s="600">
        <f t="shared" si="553"/>
        <v>22118.010067114094</v>
      </c>
      <c r="EA144" s="600">
        <f t="shared" si="554"/>
        <v>21869.28510638298</v>
      </c>
      <c r="EB144" s="600">
        <f t="shared" si="555"/>
        <v>22448.31</v>
      </c>
      <c r="EC144" s="600">
        <f t="shared" si="556"/>
        <v>23186.728838582676</v>
      </c>
      <c r="ED144" s="600">
        <f t="shared" si="557"/>
        <v>22535.771559633027</v>
      </c>
      <c r="EE144" s="603">
        <f t="shared" si="558"/>
        <v>22870.813500680462</v>
      </c>
      <c r="EF144" s="600">
        <f t="shared" si="559"/>
        <v>23193.920845524572</v>
      </c>
      <c r="EG144" s="600">
        <f t="shared" si="560"/>
        <v>23505.720122292088</v>
      </c>
      <c r="EH144" s="601">
        <f t="shared" si="561"/>
        <v>23806.794759018525</v>
      </c>
      <c r="EI144" s="603">
        <f t="shared" si="609"/>
        <v>27185.028795811519</v>
      </c>
      <c r="EJ144" s="600">
        <f t="shared" si="610"/>
        <v>27711.576142131977</v>
      </c>
      <c r="EK144" s="600">
        <f t="shared" si="611"/>
        <v>25285.305882352943</v>
      </c>
      <c r="EL144" s="600">
        <f t="shared" si="612"/>
        <v>25308.709172259507</v>
      </c>
      <c r="EM144" s="600">
        <f t="shared" si="613"/>
        <v>25451.487234042554</v>
      </c>
      <c r="EN144" s="600">
        <f t="shared" si="614"/>
        <v>25203.58</v>
      </c>
      <c r="EO144" s="600">
        <f t="shared" si="615"/>
        <v>25818.242125984252</v>
      </c>
      <c r="EP144" s="601">
        <f t="shared" si="616"/>
        <v>24580.592660550457</v>
      </c>
      <c r="EQ144" s="600">
        <f t="shared" si="617"/>
        <v>24879.462774745902</v>
      </c>
      <c r="ER144" s="600">
        <f t="shared" si="618"/>
        <v>25167.686776639664</v>
      </c>
      <c r="ES144" s="600">
        <f t="shared" si="619"/>
        <v>25445.823553074977</v>
      </c>
      <c r="ET144" s="601">
        <f t="shared" si="620"/>
        <v>25714.393543979615</v>
      </c>
      <c r="EV144" s="605">
        <v>3881936.3</v>
      </c>
      <c r="EW144" s="604">
        <v>3881936.3</v>
      </c>
      <c r="EX144" s="604">
        <v>3881936.3</v>
      </c>
      <c r="EY144" s="604">
        <v>4029690.72</v>
      </c>
      <c r="EZ144" s="604">
        <v>4190423.38</v>
      </c>
      <c r="FA144" s="604">
        <v>4323027.72</v>
      </c>
      <c r="FB144" s="604">
        <v>4322711.3600000003</v>
      </c>
      <c r="FC144" s="604">
        <v>4230884.46</v>
      </c>
      <c r="FD144" s="605">
        <f t="shared" si="621"/>
        <v>4286928.9638497978</v>
      </c>
      <c r="FE144" s="604">
        <f t="shared" si="515"/>
        <v>4343715.8624497876</v>
      </c>
      <c r="FF144" s="604">
        <f t="shared" si="515"/>
        <v>4401254.9899483193</v>
      </c>
      <c r="FG144" s="606">
        <f t="shared" si="515"/>
        <v>4459556.3107620059</v>
      </c>
    </row>
    <row r="145" spans="1:163" x14ac:dyDescent="0.25">
      <c r="A145" s="108">
        <v>147</v>
      </c>
      <c r="B145" s="130" t="s">
        <v>138</v>
      </c>
      <c r="C145" s="605">
        <v>1468085</v>
      </c>
      <c r="D145" s="604">
        <v>1553951</v>
      </c>
      <c r="E145" s="604">
        <v>1410582</v>
      </c>
      <c r="F145" s="604">
        <v>1473854</v>
      </c>
      <c r="G145" s="604">
        <v>1564180</v>
      </c>
      <c r="H145" s="604">
        <v>1730850</v>
      </c>
      <c r="I145" s="600">
        <v>1602510</v>
      </c>
      <c r="J145" s="601">
        <v>1864836</v>
      </c>
      <c r="K145" s="600">
        <f t="shared" ref="K145:N145" si="638">J145*K$186</f>
        <v>1918762.1361199366</v>
      </c>
      <c r="L145" s="600">
        <f t="shared" si="638"/>
        <v>1972688.2722398732</v>
      </c>
      <c r="M145" s="600">
        <f t="shared" si="638"/>
        <v>2026614.4083598098</v>
      </c>
      <c r="N145" s="600">
        <f t="shared" si="638"/>
        <v>2080540.5444797459</v>
      </c>
      <c r="O145" s="603">
        <v>97471</v>
      </c>
      <c r="P145" s="600">
        <v>74701</v>
      </c>
      <c r="Q145" s="600">
        <v>69646</v>
      </c>
      <c r="R145" s="600">
        <v>77621</v>
      </c>
      <c r="S145" s="600">
        <v>80549</v>
      </c>
      <c r="T145" s="600">
        <v>77183</v>
      </c>
      <c r="U145" s="600">
        <v>77963</v>
      </c>
      <c r="V145" s="600">
        <v>86489</v>
      </c>
      <c r="W145" s="603">
        <f t="shared" si="563"/>
        <v>86495.786448719271</v>
      </c>
      <c r="X145" s="600">
        <f t="shared" si="511"/>
        <v>86502.572897438542</v>
      </c>
      <c r="Y145" s="600">
        <f t="shared" si="511"/>
        <v>86509.359346157813</v>
      </c>
      <c r="Z145" s="601">
        <f t="shared" si="511"/>
        <v>86516.145794877084</v>
      </c>
      <c r="AA145" s="604">
        <f t="shared" si="564"/>
        <v>1370614</v>
      </c>
      <c r="AB145" s="604">
        <f t="shared" si="565"/>
        <v>1479250</v>
      </c>
      <c r="AC145" s="604">
        <f t="shared" si="566"/>
        <v>1340936</v>
      </c>
      <c r="AD145" s="604">
        <f t="shared" si="567"/>
        <v>1396233</v>
      </c>
      <c r="AE145" s="604">
        <f t="shared" si="568"/>
        <v>1483631</v>
      </c>
      <c r="AF145" s="604">
        <f t="shared" si="569"/>
        <v>1653667</v>
      </c>
      <c r="AG145" s="604">
        <f t="shared" si="570"/>
        <v>1524547</v>
      </c>
      <c r="AH145" s="604">
        <f t="shared" si="571"/>
        <v>1778347</v>
      </c>
      <c r="AI145" s="605">
        <f t="shared" si="572"/>
        <v>1832266.3496712174</v>
      </c>
      <c r="AJ145" s="604">
        <f t="shared" si="573"/>
        <v>1886185.6993424348</v>
      </c>
      <c r="AK145" s="604">
        <f t="shared" si="574"/>
        <v>1940105.0490136519</v>
      </c>
      <c r="AL145" s="606">
        <f t="shared" si="575"/>
        <v>1994024.3986848688</v>
      </c>
      <c r="AM145" s="600">
        <f t="shared" si="576"/>
        <v>1314260.25</v>
      </c>
      <c r="AN145" s="600">
        <f t="shared" si="577"/>
        <v>1385730</v>
      </c>
      <c r="AO145" s="600">
        <f t="shared" si="578"/>
        <v>1288922.25</v>
      </c>
      <c r="AP145" s="600">
        <f t="shared" si="579"/>
        <v>1257196.75</v>
      </c>
      <c r="AQ145" s="600">
        <f t="shared" si="580"/>
        <v>1455234.75</v>
      </c>
      <c r="AR145" s="600">
        <f t="shared" si="581"/>
        <v>1653667</v>
      </c>
      <c r="AS145" s="600">
        <f t="shared" si="582"/>
        <v>1524547</v>
      </c>
      <c r="AT145" s="600">
        <f t="shared" si="583"/>
        <v>1778347</v>
      </c>
      <c r="AU145" s="603">
        <f t="shared" si="584"/>
        <v>1832266.3496712174</v>
      </c>
      <c r="AV145" s="600">
        <f t="shared" si="523"/>
        <v>1886185.6993424348</v>
      </c>
      <c r="AW145" s="600">
        <f t="shared" si="524"/>
        <v>1940105.0490136519</v>
      </c>
      <c r="AX145" s="601">
        <f t="shared" si="525"/>
        <v>1994024.3986848688</v>
      </c>
      <c r="AY145" s="600">
        <f t="shared" si="526"/>
        <v>56353.75</v>
      </c>
      <c r="AZ145" s="600">
        <f t="shared" si="527"/>
        <v>93520</v>
      </c>
      <c r="BA145" s="600">
        <f t="shared" si="528"/>
        <v>52013.75</v>
      </c>
      <c r="BB145" s="600">
        <f t="shared" si="529"/>
        <v>139036.25</v>
      </c>
      <c r="BC145" s="600">
        <f t="shared" si="530"/>
        <v>28396.25</v>
      </c>
      <c r="BD145" s="600">
        <f t="shared" si="531"/>
        <v>0</v>
      </c>
      <c r="BE145" s="600">
        <f t="shared" si="585"/>
        <v>0</v>
      </c>
      <c r="BF145" s="600">
        <f t="shared" si="586"/>
        <v>0</v>
      </c>
      <c r="BG145" s="603">
        <f t="shared" si="587"/>
        <v>0</v>
      </c>
      <c r="BH145" s="600">
        <f t="shared" si="588"/>
        <v>0</v>
      </c>
      <c r="BI145" s="600">
        <f t="shared" si="589"/>
        <v>0</v>
      </c>
      <c r="BJ145" s="601">
        <f t="shared" si="590"/>
        <v>0</v>
      </c>
      <c r="BK145" s="604">
        <v>45083</v>
      </c>
      <c r="BL145" s="604">
        <v>74816</v>
      </c>
      <c r="BM145" s="604">
        <v>41611</v>
      </c>
      <c r="BN145" s="604">
        <v>111229</v>
      </c>
      <c r="BO145" s="604">
        <v>22717</v>
      </c>
      <c r="BP145" s="604">
        <v>0</v>
      </c>
      <c r="BQ145" s="604">
        <v>0</v>
      </c>
      <c r="BR145" s="604">
        <v>0</v>
      </c>
      <c r="BS145" s="605">
        <f t="shared" si="591"/>
        <v>0</v>
      </c>
      <c r="BT145" s="604">
        <f t="shared" si="512"/>
        <v>0</v>
      </c>
      <c r="BU145" s="604">
        <f t="shared" si="512"/>
        <v>0</v>
      </c>
      <c r="BV145" s="606">
        <f t="shared" si="512"/>
        <v>0</v>
      </c>
      <c r="BW145" s="604">
        <f t="shared" si="592"/>
        <v>603041.94000000006</v>
      </c>
      <c r="BX145" s="604">
        <f t="shared" si="593"/>
        <v>632774.94000000006</v>
      </c>
      <c r="BY145" s="604">
        <f t="shared" si="594"/>
        <v>599569.94000000006</v>
      </c>
      <c r="BZ145" s="604">
        <f t="shared" si="595"/>
        <v>672265.52</v>
      </c>
      <c r="CA145" s="604">
        <f t="shared" si="596"/>
        <v>583753.52</v>
      </c>
      <c r="CB145" s="604">
        <f t="shared" si="597"/>
        <v>561036.52</v>
      </c>
      <c r="CC145" s="604">
        <f t="shared" si="598"/>
        <v>561004.4</v>
      </c>
      <c r="CD145" s="604">
        <f t="shared" si="599"/>
        <v>550566.06000000006</v>
      </c>
      <c r="CE145" s="605">
        <f t="shared" si="600"/>
        <v>557859.14539643703</v>
      </c>
      <c r="CF145" s="604">
        <f t="shared" si="601"/>
        <v>565248.83880863094</v>
      </c>
      <c r="CG145" s="604">
        <f t="shared" si="602"/>
        <v>572736.41995678272</v>
      </c>
      <c r="CH145" s="606">
        <f t="shared" si="603"/>
        <v>580323.18551293493</v>
      </c>
      <c r="CI145" s="159">
        <f t="shared" si="604"/>
        <v>47.714285714285715</v>
      </c>
      <c r="CJ145" s="157">
        <v>35</v>
      </c>
      <c r="CK145" s="158">
        <v>39</v>
      </c>
      <c r="CL145" s="158">
        <v>45</v>
      </c>
      <c r="CM145" s="158">
        <v>40</v>
      </c>
      <c r="CN145" s="158">
        <v>41</v>
      </c>
      <c r="CO145" s="158">
        <v>60</v>
      </c>
      <c r="CP145" s="158">
        <v>58</v>
      </c>
      <c r="CQ145" s="158">
        <v>51</v>
      </c>
      <c r="CR145" s="157">
        <f t="shared" si="605"/>
        <v>51.941891937900039</v>
      </c>
      <c r="CS145" s="158">
        <f t="shared" si="513"/>
        <v>52.883783875800077</v>
      </c>
      <c r="CT145" s="158">
        <f t="shared" si="513"/>
        <v>53.825675813700116</v>
      </c>
      <c r="CU145" s="158">
        <f t="shared" si="513"/>
        <v>54.767567751600154</v>
      </c>
      <c r="CV145" s="310">
        <f t="shared" si="606"/>
        <v>53.354729844750096</v>
      </c>
      <c r="CW145" s="604">
        <f t="shared" si="607"/>
        <v>23942.636025356122</v>
      </c>
      <c r="CX145" s="600">
        <f t="shared" si="532"/>
        <v>23942.636025356122</v>
      </c>
      <c r="CY145" s="604">
        <f t="shared" si="533"/>
        <v>25032.781477250788</v>
      </c>
      <c r="CZ145" s="604">
        <f t="shared" si="534"/>
        <v>25146.285287234725</v>
      </c>
      <c r="DA145" s="604">
        <f t="shared" si="535"/>
        <v>25232.422514871636</v>
      </c>
      <c r="DB145" s="604">
        <f t="shared" si="536"/>
        <v>26048.122113012643</v>
      </c>
      <c r="DC145" s="604">
        <f t="shared" si="536"/>
        <v>26479.357627926373</v>
      </c>
      <c r="DD145" s="604">
        <f t="shared" ref="DD145" si="639">DD144</f>
        <v>26931.540509428491</v>
      </c>
      <c r="DE145" s="605">
        <f t="shared" si="536"/>
        <v>27150.99054421578</v>
      </c>
      <c r="DF145" s="604">
        <f t="shared" si="536"/>
        <v>27524.333956490984</v>
      </c>
      <c r="DG145" s="604">
        <f t="shared" si="536"/>
        <v>27884.378428171603</v>
      </c>
      <c r="DH145" s="606">
        <f t="shared" si="536"/>
        <v>28231.822111100952</v>
      </c>
      <c r="DJ145" s="9" t="s">
        <v>138</v>
      </c>
      <c r="DK145" s="603">
        <f t="shared" si="538"/>
        <v>1610.1071428571429</v>
      </c>
      <c r="DL145" s="600">
        <f t="shared" si="539"/>
        <v>2397.9487179487178</v>
      </c>
      <c r="DM145" s="600">
        <f t="shared" si="540"/>
        <v>1155.8611111111111</v>
      </c>
      <c r="DN145" s="600">
        <f t="shared" si="541"/>
        <v>3475.90625</v>
      </c>
      <c r="DO145" s="600">
        <f t="shared" si="542"/>
        <v>692.59146341463418</v>
      </c>
      <c r="DP145" s="600">
        <f t="shared" si="543"/>
        <v>0</v>
      </c>
      <c r="DQ145" s="600">
        <f t="shared" si="544"/>
        <v>0</v>
      </c>
      <c r="DR145" s="601">
        <f t="shared" si="545"/>
        <v>0</v>
      </c>
      <c r="DS145" s="600">
        <f t="shared" si="546"/>
        <v>0</v>
      </c>
      <c r="DT145" s="600">
        <f t="shared" si="547"/>
        <v>0</v>
      </c>
      <c r="DU145" s="600">
        <f t="shared" si="548"/>
        <v>0</v>
      </c>
      <c r="DV145" s="600">
        <f t="shared" si="549"/>
        <v>0</v>
      </c>
      <c r="DW145" s="603">
        <f t="shared" si="550"/>
        <v>37550.292857142857</v>
      </c>
      <c r="DX145" s="600">
        <f t="shared" si="551"/>
        <v>35531.538461538461</v>
      </c>
      <c r="DY145" s="600">
        <f t="shared" si="552"/>
        <v>28642.716666666667</v>
      </c>
      <c r="DZ145" s="600">
        <f t="shared" si="553"/>
        <v>31429.918750000001</v>
      </c>
      <c r="EA145" s="600">
        <f t="shared" si="554"/>
        <v>35493.530487804877</v>
      </c>
      <c r="EB145" s="600">
        <f t="shared" si="555"/>
        <v>27561.116666666665</v>
      </c>
      <c r="EC145" s="600">
        <f t="shared" si="556"/>
        <v>26285.293103448275</v>
      </c>
      <c r="ED145" s="600">
        <f t="shared" si="557"/>
        <v>34869.549019607846</v>
      </c>
      <c r="EE145" s="603">
        <f t="shared" si="558"/>
        <v>35275.310184346243</v>
      </c>
      <c r="EF145" s="600">
        <f t="shared" si="559"/>
        <v>35666.617649225438</v>
      </c>
      <c r="EG145" s="600">
        <f t="shared" si="560"/>
        <v>36044.2301872565</v>
      </c>
      <c r="EH145" s="601">
        <f t="shared" si="561"/>
        <v>36408.854373975904</v>
      </c>
      <c r="EI145" s="603">
        <f t="shared" si="609"/>
        <v>39160.400000000001</v>
      </c>
      <c r="EJ145" s="600">
        <f t="shared" si="610"/>
        <v>37929.48717948718</v>
      </c>
      <c r="EK145" s="600">
        <f t="shared" si="611"/>
        <v>29798.577777777777</v>
      </c>
      <c r="EL145" s="600">
        <f t="shared" si="612"/>
        <v>34905.824999999997</v>
      </c>
      <c r="EM145" s="600">
        <f t="shared" si="613"/>
        <v>36186.121951219509</v>
      </c>
      <c r="EN145" s="600">
        <f t="shared" si="614"/>
        <v>27561.116666666665</v>
      </c>
      <c r="EO145" s="600">
        <f t="shared" si="615"/>
        <v>26285.293103448275</v>
      </c>
      <c r="EP145" s="601">
        <f t="shared" si="616"/>
        <v>34869.549019607846</v>
      </c>
      <c r="EQ145" s="600">
        <f t="shared" si="617"/>
        <v>35275.310184346243</v>
      </c>
      <c r="ER145" s="600">
        <f t="shared" si="618"/>
        <v>35666.617649225438</v>
      </c>
      <c r="ES145" s="600">
        <f t="shared" si="619"/>
        <v>36044.2301872565</v>
      </c>
      <c r="ET145" s="601">
        <f t="shared" si="620"/>
        <v>36408.854373975904</v>
      </c>
      <c r="EV145" s="605">
        <v>557958.94000000006</v>
      </c>
      <c r="EW145" s="604">
        <v>557958.94000000006</v>
      </c>
      <c r="EX145" s="604">
        <v>557958.94000000006</v>
      </c>
      <c r="EY145" s="604">
        <v>561036.52</v>
      </c>
      <c r="EZ145" s="604">
        <v>561036.52</v>
      </c>
      <c r="FA145" s="604">
        <v>561036.52</v>
      </c>
      <c r="FB145" s="604">
        <v>561004.4</v>
      </c>
      <c r="FC145" s="604">
        <v>550566.06000000006</v>
      </c>
      <c r="FD145" s="605">
        <f t="shared" si="621"/>
        <v>557859.14539643703</v>
      </c>
      <c r="FE145" s="604">
        <f t="shared" si="515"/>
        <v>565248.83880863094</v>
      </c>
      <c r="FF145" s="604">
        <f t="shared" si="515"/>
        <v>572736.41995678272</v>
      </c>
      <c r="FG145" s="606">
        <f t="shared" si="515"/>
        <v>580323.18551293493</v>
      </c>
    </row>
    <row r="146" spans="1:163" x14ac:dyDescent="0.25">
      <c r="A146" s="108">
        <v>148</v>
      </c>
      <c r="B146" s="130" t="s">
        <v>139</v>
      </c>
      <c r="C146" s="605">
        <v>21674468</v>
      </c>
      <c r="D146" s="604">
        <v>21878642</v>
      </c>
      <c r="E146" s="604">
        <v>24081667</v>
      </c>
      <c r="F146" s="604">
        <v>23073419</v>
      </c>
      <c r="G146" s="604">
        <v>23696263</v>
      </c>
      <c r="H146" s="604">
        <v>24031047</v>
      </c>
      <c r="I146" s="600">
        <v>24655500</v>
      </c>
      <c r="J146" s="601">
        <v>25643338</v>
      </c>
      <c r="K146" s="600">
        <f t="shared" ref="K146:N146" si="640">J146*K$186</f>
        <v>26384875.666345749</v>
      </c>
      <c r="L146" s="600">
        <f t="shared" si="640"/>
        <v>27126413.332691498</v>
      </c>
      <c r="M146" s="600">
        <f t="shared" si="640"/>
        <v>27867950.999037247</v>
      </c>
      <c r="N146" s="600">
        <f t="shared" si="640"/>
        <v>28609488.665382992</v>
      </c>
      <c r="O146" s="603">
        <v>1184115</v>
      </c>
      <c r="P146" s="600">
        <v>1301904</v>
      </c>
      <c r="Q146" s="600">
        <v>1324852</v>
      </c>
      <c r="R146" s="600">
        <v>1260075</v>
      </c>
      <c r="S146" s="600">
        <v>1233066</v>
      </c>
      <c r="T146" s="600">
        <v>1170836</v>
      </c>
      <c r="U146" s="600">
        <v>1170251</v>
      </c>
      <c r="V146" s="600">
        <v>1345106</v>
      </c>
      <c r="W146" s="603">
        <f t="shared" si="563"/>
        <v>1345211.5451316466</v>
      </c>
      <c r="X146" s="600">
        <f t="shared" si="511"/>
        <v>1345317.0902632931</v>
      </c>
      <c r="Y146" s="600">
        <f t="shared" si="511"/>
        <v>1345422.6353949397</v>
      </c>
      <c r="Z146" s="601">
        <f t="shared" si="511"/>
        <v>1345528.1805265862</v>
      </c>
      <c r="AA146" s="604">
        <f t="shared" si="564"/>
        <v>20490353</v>
      </c>
      <c r="AB146" s="604">
        <f t="shared" si="565"/>
        <v>20576738</v>
      </c>
      <c r="AC146" s="604">
        <f t="shared" si="566"/>
        <v>22756815</v>
      </c>
      <c r="AD146" s="604">
        <f t="shared" si="567"/>
        <v>21813344</v>
      </c>
      <c r="AE146" s="604">
        <f t="shared" si="568"/>
        <v>22463197</v>
      </c>
      <c r="AF146" s="604">
        <f t="shared" si="569"/>
        <v>22860211</v>
      </c>
      <c r="AG146" s="604">
        <f t="shared" si="570"/>
        <v>23485249</v>
      </c>
      <c r="AH146" s="604">
        <f t="shared" si="571"/>
        <v>24298232</v>
      </c>
      <c r="AI146" s="605">
        <f t="shared" si="572"/>
        <v>25039664.121214103</v>
      </c>
      <c r="AJ146" s="604">
        <f t="shared" si="573"/>
        <v>25781096.242428206</v>
      </c>
      <c r="AK146" s="604">
        <f t="shared" si="574"/>
        <v>26522528.363642309</v>
      </c>
      <c r="AL146" s="606">
        <f t="shared" si="575"/>
        <v>27263960.484856404</v>
      </c>
      <c r="AM146" s="600">
        <f t="shared" si="576"/>
        <v>17985054.25</v>
      </c>
      <c r="AN146" s="600">
        <f t="shared" si="577"/>
        <v>18053059.25</v>
      </c>
      <c r="AO146" s="600">
        <f t="shared" si="578"/>
        <v>20071323.75</v>
      </c>
      <c r="AP146" s="600">
        <f t="shared" si="579"/>
        <v>19331962.75</v>
      </c>
      <c r="AQ146" s="600">
        <f t="shared" si="580"/>
        <v>20084024.5</v>
      </c>
      <c r="AR146" s="600">
        <f t="shared" si="581"/>
        <v>20525439.75</v>
      </c>
      <c r="AS146" s="600">
        <f t="shared" si="582"/>
        <v>21115541.5</v>
      </c>
      <c r="AT146" s="600">
        <f t="shared" si="583"/>
        <v>21998110.75</v>
      </c>
      <c r="AU146" s="603">
        <f t="shared" si="584"/>
        <v>22736954.712108992</v>
      </c>
      <c r="AV146" s="600">
        <f t="shared" si="523"/>
        <v>23475830.558472615</v>
      </c>
      <c r="AW146" s="600">
        <f t="shared" si="524"/>
        <v>24214737.164234813</v>
      </c>
      <c r="AX146" s="601">
        <f t="shared" si="525"/>
        <v>24953673.327417638</v>
      </c>
      <c r="AY146" s="600">
        <f t="shared" si="526"/>
        <v>2505298.75</v>
      </c>
      <c r="AZ146" s="600">
        <f t="shared" si="527"/>
        <v>2523678.75</v>
      </c>
      <c r="BA146" s="600">
        <f t="shared" si="528"/>
        <v>2685491.25</v>
      </c>
      <c r="BB146" s="600">
        <f t="shared" si="529"/>
        <v>2481381.25</v>
      </c>
      <c r="BC146" s="600">
        <f t="shared" si="530"/>
        <v>2379172.5</v>
      </c>
      <c r="BD146" s="600">
        <f t="shared" si="531"/>
        <v>2334771.25</v>
      </c>
      <c r="BE146" s="600">
        <f t="shared" si="585"/>
        <v>2369707.5</v>
      </c>
      <c r="BF146" s="600">
        <f t="shared" si="586"/>
        <v>2300121.25</v>
      </c>
      <c r="BG146" s="603">
        <f t="shared" si="587"/>
        <v>2301161.5702728019</v>
      </c>
      <c r="BH146" s="600">
        <f t="shared" si="588"/>
        <v>2302201.8905456038</v>
      </c>
      <c r="BI146" s="600">
        <f t="shared" si="589"/>
        <v>2303242.2108184057</v>
      </c>
      <c r="BJ146" s="601">
        <f t="shared" si="590"/>
        <v>2304282.5310912072</v>
      </c>
      <c r="BK146" s="604">
        <v>2004239</v>
      </c>
      <c r="BL146" s="604">
        <v>2018943</v>
      </c>
      <c r="BM146" s="604">
        <v>2148393</v>
      </c>
      <c r="BN146" s="604">
        <v>1985105</v>
      </c>
      <c r="BO146" s="604">
        <v>1903338</v>
      </c>
      <c r="BP146" s="604">
        <v>1867817</v>
      </c>
      <c r="BQ146" s="604">
        <v>1895766</v>
      </c>
      <c r="BR146" s="604">
        <v>1840097</v>
      </c>
      <c r="BS146" s="605">
        <f t="shared" si="591"/>
        <v>1840929.2562182415</v>
      </c>
      <c r="BT146" s="604">
        <f t="shared" si="512"/>
        <v>1841761.5124364831</v>
      </c>
      <c r="BU146" s="604">
        <f t="shared" si="512"/>
        <v>1842593.7686547246</v>
      </c>
      <c r="BV146" s="606">
        <f t="shared" si="512"/>
        <v>1843426.0248729659</v>
      </c>
      <c r="BW146" s="604">
        <f t="shared" si="592"/>
        <v>6721090.2599999998</v>
      </c>
      <c r="BX146" s="604">
        <f t="shared" si="593"/>
        <v>6735794.2599999998</v>
      </c>
      <c r="BY146" s="604">
        <f t="shared" si="594"/>
        <v>6865244.2599999998</v>
      </c>
      <c r="BZ146" s="604">
        <f t="shared" si="595"/>
        <v>6761872.5999999996</v>
      </c>
      <c r="CA146" s="604">
        <f t="shared" si="596"/>
        <v>6686348.3200000003</v>
      </c>
      <c r="CB146" s="604">
        <f t="shared" si="597"/>
        <v>6657179.8200000003</v>
      </c>
      <c r="CC146" s="604">
        <f t="shared" si="598"/>
        <v>6705761.7400000002</v>
      </c>
      <c r="CD146" s="604">
        <f t="shared" si="599"/>
        <v>6524265.5</v>
      </c>
      <c r="CE146" s="605">
        <f t="shared" si="600"/>
        <v>6587146.6970516089</v>
      </c>
      <c r="CF146" s="604">
        <f t="shared" si="601"/>
        <v>6650849.8267596848</v>
      </c>
      <c r="CG146" s="604">
        <f t="shared" si="602"/>
        <v>6715385.7768731993</v>
      </c>
      <c r="CH146" s="606">
        <f t="shared" si="603"/>
        <v>6780765.5793659296</v>
      </c>
      <c r="CI146" s="159">
        <f t="shared" si="604"/>
        <v>744.14285714285711</v>
      </c>
      <c r="CJ146" s="157">
        <v>801</v>
      </c>
      <c r="CK146" s="158">
        <v>796</v>
      </c>
      <c r="CL146" s="158">
        <v>797</v>
      </c>
      <c r="CM146" s="158">
        <v>764</v>
      </c>
      <c r="CN146" s="158">
        <v>717</v>
      </c>
      <c r="CO146" s="158">
        <v>688</v>
      </c>
      <c r="CP146" s="158">
        <v>717</v>
      </c>
      <c r="CQ146" s="158">
        <v>730</v>
      </c>
      <c r="CR146" s="157">
        <f t="shared" si="605"/>
        <v>743.48198264052996</v>
      </c>
      <c r="CS146" s="158">
        <f t="shared" si="513"/>
        <v>756.96396528105993</v>
      </c>
      <c r="CT146" s="158">
        <f t="shared" si="513"/>
        <v>770.44594792158989</v>
      </c>
      <c r="CU146" s="158">
        <f t="shared" si="513"/>
        <v>783.92793056211985</v>
      </c>
      <c r="CV146" s="310">
        <f t="shared" si="606"/>
        <v>763.70495660132485</v>
      </c>
      <c r="CW146" s="604">
        <f t="shared" si="607"/>
        <v>23942.636025356122</v>
      </c>
      <c r="CX146" s="600">
        <f t="shared" si="532"/>
        <v>23942.636025356122</v>
      </c>
      <c r="CY146" s="604">
        <f t="shared" si="533"/>
        <v>25032.781477250788</v>
      </c>
      <c r="CZ146" s="604">
        <f t="shared" si="534"/>
        <v>25146.285287234725</v>
      </c>
      <c r="DA146" s="604">
        <f t="shared" si="535"/>
        <v>25232.422514871636</v>
      </c>
      <c r="DB146" s="604">
        <f t="shared" si="536"/>
        <v>26048.122113012643</v>
      </c>
      <c r="DC146" s="604">
        <f t="shared" si="536"/>
        <v>26479.357627926373</v>
      </c>
      <c r="DD146" s="604">
        <f t="shared" ref="DD146" si="641">DD145</f>
        <v>26931.540509428491</v>
      </c>
      <c r="DE146" s="605">
        <f t="shared" si="536"/>
        <v>27150.99054421578</v>
      </c>
      <c r="DF146" s="604">
        <f t="shared" si="536"/>
        <v>27524.333956490984</v>
      </c>
      <c r="DG146" s="604">
        <f t="shared" si="536"/>
        <v>27884.378428171603</v>
      </c>
      <c r="DH146" s="606">
        <f t="shared" si="536"/>
        <v>28231.822111100952</v>
      </c>
      <c r="DJ146" s="9" t="s">
        <v>139</v>
      </c>
      <c r="DK146" s="603">
        <f t="shared" si="538"/>
        <v>3127.7137952559301</v>
      </c>
      <c r="DL146" s="600">
        <f t="shared" si="539"/>
        <v>3170.450690954774</v>
      </c>
      <c r="DM146" s="600">
        <f t="shared" si="540"/>
        <v>3369.4996863237138</v>
      </c>
      <c r="DN146" s="600">
        <f t="shared" si="541"/>
        <v>3247.8812172774869</v>
      </c>
      <c r="DO146" s="600">
        <f t="shared" si="542"/>
        <v>3318.2322175732215</v>
      </c>
      <c r="DP146" s="600">
        <f t="shared" si="543"/>
        <v>3393.562863372093</v>
      </c>
      <c r="DQ146" s="600">
        <f t="shared" si="544"/>
        <v>3305.0313807531379</v>
      </c>
      <c r="DR146" s="601">
        <f t="shared" si="545"/>
        <v>3150.8510273972602</v>
      </c>
      <c r="DS146" s="600">
        <f t="shared" si="546"/>
        <v>3095.1141036398226</v>
      </c>
      <c r="DT146" s="600">
        <f t="shared" si="547"/>
        <v>3041.3625960263494</v>
      </c>
      <c r="DU146" s="600">
        <f t="shared" si="548"/>
        <v>2989.4922765598244</v>
      </c>
      <c r="DV146" s="600">
        <f t="shared" si="549"/>
        <v>2939.406087290331</v>
      </c>
      <c r="DW146" s="603">
        <f t="shared" si="550"/>
        <v>22453.25124843945</v>
      </c>
      <c r="DX146" s="600">
        <f t="shared" si="551"/>
        <v>22679.722675879399</v>
      </c>
      <c r="DY146" s="600">
        <f t="shared" si="552"/>
        <v>25183.593161856963</v>
      </c>
      <c r="DZ146" s="600">
        <f t="shared" si="553"/>
        <v>25303.616164921466</v>
      </c>
      <c r="EA146" s="600">
        <f t="shared" si="554"/>
        <v>28011.191771269176</v>
      </c>
      <c r="EB146" s="600">
        <f t="shared" si="555"/>
        <v>29833.488008720931</v>
      </c>
      <c r="EC146" s="600">
        <f t="shared" si="556"/>
        <v>29449.848675034867</v>
      </c>
      <c r="ED146" s="600">
        <f t="shared" si="557"/>
        <v>30134.398287671233</v>
      </c>
      <c r="EE146" s="603">
        <f t="shared" si="558"/>
        <v>30583.797700361029</v>
      </c>
      <c r="EF146" s="600">
        <f t="shared" si="559"/>
        <v>31017.188966405971</v>
      </c>
      <c r="EG146" s="600">
        <f t="shared" si="560"/>
        <v>31435.412462301323</v>
      </c>
      <c r="EH146" s="601">
        <f t="shared" si="561"/>
        <v>31839.250753405002</v>
      </c>
      <c r="EI146" s="603">
        <f t="shared" si="609"/>
        <v>25580.965043695382</v>
      </c>
      <c r="EJ146" s="600">
        <f t="shared" si="610"/>
        <v>25850.173366834173</v>
      </c>
      <c r="EK146" s="600">
        <f t="shared" si="611"/>
        <v>28553.092848180677</v>
      </c>
      <c r="EL146" s="600">
        <f t="shared" si="612"/>
        <v>28551.497382198955</v>
      </c>
      <c r="EM146" s="600">
        <f t="shared" si="613"/>
        <v>31329.423988842398</v>
      </c>
      <c r="EN146" s="600">
        <f t="shared" si="614"/>
        <v>33227.050872093023</v>
      </c>
      <c r="EO146" s="600">
        <f t="shared" si="615"/>
        <v>32754.880055788006</v>
      </c>
      <c r="EP146" s="601">
        <f t="shared" si="616"/>
        <v>33285.24931506849</v>
      </c>
      <c r="EQ146" s="600">
        <f t="shared" si="617"/>
        <v>33678.911804000854</v>
      </c>
      <c r="ER146" s="600">
        <f t="shared" si="618"/>
        <v>34058.551562432323</v>
      </c>
      <c r="ES146" s="600">
        <f t="shared" si="619"/>
        <v>34424.904738861151</v>
      </c>
      <c r="ET146" s="601">
        <f t="shared" si="620"/>
        <v>34778.65684069533</v>
      </c>
      <c r="EV146" s="605">
        <v>4716851.26</v>
      </c>
      <c r="EW146" s="604">
        <v>4716851.26</v>
      </c>
      <c r="EX146" s="604">
        <v>4716851.26</v>
      </c>
      <c r="EY146" s="604">
        <v>4776767.5999999996</v>
      </c>
      <c r="EZ146" s="604">
        <v>4783010.32</v>
      </c>
      <c r="FA146" s="604">
        <v>4789362.82</v>
      </c>
      <c r="FB146" s="604">
        <v>4809995.74</v>
      </c>
      <c r="FC146" s="604">
        <v>4684168.5</v>
      </c>
      <c r="FD146" s="605">
        <f t="shared" si="621"/>
        <v>4746217.4408333674</v>
      </c>
      <c r="FE146" s="604">
        <f t="shared" si="515"/>
        <v>4809088.3143232018</v>
      </c>
      <c r="FF146" s="604">
        <f t="shared" si="515"/>
        <v>4872792.0082184747</v>
      </c>
      <c r="FG146" s="606">
        <f t="shared" si="515"/>
        <v>4937339.5544929635</v>
      </c>
    </row>
    <row r="147" spans="1:163" x14ac:dyDescent="0.25">
      <c r="A147" s="108" t="s">
        <v>502</v>
      </c>
      <c r="B147" s="130" t="s">
        <v>140</v>
      </c>
      <c r="C147" s="605">
        <v>0</v>
      </c>
      <c r="D147" s="604">
        <v>0</v>
      </c>
      <c r="E147" s="604">
        <v>0</v>
      </c>
      <c r="F147" s="604">
        <v>0</v>
      </c>
      <c r="G147" s="604">
        <v>0</v>
      </c>
      <c r="H147" s="604">
        <v>0</v>
      </c>
      <c r="I147" s="600">
        <v>0</v>
      </c>
      <c r="J147" s="601">
        <v>0</v>
      </c>
      <c r="K147" s="600">
        <f t="shared" ref="K147:N147" si="642">J147*K$186</f>
        <v>0</v>
      </c>
      <c r="L147" s="600">
        <f t="shared" si="642"/>
        <v>0</v>
      </c>
      <c r="M147" s="600">
        <f t="shared" si="642"/>
        <v>0</v>
      </c>
      <c r="N147" s="600">
        <f t="shared" si="642"/>
        <v>0</v>
      </c>
      <c r="O147" s="603">
        <v>0</v>
      </c>
      <c r="P147" s="600">
        <v>0</v>
      </c>
      <c r="Q147" s="600">
        <v>0</v>
      </c>
      <c r="R147" s="600">
        <v>0</v>
      </c>
      <c r="S147" s="600">
        <v>0</v>
      </c>
      <c r="T147" s="600">
        <v>0</v>
      </c>
      <c r="U147" s="600">
        <v>0</v>
      </c>
      <c r="V147" s="600">
        <v>0</v>
      </c>
      <c r="W147" s="603">
        <f t="shared" si="563"/>
        <v>0</v>
      </c>
      <c r="X147" s="600">
        <f t="shared" ref="X147:Z166" si="643">W147*X$186</f>
        <v>0</v>
      </c>
      <c r="Y147" s="600">
        <f t="shared" si="643"/>
        <v>0</v>
      </c>
      <c r="Z147" s="601">
        <f t="shared" si="643"/>
        <v>0</v>
      </c>
      <c r="AA147" s="604">
        <f t="shared" si="564"/>
        <v>0</v>
      </c>
      <c r="AB147" s="604">
        <f t="shared" si="565"/>
        <v>0</v>
      </c>
      <c r="AC147" s="604">
        <f t="shared" si="566"/>
        <v>0</v>
      </c>
      <c r="AD147" s="604">
        <f t="shared" si="567"/>
        <v>0</v>
      </c>
      <c r="AE147" s="604">
        <f t="shared" si="568"/>
        <v>0</v>
      </c>
      <c r="AF147" s="604">
        <f t="shared" si="569"/>
        <v>0</v>
      </c>
      <c r="AG147" s="604">
        <f t="shared" si="570"/>
        <v>0</v>
      </c>
      <c r="AH147" s="604">
        <f t="shared" si="571"/>
        <v>0</v>
      </c>
      <c r="AI147" s="605">
        <f t="shared" si="572"/>
        <v>0</v>
      </c>
      <c r="AJ147" s="604">
        <f t="shared" si="573"/>
        <v>0</v>
      </c>
      <c r="AK147" s="604">
        <f t="shared" si="574"/>
        <v>0</v>
      </c>
      <c r="AL147" s="606">
        <f t="shared" si="575"/>
        <v>0</v>
      </c>
      <c r="AM147" s="600">
        <f t="shared" si="576"/>
        <v>0</v>
      </c>
      <c r="AN147" s="600">
        <f t="shared" si="577"/>
        <v>0</v>
      </c>
      <c r="AO147" s="600">
        <f t="shared" si="578"/>
        <v>0</v>
      </c>
      <c r="AP147" s="600">
        <f t="shared" si="579"/>
        <v>0</v>
      </c>
      <c r="AQ147" s="600">
        <f t="shared" si="580"/>
        <v>0</v>
      </c>
      <c r="AR147" s="600">
        <f t="shared" si="581"/>
        <v>0</v>
      </c>
      <c r="AS147" s="600">
        <f t="shared" si="582"/>
        <v>0</v>
      </c>
      <c r="AT147" s="600">
        <f t="shared" si="583"/>
        <v>0</v>
      </c>
      <c r="AU147" s="603">
        <f t="shared" si="584"/>
        <v>0</v>
      </c>
      <c r="AV147" s="600">
        <f t="shared" si="523"/>
        <v>0</v>
      </c>
      <c r="AW147" s="600">
        <f t="shared" si="524"/>
        <v>0</v>
      </c>
      <c r="AX147" s="601">
        <f t="shared" si="525"/>
        <v>0</v>
      </c>
      <c r="AY147" s="600">
        <f t="shared" si="526"/>
        <v>0</v>
      </c>
      <c r="AZ147" s="600">
        <f t="shared" si="527"/>
        <v>0</v>
      </c>
      <c r="BA147" s="600">
        <f t="shared" si="528"/>
        <v>0</v>
      </c>
      <c r="BB147" s="600">
        <f t="shared" si="529"/>
        <v>0</v>
      </c>
      <c r="BC147" s="600">
        <f t="shared" si="530"/>
        <v>0</v>
      </c>
      <c r="BD147" s="600">
        <f t="shared" si="531"/>
        <v>0</v>
      </c>
      <c r="BE147" s="600">
        <f t="shared" si="585"/>
        <v>0</v>
      </c>
      <c r="BF147" s="600">
        <f t="shared" si="586"/>
        <v>0</v>
      </c>
      <c r="BG147" s="603">
        <f t="shared" si="587"/>
        <v>0</v>
      </c>
      <c r="BH147" s="600">
        <f t="shared" si="588"/>
        <v>0</v>
      </c>
      <c r="BI147" s="600">
        <f t="shared" si="589"/>
        <v>0</v>
      </c>
      <c r="BJ147" s="601">
        <f t="shared" si="590"/>
        <v>0</v>
      </c>
      <c r="BK147" s="604">
        <v>0</v>
      </c>
      <c r="BL147" s="604">
        <v>0</v>
      </c>
      <c r="BM147" s="604">
        <v>0</v>
      </c>
      <c r="BN147" s="604">
        <v>0</v>
      </c>
      <c r="BO147" s="604">
        <v>0</v>
      </c>
      <c r="BP147" s="604">
        <v>0</v>
      </c>
      <c r="BQ147" s="604">
        <v>0</v>
      </c>
      <c r="BR147" s="604">
        <v>0</v>
      </c>
      <c r="BS147" s="605">
        <f t="shared" si="591"/>
        <v>0</v>
      </c>
      <c r="BT147" s="604">
        <f t="shared" ref="BT147:BV166" si="644">BS147*BT$186</f>
        <v>0</v>
      </c>
      <c r="BU147" s="604">
        <f t="shared" si="644"/>
        <v>0</v>
      </c>
      <c r="BV147" s="606">
        <f t="shared" si="644"/>
        <v>0</v>
      </c>
      <c r="BW147" s="604">
        <f t="shared" si="592"/>
        <v>21950.94</v>
      </c>
      <c r="BX147" s="604">
        <f t="shared" si="593"/>
        <v>21950.94</v>
      </c>
      <c r="BY147" s="604">
        <f t="shared" si="594"/>
        <v>21950.94</v>
      </c>
      <c r="BZ147" s="604">
        <f t="shared" si="595"/>
        <v>21950.94</v>
      </c>
      <c r="CA147" s="604">
        <f t="shared" si="596"/>
        <v>21950.94</v>
      </c>
      <c r="CB147" s="604">
        <f t="shared" si="597"/>
        <v>21950.94</v>
      </c>
      <c r="CC147" s="604">
        <f t="shared" si="598"/>
        <v>19530.5</v>
      </c>
      <c r="CD147" s="604">
        <f t="shared" si="599"/>
        <v>0</v>
      </c>
      <c r="CE147" s="605">
        <f t="shared" si="600"/>
        <v>0</v>
      </c>
      <c r="CF147" s="604">
        <f t="shared" si="601"/>
        <v>0</v>
      </c>
      <c r="CG147" s="604">
        <f t="shared" si="602"/>
        <v>0</v>
      </c>
      <c r="CH147" s="606">
        <f t="shared" si="603"/>
        <v>0</v>
      </c>
      <c r="CI147" s="159">
        <f t="shared" si="604"/>
        <v>0</v>
      </c>
      <c r="CJ147" s="157">
        <v>0</v>
      </c>
      <c r="CK147" s="158">
        <v>0</v>
      </c>
      <c r="CL147" s="158">
        <v>0</v>
      </c>
      <c r="CM147" s="158">
        <v>0</v>
      </c>
      <c r="CN147" s="158">
        <v>0</v>
      </c>
      <c r="CO147" s="158">
        <v>0</v>
      </c>
      <c r="CP147" s="158">
        <v>0</v>
      </c>
      <c r="CQ147" s="158">
        <v>0</v>
      </c>
      <c r="CR147" s="157">
        <f t="shared" si="605"/>
        <v>0</v>
      </c>
      <c r="CS147" s="158">
        <f t="shared" ref="CS147:CU166" si="645">CR147*CS$186</f>
        <v>0</v>
      </c>
      <c r="CT147" s="158">
        <f t="shared" si="645"/>
        <v>0</v>
      </c>
      <c r="CU147" s="158">
        <f t="shared" si="645"/>
        <v>0</v>
      </c>
      <c r="CV147" s="310">
        <f t="shared" si="606"/>
        <v>0</v>
      </c>
      <c r="CW147" s="604">
        <f t="shared" si="607"/>
        <v>23942.636025356122</v>
      </c>
      <c r="CX147" s="600">
        <f t="shared" si="532"/>
        <v>23942.636025356122</v>
      </c>
      <c r="CY147" s="604">
        <f t="shared" si="533"/>
        <v>25032.781477250788</v>
      </c>
      <c r="CZ147" s="604">
        <f t="shared" si="534"/>
        <v>25146.285287234725</v>
      </c>
      <c r="DA147" s="604">
        <f t="shared" si="535"/>
        <v>25232.422514871636</v>
      </c>
      <c r="DB147" s="604">
        <f t="shared" si="536"/>
        <v>26048.122113012643</v>
      </c>
      <c r="DC147" s="604">
        <f t="shared" si="536"/>
        <v>26479.357627926373</v>
      </c>
      <c r="DD147" s="604">
        <f t="shared" ref="DD147" si="646">DD146</f>
        <v>26931.540509428491</v>
      </c>
      <c r="DE147" s="605">
        <f t="shared" si="536"/>
        <v>27150.99054421578</v>
      </c>
      <c r="DF147" s="604">
        <f t="shared" si="536"/>
        <v>27524.333956490984</v>
      </c>
      <c r="DG147" s="604">
        <f t="shared" si="536"/>
        <v>27884.378428171603</v>
      </c>
      <c r="DH147" s="606">
        <f t="shared" si="536"/>
        <v>28231.822111100952</v>
      </c>
      <c r="DJ147" s="9" t="s">
        <v>140</v>
      </c>
      <c r="DK147" s="603">
        <f t="shared" si="538"/>
        <v>0</v>
      </c>
      <c r="DL147" s="600">
        <f t="shared" si="539"/>
        <v>0</v>
      </c>
      <c r="DM147" s="600">
        <f t="shared" si="540"/>
        <v>0</v>
      </c>
      <c r="DN147" s="600">
        <f t="shared" si="541"/>
        <v>0</v>
      </c>
      <c r="DO147" s="600">
        <f t="shared" si="542"/>
        <v>0</v>
      </c>
      <c r="DP147" s="600">
        <f t="shared" si="543"/>
        <v>0</v>
      </c>
      <c r="DQ147" s="600">
        <f t="shared" si="544"/>
        <v>0</v>
      </c>
      <c r="DR147" s="601">
        <f t="shared" si="545"/>
        <v>0</v>
      </c>
      <c r="DS147" s="600">
        <f t="shared" si="546"/>
        <v>0</v>
      </c>
      <c r="DT147" s="600">
        <f t="shared" si="547"/>
        <v>0</v>
      </c>
      <c r="DU147" s="600">
        <f t="shared" si="548"/>
        <v>0</v>
      </c>
      <c r="DV147" s="600">
        <f t="shared" si="549"/>
        <v>0</v>
      </c>
      <c r="DW147" s="603">
        <f t="shared" si="550"/>
        <v>0</v>
      </c>
      <c r="DX147" s="600">
        <f t="shared" si="551"/>
        <v>0</v>
      </c>
      <c r="DY147" s="600">
        <f t="shared" si="552"/>
        <v>0</v>
      </c>
      <c r="DZ147" s="600">
        <f t="shared" si="553"/>
        <v>0</v>
      </c>
      <c r="EA147" s="600">
        <f t="shared" si="554"/>
        <v>0</v>
      </c>
      <c r="EB147" s="600">
        <f t="shared" si="555"/>
        <v>0</v>
      </c>
      <c r="EC147" s="600">
        <f t="shared" si="556"/>
        <v>0</v>
      </c>
      <c r="ED147" s="600">
        <f t="shared" si="557"/>
        <v>0</v>
      </c>
      <c r="EE147" s="603">
        <f t="shared" si="558"/>
        <v>0</v>
      </c>
      <c r="EF147" s="600">
        <f t="shared" si="559"/>
        <v>0</v>
      </c>
      <c r="EG147" s="600">
        <f t="shared" si="560"/>
        <v>0</v>
      </c>
      <c r="EH147" s="601">
        <f t="shared" si="561"/>
        <v>0</v>
      </c>
      <c r="EI147" s="603">
        <f t="shared" si="609"/>
        <v>0</v>
      </c>
      <c r="EJ147" s="600">
        <f t="shared" si="610"/>
        <v>0</v>
      </c>
      <c r="EK147" s="600">
        <f t="shared" si="611"/>
        <v>0</v>
      </c>
      <c r="EL147" s="600">
        <f t="shared" si="612"/>
        <v>0</v>
      </c>
      <c r="EM147" s="600">
        <f t="shared" si="613"/>
        <v>0</v>
      </c>
      <c r="EN147" s="600">
        <f t="shared" si="614"/>
        <v>0</v>
      </c>
      <c r="EO147" s="600">
        <f t="shared" si="615"/>
        <v>0</v>
      </c>
      <c r="EP147" s="601">
        <f t="shared" si="616"/>
        <v>0</v>
      </c>
      <c r="EQ147" s="600">
        <f t="shared" si="617"/>
        <v>0</v>
      </c>
      <c r="ER147" s="600">
        <f t="shared" si="618"/>
        <v>0</v>
      </c>
      <c r="ES147" s="600">
        <f t="shared" si="619"/>
        <v>0</v>
      </c>
      <c r="ET147" s="601">
        <f t="shared" si="620"/>
        <v>0</v>
      </c>
      <c r="EV147" s="605">
        <v>21950.94</v>
      </c>
      <c r="EW147" s="604">
        <v>21950.94</v>
      </c>
      <c r="EX147" s="604">
        <v>21950.94</v>
      </c>
      <c r="EY147" s="604">
        <v>21950.94</v>
      </c>
      <c r="EZ147" s="604">
        <v>21950.94</v>
      </c>
      <c r="FA147" s="604">
        <v>21950.94</v>
      </c>
      <c r="FB147" s="604">
        <v>19530.5</v>
      </c>
      <c r="FC147" s="604">
        <v>0</v>
      </c>
      <c r="FD147" s="605">
        <f t="shared" si="621"/>
        <v>0</v>
      </c>
      <c r="FE147" s="604">
        <f t="shared" si="515"/>
        <v>0</v>
      </c>
      <c r="FF147" s="604">
        <f t="shared" si="515"/>
        <v>0</v>
      </c>
      <c r="FG147" s="606">
        <f t="shared" si="515"/>
        <v>0</v>
      </c>
    </row>
    <row r="148" spans="1:163" x14ac:dyDescent="0.25">
      <c r="A148" s="108" t="s">
        <v>502</v>
      </c>
      <c r="B148" s="130" t="s">
        <v>141</v>
      </c>
      <c r="C148" s="605">
        <v>0</v>
      </c>
      <c r="D148" s="604">
        <v>0</v>
      </c>
      <c r="E148" s="604">
        <v>0</v>
      </c>
      <c r="F148" s="604">
        <v>0</v>
      </c>
      <c r="G148" s="604">
        <v>0</v>
      </c>
      <c r="H148" s="604">
        <v>0</v>
      </c>
      <c r="I148" s="600">
        <v>0</v>
      </c>
      <c r="J148" s="601">
        <v>0</v>
      </c>
      <c r="K148" s="600">
        <f t="shared" ref="K148:N148" si="647">J148*K$186</f>
        <v>0</v>
      </c>
      <c r="L148" s="600">
        <f t="shared" si="647"/>
        <v>0</v>
      </c>
      <c r="M148" s="600">
        <f t="shared" si="647"/>
        <v>0</v>
      </c>
      <c r="N148" s="600">
        <f t="shared" si="647"/>
        <v>0</v>
      </c>
      <c r="O148" s="603">
        <v>0</v>
      </c>
      <c r="P148" s="600">
        <v>0</v>
      </c>
      <c r="Q148" s="600">
        <v>0</v>
      </c>
      <c r="R148" s="600">
        <v>0</v>
      </c>
      <c r="S148" s="600">
        <v>0</v>
      </c>
      <c r="T148" s="600">
        <v>0</v>
      </c>
      <c r="U148" s="600">
        <v>0</v>
      </c>
      <c r="V148" s="600">
        <v>0</v>
      </c>
      <c r="W148" s="603">
        <f t="shared" si="563"/>
        <v>0</v>
      </c>
      <c r="X148" s="600">
        <f t="shared" si="643"/>
        <v>0</v>
      </c>
      <c r="Y148" s="600">
        <f t="shared" si="643"/>
        <v>0</v>
      </c>
      <c r="Z148" s="601">
        <f t="shared" si="643"/>
        <v>0</v>
      </c>
      <c r="AA148" s="604">
        <f t="shared" si="564"/>
        <v>0</v>
      </c>
      <c r="AB148" s="604">
        <f t="shared" si="565"/>
        <v>0</v>
      </c>
      <c r="AC148" s="604">
        <f t="shared" si="566"/>
        <v>0</v>
      </c>
      <c r="AD148" s="604">
        <f t="shared" si="567"/>
        <v>0</v>
      </c>
      <c r="AE148" s="604">
        <f t="shared" si="568"/>
        <v>0</v>
      </c>
      <c r="AF148" s="604">
        <f t="shared" si="569"/>
        <v>0</v>
      </c>
      <c r="AG148" s="604">
        <f t="shared" si="570"/>
        <v>0</v>
      </c>
      <c r="AH148" s="604">
        <f t="shared" si="571"/>
        <v>0</v>
      </c>
      <c r="AI148" s="605">
        <f t="shared" si="572"/>
        <v>0</v>
      </c>
      <c r="AJ148" s="604">
        <f t="shared" si="573"/>
        <v>0</v>
      </c>
      <c r="AK148" s="604">
        <f t="shared" si="574"/>
        <v>0</v>
      </c>
      <c r="AL148" s="606">
        <f t="shared" si="575"/>
        <v>0</v>
      </c>
      <c r="AM148" s="600">
        <f t="shared" si="576"/>
        <v>0</v>
      </c>
      <c r="AN148" s="600">
        <f t="shared" si="577"/>
        <v>0</v>
      </c>
      <c r="AO148" s="600">
        <f t="shared" si="578"/>
        <v>0</v>
      </c>
      <c r="AP148" s="600">
        <f t="shared" si="579"/>
        <v>0</v>
      </c>
      <c r="AQ148" s="600">
        <f t="shared" si="580"/>
        <v>0</v>
      </c>
      <c r="AR148" s="600">
        <f t="shared" si="581"/>
        <v>0</v>
      </c>
      <c r="AS148" s="600">
        <f t="shared" si="582"/>
        <v>0</v>
      </c>
      <c r="AT148" s="600">
        <f t="shared" si="583"/>
        <v>0</v>
      </c>
      <c r="AU148" s="603">
        <f t="shared" si="584"/>
        <v>0</v>
      </c>
      <c r="AV148" s="600">
        <f t="shared" si="523"/>
        <v>0</v>
      </c>
      <c r="AW148" s="600">
        <f t="shared" si="524"/>
        <v>0</v>
      </c>
      <c r="AX148" s="601">
        <f t="shared" si="525"/>
        <v>0</v>
      </c>
      <c r="AY148" s="600">
        <f t="shared" si="526"/>
        <v>0</v>
      </c>
      <c r="AZ148" s="600">
        <f t="shared" si="527"/>
        <v>0</v>
      </c>
      <c r="BA148" s="600">
        <f t="shared" si="528"/>
        <v>0</v>
      </c>
      <c r="BB148" s="600">
        <f t="shared" si="529"/>
        <v>0</v>
      </c>
      <c r="BC148" s="600">
        <f t="shared" si="530"/>
        <v>0</v>
      </c>
      <c r="BD148" s="600">
        <f t="shared" si="531"/>
        <v>0</v>
      </c>
      <c r="BE148" s="600">
        <f t="shared" si="585"/>
        <v>0</v>
      </c>
      <c r="BF148" s="600">
        <f t="shared" si="586"/>
        <v>0</v>
      </c>
      <c r="BG148" s="603">
        <f t="shared" si="587"/>
        <v>0</v>
      </c>
      <c r="BH148" s="600">
        <f t="shared" si="588"/>
        <v>0</v>
      </c>
      <c r="BI148" s="600">
        <f t="shared" si="589"/>
        <v>0</v>
      </c>
      <c r="BJ148" s="601">
        <f t="shared" si="590"/>
        <v>0</v>
      </c>
      <c r="BK148" s="604">
        <v>0</v>
      </c>
      <c r="BL148" s="604">
        <v>0</v>
      </c>
      <c r="BM148" s="604">
        <v>0</v>
      </c>
      <c r="BN148" s="604">
        <v>0</v>
      </c>
      <c r="BO148" s="604">
        <v>0</v>
      </c>
      <c r="BP148" s="604">
        <v>0</v>
      </c>
      <c r="BQ148" s="604">
        <v>0</v>
      </c>
      <c r="BR148" s="604">
        <v>0</v>
      </c>
      <c r="BS148" s="605">
        <f t="shared" si="591"/>
        <v>0</v>
      </c>
      <c r="BT148" s="604">
        <f t="shared" si="644"/>
        <v>0</v>
      </c>
      <c r="BU148" s="604">
        <f t="shared" si="644"/>
        <v>0</v>
      </c>
      <c r="BV148" s="606">
        <f t="shared" si="644"/>
        <v>0</v>
      </c>
      <c r="BW148" s="604">
        <f t="shared" si="592"/>
        <v>52832.340000000004</v>
      </c>
      <c r="BX148" s="604">
        <f t="shared" si="593"/>
        <v>52832.340000000004</v>
      </c>
      <c r="BY148" s="604">
        <f t="shared" si="594"/>
        <v>52832.340000000004</v>
      </c>
      <c r="BZ148" s="604">
        <f t="shared" si="595"/>
        <v>52832.340000000004</v>
      </c>
      <c r="CA148" s="604">
        <f t="shared" si="596"/>
        <v>52832.340000000004</v>
      </c>
      <c r="CB148" s="604">
        <f t="shared" si="597"/>
        <v>52832.340000000004</v>
      </c>
      <c r="CC148" s="604">
        <f t="shared" si="598"/>
        <v>48825.919999999998</v>
      </c>
      <c r="CD148" s="604">
        <f t="shared" si="599"/>
        <v>0</v>
      </c>
      <c r="CE148" s="605">
        <f t="shared" si="600"/>
        <v>0</v>
      </c>
      <c r="CF148" s="604">
        <f t="shared" si="601"/>
        <v>0</v>
      </c>
      <c r="CG148" s="604">
        <f t="shared" si="602"/>
        <v>0</v>
      </c>
      <c r="CH148" s="606">
        <f t="shared" si="603"/>
        <v>0</v>
      </c>
      <c r="CI148" s="159">
        <f t="shared" si="604"/>
        <v>0</v>
      </c>
      <c r="CJ148" s="157">
        <v>0</v>
      </c>
      <c r="CK148" s="158">
        <v>0</v>
      </c>
      <c r="CL148" s="158">
        <v>0</v>
      </c>
      <c r="CM148" s="158">
        <v>0</v>
      </c>
      <c r="CN148" s="158">
        <v>0</v>
      </c>
      <c r="CO148" s="158">
        <v>0</v>
      </c>
      <c r="CP148" s="158">
        <v>0</v>
      </c>
      <c r="CQ148" s="158">
        <v>0</v>
      </c>
      <c r="CR148" s="157">
        <f t="shared" si="605"/>
        <v>0</v>
      </c>
      <c r="CS148" s="158">
        <f t="shared" si="645"/>
        <v>0</v>
      </c>
      <c r="CT148" s="158">
        <f t="shared" si="645"/>
        <v>0</v>
      </c>
      <c r="CU148" s="158">
        <f t="shared" si="645"/>
        <v>0</v>
      </c>
      <c r="CV148" s="310">
        <f t="shared" si="606"/>
        <v>0</v>
      </c>
      <c r="CW148" s="604">
        <f t="shared" si="607"/>
        <v>23942.636025356122</v>
      </c>
      <c r="CX148" s="600">
        <f t="shared" si="532"/>
        <v>23942.636025356122</v>
      </c>
      <c r="CY148" s="604">
        <f t="shared" si="533"/>
        <v>25032.781477250788</v>
      </c>
      <c r="CZ148" s="604">
        <f t="shared" si="534"/>
        <v>25146.285287234725</v>
      </c>
      <c r="DA148" s="604">
        <f t="shared" si="535"/>
        <v>25232.422514871636</v>
      </c>
      <c r="DB148" s="604">
        <f t="shared" si="536"/>
        <v>26048.122113012643</v>
      </c>
      <c r="DC148" s="604">
        <f t="shared" si="536"/>
        <v>26479.357627926373</v>
      </c>
      <c r="DD148" s="604">
        <f t="shared" ref="DD148" si="648">DD147</f>
        <v>26931.540509428491</v>
      </c>
      <c r="DE148" s="605">
        <f t="shared" si="536"/>
        <v>27150.99054421578</v>
      </c>
      <c r="DF148" s="604">
        <f t="shared" si="536"/>
        <v>27524.333956490984</v>
      </c>
      <c r="DG148" s="604">
        <f t="shared" si="536"/>
        <v>27884.378428171603</v>
      </c>
      <c r="DH148" s="606">
        <f t="shared" si="536"/>
        <v>28231.822111100952</v>
      </c>
      <c r="DJ148" s="9" t="s">
        <v>141</v>
      </c>
      <c r="DK148" s="603">
        <f t="shared" si="538"/>
        <v>0</v>
      </c>
      <c r="DL148" s="600">
        <f t="shared" si="539"/>
        <v>0</v>
      </c>
      <c r="DM148" s="600">
        <f t="shared" si="540"/>
        <v>0</v>
      </c>
      <c r="DN148" s="600">
        <f t="shared" si="541"/>
        <v>0</v>
      </c>
      <c r="DO148" s="600">
        <f t="shared" si="542"/>
        <v>0</v>
      </c>
      <c r="DP148" s="600">
        <f t="shared" si="543"/>
        <v>0</v>
      </c>
      <c r="DQ148" s="600">
        <f t="shared" si="544"/>
        <v>0</v>
      </c>
      <c r="DR148" s="601">
        <f t="shared" si="545"/>
        <v>0</v>
      </c>
      <c r="DS148" s="600">
        <f t="shared" si="546"/>
        <v>0</v>
      </c>
      <c r="DT148" s="600">
        <f t="shared" si="547"/>
        <v>0</v>
      </c>
      <c r="DU148" s="600">
        <f t="shared" si="548"/>
        <v>0</v>
      </c>
      <c r="DV148" s="600">
        <f t="shared" si="549"/>
        <v>0</v>
      </c>
      <c r="DW148" s="603">
        <f t="shared" si="550"/>
        <v>0</v>
      </c>
      <c r="DX148" s="600">
        <f t="shared" si="551"/>
        <v>0</v>
      </c>
      <c r="DY148" s="600">
        <f t="shared" si="552"/>
        <v>0</v>
      </c>
      <c r="DZ148" s="600">
        <f t="shared" si="553"/>
        <v>0</v>
      </c>
      <c r="EA148" s="600">
        <f t="shared" si="554"/>
        <v>0</v>
      </c>
      <c r="EB148" s="600">
        <f t="shared" si="555"/>
        <v>0</v>
      </c>
      <c r="EC148" s="600">
        <f t="shared" si="556"/>
        <v>0</v>
      </c>
      <c r="ED148" s="600">
        <f t="shared" si="557"/>
        <v>0</v>
      </c>
      <c r="EE148" s="603">
        <f t="shared" si="558"/>
        <v>0</v>
      </c>
      <c r="EF148" s="600">
        <f t="shared" si="559"/>
        <v>0</v>
      </c>
      <c r="EG148" s="600">
        <f t="shared" si="560"/>
        <v>0</v>
      </c>
      <c r="EH148" s="601">
        <f t="shared" si="561"/>
        <v>0</v>
      </c>
      <c r="EI148" s="603">
        <f t="shared" si="609"/>
        <v>0</v>
      </c>
      <c r="EJ148" s="600">
        <f t="shared" si="610"/>
        <v>0</v>
      </c>
      <c r="EK148" s="600">
        <f t="shared" si="611"/>
        <v>0</v>
      </c>
      <c r="EL148" s="600">
        <f t="shared" si="612"/>
        <v>0</v>
      </c>
      <c r="EM148" s="600">
        <f t="shared" si="613"/>
        <v>0</v>
      </c>
      <c r="EN148" s="600">
        <f t="shared" si="614"/>
        <v>0</v>
      </c>
      <c r="EO148" s="600">
        <f t="shared" si="615"/>
        <v>0</v>
      </c>
      <c r="EP148" s="601">
        <f t="shared" si="616"/>
        <v>0</v>
      </c>
      <c r="EQ148" s="600">
        <f t="shared" si="617"/>
        <v>0</v>
      </c>
      <c r="ER148" s="600">
        <f t="shared" si="618"/>
        <v>0</v>
      </c>
      <c r="ES148" s="600">
        <f t="shared" si="619"/>
        <v>0</v>
      </c>
      <c r="ET148" s="601">
        <f t="shared" si="620"/>
        <v>0</v>
      </c>
      <c r="EV148" s="605">
        <v>52832.340000000004</v>
      </c>
      <c r="EW148" s="604">
        <v>52832.340000000004</v>
      </c>
      <c r="EX148" s="604">
        <v>52832.340000000004</v>
      </c>
      <c r="EY148" s="604">
        <v>52832.340000000004</v>
      </c>
      <c r="EZ148" s="604">
        <v>52832.340000000004</v>
      </c>
      <c r="FA148" s="604">
        <v>52832.340000000004</v>
      </c>
      <c r="FB148" s="604">
        <v>48825.919999999998</v>
      </c>
      <c r="FC148" s="604">
        <v>0</v>
      </c>
      <c r="FD148" s="605">
        <f t="shared" si="621"/>
        <v>0</v>
      </c>
      <c r="FE148" s="604">
        <f t="shared" ref="FE148:FG167" si="649">FD148*$FD$186</f>
        <v>0</v>
      </c>
      <c r="FF148" s="604">
        <f t="shared" si="649"/>
        <v>0</v>
      </c>
      <c r="FG148" s="606">
        <f t="shared" si="649"/>
        <v>0</v>
      </c>
    </row>
    <row r="149" spans="1:163" x14ac:dyDescent="0.25">
      <c r="A149" s="108">
        <v>151</v>
      </c>
      <c r="B149" s="130" t="s">
        <v>142</v>
      </c>
      <c r="C149" s="605">
        <v>61308028</v>
      </c>
      <c r="D149" s="604">
        <v>65458322</v>
      </c>
      <c r="E149" s="604">
        <v>61951980</v>
      </c>
      <c r="F149" s="604">
        <v>63140817</v>
      </c>
      <c r="G149" s="604">
        <v>63319707</v>
      </c>
      <c r="H149" s="604">
        <v>65321640</v>
      </c>
      <c r="I149" s="600">
        <v>67443265</v>
      </c>
      <c r="J149" s="601">
        <v>68730508</v>
      </c>
      <c r="K149" s="600">
        <f t="shared" ref="K149:N149" si="650">J149*K$186</f>
        <v>70718012.922685102</v>
      </c>
      <c r="L149" s="600">
        <f t="shared" si="650"/>
        <v>72705517.845370203</v>
      </c>
      <c r="M149" s="600">
        <f t="shared" si="650"/>
        <v>74693022.768055305</v>
      </c>
      <c r="N149" s="600">
        <f t="shared" si="650"/>
        <v>76680527.690740392</v>
      </c>
      <c r="O149" s="603">
        <v>4724720</v>
      </c>
      <c r="P149" s="600">
        <v>5005356</v>
      </c>
      <c r="Q149" s="600">
        <v>4651134</v>
      </c>
      <c r="R149" s="600">
        <v>5449810</v>
      </c>
      <c r="S149" s="600">
        <v>6707422</v>
      </c>
      <c r="T149" s="600">
        <v>5505034</v>
      </c>
      <c r="U149" s="600">
        <v>4972709</v>
      </c>
      <c r="V149" s="600">
        <v>4689423</v>
      </c>
      <c r="W149" s="603">
        <f t="shared" si="563"/>
        <v>4689790.9604193876</v>
      </c>
      <c r="X149" s="600">
        <f t="shared" si="643"/>
        <v>4690158.920838776</v>
      </c>
      <c r="Y149" s="600">
        <f t="shared" si="643"/>
        <v>4690526.8812581645</v>
      </c>
      <c r="Z149" s="601">
        <f t="shared" si="643"/>
        <v>4690894.841677553</v>
      </c>
      <c r="AA149" s="604">
        <f t="shared" si="564"/>
        <v>56583308</v>
      </c>
      <c r="AB149" s="604">
        <f t="shared" si="565"/>
        <v>60452966</v>
      </c>
      <c r="AC149" s="604">
        <f t="shared" si="566"/>
        <v>57300846</v>
      </c>
      <c r="AD149" s="604">
        <f t="shared" si="567"/>
        <v>57691007</v>
      </c>
      <c r="AE149" s="604">
        <f t="shared" si="568"/>
        <v>56612285</v>
      </c>
      <c r="AF149" s="604">
        <f t="shared" si="569"/>
        <v>59816606</v>
      </c>
      <c r="AG149" s="604">
        <f t="shared" si="570"/>
        <v>62470556</v>
      </c>
      <c r="AH149" s="604">
        <f t="shared" si="571"/>
        <v>64041085</v>
      </c>
      <c r="AI149" s="605">
        <f t="shared" si="572"/>
        <v>66028221.962265715</v>
      </c>
      <c r="AJ149" s="604">
        <f t="shared" si="573"/>
        <v>68015358.92453143</v>
      </c>
      <c r="AK149" s="604">
        <f t="shared" si="574"/>
        <v>70002495.886797145</v>
      </c>
      <c r="AL149" s="606">
        <f t="shared" si="575"/>
        <v>71989632.849062845</v>
      </c>
      <c r="AM149" s="600">
        <f t="shared" si="576"/>
        <v>52357124.25</v>
      </c>
      <c r="AN149" s="600">
        <f t="shared" si="577"/>
        <v>56891563.5</v>
      </c>
      <c r="AO149" s="600">
        <f t="shared" si="578"/>
        <v>52906322.25</v>
      </c>
      <c r="AP149" s="600">
        <f t="shared" si="579"/>
        <v>54255840.75</v>
      </c>
      <c r="AQ149" s="600">
        <f t="shared" si="580"/>
        <v>54088997.5</v>
      </c>
      <c r="AR149" s="600">
        <f t="shared" si="581"/>
        <v>57156728.5</v>
      </c>
      <c r="AS149" s="600">
        <f t="shared" si="582"/>
        <v>60813236</v>
      </c>
      <c r="AT149" s="600">
        <f t="shared" si="583"/>
        <v>61317072.5</v>
      </c>
      <c r="AU149" s="603">
        <f t="shared" si="584"/>
        <v>63376510.662926078</v>
      </c>
      <c r="AV149" s="600">
        <f t="shared" si="523"/>
        <v>65436037.699354745</v>
      </c>
      <c r="AW149" s="600">
        <f t="shared" si="524"/>
        <v>67495650.473885834</v>
      </c>
      <c r="AX149" s="601">
        <f t="shared" si="525"/>
        <v>69555345.636151224</v>
      </c>
      <c r="AY149" s="600">
        <f t="shared" si="526"/>
        <v>4226183.75</v>
      </c>
      <c r="AZ149" s="600">
        <f t="shared" si="527"/>
        <v>3561402.5</v>
      </c>
      <c r="BA149" s="600">
        <f t="shared" si="528"/>
        <v>4394523.75</v>
      </c>
      <c r="BB149" s="600">
        <f t="shared" si="529"/>
        <v>3435166.25</v>
      </c>
      <c r="BC149" s="600">
        <f t="shared" si="530"/>
        <v>2523287.5</v>
      </c>
      <c r="BD149" s="600">
        <f t="shared" si="531"/>
        <v>2659877.5</v>
      </c>
      <c r="BE149" s="600">
        <f t="shared" si="585"/>
        <v>1657320</v>
      </c>
      <c r="BF149" s="600">
        <f t="shared" si="586"/>
        <v>2724012.5</v>
      </c>
      <c r="BG149" s="603">
        <f t="shared" si="587"/>
        <v>2725244.5417574141</v>
      </c>
      <c r="BH149" s="600">
        <f t="shared" si="588"/>
        <v>2726476.5835148282</v>
      </c>
      <c r="BI149" s="600">
        <f t="shared" si="589"/>
        <v>2727708.6252722424</v>
      </c>
      <c r="BJ149" s="601">
        <f t="shared" si="590"/>
        <v>2728940.6670296565</v>
      </c>
      <c r="BK149" s="604">
        <v>3380947</v>
      </c>
      <c r="BL149" s="604">
        <v>2849122</v>
      </c>
      <c r="BM149" s="604">
        <v>3515619</v>
      </c>
      <c r="BN149" s="604">
        <v>2748133</v>
      </c>
      <c r="BO149" s="604">
        <v>2018630</v>
      </c>
      <c r="BP149" s="604">
        <v>2127902</v>
      </c>
      <c r="BQ149" s="604">
        <v>1325856</v>
      </c>
      <c r="BR149" s="604">
        <v>2179210</v>
      </c>
      <c r="BS149" s="605">
        <f t="shared" si="591"/>
        <v>2180195.6334059313</v>
      </c>
      <c r="BT149" s="604">
        <f t="shared" si="644"/>
        <v>2181181.2668118626</v>
      </c>
      <c r="BU149" s="604">
        <f t="shared" si="644"/>
        <v>2182166.9002177939</v>
      </c>
      <c r="BV149" s="606">
        <f t="shared" si="644"/>
        <v>2183152.5336237252</v>
      </c>
      <c r="BW149" s="604">
        <f t="shared" si="592"/>
        <v>28376727.039999999</v>
      </c>
      <c r="BX149" s="604">
        <f t="shared" si="593"/>
        <v>27844902.039999999</v>
      </c>
      <c r="BY149" s="604">
        <f t="shared" si="594"/>
        <v>28511399.039999999</v>
      </c>
      <c r="BZ149" s="604">
        <f t="shared" si="595"/>
        <v>28710925.02</v>
      </c>
      <c r="CA149" s="604">
        <f t="shared" si="596"/>
        <v>29622526.539999999</v>
      </c>
      <c r="CB149" s="604">
        <f t="shared" si="597"/>
        <v>31329079.059999999</v>
      </c>
      <c r="CC149" s="604">
        <f t="shared" si="598"/>
        <v>30921210.359999999</v>
      </c>
      <c r="CD149" s="604">
        <f t="shared" si="599"/>
        <v>31873320.16</v>
      </c>
      <c r="CE149" s="605">
        <f t="shared" si="600"/>
        <v>32267649.475303229</v>
      </c>
      <c r="CF149" s="604">
        <f t="shared" si="601"/>
        <v>32667189.226320975</v>
      </c>
      <c r="CG149" s="604">
        <f t="shared" si="602"/>
        <v>33072008.433204278</v>
      </c>
      <c r="CH149" s="606">
        <f t="shared" si="603"/>
        <v>33482177.030381128</v>
      </c>
      <c r="CI149" s="159">
        <f t="shared" si="604"/>
        <v>3119.7142857142858</v>
      </c>
      <c r="CJ149" s="157">
        <v>2870</v>
      </c>
      <c r="CK149" s="158">
        <v>2869</v>
      </c>
      <c r="CL149" s="158">
        <v>2803</v>
      </c>
      <c r="CM149" s="158">
        <v>2951</v>
      </c>
      <c r="CN149" s="158">
        <v>3093</v>
      </c>
      <c r="CO149" s="158">
        <v>3243</v>
      </c>
      <c r="CP149" s="158">
        <v>3419</v>
      </c>
      <c r="CQ149" s="158">
        <v>3460</v>
      </c>
      <c r="CR149" s="157">
        <f t="shared" si="605"/>
        <v>3523.9009040222381</v>
      </c>
      <c r="CS149" s="158">
        <f t="shared" si="645"/>
        <v>3587.8018080444758</v>
      </c>
      <c r="CT149" s="158">
        <f t="shared" si="645"/>
        <v>3651.7027120667135</v>
      </c>
      <c r="CU149" s="158">
        <f t="shared" si="645"/>
        <v>3715.6036160889516</v>
      </c>
      <c r="CV149" s="310">
        <f t="shared" si="606"/>
        <v>3619.7522600555949</v>
      </c>
      <c r="CW149" s="604">
        <f t="shared" si="607"/>
        <v>23942.636025356122</v>
      </c>
      <c r="CX149" s="600">
        <f t="shared" si="532"/>
        <v>23942.636025356122</v>
      </c>
      <c r="CY149" s="604">
        <f t="shared" si="533"/>
        <v>25032.781477250788</v>
      </c>
      <c r="CZ149" s="604">
        <f t="shared" si="534"/>
        <v>25146.285287234725</v>
      </c>
      <c r="DA149" s="604">
        <f t="shared" si="535"/>
        <v>25232.422514871636</v>
      </c>
      <c r="DB149" s="604">
        <f t="shared" si="536"/>
        <v>26048.122113012643</v>
      </c>
      <c r="DC149" s="604">
        <f t="shared" si="536"/>
        <v>26479.357627926373</v>
      </c>
      <c r="DD149" s="604">
        <f t="shared" ref="DD149" si="651">DD148</f>
        <v>26931.540509428491</v>
      </c>
      <c r="DE149" s="605">
        <f t="shared" si="536"/>
        <v>27150.99054421578</v>
      </c>
      <c r="DF149" s="604">
        <f t="shared" si="536"/>
        <v>27524.333956490984</v>
      </c>
      <c r="DG149" s="604">
        <f t="shared" si="536"/>
        <v>27884.378428171603</v>
      </c>
      <c r="DH149" s="606">
        <f t="shared" si="536"/>
        <v>28231.822111100952</v>
      </c>
      <c r="DJ149" s="9" t="s">
        <v>142</v>
      </c>
      <c r="DK149" s="603">
        <f t="shared" si="538"/>
        <v>1472.5378919860627</v>
      </c>
      <c r="DL149" s="600">
        <f t="shared" si="539"/>
        <v>1241.3393168351342</v>
      </c>
      <c r="DM149" s="600">
        <f t="shared" si="540"/>
        <v>1567.7929896539422</v>
      </c>
      <c r="DN149" s="600">
        <f t="shared" si="541"/>
        <v>1164.0685360894613</v>
      </c>
      <c r="DO149" s="600">
        <f t="shared" si="542"/>
        <v>815.8058519236987</v>
      </c>
      <c r="DP149" s="600">
        <f t="shared" si="543"/>
        <v>820.19041011409195</v>
      </c>
      <c r="DQ149" s="600">
        <f t="shared" si="544"/>
        <v>484.73822755191577</v>
      </c>
      <c r="DR149" s="601">
        <f t="shared" si="545"/>
        <v>787.28684971098266</v>
      </c>
      <c r="DS149" s="600">
        <f t="shared" si="546"/>
        <v>773.36015284844575</v>
      </c>
      <c r="DT149" s="600">
        <f t="shared" si="547"/>
        <v>759.92954164903801</v>
      </c>
      <c r="DU149" s="600">
        <f t="shared" si="548"/>
        <v>746.96897320222206</v>
      </c>
      <c r="DV149" s="600">
        <f t="shared" si="549"/>
        <v>734.45419614004527</v>
      </c>
      <c r="DW149" s="603">
        <f t="shared" si="550"/>
        <v>18242.900435540068</v>
      </c>
      <c r="DX149" s="600">
        <f t="shared" si="551"/>
        <v>19829.753746950159</v>
      </c>
      <c r="DY149" s="600">
        <f t="shared" si="552"/>
        <v>18874.891990724223</v>
      </c>
      <c r="DZ149" s="600">
        <f t="shared" si="553"/>
        <v>18385.57802439851</v>
      </c>
      <c r="EA149" s="600">
        <f t="shared" si="554"/>
        <v>17487.551729712253</v>
      </c>
      <c r="EB149" s="600">
        <f t="shared" si="555"/>
        <v>17624.646469318533</v>
      </c>
      <c r="EC149" s="600">
        <f t="shared" si="556"/>
        <v>17786.848786194794</v>
      </c>
      <c r="ED149" s="600">
        <f t="shared" si="557"/>
        <v>17721.69725433526</v>
      </c>
      <c r="EE149" s="603">
        <f t="shared" si="558"/>
        <v>17963.892613510568</v>
      </c>
      <c r="EF149" s="600">
        <f t="shared" si="559"/>
        <v>18197.460683203732</v>
      </c>
      <c r="EG149" s="600">
        <f t="shared" si="560"/>
        <v>18422.85436851735</v>
      </c>
      <c r="EH149" s="601">
        <f t="shared" si="561"/>
        <v>18640.495418329112</v>
      </c>
      <c r="EI149" s="603">
        <f t="shared" si="609"/>
        <v>19715.438327526132</v>
      </c>
      <c r="EJ149" s="600">
        <f t="shared" si="610"/>
        <v>21071.093063785294</v>
      </c>
      <c r="EK149" s="600">
        <f t="shared" si="611"/>
        <v>20442.684980378166</v>
      </c>
      <c r="EL149" s="600">
        <f t="shared" si="612"/>
        <v>19549.64656048797</v>
      </c>
      <c r="EM149" s="600">
        <f t="shared" si="613"/>
        <v>18303.357581635952</v>
      </c>
      <c r="EN149" s="600">
        <f t="shared" si="614"/>
        <v>18444.836879432627</v>
      </c>
      <c r="EO149" s="600">
        <f t="shared" si="615"/>
        <v>18271.58701374671</v>
      </c>
      <c r="EP149" s="601">
        <f t="shared" si="616"/>
        <v>18508.984104046242</v>
      </c>
      <c r="EQ149" s="600">
        <f t="shared" si="617"/>
        <v>18737.252766359015</v>
      </c>
      <c r="ER149" s="600">
        <f t="shared" si="618"/>
        <v>18957.39022485277</v>
      </c>
      <c r="ES149" s="600">
        <f t="shared" si="619"/>
        <v>19169.823341719573</v>
      </c>
      <c r="ET149" s="601">
        <f t="shared" si="620"/>
        <v>19374.949614469158</v>
      </c>
      <c r="EV149" s="605">
        <v>24995780.039999999</v>
      </c>
      <c r="EW149" s="604">
        <v>24995780.039999999</v>
      </c>
      <c r="EX149" s="604">
        <v>24995780.039999999</v>
      </c>
      <c r="EY149" s="604">
        <v>25962792.02</v>
      </c>
      <c r="EZ149" s="604">
        <v>27603896.539999999</v>
      </c>
      <c r="FA149" s="604">
        <v>29201177.059999999</v>
      </c>
      <c r="FB149" s="604">
        <v>29595354.359999999</v>
      </c>
      <c r="FC149" s="604">
        <v>29694110.16</v>
      </c>
      <c r="FD149" s="605">
        <f t="shared" si="621"/>
        <v>30087453.841897298</v>
      </c>
      <c r="FE149" s="604">
        <f t="shared" si="649"/>
        <v>30486007.959509112</v>
      </c>
      <c r="FF149" s="604">
        <f t="shared" si="649"/>
        <v>30889841.532986484</v>
      </c>
      <c r="FG149" s="606">
        <f t="shared" si="649"/>
        <v>31299024.496757403</v>
      </c>
    </row>
    <row r="150" spans="1:163" x14ac:dyDescent="0.25">
      <c r="A150" s="108">
        <v>152</v>
      </c>
      <c r="B150" s="130" t="s">
        <v>143</v>
      </c>
      <c r="C150" s="605">
        <v>10156137</v>
      </c>
      <c r="D150" s="604">
        <v>10736386</v>
      </c>
      <c r="E150" s="604">
        <v>10821159</v>
      </c>
      <c r="F150" s="604">
        <v>11089811</v>
      </c>
      <c r="G150" s="604">
        <v>11440517</v>
      </c>
      <c r="H150" s="604">
        <v>11693550</v>
      </c>
      <c r="I150" s="600">
        <v>11311771</v>
      </c>
      <c r="J150" s="601">
        <v>11342283</v>
      </c>
      <c r="K150" s="600">
        <f t="shared" ref="K150:N150" si="652">J150*K$186</f>
        <v>11670271.893912839</v>
      </c>
      <c r="L150" s="600">
        <f t="shared" si="652"/>
        <v>11998260.787825678</v>
      </c>
      <c r="M150" s="600">
        <f t="shared" si="652"/>
        <v>12326249.681738516</v>
      </c>
      <c r="N150" s="600">
        <f t="shared" si="652"/>
        <v>12654238.575651353</v>
      </c>
      <c r="O150" s="603">
        <v>517890</v>
      </c>
      <c r="P150" s="600">
        <v>519553</v>
      </c>
      <c r="Q150" s="600">
        <v>532948</v>
      </c>
      <c r="R150" s="600">
        <v>614473</v>
      </c>
      <c r="S150" s="600">
        <v>587870</v>
      </c>
      <c r="T150" s="600">
        <v>449219</v>
      </c>
      <c r="U150" s="600">
        <v>518153</v>
      </c>
      <c r="V150" s="600">
        <v>448326</v>
      </c>
      <c r="W150" s="603">
        <f t="shared" si="563"/>
        <v>448361.17836266477</v>
      </c>
      <c r="X150" s="600">
        <f t="shared" si="643"/>
        <v>448396.35672532959</v>
      </c>
      <c r="Y150" s="600">
        <f t="shared" si="643"/>
        <v>448431.53508799442</v>
      </c>
      <c r="Z150" s="601">
        <f t="shared" si="643"/>
        <v>448466.71345065918</v>
      </c>
      <c r="AA150" s="604">
        <f t="shared" si="564"/>
        <v>9638247</v>
      </c>
      <c r="AB150" s="604">
        <f t="shared" si="565"/>
        <v>10216833</v>
      </c>
      <c r="AC150" s="604">
        <f t="shared" si="566"/>
        <v>10288211</v>
      </c>
      <c r="AD150" s="604">
        <f t="shared" si="567"/>
        <v>10475338</v>
      </c>
      <c r="AE150" s="604">
        <f t="shared" si="568"/>
        <v>10852647</v>
      </c>
      <c r="AF150" s="604">
        <f t="shared" si="569"/>
        <v>11244331</v>
      </c>
      <c r="AG150" s="604">
        <f t="shared" si="570"/>
        <v>10793618</v>
      </c>
      <c r="AH150" s="604">
        <f t="shared" si="571"/>
        <v>10893957</v>
      </c>
      <c r="AI150" s="605">
        <f t="shared" si="572"/>
        <v>11221910.715550173</v>
      </c>
      <c r="AJ150" s="604">
        <f t="shared" si="573"/>
        <v>11549864.431100348</v>
      </c>
      <c r="AK150" s="604">
        <f t="shared" si="574"/>
        <v>11877818.146650521</v>
      </c>
      <c r="AL150" s="606">
        <f t="shared" si="575"/>
        <v>12205771.862200694</v>
      </c>
      <c r="AM150" s="600">
        <f t="shared" si="576"/>
        <v>8586337</v>
      </c>
      <c r="AN150" s="600">
        <f t="shared" si="577"/>
        <v>9147376.75</v>
      </c>
      <c r="AO150" s="600">
        <f t="shared" si="578"/>
        <v>9203489.75</v>
      </c>
      <c r="AP150" s="600">
        <f t="shared" si="579"/>
        <v>9520225.5</v>
      </c>
      <c r="AQ150" s="600">
        <f t="shared" si="580"/>
        <v>9849202</v>
      </c>
      <c r="AR150" s="600">
        <f t="shared" si="581"/>
        <v>10345088.5</v>
      </c>
      <c r="AS150" s="600">
        <f t="shared" si="582"/>
        <v>10144226.75</v>
      </c>
      <c r="AT150" s="600">
        <f t="shared" si="583"/>
        <v>10190649.5</v>
      </c>
      <c r="AU150" s="603">
        <f t="shared" si="584"/>
        <v>10532919.794872664</v>
      </c>
      <c r="AV150" s="600">
        <f t="shared" si="523"/>
        <v>10875204.860162079</v>
      </c>
      <c r="AW150" s="600">
        <f t="shared" si="524"/>
        <v>11217504.174777415</v>
      </c>
      <c r="AX150" s="601">
        <f t="shared" si="525"/>
        <v>11559817.181901038</v>
      </c>
      <c r="AY150" s="600">
        <f t="shared" si="526"/>
        <v>1051910</v>
      </c>
      <c r="AZ150" s="600">
        <f t="shared" si="527"/>
        <v>1069456.25</v>
      </c>
      <c r="BA150" s="600">
        <f t="shared" si="528"/>
        <v>1084721.25</v>
      </c>
      <c r="BB150" s="600">
        <f t="shared" si="529"/>
        <v>955112.5</v>
      </c>
      <c r="BC150" s="600">
        <f t="shared" si="530"/>
        <v>1003445</v>
      </c>
      <c r="BD150" s="600">
        <f t="shared" si="531"/>
        <v>899242.5</v>
      </c>
      <c r="BE150" s="600">
        <f t="shared" si="585"/>
        <v>649391.25</v>
      </c>
      <c r="BF150" s="600">
        <f t="shared" si="586"/>
        <v>703307.5</v>
      </c>
      <c r="BG150" s="603">
        <f t="shared" si="587"/>
        <v>703625.5984699236</v>
      </c>
      <c r="BH150" s="600">
        <f t="shared" si="588"/>
        <v>703943.6969398472</v>
      </c>
      <c r="BI150" s="600">
        <f t="shared" si="589"/>
        <v>704261.79540977068</v>
      </c>
      <c r="BJ150" s="601">
        <f t="shared" si="590"/>
        <v>704579.89387969417</v>
      </c>
      <c r="BK150" s="604">
        <v>841528</v>
      </c>
      <c r="BL150" s="604">
        <v>855565</v>
      </c>
      <c r="BM150" s="604">
        <v>867777</v>
      </c>
      <c r="BN150" s="604">
        <v>764090</v>
      </c>
      <c r="BO150" s="604">
        <v>802756</v>
      </c>
      <c r="BP150" s="604">
        <v>719394</v>
      </c>
      <c r="BQ150" s="604">
        <v>519513</v>
      </c>
      <c r="BR150" s="604">
        <v>562646</v>
      </c>
      <c r="BS150" s="605">
        <f t="shared" si="591"/>
        <v>562900.47877593886</v>
      </c>
      <c r="BT150" s="604">
        <f t="shared" si="644"/>
        <v>563154.95755187771</v>
      </c>
      <c r="BU150" s="604">
        <f t="shared" si="644"/>
        <v>563409.43632781657</v>
      </c>
      <c r="BV150" s="606">
        <f t="shared" si="644"/>
        <v>563663.91510375531</v>
      </c>
      <c r="BW150" s="604">
        <f t="shared" si="592"/>
        <v>1159516.8799999999</v>
      </c>
      <c r="BX150" s="604">
        <f t="shared" si="593"/>
        <v>1173553.8799999999</v>
      </c>
      <c r="BY150" s="604">
        <f t="shared" si="594"/>
        <v>1185765.8799999999</v>
      </c>
      <c r="BZ150" s="604">
        <f t="shared" si="595"/>
        <v>1090975.24</v>
      </c>
      <c r="CA150" s="604">
        <f t="shared" si="596"/>
        <v>1129641.24</v>
      </c>
      <c r="CB150" s="604">
        <f t="shared" si="597"/>
        <v>1046279.24</v>
      </c>
      <c r="CC150" s="604">
        <f t="shared" si="598"/>
        <v>845982.88</v>
      </c>
      <c r="CD150" s="604">
        <f t="shared" si="599"/>
        <v>631487.52</v>
      </c>
      <c r="CE150" s="605">
        <f t="shared" si="600"/>
        <v>632653.9094814054</v>
      </c>
      <c r="CF150" s="604">
        <f t="shared" si="601"/>
        <v>633832.37860798335</v>
      </c>
      <c r="CG150" s="604">
        <f t="shared" si="602"/>
        <v>635023.08739301888</v>
      </c>
      <c r="CH150" s="606">
        <f t="shared" si="603"/>
        <v>636226.19796941616</v>
      </c>
      <c r="CI150" s="159">
        <f t="shared" si="604"/>
        <v>359.85714285714283</v>
      </c>
      <c r="CJ150" s="157">
        <v>352</v>
      </c>
      <c r="CK150" s="158">
        <v>332</v>
      </c>
      <c r="CL150" s="158">
        <v>340</v>
      </c>
      <c r="CM150" s="158">
        <v>353</v>
      </c>
      <c r="CN150" s="158">
        <v>372</v>
      </c>
      <c r="CO150" s="158">
        <v>392</v>
      </c>
      <c r="CP150" s="158">
        <v>367</v>
      </c>
      <c r="CQ150" s="158">
        <v>363</v>
      </c>
      <c r="CR150" s="157">
        <f t="shared" si="605"/>
        <v>369.7040543815238</v>
      </c>
      <c r="CS150" s="158">
        <f t="shared" si="645"/>
        <v>376.40810876304761</v>
      </c>
      <c r="CT150" s="158">
        <f t="shared" si="645"/>
        <v>383.11216314457141</v>
      </c>
      <c r="CU150" s="158">
        <f t="shared" si="645"/>
        <v>389.81621752609522</v>
      </c>
      <c r="CV150" s="310">
        <f t="shared" si="606"/>
        <v>379.76013595380954</v>
      </c>
      <c r="CW150" s="604">
        <f t="shared" si="607"/>
        <v>23942.636025356122</v>
      </c>
      <c r="CX150" s="600">
        <f t="shared" si="532"/>
        <v>23942.636025356122</v>
      </c>
      <c r="CY150" s="604">
        <f t="shared" si="533"/>
        <v>25032.781477250788</v>
      </c>
      <c r="CZ150" s="604">
        <f t="shared" si="534"/>
        <v>25146.285287234725</v>
      </c>
      <c r="DA150" s="604">
        <f t="shared" si="535"/>
        <v>25232.422514871636</v>
      </c>
      <c r="DB150" s="604">
        <f t="shared" si="536"/>
        <v>26048.122113012643</v>
      </c>
      <c r="DC150" s="604">
        <f t="shared" si="536"/>
        <v>26479.357627926373</v>
      </c>
      <c r="DD150" s="604">
        <f t="shared" ref="DD150" si="653">DD149</f>
        <v>26931.540509428491</v>
      </c>
      <c r="DE150" s="605">
        <f t="shared" si="536"/>
        <v>27150.99054421578</v>
      </c>
      <c r="DF150" s="604">
        <f t="shared" si="536"/>
        <v>27524.333956490984</v>
      </c>
      <c r="DG150" s="604">
        <f t="shared" si="536"/>
        <v>27884.378428171603</v>
      </c>
      <c r="DH150" s="606">
        <f t="shared" si="536"/>
        <v>28231.822111100952</v>
      </c>
      <c r="DJ150" s="9" t="s">
        <v>143</v>
      </c>
      <c r="DK150" s="603">
        <f t="shared" si="538"/>
        <v>2988.380681818182</v>
      </c>
      <c r="DL150" s="600">
        <f t="shared" si="539"/>
        <v>3221.2537650602408</v>
      </c>
      <c r="DM150" s="600">
        <f t="shared" si="540"/>
        <v>3190.356617647059</v>
      </c>
      <c r="DN150" s="600">
        <f t="shared" si="541"/>
        <v>2705.701133144476</v>
      </c>
      <c r="DO150" s="600">
        <f t="shared" si="542"/>
        <v>2697.4327956989246</v>
      </c>
      <c r="DP150" s="600">
        <f t="shared" si="543"/>
        <v>2293.9859693877552</v>
      </c>
      <c r="DQ150" s="600">
        <f t="shared" si="544"/>
        <v>1769.458446866485</v>
      </c>
      <c r="DR150" s="601">
        <f t="shared" si="545"/>
        <v>1937.4862258953167</v>
      </c>
      <c r="DS150" s="600">
        <f t="shared" si="546"/>
        <v>1903.2130974246836</v>
      </c>
      <c r="DT150" s="600">
        <f t="shared" si="547"/>
        <v>1870.1608189397064</v>
      </c>
      <c r="DU150" s="600">
        <f t="shared" si="548"/>
        <v>1838.2652997211421</v>
      </c>
      <c r="DV150" s="600">
        <f t="shared" si="549"/>
        <v>1807.4668579752661</v>
      </c>
      <c r="DW150" s="603">
        <f t="shared" si="550"/>
        <v>24393.002840909092</v>
      </c>
      <c r="DX150" s="600">
        <f t="shared" si="551"/>
        <v>27552.339608433736</v>
      </c>
      <c r="DY150" s="600">
        <f t="shared" si="552"/>
        <v>27069.087500000001</v>
      </c>
      <c r="DZ150" s="600">
        <f t="shared" si="553"/>
        <v>26969.477337110482</v>
      </c>
      <c r="EA150" s="600">
        <f t="shared" si="554"/>
        <v>26476.34946236559</v>
      </c>
      <c r="EB150" s="600">
        <f t="shared" si="555"/>
        <v>26390.531887755104</v>
      </c>
      <c r="EC150" s="600">
        <f t="shared" si="556"/>
        <v>27640.944822888283</v>
      </c>
      <c r="ED150" s="600">
        <f t="shared" si="557"/>
        <v>28073.414600550965</v>
      </c>
      <c r="EE150" s="603">
        <f t="shared" si="558"/>
        <v>28450.553875250946</v>
      </c>
      <c r="EF150" s="600">
        <f t="shared" si="559"/>
        <v>28814.258996179356</v>
      </c>
      <c r="EG150" s="600">
        <f t="shared" si="560"/>
        <v>29165.235213438762</v>
      </c>
      <c r="EH150" s="601">
        <f t="shared" si="561"/>
        <v>29504.13926160238</v>
      </c>
      <c r="EI150" s="603">
        <f t="shared" si="609"/>
        <v>27381.383522727272</v>
      </c>
      <c r="EJ150" s="600">
        <f t="shared" si="610"/>
        <v>30773.593373493975</v>
      </c>
      <c r="EK150" s="600">
        <f t="shared" si="611"/>
        <v>30259.444117647061</v>
      </c>
      <c r="EL150" s="600">
        <f t="shared" si="612"/>
        <v>29675.178470254959</v>
      </c>
      <c r="EM150" s="600">
        <f t="shared" si="613"/>
        <v>29173.782258064515</v>
      </c>
      <c r="EN150" s="600">
        <f t="shared" si="614"/>
        <v>28684.517857142859</v>
      </c>
      <c r="EO150" s="600">
        <f t="shared" si="615"/>
        <v>29410.403269754766</v>
      </c>
      <c r="EP150" s="601">
        <f t="shared" si="616"/>
        <v>30010.900826446283</v>
      </c>
      <c r="EQ150" s="600">
        <f t="shared" si="617"/>
        <v>30353.766972675628</v>
      </c>
      <c r="ER150" s="600">
        <f t="shared" si="618"/>
        <v>30684.419815119061</v>
      </c>
      <c r="ES150" s="600">
        <f t="shared" si="619"/>
        <v>31003.500513159903</v>
      </c>
      <c r="ET150" s="601">
        <f t="shared" si="620"/>
        <v>31311.606119577646</v>
      </c>
      <c r="EV150" s="605">
        <v>317988.88</v>
      </c>
      <c r="EW150" s="604">
        <v>317988.88</v>
      </c>
      <c r="EX150" s="604">
        <v>317988.88</v>
      </c>
      <c r="EY150" s="604">
        <v>326885.24</v>
      </c>
      <c r="EZ150" s="604">
        <v>326885.24</v>
      </c>
      <c r="FA150" s="604">
        <v>326885.24</v>
      </c>
      <c r="FB150" s="604">
        <v>326469.88</v>
      </c>
      <c r="FC150" s="604">
        <v>68841.52</v>
      </c>
      <c r="FD150" s="605">
        <f t="shared" si="621"/>
        <v>69753.430705466526</v>
      </c>
      <c r="FE150" s="604">
        <f t="shared" si="649"/>
        <v>70677.421056105683</v>
      </c>
      <c r="FF150" s="604">
        <f t="shared" si="649"/>
        <v>71613.651065202343</v>
      </c>
      <c r="FG150" s="606">
        <f t="shared" si="649"/>
        <v>72562.282865660876</v>
      </c>
    </row>
    <row r="151" spans="1:163" x14ac:dyDescent="0.25">
      <c r="A151" s="108">
        <v>153</v>
      </c>
      <c r="B151" s="130" t="s">
        <v>144</v>
      </c>
      <c r="C151" s="605">
        <v>6885142</v>
      </c>
      <c r="D151" s="604">
        <v>8398411</v>
      </c>
      <c r="E151" s="604">
        <v>7649892</v>
      </c>
      <c r="F151" s="604">
        <v>7455061</v>
      </c>
      <c r="G151" s="604">
        <v>9020100</v>
      </c>
      <c r="H151" s="604">
        <v>9123057</v>
      </c>
      <c r="I151" s="600">
        <v>9759923</v>
      </c>
      <c r="J151" s="601">
        <v>10499466</v>
      </c>
      <c r="K151" s="600">
        <f t="shared" ref="K151:N151" si="654">J151*K$186</f>
        <v>10803082.850330349</v>
      </c>
      <c r="L151" s="600">
        <f t="shared" si="654"/>
        <v>11106699.700660698</v>
      </c>
      <c r="M151" s="600">
        <f t="shared" si="654"/>
        <v>11410316.550991047</v>
      </c>
      <c r="N151" s="600">
        <f t="shared" si="654"/>
        <v>11713933.401321394</v>
      </c>
      <c r="O151" s="603">
        <v>789795</v>
      </c>
      <c r="P151" s="600">
        <v>924319</v>
      </c>
      <c r="Q151" s="600">
        <v>539069</v>
      </c>
      <c r="R151" s="600">
        <v>602760</v>
      </c>
      <c r="S151" s="600">
        <v>578636</v>
      </c>
      <c r="T151" s="600">
        <v>871841</v>
      </c>
      <c r="U151" s="600">
        <v>746529</v>
      </c>
      <c r="V151" s="600">
        <v>515360</v>
      </c>
      <c r="W151" s="603">
        <f t="shared" si="563"/>
        <v>515400.43825471401</v>
      </c>
      <c r="X151" s="600">
        <f t="shared" si="643"/>
        <v>515440.87650942808</v>
      </c>
      <c r="Y151" s="600">
        <f t="shared" si="643"/>
        <v>515481.31476414215</v>
      </c>
      <c r="Z151" s="601">
        <f t="shared" si="643"/>
        <v>515521.75301885616</v>
      </c>
      <c r="AA151" s="604">
        <f t="shared" si="564"/>
        <v>6095347</v>
      </c>
      <c r="AB151" s="604">
        <f t="shared" si="565"/>
        <v>7474092</v>
      </c>
      <c r="AC151" s="604">
        <f t="shared" si="566"/>
        <v>7110823</v>
      </c>
      <c r="AD151" s="604">
        <f t="shared" si="567"/>
        <v>6852301</v>
      </c>
      <c r="AE151" s="604">
        <f t="shared" si="568"/>
        <v>8441464</v>
      </c>
      <c r="AF151" s="604">
        <f t="shared" si="569"/>
        <v>8251216</v>
      </c>
      <c r="AG151" s="604">
        <f t="shared" si="570"/>
        <v>9013394</v>
      </c>
      <c r="AH151" s="604">
        <f t="shared" si="571"/>
        <v>9984106</v>
      </c>
      <c r="AI151" s="605">
        <f t="shared" si="572"/>
        <v>10287682.412075635</v>
      </c>
      <c r="AJ151" s="604">
        <f t="shared" si="573"/>
        <v>10591258.82415127</v>
      </c>
      <c r="AK151" s="604">
        <f t="shared" si="574"/>
        <v>10894835.236226905</v>
      </c>
      <c r="AL151" s="606">
        <f t="shared" si="575"/>
        <v>11198411.648302538</v>
      </c>
      <c r="AM151" s="600">
        <f t="shared" si="576"/>
        <v>5259633.25</v>
      </c>
      <c r="AN151" s="600">
        <f t="shared" si="577"/>
        <v>6585865.75</v>
      </c>
      <c r="AO151" s="600">
        <f t="shared" si="578"/>
        <v>6092011.75</v>
      </c>
      <c r="AP151" s="600">
        <f t="shared" si="579"/>
        <v>5906609.75</v>
      </c>
      <c r="AQ151" s="600">
        <f t="shared" si="580"/>
        <v>7437141.5</v>
      </c>
      <c r="AR151" s="600">
        <f t="shared" si="581"/>
        <v>6994274.75</v>
      </c>
      <c r="AS151" s="600">
        <f t="shared" si="582"/>
        <v>7719230.25</v>
      </c>
      <c r="AT151" s="600">
        <f t="shared" si="583"/>
        <v>8908359.75</v>
      </c>
      <c r="AU151" s="603">
        <f t="shared" si="584"/>
        <v>9207562.1628063936</v>
      </c>
      <c r="AV151" s="600">
        <f t="shared" si="523"/>
        <v>9506777.4874675293</v>
      </c>
      <c r="AW151" s="600">
        <f t="shared" si="524"/>
        <v>9806005.2684614528</v>
      </c>
      <c r="AX151" s="601">
        <f t="shared" si="525"/>
        <v>10105245.019034911</v>
      </c>
      <c r="AY151" s="600">
        <f t="shared" si="526"/>
        <v>835713.75</v>
      </c>
      <c r="AZ151" s="600">
        <f t="shared" si="527"/>
        <v>888226.25</v>
      </c>
      <c r="BA151" s="600">
        <f t="shared" si="528"/>
        <v>1018811.25</v>
      </c>
      <c r="BB151" s="600">
        <f t="shared" si="529"/>
        <v>945691.25</v>
      </c>
      <c r="BC151" s="600">
        <f t="shared" si="530"/>
        <v>1004322.5</v>
      </c>
      <c r="BD151" s="600">
        <f t="shared" si="531"/>
        <v>1256941.25</v>
      </c>
      <c r="BE151" s="600">
        <f t="shared" si="585"/>
        <v>1294163.75</v>
      </c>
      <c r="BF151" s="600">
        <f t="shared" si="586"/>
        <v>1075746.25</v>
      </c>
      <c r="BG151" s="603">
        <f t="shared" si="587"/>
        <v>1076232.7985383719</v>
      </c>
      <c r="BH151" s="600">
        <f t="shared" si="588"/>
        <v>1076719.3470767438</v>
      </c>
      <c r="BI151" s="600">
        <f t="shared" si="589"/>
        <v>1077205.8956151155</v>
      </c>
      <c r="BJ151" s="601">
        <f t="shared" si="590"/>
        <v>1077692.4441534874</v>
      </c>
      <c r="BK151" s="604">
        <v>668571</v>
      </c>
      <c r="BL151" s="604">
        <v>710581</v>
      </c>
      <c r="BM151" s="604">
        <v>815049</v>
      </c>
      <c r="BN151" s="604">
        <v>756553</v>
      </c>
      <c r="BO151" s="604">
        <v>803458</v>
      </c>
      <c r="BP151" s="604">
        <v>1005553</v>
      </c>
      <c r="BQ151" s="604">
        <v>1035331</v>
      </c>
      <c r="BR151" s="604">
        <v>860597</v>
      </c>
      <c r="BS151" s="605">
        <f t="shared" si="591"/>
        <v>860986.23883069749</v>
      </c>
      <c r="BT151" s="604">
        <f t="shared" si="644"/>
        <v>861375.47766139498</v>
      </c>
      <c r="BU151" s="604">
        <f t="shared" si="644"/>
        <v>861764.71649209247</v>
      </c>
      <c r="BV151" s="606">
        <f t="shared" si="644"/>
        <v>862153.95532278996</v>
      </c>
      <c r="BW151" s="604">
        <f t="shared" si="592"/>
        <v>3253435.2600000002</v>
      </c>
      <c r="BX151" s="604">
        <f t="shared" si="593"/>
        <v>3295445.2600000002</v>
      </c>
      <c r="BY151" s="604">
        <f t="shared" si="594"/>
        <v>3399913.2600000002</v>
      </c>
      <c r="BZ151" s="604">
        <f t="shared" si="595"/>
        <v>3371640.2</v>
      </c>
      <c r="CA151" s="604">
        <f t="shared" si="596"/>
        <v>3426272.92</v>
      </c>
      <c r="CB151" s="604">
        <f t="shared" si="597"/>
        <v>3634905.44</v>
      </c>
      <c r="CC151" s="604">
        <f t="shared" si="598"/>
        <v>3664277.7600000002</v>
      </c>
      <c r="CD151" s="604">
        <f t="shared" si="599"/>
        <v>3437843.32</v>
      </c>
      <c r="CE151" s="605">
        <f t="shared" si="600"/>
        <v>3472372.1087684706</v>
      </c>
      <c r="CF151" s="604">
        <f t="shared" si="601"/>
        <v>3507353.1278344137</v>
      </c>
      <c r="CG151" s="604">
        <f t="shared" si="602"/>
        <v>3542792.3676763894</v>
      </c>
      <c r="CH151" s="606">
        <f t="shared" si="603"/>
        <v>3578695.8981259638</v>
      </c>
      <c r="CI151" s="159">
        <f t="shared" si="604"/>
        <v>348.28571428571428</v>
      </c>
      <c r="CJ151" s="157">
        <v>366</v>
      </c>
      <c r="CK151" s="158">
        <v>338</v>
      </c>
      <c r="CL151" s="158">
        <v>333</v>
      </c>
      <c r="CM151" s="158">
        <v>346</v>
      </c>
      <c r="CN151" s="158">
        <v>347</v>
      </c>
      <c r="CO151" s="158">
        <v>342</v>
      </c>
      <c r="CP151" s="158">
        <v>361</v>
      </c>
      <c r="CQ151" s="158">
        <v>371</v>
      </c>
      <c r="CR151" s="157">
        <f t="shared" si="605"/>
        <v>377.85180213648852</v>
      </c>
      <c r="CS151" s="158">
        <f t="shared" si="645"/>
        <v>384.70360427297703</v>
      </c>
      <c r="CT151" s="158">
        <f t="shared" si="645"/>
        <v>391.55540640946555</v>
      </c>
      <c r="CU151" s="158">
        <f t="shared" si="645"/>
        <v>398.40720854595406</v>
      </c>
      <c r="CV151" s="310">
        <f t="shared" si="606"/>
        <v>388.12950534122132</v>
      </c>
      <c r="CW151" s="604">
        <f t="shared" si="607"/>
        <v>23942.636025356122</v>
      </c>
      <c r="CX151" s="600">
        <f t="shared" si="532"/>
        <v>23942.636025356122</v>
      </c>
      <c r="CY151" s="604">
        <f t="shared" si="533"/>
        <v>25032.781477250788</v>
      </c>
      <c r="CZ151" s="604">
        <f t="shared" si="534"/>
        <v>25146.285287234725</v>
      </c>
      <c r="DA151" s="604">
        <f t="shared" si="535"/>
        <v>25232.422514871636</v>
      </c>
      <c r="DB151" s="604">
        <f t="shared" si="536"/>
        <v>26048.122113012643</v>
      </c>
      <c r="DC151" s="604">
        <f t="shared" si="536"/>
        <v>26479.357627926373</v>
      </c>
      <c r="DD151" s="604">
        <f t="shared" ref="DD151" si="655">DD150</f>
        <v>26931.540509428491</v>
      </c>
      <c r="DE151" s="605">
        <f t="shared" si="536"/>
        <v>27150.99054421578</v>
      </c>
      <c r="DF151" s="604">
        <f t="shared" si="536"/>
        <v>27524.333956490984</v>
      </c>
      <c r="DG151" s="604">
        <f t="shared" si="536"/>
        <v>27884.378428171603</v>
      </c>
      <c r="DH151" s="606">
        <f t="shared" si="536"/>
        <v>28231.822111100952</v>
      </c>
      <c r="DJ151" s="9" t="s">
        <v>144</v>
      </c>
      <c r="DK151" s="603">
        <f t="shared" si="538"/>
        <v>2283.3709016393441</v>
      </c>
      <c r="DL151" s="600">
        <f t="shared" si="539"/>
        <v>2627.8883136094673</v>
      </c>
      <c r="DM151" s="600">
        <f t="shared" si="540"/>
        <v>3059.4932432432433</v>
      </c>
      <c r="DN151" s="600">
        <f t="shared" si="541"/>
        <v>2733.2117052023123</v>
      </c>
      <c r="DO151" s="600">
        <f t="shared" si="542"/>
        <v>2894.3011527377521</v>
      </c>
      <c r="DP151" s="600">
        <f t="shared" si="543"/>
        <v>3675.2668128654973</v>
      </c>
      <c r="DQ151" s="600">
        <f t="shared" si="544"/>
        <v>3584.9411357340718</v>
      </c>
      <c r="DR151" s="601">
        <f t="shared" si="545"/>
        <v>2899.585579514825</v>
      </c>
      <c r="DS151" s="600">
        <f t="shared" si="546"/>
        <v>2848.2934114725026</v>
      </c>
      <c r="DT151" s="600">
        <f t="shared" si="547"/>
        <v>2798.8283320390415</v>
      </c>
      <c r="DU151" s="600">
        <f t="shared" si="548"/>
        <v>2751.0944249065919</v>
      </c>
      <c r="DV151" s="600">
        <f t="shared" si="549"/>
        <v>2705.0023720371055</v>
      </c>
      <c r="DW151" s="603">
        <f t="shared" si="550"/>
        <v>14370.582650273223</v>
      </c>
      <c r="DX151" s="600">
        <f t="shared" si="551"/>
        <v>19484.809911242603</v>
      </c>
      <c r="DY151" s="600">
        <f t="shared" si="552"/>
        <v>18294.329579579578</v>
      </c>
      <c r="DZ151" s="600">
        <f t="shared" si="553"/>
        <v>17071.126445086706</v>
      </c>
      <c r="EA151" s="600">
        <f t="shared" si="554"/>
        <v>21432.684438040345</v>
      </c>
      <c r="EB151" s="600">
        <f t="shared" si="555"/>
        <v>20451.095760233919</v>
      </c>
      <c r="EC151" s="600">
        <f t="shared" si="556"/>
        <v>21382.909279778392</v>
      </c>
      <c r="ED151" s="600">
        <f t="shared" si="557"/>
        <v>24011.751347708894</v>
      </c>
      <c r="EE151" s="603">
        <f t="shared" si="558"/>
        <v>24378.472092637741</v>
      </c>
      <c r="EF151" s="600">
        <f t="shared" si="559"/>
        <v>24732.129804334309</v>
      </c>
      <c r="EG151" s="600">
        <f t="shared" si="560"/>
        <v>25073.410250259938</v>
      </c>
      <c r="EH151" s="601">
        <f t="shared" si="561"/>
        <v>25402.952022595447</v>
      </c>
      <c r="EI151" s="603">
        <f t="shared" si="609"/>
        <v>16653.953551912567</v>
      </c>
      <c r="EJ151" s="600">
        <f t="shared" si="610"/>
        <v>22112.698224852069</v>
      </c>
      <c r="EK151" s="600">
        <f t="shared" si="611"/>
        <v>21353.822822822822</v>
      </c>
      <c r="EL151" s="600">
        <f t="shared" si="612"/>
        <v>19804.338150289019</v>
      </c>
      <c r="EM151" s="600">
        <f t="shared" si="613"/>
        <v>24326.985590778098</v>
      </c>
      <c r="EN151" s="600">
        <f t="shared" si="614"/>
        <v>24126.362573099417</v>
      </c>
      <c r="EO151" s="600">
        <f t="shared" si="615"/>
        <v>24967.850415512465</v>
      </c>
      <c r="EP151" s="601">
        <f t="shared" si="616"/>
        <v>26911.336927223718</v>
      </c>
      <c r="EQ151" s="600">
        <f t="shared" si="617"/>
        <v>27226.765504110244</v>
      </c>
      <c r="ER151" s="600">
        <f t="shared" si="618"/>
        <v>27530.958136373349</v>
      </c>
      <c r="ES151" s="600">
        <f t="shared" si="619"/>
        <v>27824.504675166529</v>
      </c>
      <c r="ET151" s="601">
        <f t="shared" si="620"/>
        <v>28107.954394632554</v>
      </c>
      <c r="EV151" s="605">
        <v>2584864.2600000002</v>
      </c>
      <c r="EW151" s="604">
        <v>2584864.2600000002</v>
      </c>
      <c r="EX151" s="604">
        <v>2584864.2600000002</v>
      </c>
      <c r="EY151" s="604">
        <v>2615087.2000000002</v>
      </c>
      <c r="EZ151" s="604">
        <v>2622814.92</v>
      </c>
      <c r="FA151" s="604">
        <v>2629352.44</v>
      </c>
      <c r="FB151" s="604">
        <v>2628946.7600000002</v>
      </c>
      <c r="FC151" s="604">
        <v>2577246.3199999998</v>
      </c>
      <c r="FD151" s="605">
        <f t="shared" si="621"/>
        <v>2611385.8699377729</v>
      </c>
      <c r="FE151" s="604">
        <f t="shared" si="649"/>
        <v>2645977.6501730187</v>
      </c>
      <c r="FF151" s="604">
        <f t="shared" si="649"/>
        <v>2681027.6511842972</v>
      </c>
      <c r="FG151" s="606">
        <f t="shared" si="649"/>
        <v>2716541.9428031738</v>
      </c>
    </row>
    <row r="152" spans="1:163" x14ac:dyDescent="0.25">
      <c r="A152" s="108">
        <v>155</v>
      </c>
      <c r="B152" s="130" t="s">
        <v>145</v>
      </c>
      <c r="C152" s="605">
        <v>28981912</v>
      </c>
      <c r="D152" s="604">
        <v>30345336</v>
      </c>
      <c r="E152" s="604">
        <v>31406817</v>
      </c>
      <c r="F152" s="604">
        <v>32684628</v>
      </c>
      <c r="G152" s="604">
        <v>34571396</v>
      </c>
      <c r="H152" s="604">
        <v>36701579</v>
      </c>
      <c r="I152" s="600">
        <v>38382244</v>
      </c>
      <c r="J152" s="601">
        <v>41871008</v>
      </c>
      <c r="K152" s="600">
        <f t="shared" ref="K152:N152" si="656">J152*K$186</f>
        <v>43081807.060553826</v>
      </c>
      <c r="L152" s="600">
        <f t="shared" si="656"/>
        <v>44292606.121107653</v>
      </c>
      <c r="M152" s="600">
        <f t="shared" si="656"/>
        <v>45503405.181661479</v>
      </c>
      <c r="N152" s="600">
        <f t="shared" si="656"/>
        <v>46714204.242215298</v>
      </c>
      <c r="O152" s="603">
        <v>1886194</v>
      </c>
      <c r="P152" s="600">
        <v>2461178</v>
      </c>
      <c r="Q152" s="600">
        <v>2273792</v>
      </c>
      <c r="R152" s="600">
        <v>2304179</v>
      </c>
      <c r="S152" s="600">
        <v>2195273</v>
      </c>
      <c r="T152" s="600">
        <v>2135373</v>
      </c>
      <c r="U152" s="600">
        <v>1888032</v>
      </c>
      <c r="V152" s="600">
        <v>2330165</v>
      </c>
      <c r="W152" s="603">
        <f t="shared" si="563"/>
        <v>2330347.8388035465</v>
      </c>
      <c r="X152" s="600">
        <f t="shared" si="643"/>
        <v>2330530.677607093</v>
      </c>
      <c r="Y152" s="600">
        <f t="shared" si="643"/>
        <v>2330713.5164106395</v>
      </c>
      <c r="Z152" s="601">
        <f t="shared" si="643"/>
        <v>2330896.355214186</v>
      </c>
      <c r="AA152" s="604">
        <f t="shared" si="564"/>
        <v>27095718</v>
      </c>
      <c r="AB152" s="604">
        <f t="shared" si="565"/>
        <v>27884158</v>
      </c>
      <c r="AC152" s="604">
        <f t="shared" si="566"/>
        <v>29133025</v>
      </c>
      <c r="AD152" s="604">
        <f t="shared" si="567"/>
        <v>30380449</v>
      </c>
      <c r="AE152" s="604">
        <f t="shared" si="568"/>
        <v>32376123</v>
      </c>
      <c r="AF152" s="604">
        <f t="shared" si="569"/>
        <v>34566206</v>
      </c>
      <c r="AG152" s="604">
        <f t="shared" si="570"/>
        <v>36494212</v>
      </c>
      <c r="AH152" s="604">
        <f t="shared" si="571"/>
        <v>39540843</v>
      </c>
      <c r="AI152" s="605">
        <f t="shared" si="572"/>
        <v>40751459.221750282</v>
      </c>
      <c r="AJ152" s="604">
        <f t="shared" si="573"/>
        <v>41962075.443500564</v>
      </c>
      <c r="AK152" s="604">
        <f t="shared" si="574"/>
        <v>43172691.665250838</v>
      </c>
      <c r="AL152" s="606">
        <f t="shared" si="575"/>
        <v>44383307.887001112</v>
      </c>
      <c r="AM152" s="600">
        <f t="shared" si="576"/>
        <v>24424518</v>
      </c>
      <c r="AN152" s="600">
        <f t="shared" si="577"/>
        <v>24424656.75</v>
      </c>
      <c r="AO152" s="600">
        <f t="shared" si="578"/>
        <v>25124646.25</v>
      </c>
      <c r="AP152" s="600">
        <f t="shared" si="579"/>
        <v>26173396.5</v>
      </c>
      <c r="AQ152" s="600">
        <f t="shared" si="580"/>
        <v>27821478</v>
      </c>
      <c r="AR152" s="600">
        <f t="shared" si="581"/>
        <v>29609311</v>
      </c>
      <c r="AS152" s="600">
        <f t="shared" si="582"/>
        <v>31783884.5</v>
      </c>
      <c r="AT152" s="600">
        <f t="shared" si="583"/>
        <v>34525644.25</v>
      </c>
      <c r="AU152" s="603">
        <f t="shared" si="584"/>
        <v>35685246.730500996</v>
      </c>
      <c r="AV152" s="600">
        <f t="shared" si="523"/>
        <v>36844899.252773531</v>
      </c>
      <c r="AW152" s="600">
        <f t="shared" si="524"/>
        <v>38004600.051376</v>
      </c>
      <c r="AX152" s="601">
        <f t="shared" si="525"/>
        <v>39164347.23982536</v>
      </c>
      <c r="AY152" s="600">
        <f t="shared" si="526"/>
        <v>2671200</v>
      </c>
      <c r="AZ152" s="600">
        <f t="shared" si="527"/>
        <v>3459501.25</v>
      </c>
      <c r="BA152" s="600">
        <f t="shared" si="528"/>
        <v>4008378.75</v>
      </c>
      <c r="BB152" s="600">
        <f t="shared" si="529"/>
        <v>4207052.5</v>
      </c>
      <c r="BC152" s="600">
        <f t="shared" si="530"/>
        <v>4554645</v>
      </c>
      <c r="BD152" s="600">
        <f t="shared" si="531"/>
        <v>4956895</v>
      </c>
      <c r="BE152" s="600">
        <f t="shared" si="585"/>
        <v>4710327.5</v>
      </c>
      <c r="BF152" s="600">
        <f t="shared" si="586"/>
        <v>5015198.75</v>
      </c>
      <c r="BG152" s="603">
        <f t="shared" si="587"/>
        <v>5017467.0708251549</v>
      </c>
      <c r="BH152" s="600">
        <f t="shared" si="588"/>
        <v>5019735.3916503098</v>
      </c>
      <c r="BI152" s="600">
        <f t="shared" si="589"/>
        <v>5022003.7124754637</v>
      </c>
      <c r="BJ152" s="601">
        <f t="shared" si="590"/>
        <v>5024272.0333006177</v>
      </c>
      <c r="BK152" s="604">
        <v>2136960</v>
      </c>
      <c r="BL152" s="604">
        <v>2767601</v>
      </c>
      <c r="BM152" s="604">
        <v>3206703</v>
      </c>
      <c r="BN152" s="604">
        <v>3365642</v>
      </c>
      <c r="BO152" s="604">
        <v>3643716</v>
      </c>
      <c r="BP152" s="604">
        <v>3965516</v>
      </c>
      <c r="BQ152" s="604">
        <v>3768262</v>
      </c>
      <c r="BR152" s="604">
        <v>4012159</v>
      </c>
      <c r="BS152" s="605">
        <f t="shared" si="591"/>
        <v>4013973.6566601237</v>
      </c>
      <c r="BT152" s="604">
        <f t="shared" si="644"/>
        <v>4015788.3133202475</v>
      </c>
      <c r="BU152" s="604">
        <f t="shared" si="644"/>
        <v>4017602.9699803712</v>
      </c>
      <c r="BV152" s="606">
        <f t="shared" si="644"/>
        <v>4019417.6266404944</v>
      </c>
      <c r="BW152" s="604">
        <f t="shared" si="592"/>
        <v>5673706.4000000004</v>
      </c>
      <c r="BX152" s="604">
        <f t="shared" si="593"/>
        <v>6304347.4000000004</v>
      </c>
      <c r="BY152" s="604">
        <f t="shared" si="594"/>
        <v>6743449.4000000004</v>
      </c>
      <c r="BZ152" s="604">
        <f t="shared" si="595"/>
        <v>7104775.2000000002</v>
      </c>
      <c r="CA152" s="604">
        <f t="shared" si="596"/>
        <v>7466585.3799999999</v>
      </c>
      <c r="CB152" s="604">
        <f t="shared" si="597"/>
        <v>7965374.2799999993</v>
      </c>
      <c r="CC152" s="604">
        <f t="shared" si="598"/>
        <v>8139192.7400000002</v>
      </c>
      <c r="CD152" s="604">
        <f t="shared" si="599"/>
        <v>8653482.2800000012</v>
      </c>
      <c r="CE152" s="605">
        <f t="shared" si="600"/>
        <v>8716778.3273464851</v>
      </c>
      <c r="CF152" s="604">
        <f t="shared" si="601"/>
        <v>8780888.7892839611</v>
      </c>
      <c r="CG152" s="604">
        <f t="shared" si="602"/>
        <v>8845824.4539731778</v>
      </c>
      <c r="CH152" s="606">
        <f t="shared" si="603"/>
        <v>8911596.2524804957</v>
      </c>
      <c r="CI152" s="159">
        <f t="shared" si="604"/>
        <v>1137.7142857142858</v>
      </c>
      <c r="CJ152" s="157">
        <v>1130</v>
      </c>
      <c r="CK152" s="158">
        <v>1106</v>
      </c>
      <c r="CL152" s="158">
        <v>1089</v>
      </c>
      <c r="CM152" s="158">
        <v>1090</v>
      </c>
      <c r="CN152" s="158">
        <v>1130</v>
      </c>
      <c r="CO152" s="158">
        <v>1159</v>
      </c>
      <c r="CP152" s="158">
        <v>1182</v>
      </c>
      <c r="CQ152" s="158">
        <v>1208</v>
      </c>
      <c r="CR152" s="157">
        <f t="shared" si="605"/>
        <v>1230.3099109996715</v>
      </c>
      <c r="CS152" s="158">
        <f t="shared" si="645"/>
        <v>1252.619821999343</v>
      </c>
      <c r="CT152" s="158">
        <f t="shared" si="645"/>
        <v>1274.9297329990145</v>
      </c>
      <c r="CU152" s="158">
        <f t="shared" si="645"/>
        <v>1297.239643998686</v>
      </c>
      <c r="CV152" s="310">
        <f t="shared" si="606"/>
        <v>1263.7747774991788</v>
      </c>
      <c r="CW152" s="604">
        <f t="shared" si="607"/>
        <v>23942.636025356122</v>
      </c>
      <c r="CX152" s="600">
        <f t="shared" si="532"/>
        <v>23942.636025356122</v>
      </c>
      <c r="CY152" s="604">
        <f t="shared" si="533"/>
        <v>25032.781477250788</v>
      </c>
      <c r="CZ152" s="604">
        <f t="shared" si="534"/>
        <v>25146.285287234725</v>
      </c>
      <c r="DA152" s="604">
        <f t="shared" si="535"/>
        <v>25232.422514871636</v>
      </c>
      <c r="DB152" s="604">
        <f t="shared" si="536"/>
        <v>26048.122113012643</v>
      </c>
      <c r="DC152" s="604">
        <f t="shared" si="536"/>
        <v>26479.357627926373</v>
      </c>
      <c r="DD152" s="604">
        <f t="shared" ref="DD152" si="657">DD151</f>
        <v>26931.540509428491</v>
      </c>
      <c r="DE152" s="605">
        <f t="shared" si="536"/>
        <v>27150.99054421578</v>
      </c>
      <c r="DF152" s="604">
        <f t="shared" si="536"/>
        <v>27524.333956490984</v>
      </c>
      <c r="DG152" s="604">
        <f t="shared" si="536"/>
        <v>27884.378428171603</v>
      </c>
      <c r="DH152" s="606">
        <f t="shared" si="536"/>
        <v>28231.822111100952</v>
      </c>
      <c r="DJ152" s="9" t="s">
        <v>145</v>
      </c>
      <c r="DK152" s="603">
        <f t="shared" si="538"/>
        <v>2363.8938053097345</v>
      </c>
      <c r="DL152" s="600">
        <f t="shared" si="539"/>
        <v>3127.9396473779384</v>
      </c>
      <c r="DM152" s="600">
        <f t="shared" si="540"/>
        <v>3680.7885674931131</v>
      </c>
      <c r="DN152" s="600">
        <f t="shared" si="541"/>
        <v>3859.6811926605506</v>
      </c>
      <c r="DO152" s="600">
        <f t="shared" si="542"/>
        <v>4030.6592920353983</v>
      </c>
      <c r="DP152" s="600">
        <f t="shared" si="543"/>
        <v>4276.8723037100945</v>
      </c>
      <c r="DQ152" s="600">
        <f t="shared" si="544"/>
        <v>3985.0486463620982</v>
      </c>
      <c r="DR152" s="601">
        <f t="shared" si="545"/>
        <v>4151.6545943708607</v>
      </c>
      <c r="DS152" s="600">
        <f t="shared" si="546"/>
        <v>4078.2139735412525</v>
      </c>
      <c r="DT152" s="600">
        <f t="shared" si="547"/>
        <v>4007.3893958010053</v>
      </c>
      <c r="DU152" s="600">
        <f t="shared" si="548"/>
        <v>3939.0435272555883</v>
      </c>
      <c r="DV152" s="600">
        <f t="shared" si="549"/>
        <v>3873.048481476802</v>
      </c>
      <c r="DW152" s="603">
        <f t="shared" si="550"/>
        <v>21614.617699115046</v>
      </c>
      <c r="DX152" s="600">
        <f t="shared" si="551"/>
        <v>22083.77644665461</v>
      </c>
      <c r="DY152" s="600">
        <f t="shared" si="552"/>
        <v>23071.300505050505</v>
      </c>
      <c r="DZ152" s="600">
        <f t="shared" si="553"/>
        <v>24012.290366972476</v>
      </c>
      <c r="EA152" s="600">
        <f t="shared" si="554"/>
        <v>24620.776991150444</v>
      </c>
      <c r="EB152" s="600">
        <f t="shared" si="555"/>
        <v>25547.291630716136</v>
      </c>
      <c r="EC152" s="600">
        <f t="shared" si="556"/>
        <v>26889.919204737733</v>
      </c>
      <c r="ED152" s="600">
        <f t="shared" si="557"/>
        <v>28580.831332781458</v>
      </c>
      <c r="EE152" s="603">
        <f t="shared" si="558"/>
        <v>29044.708029613419</v>
      </c>
      <c r="EF152" s="600">
        <f t="shared" si="559"/>
        <v>29492.060881557427</v>
      </c>
      <c r="EG152" s="600">
        <f t="shared" si="560"/>
        <v>29923.757337617026</v>
      </c>
      <c r="EH152" s="601">
        <f t="shared" si="561"/>
        <v>30340.605173287753</v>
      </c>
      <c r="EI152" s="603">
        <f t="shared" si="609"/>
        <v>23978.51150442478</v>
      </c>
      <c r="EJ152" s="600">
        <f t="shared" si="610"/>
        <v>25211.716094032548</v>
      </c>
      <c r="EK152" s="600">
        <f t="shared" si="611"/>
        <v>26752.089072543618</v>
      </c>
      <c r="EL152" s="600">
        <f t="shared" si="612"/>
        <v>27871.971559633028</v>
      </c>
      <c r="EM152" s="600">
        <f t="shared" si="613"/>
        <v>28651.436283185842</v>
      </c>
      <c r="EN152" s="600">
        <f t="shared" si="614"/>
        <v>29824.163934426229</v>
      </c>
      <c r="EO152" s="600">
        <f t="shared" si="615"/>
        <v>30874.967851099831</v>
      </c>
      <c r="EP152" s="601">
        <f t="shared" si="616"/>
        <v>32732.485927152316</v>
      </c>
      <c r="EQ152" s="600">
        <f t="shared" si="617"/>
        <v>33122.922003154672</v>
      </c>
      <c r="ER152" s="600">
        <f t="shared" si="618"/>
        <v>33499.450277358432</v>
      </c>
      <c r="ES152" s="600">
        <f t="shared" si="619"/>
        <v>33862.800864872617</v>
      </c>
      <c r="ET152" s="601">
        <f t="shared" si="620"/>
        <v>34213.653654764552</v>
      </c>
      <c r="EV152" s="605">
        <v>3536746.4</v>
      </c>
      <c r="EW152" s="604">
        <v>3536746.4</v>
      </c>
      <c r="EX152" s="604">
        <v>3536746.4</v>
      </c>
      <c r="EY152" s="604">
        <v>3739133.2</v>
      </c>
      <c r="EZ152" s="604">
        <v>3822869.38</v>
      </c>
      <c r="FA152" s="604">
        <v>3999858.28</v>
      </c>
      <c r="FB152" s="604">
        <v>4370930.74</v>
      </c>
      <c r="FC152" s="604">
        <v>4641323.28</v>
      </c>
      <c r="FD152" s="605">
        <f t="shared" si="621"/>
        <v>4702804.6706863623</v>
      </c>
      <c r="FE152" s="604">
        <f t="shared" si="649"/>
        <v>4765100.4759637136</v>
      </c>
      <c r="FF152" s="604">
        <f t="shared" si="649"/>
        <v>4828221.4839928066</v>
      </c>
      <c r="FG152" s="606">
        <f t="shared" si="649"/>
        <v>4892178.6258400017</v>
      </c>
    </row>
    <row r="153" spans="1:163" x14ac:dyDescent="0.25">
      <c r="A153" s="108">
        <v>156</v>
      </c>
      <c r="B153" s="130" t="s">
        <v>146</v>
      </c>
      <c r="C153" s="605">
        <v>21919580</v>
      </c>
      <c r="D153" s="604">
        <v>20982811</v>
      </c>
      <c r="E153" s="604">
        <v>22215724</v>
      </c>
      <c r="F153" s="604">
        <v>24066825</v>
      </c>
      <c r="G153" s="604">
        <v>24824174</v>
      </c>
      <c r="H153" s="604">
        <v>26854926</v>
      </c>
      <c r="I153" s="600">
        <v>28022145</v>
      </c>
      <c r="J153" s="601">
        <v>28631593</v>
      </c>
      <c r="K153" s="600">
        <f t="shared" ref="K153:N153" si="658">J153*K$186</f>
        <v>29459543.115424961</v>
      </c>
      <c r="L153" s="600">
        <f t="shared" si="658"/>
        <v>30287493.230849922</v>
      </c>
      <c r="M153" s="600">
        <f t="shared" si="658"/>
        <v>31115443.346274883</v>
      </c>
      <c r="N153" s="600">
        <f t="shared" si="658"/>
        <v>31943393.46169984</v>
      </c>
      <c r="O153" s="603">
        <v>1623518</v>
      </c>
      <c r="P153" s="600">
        <v>1614935</v>
      </c>
      <c r="Q153" s="600">
        <v>1517529</v>
      </c>
      <c r="R153" s="600">
        <v>1556566</v>
      </c>
      <c r="S153" s="600">
        <v>1446417</v>
      </c>
      <c r="T153" s="600">
        <v>1250365</v>
      </c>
      <c r="U153" s="600">
        <v>1786165</v>
      </c>
      <c r="V153" s="600">
        <v>1610880</v>
      </c>
      <c r="W153" s="603">
        <f t="shared" si="563"/>
        <v>1611006.3993630738</v>
      </c>
      <c r="X153" s="600">
        <f t="shared" si="643"/>
        <v>1611132.7987261477</v>
      </c>
      <c r="Y153" s="600">
        <f t="shared" si="643"/>
        <v>1611259.1980892217</v>
      </c>
      <c r="Z153" s="601">
        <f t="shared" si="643"/>
        <v>1611385.5974522955</v>
      </c>
      <c r="AA153" s="604">
        <f t="shared" si="564"/>
        <v>20296062</v>
      </c>
      <c r="AB153" s="604">
        <f t="shared" si="565"/>
        <v>19367876</v>
      </c>
      <c r="AC153" s="604">
        <f t="shared" si="566"/>
        <v>20698195</v>
      </c>
      <c r="AD153" s="604">
        <f t="shared" si="567"/>
        <v>22510259</v>
      </c>
      <c r="AE153" s="604">
        <f t="shared" si="568"/>
        <v>23377757</v>
      </c>
      <c r="AF153" s="604">
        <f t="shared" si="569"/>
        <v>25604561</v>
      </c>
      <c r="AG153" s="604">
        <f t="shared" si="570"/>
        <v>26235980</v>
      </c>
      <c r="AH153" s="604">
        <f t="shared" si="571"/>
        <v>27020713</v>
      </c>
      <c r="AI153" s="605">
        <f t="shared" si="572"/>
        <v>27848536.716061886</v>
      </c>
      <c r="AJ153" s="604">
        <f t="shared" si="573"/>
        <v>28676360.432123773</v>
      </c>
      <c r="AK153" s="604">
        <f t="shared" si="574"/>
        <v>29504184.148185659</v>
      </c>
      <c r="AL153" s="606">
        <f t="shared" si="575"/>
        <v>30332007.864247546</v>
      </c>
      <c r="AM153" s="600">
        <f t="shared" si="576"/>
        <v>17914705.75</v>
      </c>
      <c r="AN153" s="600">
        <f t="shared" si="577"/>
        <v>17170184.75</v>
      </c>
      <c r="AO153" s="600">
        <f t="shared" si="578"/>
        <v>18068666.25</v>
      </c>
      <c r="AP153" s="600">
        <f t="shared" si="579"/>
        <v>19515732.75</v>
      </c>
      <c r="AQ153" s="600">
        <f t="shared" si="580"/>
        <v>20486074.5</v>
      </c>
      <c r="AR153" s="600">
        <f t="shared" si="581"/>
        <v>23217619.75</v>
      </c>
      <c r="AS153" s="600">
        <f t="shared" si="582"/>
        <v>23525952.5</v>
      </c>
      <c r="AT153" s="600">
        <f t="shared" si="583"/>
        <v>24511060.5</v>
      </c>
      <c r="AU153" s="603">
        <f t="shared" si="584"/>
        <v>25334306.153280169</v>
      </c>
      <c r="AV153" s="600">
        <f t="shared" si="523"/>
        <v>26157587.333106373</v>
      </c>
      <c r="AW153" s="600">
        <f t="shared" si="524"/>
        <v>26980902.786124848</v>
      </c>
      <c r="AX153" s="601">
        <f t="shared" si="525"/>
        <v>27804251.173049945</v>
      </c>
      <c r="AY153" s="600">
        <f t="shared" si="526"/>
        <v>2381356.25</v>
      </c>
      <c r="AZ153" s="600">
        <f t="shared" si="527"/>
        <v>2197691.25</v>
      </c>
      <c r="BA153" s="600">
        <f t="shared" si="528"/>
        <v>2629528.75</v>
      </c>
      <c r="BB153" s="600">
        <f t="shared" si="529"/>
        <v>2994526.25</v>
      </c>
      <c r="BC153" s="600">
        <f t="shared" si="530"/>
        <v>2891682.5</v>
      </c>
      <c r="BD153" s="600">
        <f t="shared" si="531"/>
        <v>2386941.25</v>
      </c>
      <c r="BE153" s="600">
        <f t="shared" si="585"/>
        <v>2710027.5</v>
      </c>
      <c r="BF153" s="600">
        <f t="shared" si="586"/>
        <v>2509652.5</v>
      </c>
      <c r="BG153" s="603">
        <f t="shared" si="587"/>
        <v>2510787.5890190843</v>
      </c>
      <c r="BH153" s="600">
        <f t="shared" si="588"/>
        <v>2511922.6780381692</v>
      </c>
      <c r="BI153" s="600">
        <f t="shared" si="589"/>
        <v>2513057.767057254</v>
      </c>
      <c r="BJ153" s="601">
        <f t="shared" si="590"/>
        <v>2514192.8560763383</v>
      </c>
      <c r="BK153" s="604">
        <v>1905085</v>
      </c>
      <c r="BL153" s="604">
        <v>1758153</v>
      </c>
      <c r="BM153" s="604">
        <v>2103623</v>
      </c>
      <c r="BN153" s="604">
        <v>2395621</v>
      </c>
      <c r="BO153" s="604">
        <v>2313346</v>
      </c>
      <c r="BP153" s="604">
        <v>1909553</v>
      </c>
      <c r="BQ153" s="604">
        <v>2168022</v>
      </c>
      <c r="BR153" s="604">
        <v>2007722</v>
      </c>
      <c r="BS153" s="605">
        <f t="shared" si="591"/>
        <v>2008630.0712152675</v>
      </c>
      <c r="BT153" s="604">
        <f t="shared" si="644"/>
        <v>2009538.1424305353</v>
      </c>
      <c r="BU153" s="604">
        <f t="shared" si="644"/>
        <v>2010446.213645803</v>
      </c>
      <c r="BV153" s="606">
        <f t="shared" si="644"/>
        <v>2011354.2848610706</v>
      </c>
      <c r="BW153" s="604">
        <f t="shared" si="592"/>
        <v>11012931.66</v>
      </c>
      <c r="BX153" s="604">
        <f t="shared" si="593"/>
        <v>10865999.66</v>
      </c>
      <c r="BY153" s="604">
        <f t="shared" si="594"/>
        <v>11211469.66</v>
      </c>
      <c r="BZ153" s="604">
        <f t="shared" si="595"/>
        <v>11807474.220000001</v>
      </c>
      <c r="CA153" s="604">
        <f t="shared" si="596"/>
        <v>12039354.380000001</v>
      </c>
      <c r="CB153" s="604">
        <f t="shared" si="597"/>
        <v>11918880.24</v>
      </c>
      <c r="CC153" s="604">
        <f t="shared" si="598"/>
        <v>12286712.119999999</v>
      </c>
      <c r="CD153" s="604">
        <f t="shared" si="599"/>
        <v>11928851.24</v>
      </c>
      <c r="CE153" s="605">
        <f t="shared" si="600"/>
        <v>12061179.767420666</v>
      </c>
      <c r="CF153" s="604">
        <f t="shared" si="601"/>
        <v>12195249.15879859</v>
      </c>
      <c r="CG153" s="604">
        <f t="shared" si="602"/>
        <v>12331082.47452639</v>
      </c>
      <c r="CH153" s="606">
        <f t="shared" si="603"/>
        <v>12468703.080466677</v>
      </c>
      <c r="CI153" s="159">
        <f t="shared" si="604"/>
        <v>910.42857142857144</v>
      </c>
      <c r="CJ153" s="157">
        <v>780</v>
      </c>
      <c r="CK153" s="158">
        <v>811</v>
      </c>
      <c r="CL153" s="158">
        <v>830</v>
      </c>
      <c r="CM153" s="158">
        <v>865</v>
      </c>
      <c r="CN153" s="158">
        <v>911</v>
      </c>
      <c r="CO153" s="158">
        <v>972</v>
      </c>
      <c r="CP153" s="158">
        <v>982</v>
      </c>
      <c r="CQ153" s="158">
        <v>1002</v>
      </c>
      <c r="CR153" s="157">
        <f t="shared" si="605"/>
        <v>1020.5054063093302</v>
      </c>
      <c r="CS153" s="158">
        <f t="shared" si="645"/>
        <v>1039.0108126186603</v>
      </c>
      <c r="CT153" s="158">
        <f t="shared" si="645"/>
        <v>1057.5162189279904</v>
      </c>
      <c r="CU153" s="158">
        <f t="shared" si="645"/>
        <v>1076.0216252373207</v>
      </c>
      <c r="CV153" s="310">
        <f t="shared" si="606"/>
        <v>1048.2635157733253</v>
      </c>
      <c r="CW153" s="604">
        <f t="shared" si="607"/>
        <v>23942.636025356122</v>
      </c>
      <c r="CX153" s="600">
        <f t="shared" si="532"/>
        <v>23942.636025356122</v>
      </c>
      <c r="CY153" s="604">
        <f t="shared" si="533"/>
        <v>25032.781477250788</v>
      </c>
      <c r="CZ153" s="604">
        <f t="shared" si="534"/>
        <v>25146.285287234725</v>
      </c>
      <c r="DA153" s="604">
        <f t="shared" si="535"/>
        <v>25232.422514871636</v>
      </c>
      <c r="DB153" s="604">
        <f t="shared" si="536"/>
        <v>26048.122113012643</v>
      </c>
      <c r="DC153" s="604">
        <f t="shared" si="536"/>
        <v>26479.357627926373</v>
      </c>
      <c r="DD153" s="604">
        <f t="shared" ref="DD153" si="659">DD152</f>
        <v>26931.540509428491</v>
      </c>
      <c r="DE153" s="605">
        <f t="shared" si="536"/>
        <v>27150.99054421578</v>
      </c>
      <c r="DF153" s="604">
        <f t="shared" si="536"/>
        <v>27524.333956490984</v>
      </c>
      <c r="DG153" s="604">
        <f t="shared" si="536"/>
        <v>27884.378428171603</v>
      </c>
      <c r="DH153" s="606">
        <f t="shared" si="536"/>
        <v>28231.822111100952</v>
      </c>
      <c r="DJ153" s="9" t="s">
        <v>146</v>
      </c>
      <c r="DK153" s="603">
        <f t="shared" si="538"/>
        <v>3053.0208333333335</v>
      </c>
      <c r="DL153" s="600">
        <f t="shared" si="539"/>
        <v>2709.853575832306</v>
      </c>
      <c r="DM153" s="600">
        <f t="shared" si="540"/>
        <v>3168.1069277108436</v>
      </c>
      <c r="DN153" s="600">
        <f t="shared" si="541"/>
        <v>3461.8800578034684</v>
      </c>
      <c r="DO153" s="600">
        <f t="shared" si="542"/>
        <v>3174.1849615806805</v>
      </c>
      <c r="DP153" s="600">
        <f t="shared" si="543"/>
        <v>2455.7008744855966</v>
      </c>
      <c r="DQ153" s="600">
        <f t="shared" si="544"/>
        <v>2759.7021384928717</v>
      </c>
      <c r="DR153" s="601">
        <f t="shared" si="545"/>
        <v>2504.6432135728542</v>
      </c>
      <c r="DS153" s="600">
        <f t="shared" si="546"/>
        <v>2460.3373715572729</v>
      </c>
      <c r="DT153" s="600">
        <f t="shared" si="547"/>
        <v>2417.6097568294504</v>
      </c>
      <c r="DU153" s="600">
        <f t="shared" si="548"/>
        <v>2376.3775175048886</v>
      </c>
      <c r="DV153" s="600">
        <f t="shared" si="549"/>
        <v>2336.563501241737</v>
      </c>
      <c r="DW153" s="603">
        <f t="shared" si="550"/>
        <v>22967.571474358974</v>
      </c>
      <c r="DX153" s="600">
        <f t="shared" si="551"/>
        <v>21171.621146732428</v>
      </c>
      <c r="DY153" s="600">
        <f t="shared" si="552"/>
        <v>21769.477409638555</v>
      </c>
      <c r="DZ153" s="600">
        <f t="shared" si="553"/>
        <v>22561.540751445085</v>
      </c>
      <c r="EA153" s="600">
        <f t="shared" si="554"/>
        <v>22487.458287596048</v>
      </c>
      <c r="EB153" s="600">
        <f t="shared" si="555"/>
        <v>23886.440072016459</v>
      </c>
      <c r="EC153" s="600">
        <f t="shared" si="556"/>
        <v>23957.181771894095</v>
      </c>
      <c r="ED153" s="600">
        <f t="shared" si="557"/>
        <v>24462.13622754491</v>
      </c>
      <c r="EE153" s="603">
        <f t="shared" si="558"/>
        <v>24828.628021361561</v>
      </c>
      <c r="EF153" s="600">
        <f t="shared" si="559"/>
        <v>25182.064937459436</v>
      </c>
      <c r="EG153" s="600">
        <f t="shared" si="560"/>
        <v>25523.132315161507</v>
      </c>
      <c r="EH153" s="601">
        <f t="shared" si="561"/>
        <v>25852.468347962695</v>
      </c>
      <c r="EI153" s="603">
        <f t="shared" si="609"/>
        <v>26020.592307692306</v>
      </c>
      <c r="EJ153" s="600">
        <f t="shared" si="610"/>
        <v>23881.474722564733</v>
      </c>
      <c r="EK153" s="600">
        <f t="shared" si="611"/>
        <v>24937.584337349399</v>
      </c>
      <c r="EL153" s="600">
        <f t="shared" si="612"/>
        <v>26023.420809248553</v>
      </c>
      <c r="EM153" s="600">
        <f t="shared" si="613"/>
        <v>25661.643249176726</v>
      </c>
      <c r="EN153" s="600">
        <f t="shared" si="614"/>
        <v>26342.140946502055</v>
      </c>
      <c r="EO153" s="600">
        <f t="shared" si="615"/>
        <v>26716.883910386965</v>
      </c>
      <c r="EP153" s="601">
        <f t="shared" si="616"/>
        <v>26966.779441117764</v>
      </c>
      <c r="EQ153" s="600">
        <f t="shared" si="617"/>
        <v>27288.965392918835</v>
      </c>
      <c r="ER153" s="600">
        <f t="shared" si="618"/>
        <v>27599.674694288886</v>
      </c>
      <c r="ES153" s="600">
        <f t="shared" si="619"/>
        <v>27899.509832666394</v>
      </c>
      <c r="ET153" s="601">
        <f t="shared" si="620"/>
        <v>28189.031849204432</v>
      </c>
      <c r="EV153" s="605">
        <v>9107846.6600000001</v>
      </c>
      <c r="EW153" s="604">
        <v>9107846.6600000001</v>
      </c>
      <c r="EX153" s="604">
        <v>9107846.6600000001</v>
      </c>
      <c r="EY153" s="604">
        <v>9411853.2200000007</v>
      </c>
      <c r="EZ153" s="604">
        <v>9726008.3800000008</v>
      </c>
      <c r="FA153" s="604">
        <v>10009327.24</v>
      </c>
      <c r="FB153" s="604">
        <v>10118690.119999999</v>
      </c>
      <c r="FC153" s="604">
        <v>9921129.2400000002</v>
      </c>
      <c r="FD153" s="605">
        <f t="shared" si="621"/>
        <v>10052549.696205398</v>
      </c>
      <c r="FE153" s="604">
        <f t="shared" si="649"/>
        <v>10185711.016368056</v>
      </c>
      <c r="FF153" s="604">
        <f t="shared" si="649"/>
        <v>10320636.260880588</v>
      </c>
      <c r="FG153" s="606">
        <f t="shared" si="649"/>
        <v>10457348.795605605</v>
      </c>
    </row>
    <row r="154" spans="1:163" x14ac:dyDescent="0.25">
      <c r="A154" s="108">
        <v>154</v>
      </c>
      <c r="B154" s="130" t="s">
        <v>147</v>
      </c>
      <c r="C154" s="605">
        <v>2029612</v>
      </c>
      <c r="D154" s="604">
        <v>2244742</v>
      </c>
      <c r="E154" s="604">
        <v>2730795</v>
      </c>
      <c r="F154" s="604">
        <v>3469974</v>
      </c>
      <c r="G154" s="604">
        <v>3843543</v>
      </c>
      <c r="H154" s="604">
        <v>3811526</v>
      </c>
      <c r="I154" s="600">
        <v>3885012</v>
      </c>
      <c r="J154" s="601">
        <v>4400965</v>
      </c>
      <c r="K154" s="600">
        <f t="shared" ref="K154:N154" si="660">J154*K$186</f>
        <v>4528229.2943664091</v>
      </c>
      <c r="L154" s="600">
        <f t="shared" si="660"/>
        <v>4655493.5887328181</v>
      </c>
      <c r="M154" s="600">
        <f t="shared" si="660"/>
        <v>4782757.8830992272</v>
      </c>
      <c r="N154" s="600">
        <f t="shared" si="660"/>
        <v>4910022.1774656354</v>
      </c>
      <c r="O154" s="603">
        <v>154802</v>
      </c>
      <c r="P154" s="600">
        <v>70000</v>
      </c>
      <c r="Q154" s="600">
        <v>131797</v>
      </c>
      <c r="R154" s="600">
        <v>184771</v>
      </c>
      <c r="S154" s="600">
        <v>149592</v>
      </c>
      <c r="T154" s="600">
        <v>141987</v>
      </c>
      <c r="U154" s="600">
        <v>139408</v>
      </c>
      <c r="V154" s="600">
        <v>140568</v>
      </c>
      <c r="W154" s="603">
        <f t="shared" si="563"/>
        <v>140579.02981331231</v>
      </c>
      <c r="X154" s="600">
        <f t="shared" si="643"/>
        <v>140590.05962662466</v>
      </c>
      <c r="Y154" s="600">
        <f t="shared" si="643"/>
        <v>140601.089439937</v>
      </c>
      <c r="Z154" s="601">
        <f t="shared" si="643"/>
        <v>140612.11925324932</v>
      </c>
      <c r="AA154" s="604">
        <f t="shared" si="564"/>
        <v>1874810</v>
      </c>
      <c r="AB154" s="604">
        <f t="shared" si="565"/>
        <v>2174742</v>
      </c>
      <c r="AC154" s="604">
        <f t="shared" si="566"/>
        <v>2598998</v>
      </c>
      <c r="AD154" s="604">
        <f t="shared" si="567"/>
        <v>3285203</v>
      </c>
      <c r="AE154" s="604">
        <f t="shared" si="568"/>
        <v>3693951</v>
      </c>
      <c r="AF154" s="604">
        <f t="shared" si="569"/>
        <v>3669539</v>
      </c>
      <c r="AG154" s="604">
        <f t="shared" si="570"/>
        <v>3745604</v>
      </c>
      <c r="AH154" s="604">
        <f t="shared" si="571"/>
        <v>4260397</v>
      </c>
      <c r="AI154" s="605">
        <f t="shared" si="572"/>
        <v>4387650.2645530971</v>
      </c>
      <c r="AJ154" s="604">
        <f t="shared" si="573"/>
        <v>4514903.5291061932</v>
      </c>
      <c r="AK154" s="604">
        <f t="shared" si="574"/>
        <v>4642156.7936592903</v>
      </c>
      <c r="AL154" s="606">
        <f t="shared" si="575"/>
        <v>4769410.0582123864</v>
      </c>
      <c r="AM154" s="600">
        <f t="shared" si="576"/>
        <v>1808358.75</v>
      </c>
      <c r="AN154" s="600">
        <f t="shared" si="577"/>
        <v>2137184.5</v>
      </c>
      <c r="AO154" s="600">
        <f t="shared" si="578"/>
        <v>2361378</v>
      </c>
      <c r="AP154" s="600">
        <f t="shared" si="579"/>
        <v>3068449.25</v>
      </c>
      <c r="AQ154" s="600">
        <f t="shared" si="580"/>
        <v>3302537.25</v>
      </c>
      <c r="AR154" s="600">
        <f t="shared" si="581"/>
        <v>3564925.25</v>
      </c>
      <c r="AS154" s="600">
        <f t="shared" si="582"/>
        <v>3688784</v>
      </c>
      <c r="AT154" s="600">
        <f t="shared" si="583"/>
        <v>4178334.5</v>
      </c>
      <c r="AU154" s="603">
        <f t="shared" si="584"/>
        <v>4318670.9703487866</v>
      </c>
      <c r="AV154" s="600">
        <f t="shared" si="523"/>
        <v>4459013.4968122384</v>
      </c>
      <c r="AW154" s="600">
        <f t="shared" si="524"/>
        <v>4599361.8657345148</v>
      </c>
      <c r="AX154" s="601">
        <f t="shared" si="525"/>
        <v>4739715.8488111952</v>
      </c>
      <c r="AY154" s="600">
        <f t="shared" si="526"/>
        <v>66451.25</v>
      </c>
      <c r="AZ154" s="600">
        <f t="shared" si="527"/>
        <v>37557.5</v>
      </c>
      <c r="BA154" s="600">
        <f t="shared" si="528"/>
        <v>237620</v>
      </c>
      <c r="BB154" s="600">
        <f t="shared" si="529"/>
        <v>216753.75</v>
      </c>
      <c r="BC154" s="600">
        <f t="shared" si="530"/>
        <v>391413.75</v>
      </c>
      <c r="BD154" s="600">
        <f t="shared" si="531"/>
        <v>104613.75</v>
      </c>
      <c r="BE154" s="600">
        <f t="shared" si="585"/>
        <v>56820</v>
      </c>
      <c r="BF154" s="600">
        <f t="shared" si="586"/>
        <v>82062.5</v>
      </c>
      <c r="BG154" s="603">
        <f t="shared" si="587"/>
        <v>82099.615992205538</v>
      </c>
      <c r="BH154" s="600">
        <f t="shared" si="588"/>
        <v>82136.73198441109</v>
      </c>
      <c r="BI154" s="600">
        <f t="shared" si="589"/>
        <v>82173.847976616642</v>
      </c>
      <c r="BJ154" s="601">
        <f t="shared" si="590"/>
        <v>82210.96396882218</v>
      </c>
      <c r="BK154" s="604">
        <v>53161</v>
      </c>
      <c r="BL154" s="604">
        <v>30046</v>
      </c>
      <c r="BM154" s="604">
        <v>190096</v>
      </c>
      <c r="BN154" s="604">
        <v>173403</v>
      </c>
      <c r="BO154" s="604">
        <v>313131</v>
      </c>
      <c r="BP154" s="604">
        <v>83691</v>
      </c>
      <c r="BQ154" s="604">
        <v>45456</v>
      </c>
      <c r="BR154" s="604">
        <v>65650</v>
      </c>
      <c r="BS154" s="605">
        <f t="shared" si="591"/>
        <v>65679.692793764436</v>
      </c>
      <c r="BT154" s="604">
        <f t="shared" si="644"/>
        <v>65709.385587528872</v>
      </c>
      <c r="BU154" s="604">
        <f t="shared" si="644"/>
        <v>65739.078381293308</v>
      </c>
      <c r="BV154" s="606">
        <f t="shared" si="644"/>
        <v>65768.771175057744</v>
      </c>
      <c r="BW154" s="604">
        <f t="shared" si="592"/>
        <v>147249.94</v>
      </c>
      <c r="BX154" s="604">
        <f t="shared" si="593"/>
        <v>124134.94</v>
      </c>
      <c r="BY154" s="604">
        <f t="shared" si="594"/>
        <v>284184.94</v>
      </c>
      <c r="BZ154" s="604">
        <f t="shared" si="595"/>
        <v>267491.94</v>
      </c>
      <c r="CA154" s="604">
        <f t="shared" si="596"/>
        <v>407219.94</v>
      </c>
      <c r="CB154" s="604">
        <f t="shared" si="597"/>
        <v>177779.94</v>
      </c>
      <c r="CC154" s="604">
        <f t="shared" si="598"/>
        <v>139396.22</v>
      </c>
      <c r="CD154" s="604">
        <f t="shared" si="599"/>
        <v>86014.080000000002</v>
      </c>
      <c r="CE154" s="605">
        <f t="shared" si="600"/>
        <v>86313.52602639173</v>
      </c>
      <c r="CF154" s="604">
        <f t="shared" si="601"/>
        <v>86616.545344899438</v>
      </c>
      <c r="CG154" s="604">
        <f t="shared" si="602"/>
        <v>86923.185289215529</v>
      </c>
      <c r="CH154" s="606">
        <f t="shared" si="603"/>
        <v>87233.49382003925</v>
      </c>
      <c r="CI154" s="159">
        <f t="shared" si="604"/>
        <v>87.857142857142861</v>
      </c>
      <c r="CJ154" s="157">
        <v>75</v>
      </c>
      <c r="CK154" s="158">
        <v>74</v>
      </c>
      <c r="CL154" s="158">
        <v>75</v>
      </c>
      <c r="CM154" s="158">
        <v>87</v>
      </c>
      <c r="CN154" s="158">
        <v>83</v>
      </c>
      <c r="CO154" s="158">
        <v>90</v>
      </c>
      <c r="CP154" s="158">
        <v>101</v>
      </c>
      <c r="CQ154" s="158">
        <v>105</v>
      </c>
      <c r="CR154" s="157">
        <f t="shared" si="605"/>
        <v>106.93918928391184</v>
      </c>
      <c r="CS154" s="158">
        <f t="shared" si="645"/>
        <v>108.87837856782369</v>
      </c>
      <c r="CT154" s="158">
        <f t="shared" si="645"/>
        <v>110.81756785173553</v>
      </c>
      <c r="CU154" s="158">
        <f t="shared" si="645"/>
        <v>112.75675713564738</v>
      </c>
      <c r="CV154" s="310">
        <f t="shared" si="606"/>
        <v>109.84797320977961</v>
      </c>
      <c r="CW154" s="604">
        <f t="shared" si="607"/>
        <v>23942.636025356122</v>
      </c>
      <c r="CX154" s="600">
        <f t="shared" si="532"/>
        <v>23942.636025356122</v>
      </c>
      <c r="CY154" s="604">
        <f t="shared" si="533"/>
        <v>25032.781477250788</v>
      </c>
      <c r="CZ154" s="604">
        <f t="shared" si="534"/>
        <v>25146.285287234725</v>
      </c>
      <c r="DA154" s="604">
        <f t="shared" si="535"/>
        <v>25232.422514871636</v>
      </c>
      <c r="DB154" s="604">
        <f t="shared" si="536"/>
        <v>26048.122113012643</v>
      </c>
      <c r="DC154" s="604">
        <f t="shared" si="536"/>
        <v>26479.357627926373</v>
      </c>
      <c r="DD154" s="604">
        <f t="shared" ref="DD154" si="661">DD153</f>
        <v>26931.540509428491</v>
      </c>
      <c r="DE154" s="605">
        <f t="shared" si="536"/>
        <v>27150.99054421578</v>
      </c>
      <c r="DF154" s="604">
        <f t="shared" si="536"/>
        <v>27524.333956490984</v>
      </c>
      <c r="DG154" s="604">
        <f t="shared" si="536"/>
        <v>27884.378428171603</v>
      </c>
      <c r="DH154" s="606">
        <f t="shared" si="536"/>
        <v>28231.822111100952</v>
      </c>
      <c r="DJ154" s="9" t="s">
        <v>147</v>
      </c>
      <c r="DK154" s="603">
        <f t="shared" si="538"/>
        <v>886.01666666666665</v>
      </c>
      <c r="DL154" s="600">
        <f t="shared" si="539"/>
        <v>507.5337837837838</v>
      </c>
      <c r="DM154" s="600">
        <f t="shared" si="540"/>
        <v>3168.2666666666669</v>
      </c>
      <c r="DN154" s="600">
        <f t="shared" si="541"/>
        <v>2491.4224137931033</v>
      </c>
      <c r="DO154" s="600">
        <f t="shared" si="542"/>
        <v>4715.8283132530123</v>
      </c>
      <c r="DP154" s="600">
        <f t="shared" si="543"/>
        <v>1162.375</v>
      </c>
      <c r="DQ154" s="600">
        <f t="shared" si="544"/>
        <v>562.57425742574253</v>
      </c>
      <c r="DR154" s="601">
        <f t="shared" si="545"/>
        <v>781.54761904761904</v>
      </c>
      <c r="DS154" s="600">
        <f t="shared" si="546"/>
        <v>767.72244620482434</v>
      </c>
      <c r="DT154" s="600">
        <f t="shared" si="547"/>
        <v>754.38974261768226</v>
      </c>
      <c r="DU154" s="600">
        <f t="shared" si="548"/>
        <v>741.52365522548064</v>
      </c>
      <c r="DV154" s="600">
        <f t="shared" si="549"/>
        <v>729.10010944995224</v>
      </c>
      <c r="DW154" s="603">
        <f t="shared" si="550"/>
        <v>24111.45</v>
      </c>
      <c r="DX154" s="600">
        <f t="shared" si="551"/>
        <v>28880.87162162162</v>
      </c>
      <c r="DY154" s="600">
        <f t="shared" si="552"/>
        <v>31485.040000000001</v>
      </c>
      <c r="DZ154" s="600">
        <f t="shared" si="553"/>
        <v>35269.531609195401</v>
      </c>
      <c r="EA154" s="600">
        <f t="shared" si="554"/>
        <v>39789.605421686749</v>
      </c>
      <c r="EB154" s="600">
        <f t="shared" si="555"/>
        <v>39610.280555555553</v>
      </c>
      <c r="EC154" s="600">
        <f t="shared" si="556"/>
        <v>36522.61386138614</v>
      </c>
      <c r="ED154" s="600">
        <f t="shared" si="557"/>
        <v>39793.661904761902</v>
      </c>
      <c r="EE154" s="603">
        <f t="shared" si="558"/>
        <v>40261.672801073197</v>
      </c>
      <c r="EF154" s="600">
        <f t="shared" si="559"/>
        <v>40713.012587347403</v>
      </c>
      <c r="EG154" s="600">
        <f t="shared" si="560"/>
        <v>41148.556443537389</v>
      </c>
      <c r="EH154" s="601">
        <f t="shared" si="561"/>
        <v>41569.119344260871</v>
      </c>
      <c r="EI154" s="603">
        <f t="shared" si="609"/>
        <v>24997.466666666667</v>
      </c>
      <c r="EJ154" s="600">
        <f t="shared" si="610"/>
        <v>29388.405405405403</v>
      </c>
      <c r="EK154" s="600">
        <f t="shared" si="611"/>
        <v>34653.306666666671</v>
      </c>
      <c r="EL154" s="600">
        <f t="shared" si="612"/>
        <v>37760.954022988502</v>
      </c>
      <c r="EM154" s="600">
        <f t="shared" si="613"/>
        <v>44505.433734939761</v>
      </c>
      <c r="EN154" s="600">
        <f t="shared" si="614"/>
        <v>40772.655555555553</v>
      </c>
      <c r="EO154" s="600">
        <f t="shared" si="615"/>
        <v>37085.188118811886</v>
      </c>
      <c r="EP154" s="601">
        <f t="shared" si="616"/>
        <v>40575.209523809521</v>
      </c>
      <c r="EQ154" s="600">
        <f t="shared" si="617"/>
        <v>41029.395247278022</v>
      </c>
      <c r="ER154" s="600">
        <f t="shared" si="618"/>
        <v>41467.402329965087</v>
      </c>
      <c r="ES154" s="600">
        <f t="shared" si="619"/>
        <v>41890.080098762868</v>
      </c>
      <c r="ET154" s="601">
        <f t="shared" si="620"/>
        <v>42298.219453710823</v>
      </c>
      <c r="EV154" s="605">
        <v>94088.94</v>
      </c>
      <c r="EW154" s="604">
        <v>94088.94</v>
      </c>
      <c r="EX154" s="604">
        <v>94088.94</v>
      </c>
      <c r="EY154" s="604">
        <v>94088.94</v>
      </c>
      <c r="EZ154" s="604">
        <v>94088.94</v>
      </c>
      <c r="FA154" s="604">
        <v>94088.94</v>
      </c>
      <c r="FB154" s="604">
        <v>93940.22</v>
      </c>
      <c r="FC154" s="604">
        <v>20364.080000000002</v>
      </c>
      <c r="FD154" s="605">
        <f t="shared" si="621"/>
        <v>20633.833232627298</v>
      </c>
      <c r="FE154" s="604">
        <f t="shared" si="649"/>
        <v>20907.159757370559</v>
      </c>
      <c r="FF154" s="604">
        <f t="shared" si="649"/>
        <v>21184.106907922218</v>
      </c>
      <c r="FG154" s="606">
        <f t="shared" si="649"/>
        <v>21464.722644981506</v>
      </c>
    </row>
    <row r="155" spans="1:163" x14ac:dyDescent="0.25">
      <c r="A155" s="108">
        <v>157</v>
      </c>
      <c r="B155" s="130" t="s">
        <v>148</v>
      </c>
      <c r="C155" s="605">
        <v>9654325</v>
      </c>
      <c r="D155" s="604">
        <v>10059010</v>
      </c>
      <c r="E155" s="604">
        <v>9802091</v>
      </c>
      <c r="F155" s="604">
        <v>10098825</v>
      </c>
      <c r="G155" s="604">
        <v>10615271</v>
      </c>
      <c r="H155" s="604">
        <v>10828149</v>
      </c>
      <c r="I155" s="600">
        <v>11667804</v>
      </c>
      <c r="J155" s="601">
        <v>12233149</v>
      </c>
      <c r="K155" s="600">
        <f t="shared" ref="K155:N155" si="662">J155*K$186</f>
        <v>12586899.387781803</v>
      </c>
      <c r="L155" s="600">
        <f t="shared" si="662"/>
        <v>12940649.775563605</v>
      </c>
      <c r="M155" s="600">
        <f t="shared" si="662"/>
        <v>13294400.163345408</v>
      </c>
      <c r="N155" s="600">
        <f t="shared" si="662"/>
        <v>13648150.551127208</v>
      </c>
      <c r="O155" s="603">
        <v>454003</v>
      </c>
      <c r="P155" s="600">
        <v>458587</v>
      </c>
      <c r="Q155" s="600">
        <v>562070</v>
      </c>
      <c r="R155" s="600">
        <v>374098</v>
      </c>
      <c r="S155" s="600">
        <v>523165</v>
      </c>
      <c r="T155" s="600">
        <v>401273</v>
      </c>
      <c r="U155" s="600">
        <v>492173</v>
      </c>
      <c r="V155" s="600">
        <v>494398</v>
      </c>
      <c r="W155" s="603">
        <f t="shared" si="563"/>
        <v>494436.79344973242</v>
      </c>
      <c r="X155" s="600">
        <f t="shared" si="643"/>
        <v>494475.58689946489</v>
      </c>
      <c r="Y155" s="600">
        <f t="shared" si="643"/>
        <v>494514.38034919737</v>
      </c>
      <c r="Z155" s="601">
        <f t="shared" si="643"/>
        <v>494553.17379892978</v>
      </c>
      <c r="AA155" s="604">
        <f t="shared" si="564"/>
        <v>9200322</v>
      </c>
      <c r="AB155" s="604">
        <f t="shared" si="565"/>
        <v>9600423</v>
      </c>
      <c r="AC155" s="604">
        <f t="shared" si="566"/>
        <v>9240021</v>
      </c>
      <c r="AD155" s="604">
        <f t="shared" si="567"/>
        <v>9724727</v>
      </c>
      <c r="AE155" s="604">
        <f t="shared" si="568"/>
        <v>10092106</v>
      </c>
      <c r="AF155" s="604">
        <f t="shared" si="569"/>
        <v>10426876</v>
      </c>
      <c r="AG155" s="604">
        <f t="shared" si="570"/>
        <v>11175631</v>
      </c>
      <c r="AH155" s="604">
        <f t="shared" si="571"/>
        <v>11738751</v>
      </c>
      <c r="AI155" s="605">
        <f t="shared" si="572"/>
        <v>12092462.594332071</v>
      </c>
      <c r="AJ155" s="604">
        <f t="shared" si="573"/>
        <v>12446174.18866414</v>
      </c>
      <c r="AK155" s="604">
        <f t="shared" si="574"/>
        <v>12799885.782996211</v>
      </c>
      <c r="AL155" s="606">
        <f t="shared" si="575"/>
        <v>13153597.377328278</v>
      </c>
      <c r="AM155" s="600">
        <f t="shared" si="576"/>
        <v>8377147</v>
      </c>
      <c r="AN155" s="600">
        <f t="shared" si="577"/>
        <v>9004370.5</v>
      </c>
      <c r="AO155" s="600">
        <f t="shared" si="578"/>
        <v>8651863.5</v>
      </c>
      <c r="AP155" s="600">
        <f t="shared" si="579"/>
        <v>9180167</v>
      </c>
      <c r="AQ155" s="600">
        <f t="shared" si="580"/>
        <v>9191836</v>
      </c>
      <c r="AR155" s="600">
        <f t="shared" si="581"/>
        <v>9254629.75</v>
      </c>
      <c r="AS155" s="600">
        <f t="shared" si="582"/>
        <v>10156232.25</v>
      </c>
      <c r="AT155" s="600">
        <f t="shared" si="583"/>
        <v>10798363.5</v>
      </c>
      <c r="AU155" s="603">
        <f t="shared" si="584"/>
        <v>11161044.903112452</v>
      </c>
      <c r="AV155" s="600">
        <f t="shared" si="523"/>
        <v>11523741.957467657</v>
      </c>
      <c r="AW155" s="600">
        <f t="shared" si="524"/>
        <v>11886454.110899806</v>
      </c>
      <c r="AX155" s="601">
        <f t="shared" si="525"/>
        <v>12249180.773385741</v>
      </c>
      <c r="AY155" s="600">
        <f t="shared" si="526"/>
        <v>823175</v>
      </c>
      <c r="AZ155" s="600">
        <f t="shared" si="527"/>
        <v>596052.5</v>
      </c>
      <c r="BA155" s="600">
        <f t="shared" si="528"/>
        <v>588157.5</v>
      </c>
      <c r="BB155" s="600">
        <f t="shared" si="529"/>
        <v>544560</v>
      </c>
      <c r="BC155" s="600">
        <f t="shared" si="530"/>
        <v>900270</v>
      </c>
      <c r="BD155" s="600">
        <f t="shared" si="531"/>
        <v>1172246.25</v>
      </c>
      <c r="BE155" s="600">
        <f t="shared" si="585"/>
        <v>1019398.75</v>
      </c>
      <c r="BF155" s="600">
        <f t="shared" si="586"/>
        <v>940387.5</v>
      </c>
      <c r="BG155" s="603">
        <f t="shared" si="587"/>
        <v>940812.82722157123</v>
      </c>
      <c r="BH155" s="600">
        <f t="shared" si="588"/>
        <v>941238.15444314247</v>
      </c>
      <c r="BI155" s="600">
        <f t="shared" si="589"/>
        <v>941663.48166471359</v>
      </c>
      <c r="BJ155" s="601">
        <f t="shared" si="590"/>
        <v>942088.80888628482</v>
      </c>
      <c r="BK155" s="604">
        <v>658540</v>
      </c>
      <c r="BL155" s="604">
        <v>476842</v>
      </c>
      <c r="BM155" s="604">
        <v>470526</v>
      </c>
      <c r="BN155" s="604">
        <v>435648</v>
      </c>
      <c r="BO155" s="604">
        <v>720216</v>
      </c>
      <c r="BP155" s="604">
        <v>937797</v>
      </c>
      <c r="BQ155" s="604">
        <v>815519</v>
      </c>
      <c r="BR155" s="604">
        <v>752310</v>
      </c>
      <c r="BS155" s="605">
        <f t="shared" si="591"/>
        <v>752650.26177725696</v>
      </c>
      <c r="BT155" s="604">
        <f t="shared" si="644"/>
        <v>752990.52355451393</v>
      </c>
      <c r="BU155" s="604">
        <f t="shared" si="644"/>
        <v>753330.78533177089</v>
      </c>
      <c r="BV155" s="606">
        <f t="shared" si="644"/>
        <v>753671.04710902786</v>
      </c>
      <c r="BW155" s="604">
        <f t="shared" si="592"/>
        <v>867224.08</v>
      </c>
      <c r="BX155" s="604">
        <f t="shared" si="593"/>
        <v>685526.08</v>
      </c>
      <c r="BY155" s="604">
        <f t="shared" si="594"/>
        <v>679210.08</v>
      </c>
      <c r="BZ155" s="604">
        <f t="shared" si="595"/>
        <v>644332.07999999996</v>
      </c>
      <c r="CA155" s="604">
        <f t="shared" si="596"/>
        <v>928900.08</v>
      </c>
      <c r="CB155" s="604">
        <f t="shared" si="597"/>
        <v>1146481.08</v>
      </c>
      <c r="CC155" s="604">
        <f t="shared" si="598"/>
        <v>1001535.16</v>
      </c>
      <c r="CD155" s="604">
        <f t="shared" si="599"/>
        <v>816866.8</v>
      </c>
      <c r="CE155" s="605">
        <f t="shared" si="600"/>
        <v>818062.21484521159</v>
      </c>
      <c r="CF155" s="604">
        <f t="shared" si="601"/>
        <v>819268.95749430498</v>
      </c>
      <c r="CG155" s="604">
        <f t="shared" si="602"/>
        <v>820487.17800128274</v>
      </c>
      <c r="CH155" s="606">
        <f t="shared" si="603"/>
        <v>821717.02840784134</v>
      </c>
      <c r="CI155" s="159">
        <f t="shared" si="604"/>
        <v>213.71428571428572</v>
      </c>
      <c r="CJ155" s="157">
        <v>232</v>
      </c>
      <c r="CK155" s="158">
        <v>211</v>
      </c>
      <c r="CL155" s="158">
        <v>219</v>
      </c>
      <c r="CM155" s="158">
        <v>212</v>
      </c>
      <c r="CN155" s="158">
        <v>202</v>
      </c>
      <c r="CO155" s="158">
        <v>200</v>
      </c>
      <c r="CP155" s="158">
        <v>220</v>
      </c>
      <c r="CQ155" s="158">
        <v>232</v>
      </c>
      <c r="CR155" s="157">
        <f t="shared" si="605"/>
        <v>236.28468489397665</v>
      </c>
      <c r="CS155" s="158">
        <f t="shared" si="645"/>
        <v>240.56936978795329</v>
      </c>
      <c r="CT155" s="158">
        <f t="shared" si="645"/>
        <v>244.85405468192994</v>
      </c>
      <c r="CU155" s="158">
        <f t="shared" si="645"/>
        <v>249.13873957590658</v>
      </c>
      <c r="CV155" s="310">
        <f t="shared" si="606"/>
        <v>242.71171223494161</v>
      </c>
      <c r="CW155" s="604">
        <f t="shared" si="607"/>
        <v>23942.636025356122</v>
      </c>
      <c r="CX155" s="600">
        <f t="shared" si="532"/>
        <v>23942.636025356122</v>
      </c>
      <c r="CY155" s="604">
        <f t="shared" si="533"/>
        <v>25032.781477250788</v>
      </c>
      <c r="CZ155" s="604">
        <f t="shared" si="534"/>
        <v>25146.285287234725</v>
      </c>
      <c r="DA155" s="604">
        <f t="shared" si="535"/>
        <v>25232.422514871636</v>
      </c>
      <c r="DB155" s="604">
        <f t="shared" si="536"/>
        <v>26048.122113012643</v>
      </c>
      <c r="DC155" s="604">
        <f t="shared" si="536"/>
        <v>26479.357627926373</v>
      </c>
      <c r="DD155" s="604">
        <f t="shared" ref="DD155" si="663">DD154</f>
        <v>26931.540509428491</v>
      </c>
      <c r="DE155" s="605">
        <f t="shared" si="536"/>
        <v>27150.99054421578</v>
      </c>
      <c r="DF155" s="604">
        <f t="shared" si="536"/>
        <v>27524.333956490984</v>
      </c>
      <c r="DG155" s="604">
        <f t="shared" si="536"/>
        <v>27884.378428171603</v>
      </c>
      <c r="DH155" s="606">
        <f t="shared" si="536"/>
        <v>28231.822111100952</v>
      </c>
      <c r="DJ155" s="9" t="s">
        <v>148</v>
      </c>
      <c r="DK155" s="603">
        <f t="shared" si="538"/>
        <v>3548.1681034482758</v>
      </c>
      <c r="DL155" s="600">
        <f t="shared" si="539"/>
        <v>2824.8933649289102</v>
      </c>
      <c r="DM155" s="600">
        <f t="shared" si="540"/>
        <v>2685.6506849315069</v>
      </c>
      <c r="DN155" s="600">
        <f t="shared" si="541"/>
        <v>2568.6792452830186</v>
      </c>
      <c r="DO155" s="600">
        <f t="shared" si="542"/>
        <v>4456.7821782178216</v>
      </c>
      <c r="DP155" s="600">
        <f t="shared" si="543"/>
        <v>5861.2312499999998</v>
      </c>
      <c r="DQ155" s="600">
        <f t="shared" si="544"/>
        <v>4633.630681818182</v>
      </c>
      <c r="DR155" s="601">
        <f t="shared" si="545"/>
        <v>4053.3943965517242</v>
      </c>
      <c r="DS155" s="600">
        <f t="shared" si="546"/>
        <v>3981.6919477609122</v>
      </c>
      <c r="DT155" s="600">
        <f t="shared" si="547"/>
        <v>3912.5436262845287</v>
      </c>
      <c r="DU155" s="600">
        <f t="shared" si="548"/>
        <v>3845.8153486081833</v>
      </c>
      <c r="DV155" s="600">
        <f t="shared" si="549"/>
        <v>3781.3822550838304</v>
      </c>
      <c r="DW155" s="603">
        <f t="shared" si="550"/>
        <v>36108.392241379312</v>
      </c>
      <c r="DX155" s="600">
        <f t="shared" si="551"/>
        <v>42674.741706161134</v>
      </c>
      <c r="DY155" s="600">
        <f t="shared" si="552"/>
        <v>39506.226027397257</v>
      </c>
      <c r="DZ155" s="600">
        <f t="shared" si="553"/>
        <v>43302.67452830189</v>
      </c>
      <c r="EA155" s="600">
        <f t="shared" si="554"/>
        <v>45504.138613861389</v>
      </c>
      <c r="EB155" s="600">
        <f t="shared" si="555"/>
        <v>46273.14875</v>
      </c>
      <c r="EC155" s="600">
        <f t="shared" si="556"/>
        <v>46164.692045454547</v>
      </c>
      <c r="ED155" s="600">
        <f t="shared" si="557"/>
        <v>46544.670258620688</v>
      </c>
      <c r="EE155" s="603">
        <f t="shared" si="558"/>
        <v>47195.821312390006</v>
      </c>
      <c r="EF155" s="600">
        <f t="shared" si="559"/>
        <v>47823.777583829033</v>
      </c>
      <c r="EG155" s="600">
        <f t="shared" si="560"/>
        <v>48429.756724819417</v>
      </c>
      <c r="EH155" s="601">
        <f t="shared" si="561"/>
        <v>49014.892622596097</v>
      </c>
      <c r="EI155" s="603">
        <f t="shared" si="609"/>
        <v>39656.560344827587</v>
      </c>
      <c r="EJ155" s="600">
        <f t="shared" si="610"/>
        <v>45499.635071090044</v>
      </c>
      <c r="EK155" s="600">
        <f t="shared" si="611"/>
        <v>42191.876712328762</v>
      </c>
      <c r="EL155" s="600">
        <f t="shared" si="612"/>
        <v>45871.35377358491</v>
      </c>
      <c r="EM155" s="600">
        <f t="shared" si="613"/>
        <v>49960.920792079211</v>
      </c>
      <c r="EN155" s="600">
        <f t="shared" si="614"/>
        <v>52134.38</v>
      </c>
      <c r="EO155" s="600">
        <f t="shared" si="615"/>
        <v>50798.322727272731</v>
      </c>
      <c r="EP155" s="601">
        <f t="shared" si="616"/>
        <v>50598.064655172413</v>
      </c>
      <c r="EQ155" s="600">
        <f t="shared" si="617"/>
        <v>51177.513260150918</v>
      </c>
      <c r="ER155" s="600">
        <f t="shared" si="618"/>
        <v>51736.321210113558</v>
      </c>
      <c r="ES155" s="600">
        <f t="shared" si="619"/>
        <v>52275.572073427604</v>
      </c>
      <c r="ET155" s="601">
        <f t="shared" si="620"/>
        <v>52796.274877679927</v>
      </c>
      <c r="EV155" s="605">
        <v>208684.08</v>
      </c>
      <c r="EW155" s="604">
        <v>208684.08</v>
      </c>
      <c r="EX155" s="604">
        <v>208684.08</v>
      </c>
      <c r="EY155" s="604">
        <v>208684.08</v>
      </c>
      <c r="EZ155" s="604">
        <v>208684.08</v>
      </c>
      <c r="FA155" s="604">
        <v>208684.08</v>
      </c>
      <c r="FB155" s="604">
        <v>186016.16</v>
      </c>
      <c r="FC155" s="604">
        <v>64556.800000000003</v>
      </c>
      <c r="FD155" s="605">
        <f t="shared" si="621"/>
        <v>65411.953067954651</v>
      </c>
      <c r="FE155" s="604">
        <f t="shared" si="649"/>
        <v>66278.433939791037</v>
      </c>
      <c r="FF155" s="604">
        <f t="shared" si="649"/>
        <v>67156.392669511872</v>
      </c>
      <c r="FG155" s="606">
        <f t="shared" si="649"/>
        <v>68045.981298813509</v>
      </c>
    </row>
    <row r="156" spans="1:163" x14ac:dyDescent="0.25">
      <c r="A156" s="108">
        <v>158</v>
      </c>
      <c r="B156" s="130" t="s">
        <v>149</v>
      </c>
      <c r="C156" s="605">
        <v>19091222</v>
      </c>
      <c r="D156" s="604">
        <v>19519719</v>
      </c>
      <c r="E156" s="604">
        <v>20081148</v>
      </c>
      <c r="F156" s="604">
        <v>20100795</v>
      </c>
      <c r="G156" s="604">
        <v>20895950</v>
      </c>
      <c r="H156" s="604">
        <v>20735100</v>
      </c>
      <c r="I156" s="600">
        <v>21462020</v>
      </c>
      <c r="J156" s="601">
        <v>22545768</v>
      </c>
      <c r="K156" s="600">
        <f t="shared" ref="K156:N156" si="664">J156*K$186</f>
        <v>23197732.115931112</v>
      </c>
      <c r="L156" s="600">
        <f t="shared" si="664"/>
        <v>23849696.231862225</v>
      </c>
      <c r="M156" s="600">
        <f t="shared" si="664"/>
        <v>24501660.347793337</v>
      </c>
      <c r="N156" s="600">
        <f t="shared" si="664"/>
        <v>25153624.463724446</v>
      </c>
      <c r="O156" s="603">
        <v>898061</v>
      </c>
      <c r="P156" s="600">
        <v>1028083</v>
      </c>
      <c r="Q156" s="600">
        <v>1075444</v>
      </c>
      <c r="R156" s="600">
        <v>944779</v>
      </c>
      <c r="S156" s="600">
        <v>938051</v>
      </c>
      <c r="T156" s="600">
        <v>716956</v>
      </c>
      <c r="U156" s="600">
        <v>1218248</v>
      </c>
      <c r="V156" s="600">
        <v>1247751</v>
      </c>
      <c r="W156" s="603">
        <f t="shared" si="563"/>
        <v>1247848.9060710138</v>
      </c>
      <c r="X156" s="600">
        <f t="shared" si="643"/>
        <v>1247946.8121420278</v>
      </c>
      <c r="Y156" s="600">
        <f t="shared" si="643"/>
        <v>1248044.7182130418</v>
      </c>
      <c r="Z156" s="601">
        <f t="shared" si="643"/>
        <v>1248142.6242840555</v>
      </c>
      <c r="AA156" s="604">
        <f t="shared" si="564"/>
        <v>18193161</v>
      </c>
      <c r="AB156" s="604">
        <f t="shared" si="565"/>
        <v>18491636</v>
      </c>
      <c r="AC156" s="604">
        <f t="shared" si="566"/>
        <v>19005704</v>
      </c>
      <c r="AD156" s="604">
        <f t="shared" si="567"/>
        <v>19156016</v>
      </c>
      <c r="AE156" s="604">
        <f t="shared" si="568"/>
        <v>19957899</v>
      </c>
      <c r="AF156" s="604">
        <f t="shared" si="569"/>
        <v>20018144</v>
      </c>
      <c r="AG156" s="604">
        <f t="shared" si="570"/>
        <v>20243772</v>
      </c>
      <c r="AH156" s="604">
        <f t="shared" si="571"/>
        <v>21298017</v>
      </c>
      <c r="AI156" s="605">
        <f t="shared" si="572"/>
        <v>21949883.209860098</v>
      </c>
      <c r="AJ156" s="604">
        <f t="shared" si="573"/>
        <v>22601749.419720195</v>
      </c>
      <c r="AK156" s="604">
        <f t="shared" si="574"/>
        <v>23253615.629580297</v>
      </c>
      <c r="AL156" s="606">
        <f t="shared" si="575"/>
        <v>23905481.83944039</v>
      </c>
      <c r="AM156" s="600">
        <f t="shared" si="576"/>
        <v>17057318.5</v>
      </c>
      <c r="AN156" s="600">
        <f t="shared" si="577"/>
        <v>17351913.5</v>
      </c>
      <c r="AO156" s="600">
        <f t="shared" si="578"/>
        <v>18034705.25</v>
      </c>
      <c r="AP156" s="600">
        <f t="shared" si="579"/>
        <v>18269896</v>
      </c>
      <c r="AQ156" s="600">
        <f t="shared" si="580"/>
        <v>19164024</v>
      </c>
      <c r="AR156" s="600">
        <f t="shared" si="581"/>
        <v>19338641.5</v>
      </c>
      <c r="AS156" s="600">
        <f t="shared" si="582"/>
        <v>19530677</v>
      </c>
      <c r="AT156" s="600">
        <f t="shared" si="583"/>
        <v>20519698.25</v>
      </c>
      <c r="AU156" s="603">
        <f t="shared" si="584"/>
        <v>21208887.213934593</v>
      </c>
      <c r="AV156" s="600">
        <f t="shared" si="523"/>
        <v>21898105.919299778</v>
      </c>
      <c r="AW156" s="600">
        <f t="shared" si="524"/>
        <v>22587353.316836949</v>
      </c>
      <c r="AX156" s="601">
        <f t="shared" si="525"/>
        <v>23276628.285348706</v>
      </c>
      <c r="AY156" s="600">
        <f t="shared" si="526"/>
        <v>1135842.5</v>
      </c>
      <c r="AZ156" s="600">
        <f t="shared" si="527"/>
        <v>1139722.5</v>
      </c>
      <c r="BA156" s="600">
        <f t="shared" si="528"/>
        <v>970998.75</v>
      </c>
      <c r="BB156" s="600">
        <f t="shared" si="529"/>
        <v>886120</v>
      </c>
      <c r="BC156" s="600">
        <f t="shared" si="530"/>
        <v>793875</v>
      </c>
      <c r="BD156" s="600">
        <f t="shared" si="531"/>
        <v>679502.5</v>
      </c>
      <c r="BE156" s="600">
        <f t="shared" si="585"/>
        <v>713095</v>
      </c>
      <c r="BF156" s="600">
        <f t="shared" si="586"/>
        <v>778318.75</v>
      </c>
      <c r="BG156" s="603">
        <f t="shared" si="587"/>
        <v>778670.77525707148</v>
      </c>
      <c r="BH156" s="600">
        <f t="shared" si="588"/>
        <v>779022.80051414296</v>
      </c>
      <c r="BI156" s="600">
        <f t="shared" si="589"/>
        <v>779374.82577121456</v>
      </c>
      <c r="BJ156" s="601">
        <f t="shared" si="590"/>
        <v>779726.85102828592</v>
      </c>
      <c r="BK156" s="604">
        <v>908674</v>
      </c>
      <c r="BL156" s="604">
        <v>911778</v>
      </c>
      <c r="BM156" s="604">
        <v>776799</v>
      </c>
      <c r="BN156" s="604">
        <v>708896</v>
      </c>
      <c r="BO156" s="604">
        <v>635100</v>
      </c>
      <c r="BP156" s="604">
        <v>543602</v>
      </c>
      <c r="BQ156" s="604">
        <v>570476</v>
      </c>
      <c r="BR156" s="604">
        <v>622655</v>
      </c>
      <c r="BS156" s="605">
        <f t="shared" si="591"/>
        <v>622936.62020565721</v>
      </c>
      <c r="BT156" s="604">
        <f t="shared" si="644"/>
        <v>623218.24041131441</v>
      </c>
      <c r="BU156" s="604">
        <f t="shared" si="644"/>
        <v>623499.86061697162</v>
      </c>
      <c r="BV156" s="606">
        <f t="shared" si="644"/>
        <v>623781.48082262871</v>
      </c>
      <c r="BW156" s="604">
        <f t="shared" si="592"/>
        <v>1346090.1</v>
      </c>
      <c r="BX156" s="604">
        <f t="shared" si="593"/>
        <v>1349194.1</v>
      </c>
      <c r="BY156" s="604">
        <f t="shared" si="594"/>
        <v>1214215.1000000001</v>
      </c>
      <c r="BZ156" s="604">
        <f t="shared" si="595"/>
        <v>1146312.1000000001</v>
      </c>
      <c r="CA156" s="604">
        <f t="shared" si="596"/>
        <v>1072516.1000000001</v>
      </c>
      <c r="CB156" s="604">
        <f t="shared" si="597"/>
        <v>981018.1</v>
      </c>
      <c r="CC156" s="604">
        <f t="shared" si="598"/>
        <v>1006721.9199999999</v>
      </c>
      <c r="CD156" s="604">
        <f t="shared" si="599"/>
        <v>722627.84</v>
      </c>
      <c r="CE156" s="605">
        <f t="shared" si="600"/>
        <v>724233.75262470741</v>
      </c>
      <c r="CF156" s="604">
        <f t="shared" si="601"/>
        <v>725857.20751800644</v>
      </c>
      <c r="CG156" s="604">
        <f t="shared" si="602"/>
        <v>727498.43705394317</v>
      </c>
      <c r="CH156" s="606">
        <f t="shared" si="603"/>
        <v>729157.67668471101</v>
      </c>
      <c r="CI156" s="159">
        <f t="shared" si="604"/>
        <v>581.42857142857144</v>
      </c>
      <c r="CJ156" s="157">
        <v>572</v>
      </c>
      <c r="CK156" s="158">
        <v>591</v>
      </c>
      <c r="CL156" s="158">
        <v>567</v>
      </c>
      <c r="CM156" s="158">
        <v>577</v>
      </c>
      <c r="CN156" s="158">
        <v>555</v>
      </c>
      <c r="CO156" s="158">
        <v>575</v>
      </c>
      <c r="CP156" s="158">
        <v>600</v>
      </c>
      <c r="CQ156" s="158">
        <v>605</v>
      </c>
      <c r="CR156" s="157">
        <f t="shared" si="605"/>
        <v>616.1734239692064</v>
      </c>
      <c r="CS156" s="158">
        <f t="shared" si="645"/>
        <v>627.34684793841268</v>
      </c>
      <c r="CT156" s="158">
        <f t="shared" si="645"/>
        <v>638.52027190761896</v>
      </c>
      <c r="CU156" s="158">
        <f t="shared" si="645"/>
        <v>649.69369587682536</v>
      </c>
      <c r="CV156" s="310">
        <f t="shared" si="606"/>
        <v>632.93355992301588</v>
      </c>
      <c r="CW156" s="604">
        <f t="shared" si="607"/>
        <v>23942.636025356122</v>
      </c>
      <c r="CX156" s="600">
        <f t="shared" si="532"/>
        <v>23942.636025356122</v>
      </c>
      <c r="CY156" s="604">
        <f t="shared" si="533"/>
        <v>25032.781477250788</v>
      </c>
      <c r="CZ156" s="604">
        <f t="shared" si="534"/>
        <v>25146.285287234725</v>
      </c>
      <c r="DA156" s="604">
        <f t="shared" si="535"/>
        <v>25232.422514871636</v>
      </c>
      <c r="DB156" s="604">
        <f t="shared" si="536"/>
        <v>26048.122113012643</v>
      </c>
      <c r="DC156" s="604">
        <f t="shared" si="536"/>
        <v>26479.357627926373</v>
      </c>
      <c r="DD156" s="604">
        <f t="shared" ref="DD156" si="665">DD155</f>
        <v>26931.540509428491</v>
      </c>
      <c r="DE156" s="605">
        <f t="shared" si="536"/>
        <v>27150.99054421578</v>
      </c>
      <c r="DF156" s="604">
        <f t="shared" si="536"/>
        <v>27524.333956490984</v>
      </c>
      <c r="DG156" s="604">
        <f t="shared" si="536"/>
        <v>27884.378428171603</v>
      </c>
      <c r="DH156" s="606">
        <f t="shared" si="536"/>
        <v>28231.822111100952</v>
      </c>
      <c r="DJ156" s="9" t="s">
        <v>149</v>
      </c>
      <c r="DK156" s="603">
        <f t="shared" si="538"/>
        <v>1985.7386363636363</v>
      </c>
      <c r="DL156" s="600">
        <f t="shared" si="539"/>
        <v>1928.4644670050761</v>
      </c>
      <c r="DM156" s="600">
        <f t="shared" si="540"/>
        <v>1712.5198412698412</v>
      </c>
      <c r="DN156" s="600">
        <f t="shared" si="541"/>
        <v>1535.7365684575391</v>
      </c>
      <c r="DO156" s="600">
        <f t="shared" si="542"/>
        <v>1430.4054054054054</v>
      </c>
      <c r="DP156" s="600">
        <f t="shared" si="543"/>
        <v>1181.7434782608696</v>
      </c>
      <c r="DQ156" s="600">
        <f t="shared" si="544"/>
        <v>1188.4916666666666</v>
      </c>
      <c r="DR156" s="601">
        <f t="shared" si="545"/>
        <v>1286.4772727272727</v>
      </c>
      <c r="DS156" s="600">
        <f t="shared" si="546"/>
        <v>1263.7201556683594</v>
      </c>
      <c r="DT156" s="600">
        <f t="shared" si="547"/>
        <v>1241.7736744420854</v>
      </c>
      <c r="DU156" s="600">
        <f t="shared" si="548"/>
        <v>1220.5952732601329</v>
      </c>
      <c r="DV156" s="600">
        <f t="shared" si="549"/>
        <v>1200.1453238298211</v>
      </c>
      <c r="DW156" s="603">
        <f t="shared" si="550"/>
        <v>29820.486888111889</v>
      </c>
      <c r="DX156" s="600">
        <f t="shared" si="551"/>
        <v>29360.25972927242</v>
      </c>
      <c r="DY156" s="600">
        <f t="shared" si="552"/>
        <v>31807.240299823632</v>
      </c>
      <c r="DZ156" s="600">
        <f t="shared" si="553"/>
        <v>31663.597920277298</v>
      </c>
      <c r="EA156" s="600">
        <f t="shared" si="554"/>
        <v>34529.772972972976</v>
      </c>
      <c r="EB156" s="600">
        <f t="shared" si="555"/>
        <v>33632.42</v>
      </c>
      <c r="EC156" s="600">
        <f t="shared" si="556"/>
        <v>32551.128333333334</v>
      </c>
      <c r="ED156" s="600">
        <f t="shared" si="557"/>
        <v>33916.856611570249</v>
      </c>
      <c r="EE156" s="603">
        <f t="shared" si="558"/>
        <v>34359.178132390647</v>
      </c>
      <c r="EF156" s="600">
        <f t="shared" si="559"/>
        <v>34785.743629572542</v>
      </c>
      <c r="EG156" s="600">
        <f t="shared" si="560"/>
        <v>35197.380243959822</v>
      </c>
      <c r="EH156" s="601">
        <f t="shared" si="561"/>
        <v>35594.858215765249</v>
      </c>
      <c r="EI156" s="603">
        <f t="shared" si="609"/>
        <v>31806.225524475525</v>
      </c>
      <c r="EJ156" s="600">
        <f t="shared" si="610"/>
        <v>31288.724196277497</v>
      </c>
      <c r="EK156" s="600">
        <f t="shared" si="611"/>
        <v>33519.760141093473</v>
      </c>
      <c r="EL156" s="600">
        <f t="shared" si="612"/>
        <v>33199.334488734836</v>
      </c>
      <c r="EM156" s="600">
        <f t="shared" si="613"/>
        <v>35960.178378378383</v>
      </c>
      <c r="EN156" s="600">
        <f t="shared" si="614"/>
        <v>34814.163478260867</v>
      </c>
      <c r="EO156" s="600">
        <f t="shared" si="615"/>
        <v>33739.620000000003</v>
      </c>
      <c r="EP156" s="601">
        <f t="shared" si="616"/>
        <v>35203.333884297521</v>
      </c>
      <c r="EQ156" s="600">
        <f t="shared" si="617"/>
        <v>35622.898288059005</v>
      </c>
      <c r="ER156" s="600">
        <f t="shared" si="618"/>
        <v>36027.517304014626</v>
      </c>
      <c r="ES156" s="600">
        <f t="shared" si="619"/>
        <v>36417.975517219958</v>
      </c>
      <c r="ET156" s="601">
        <f t="shared" si="620"/>
        <v>36795.003539595069</v>
      </c>
      <c r="EV156" s="605">
        <v>437416.1</v>
      </c>
      <c r="EW156" s="604">
        <v>437416.1</v>
      </c>
      <c r="EX156" s="604">
        <v>437416.1</v>
      </c>
      <c r="EY156" s="604">
        <v>437416.1</v>
      </c>
      <c r="EZ156" s="604">
        <v>437416.1</v>
      </c>
      <c r="FA156" s="604">
        <v>437416.1</v>
      </c>
      <c r="FB156" s="604">
        <v>436245.92</v>
      </c>
      <c r="FC156" s="604">
        <v>99972.84</v>
      </c>
      <c r="FD156" s="605">
        <f t="shared" si="621"/>
        <v>101297.13241905019</v>
      </c>
      <c r="FE156" s="604">
        <f t="shared" si="649"/>
        <v>102638.96710669207</v>
      </c>
      <c r="FF156" s="604">
        <f t="shared" si="649"/>
        <v>103998.57643697152</v>
      </c>
      <c r="FG156" s="606">
        <f t="shared" si="649"/>
        <v>105376.19586208231</v>
      </c>
    </row>
    <row r="157" spans="1:163" x14ac:dyDescent="0.25">
      <c r="A157" s="108">
        <v>159</v>
      </c>
      <c r="B157" s="130" t="s">
        <v>150</v>
      </c>
      <c r="C157" s="605">
        <v>11764227</v>
      </c>
      <c r="D157" s="604">
        <v>11362439</v>
      </c>
      <c r="E157" s="604">
        <v>11143126</v>
      </c>
      <c r="F157" s="604">
        <v>12105476</v>
      </c>
      <c r="G157" s="604">
        <v>12214739</v>
      </c>
      <c r="H157" s="604">
        <v>13134383</v>
      </c>
      <c r="I157" s="600">
        <v>14150661</v>
      </c>
      <c r="J157" s="601">
        <v>14993893</v>
      </c>
      <c r="K157" s="600">
        <f t="shared" ref="K157:N157" si="666">J157*K$186</f>
        <v>15427476.819105683</v>
      </c>
      <c r="L157" s="600">
        <f t="shared" si="666"/>
        <v>15861060.638211366</v>
      </c>
      <c r="M157" s="600">
        <f t="shared" si="666"/>
        <v>16294644.457317049</v>
      </c>
      <c r="N157" s="600">
        <f t="shared" si="666"/>
        <v>16728228.276422728</v>
      </c>
      <c r="O157" s="603">
        <v>651802</v>
      </c>
      <c r="P157" s="600">
        <v>643266</v>
      </c>
      <c r="Q157" s="600">
        <v>692289</v>
      </c>
      <c r="R157" s="600">
        <v>700111</v>
      </c>
      <c r="S157" s="600">
        <v>484186</v>
      </c>
      <c r="T157" s="600">
        <v>1000052</v>
      </c>
      <c r="U157" s="600">
        <v>603512</v>
      </c>
      <c r="V157" s="600">
        <v>765650</v>
      </c>
      <c r="W157" s="603">
        <f t="shared" si="563"/>
        <v>765710.07751808793</v>
      </c>
      <c r="X157" s="600">
        <f t="shared" si="643"/>
        <v>765770.15503617586</v>
      </c>
      <c r="Y157" s="600">
        <f t="shared" si="643"/>
        <v>765830.2325542639</v>
      </c>
      <c r="Z157" s="601">
        <f t="shared" si="643"/>
        <v>765890.31007235183</v>
      </c>
      <c r="AA157" s="604">
        <f t="shared" si="564"/>
        <v>11112425</v>
      </c>
      <c r="AB157" s="604">
        <f t="shared" si="565"/>
        <v>10719173</v>
      </c>
      <c r="AC157" s="604">
        <f t="shared" si="566"/>
        <v>10450837</v>
      </c>
      <c r="AD157" s="604">
        <f t="shared" si="567"/>
        <v>11405365</v>
      </c>
      <c r="AE157" s="604">
        <f t="shared" si="568"/>
        <v>11730553</v>
      </c>
      <c r="AF157" s="604">
        <f t="shared" si="569"/>
        <v>12134331</v>
      </c>
      <c r="AG157" s="604">
        <f t="shared" si="570"/>
        <v>13547149</v>
      </c>
      <c r="AH157" s="604">
        <f t="shared" si="571"/>
        <v>14228243</v>
      </c>
      <c r="AI157" s="605">
        <f t="shared" si="572"/>
        <v>14661766.741587594</v>
      </c>
      <c r="AJ157" s="604">
        <f t="shared" si="573"/>
        <v>15095290.48317519</v>
      </c>
      <c r="AK157" s="604">
        <f t="shared" si="574"/>
        <v>15528814.224762784</v>
      </c>
      <c r="AL157" s="606">
        <f t="shared" si="575"/>
        <v>15962337.966350377</v>
      </c>
      <c r="AM157" s="600">
        <f t="shared" si="576"/>
        <v>9952273.75</v>
      </c>
      <c r="AN157" s="600">
        <f t="shared" si="577"/>
        <v>9436131.75</v>
      </c>
      <c r="AO157" s="600">
        <f t="shared" si="578"/>
        <v>9088160.75</v>
      </c>
      <c r="AP157" s="600">
        <f t="shared" si="579"/>
        <v>9984986.25</v>
      </c>
      <c r="AQ157" s="600">
        <f t="shared" si="580"/>
        <v>9874438</v>
      </c>
      <c r="AR157" s="600">
        <f t="shared" si="581"/>
        <v>9903176</v>
      </c>
      <c r="AS157" s="600">
        <f t="shared" si="582"/>
        <v>11295357.75</v>
      </c>
      <c r="AT157" s="600">
        <f t="shared" si="583"/>
        <v>11823146.75</v>
      </c>
      <c r="AU157" s="603">
        <f t="shared" si="584"/>
        <v>12220247.241430432</v>
      </c>
      <c r="AV157" s="600">
        <f t="shared" si="523"/>
        <v>12617364.869433444</v>
      </c>
      <c r="AW157" s="600">
        <f t="shared" si="524"/>
        <v>13014499.029441746</v>
      </c>
      <c r="AX157" s="601">
        <f t="shared" si="525"/>
        <v>13411649.075437969</v>
      </c>
      <c r="AY157" s="600">
        <f t="shared" si="526"/>
        <v>1160151.25</v>
      </c>
      <c r="AZ157" s="600">
        <f t="shared" si="527"/>
        <v>1283041.25</v>
      </c>
      <c r="BA157" s="600">
        <f t="shared" si="528"/>
        <v>1362676.25</v>
      </c>
      <c r="BB157" s="600">
        <f t="shared" si="529"/>
        <v>1420378.75</v>
      </c>
      <c r="BC157" s="600">
        <f t="shared" si="530"/>
        <v>1856115</v>
      </c>
      <c r="BD157" s="600">
        <f t="shared" si="531"/>
        <v>2231155</v>
      </c>
      <c r="BE157" s="600">
        <f t="shared" si="585"/>
        <v>2251791.25</v>
      </c>
      <c r="BF157" s="600">
        <f t="shared" si="586"/>
        <v>2405096.25</v>
      </c>
      <c r="BG157" s="603">
        <f t="shared" si="587"/>
        <v>2406184.049344019</v>
      </c>
      <c r="BH157" s="600">
        <f t="shared" si="588"/>
        <v>2407271.8486880385</v>
      </c>
      <c r="BI157" s="600">
        <f t="shared" si="589"/>
        <v>2408359.648032058</v>
      </c>
      <c r="BJ157" s="601">
        <f t="shared" si="590"/>
        <v>2409447.4473760771</v>
      </c>
      <c r="BK157" s="604">
        <v>928121</v>
      </c>
      <c r="BL157" s="604">
        <v>1026433</v>
      </c>
      <c r="BM157" s="604">
        <v>1090141</v>
      </c>
      <c r="BN157" s="604">
        <v>1136303</v>
      </c>
      <c r="BO157" s="604">
        <v>1484892</v>
      </c>
      <c r="BP157" s="604">
        <v>1784924</v>
      </c>
      <c r="BQ157" s="604">
        <v>1801433</v>
      </c>
      <c r="BR157" s="604">
        <v>1924077</v>
      </c>
      <c r="BS157" s="605">
        <f t="shared" si="591"/>
        <v>1924947.2394752153</v>
      </c>
      <c r="BT157" s="604">
        <f t="shared" si="644"/>
        <v>1925817.4789504309</v>
      </c>
      <c r="BU157" s="604">
        <f t="shared" si="644"/>
        <v>1926687.7184256464</v>
      </c>
      <c r="BV157" s="606">
        <f t="shared" si="644"/>
        <v>1927557.9579008617</v>
      </c>
      <c r="BW157" s="604">
        <f t="shared" si="592"/>
        <v>2692173.84</v>
      </c>
      <c r="BX157" s="604">
        <f t="shared" si="593"/>
        <v>2790485.84</v>
      </c>
      <c r="BY157" s="604">
        <f t="shared" si="594"/>
        <v>2854193.84</v>
      </c>
      <c r="BZ157" s="604">
        <f t="shared" si="595"/>
        <v>2965219.1</v>
      </c>
      <c r="CA157" s="604">
        <f t="shared" si="596"/>
        <v>3338351.08</v>
      </c>
      <c r="CB157" s="604">
        <f t="shared" si="597"/>
        <v>3659070.12</v>
      </c>
      <c r="CC157" s="604">
        <f t="shared" si="598"/>
        <v>3785945.2</v>
      </c>
      <c r="CD157" s="604">
        <f t="shared" si="599"/>
        <v>3982767.92</v>
      </c>
      <c r="CE157" s="605">
        <f t="shared" si="600"/>
        <v>4010908.6539267432</v>
      </c>
      <c r="CF157" s="604">
        <f t="shared" si="601"/>
        <v>4039410.6270567132</v>
      </c>
      <c r="CG157" s="604">
        <f t="shared" si="602"/>
        <v>4068278.6245529428</v>
      </c>
      <c r="CH157" s="606">
        <f t="shared" si="603"/>
        <v>4097517.4949652329</v>
      </c>
      <c r="CI157" s="159">
        <f t="shared" si="604"/>
        <v>469.28571428571428</v>
      </c>
      <c r="CJ157" s="157">
        <v>394</v>
      </c>
      <c r="CK157" s="158">
        <v>396</v>
      </c>
      <c r="CL157" s="158">
        <v>421</v>
      </c>
      <c r="CM157" s="158">
        <v>456</v>
      </c>
      <c r="CN157" s="158">
        <v>474</v>
      </c>
      <c r="CO157" s="158">
        <v>512</v>
      </c>
      <c r="CP157" s="158">
        <v>512</v>
      </c>
      <c r="CQ157" s="158">
        <v>514</v>
      </c>
      <c r="CR157" s="157">
        <f t="shared" si="605"/>
        <v>523.49279325648274</v>
      </c>
      <c r="CS157" s="158">
        <f t="shared" si="645"/>
        <v>532.98558651296548</v>
      </c>
      <c r="CT157" s="158">
        <f t="shared" si="645"/>
        <v>542.47837976944822</v>
      </c>
      <c r="CU157" s="158">
        <f t="shared" si="645"/>
        <v>551.97117302593097</v>
      </c>
      <c r="CV157" s="310">
        <f t="shared" si="606"/>
        <v>537.7319831412068</v>
      </c>
      <c r="CW157" s="604">
        <f t="shared" si="607"/>
        <v>23942.636025356122</v>
      </c>
      <c r="CX157" s="600">
        <f t="shared" si="532"/>
        <v>23942.636025356122</v>
      </c>
      <c r="CY157" s="604">
        <f t="shared" si="533"/>
        <v>25032.781477250788</v>
      </c>
      <c r="CZ157" s="604">
        <f t="shared" si="534"/>
        <v>25146.285287234725</v>
      </c>
      <c r="DA157" s="604">
        <f t="shared" si="535"/>
        <v>25232.422514871636</v>
      </c>
      <c r="DB157" s="604">
        <f t="shared" si="536"/>
        <v>26048.122113012643</v>
      </c>
      <c r="DC157" s="604">
        <f t="shared" si="536"/>
        <v>26479.357627926373</v>
      </c>
      <c r="DD157" s="604">
        <f t="shared" ref="DD157" si="667">DD156</f>
        <v>26931.540509428491</v>
      </c>
      <c r="DE157" s="605">
        <f t="shared" si="536"/>
        <v>27150.99054421578</v>
      </c>
      <c r="DF157" s="604">
        <f t="shared" si="536"/>
        <v>27524.333956490984</v>
      </c>
      <c r="DG157" s="604">
        <f t="shared" si="536"/>
        <v>27884.378428171603</v>
      </c>
      <c r="DH157" s="606">
        <f t="shared" si="536"/>
        <v>28231.822111100952</v>
      </c>
      <c r="DJ157" s="9" t="s">
        <v>150</v>
      </c>
      <c r="DK157" s="603">
        <f t="shared" si="538"/>
        <v>2944.5463197969543</v>
      </c>
      <c r="DL157" s="600">
        <f t="shared" si="539"/>
        <v>3240.0031565656564</v>
      </c>
      <c r="DM157" s="600">
        <f t="shared" si="540"/>
        <v>3236.7606888361047</v>
      </c>
      <c r="DN157" s="600">
        <f t="shared" si="541"/>
        <v>3114.8656798245615</v>
      </c>
      <c r="DO157" s="600">
        <f t="shared" si="542"/>
        <v>3915.8544303797466</v>
      </c>
      <c r="DP157" s="600">
        <f t="shared" si="543"/>
        <v>4357.724609375</v>
      </c>
      <c r="DQ157" s="600">
        <f t="shared" si="544"/>
        <v>4398.02978515625</v>
      </c>
      <c r="DR157" s="601">
        <f t="shared" si="545"/>
        <v>4679.1755836575876</v>
      </c>
      <c r="DS157" s="600">
        <f t="shared" si="546"/>
        <v>4596.4033895785096</v>
      </c>
      <c r="DT157" s="600">
        <f t="shared" si="547"/>
        <v>4516.5796404317562</v>
      </c>
      <c r="DU157" s="600">
        <f t="shared" si="548"/>
        <v>4439.5495522892616</v>
      </c>
      <c r="DV157" s="600">
        <f t="shared" si="549"/>
        <v>4365.1689891111109</v>
      </c>
      <c r="DW157" s="603">
        <f t="shared" si="550"/>
        <v>25259.578045685281</v>
      </c>
      <c r="DX157" s="600">
        <f t="shared" si="551"/>
        <v>23828.615530303032</v>
      </c>
      <c r="DY157" s="600">
        <f t="shared" si="552"/>
        <v>21587.080166270785</v>
      </c>
      <c r="DZ157" s="600">
        <f t="shared" si="553"/>
        <v>21896.89967105263</v>
      </c>
      <c r="EA157" s="600">
        <f t="shared" si="554"/>
        <v>20832.147679324895</v>
      </c>
      <c r="EB157" s="600">
        <f t="shared" si="555"/>
        <v>19342.140625</v>
      </c>
      <c r="EC157" s="600">
        <f t="shared" si="556"/>
        <v>22061.24560546875</v>
      </c>
      <c r="ED157" s="600">
        <f t="shared" si="557"/>
        <v>23002.231031128405</v>
      </c>
      <c r="EE157" s="603">
        <f t="shared" si="558"/>
        <v>23411.177479646816</v>
      </c>
      <c r="EF157" s="600">
        <f t="shared" si="559"/>
        <v>23805.556764673413</v>
      </c>
      <c r="EG157" s="600">
        <f t="shared" si="560"/>
        <v>24186.133615697057</v>
      </c>
      <c r="EH157" s="601">
        <f t="shared" si="561"/>
        <v>24553.620154974291</v>
      </c>
      <c r="EI157" s="603">
        <f t="shared" si="609"/>
        <v>28204.124365482236</v>
      </c>
      <c r="EJ157" s="600">
        <f t="shared" si="610"/>
        <v>27068.618686868689</v>
      </c>
      <c r="EK157" s="600">
        <f t="shared" si="611"/>
        <v>24823.84085510689</v>
      </c>
      <c r="EL157" s="600">
        <f t="shared" si="612"/>
        <v>25011.765350877191</v>
      </c>
      <c r="EM157" s="600">
        <f t="shared" si="613"/>
        <v>24748.002109704641</v>
      </c>
      <c r="EN157" s="600">
        <f t="shared" si="614"/>
        <v>23699.865234375</v>
      </c>
      <c r="EO157" s="600">
        <f t="shared" si="615"/>
        <v>26459.275390625</v>
      </c>
      <c r="EP157" s="601">
        <f t="shared" si="616"/>
        <v>27681.406614785992</v>
      </c>
      <c r="EQ157" s="600">
        <f t="shared" si="617"/>
        <v>28007.580869225327</v>
      </c>
      <c r="ER157" s="600">
        <f t="shared" si="618"/>
        <v>28322.136405105168</v>
      </c>
      <c r="ES157" s="600">
        <f t="shared" si="619"/>
        <v>28625.683167986317</v>
      </c>
      <c r="ET157" s="601">
        <f t="shared" si="620"/>
        <v>28918.7891440854</v>
      </c>
      <c r="EV157" s="605">
        <v>1764052.84</v>
      </c>
      <c r="EW157" s="604">
        <v>1764052.84</v>
      </c>
      <c r="EX157" s="604">
        <v>1764052.84</v>
      </c>
      <c r="EY157" s="604">
        <v>1828916.1</v>
      </c>
      <c r="EZ157" s="604">
        <v>1853459.08</v>
      </c>
      <c r="FA157" s="604">
        <v>1874146.12</v>
      </c>
      <c r="FB157" s="604">
        <v>1984512.2</v>
      </c>
      <c r="FC157" s="604">
        <v>2058690.92</v>
      </c>
      <c r="FD157" s="605">
        <f t="shared" si="621"/>
        <v>2085961.4144515276</v>
      </c>
      <c r="FE157" s="604">
        <f t="shared" si="649"/>
        <v>2113593.1481062821</v>
      </c>
      <c r="FF157" s="604">
        <f t="shared" si="649"/>
        <v>2141590.9061272964</v>
      </c>
      <c r="FG157" s="606">
        <f t="shared" si="649"/>
        <v>2169959.5370643712</v>
      </c>
    </row>
    <row r="158" spans="1:163" x14ac:dyDescent="0.25">
      <c r="A158" s="108">
        <v>160</v>
      </c>
      <c r="B158" s="130" t="s">
        <v>151</v>
      </c>
      <c r="C158" s="605">
        <v>2127087</v>
      </c>
      <c r="D158" s="604">
        <v>2302786</v>
      </c>
      <c r="E158" s="604">
        <v>2183553</v>
      </c>
      <c r="F158" s="604">
        <v>2135491</v>
      </c>
      <c r="G158" s="604">
        <v>2238855</v>
      </c>
      <c r="H158" s="604">
        <v>2212519</v>
      </c>
      <c r="I158" s="600">
        <v>2448992</v>
      </c>
      <c r="J158" s="601">
        <v>2470940</v>
      </c>
      <c r="K158" s="600">
        <f t="shared" ref="K158:N158" si="668">J158*K$186</f>
        <v>2542393.0643896814</v>
      </c>
      <c r="L158" s="600">
        <f t="shared" si="668"/>
        <v>2613846.1287793629</v>
      </c>
      <c r="M158" s="600">
        <f t="shared" si="668"/>
        <v>2685299.1931690443</v>
      </c>
      <c r="N158" s="600">
        <f t="shared" si="668"/>
        <v>2756752.2575587253</v>
      </c>
      <c r="O158" s="603">
        <v>105846</v>
      </c>
      <c r="P158" s="600">
        <v>104876</v>
      </c>
      <c r="Q158" s="600">
        <v>102996</v>
      </c>
      <c r="R158" s="600">
        <v>104629</v>
      </c>
      <c r="S158" s="600">
        <v>96552</v>
      </c>
      <c r="T158" s="600">
        <v>97587</v>
      </c>
      <c r="U158" s="600">
        <v>97875</v>
      </c>
      <c r="V158" s="600">
        <v>108152</v>
      </c>
      <c r="W158" s="603">
        <f t="shared" si="563"/>
        <v>108160.48625838992</v>
      </c>
      <c r="X158" s="600">
        <f t="shared" si="643"/>
        <v>108168.97251677986</v>
      </c>
      <c r="Y158" s="600">
        <f t="shared" si="643"/>
        <v>108177.4587751698</v>
      </c>
      <c r="Z158" s="601">
        <f t="shared" si="643"/>
        <v>108185.94503355972</v>
      </c>
      <c r="AA158" s="604">
        <f t="shared" si="564"/>
        <v>2021241</v>
      </c>
      <c r="AB158" s="604">
        <f t="shared" si="565"/>
        <v>2197910</v>
      </c>
      <c r="AC158" s="604">
        <f t="shared" si="566"/>
        <v>2080557</v>
      </c>
      <c r="AD158" s="604">
        <f t="shared" si="567"/>
        <v>2030862</v>
      </c>
      <c r="AE158" s="604">
        <f t="shared" si="568"/>
        <v>2142303</v>
      </c>
      <c r="AF158" s="604">
        <f t="shared" si="569"/>
        <v>2114932</v>
      </c>
      <c r="AG158" s="604">
        <f t="shared" si="570"/>
        <v>2351117</v>
      </c>
      <c r="AH158" s="604">
        <f t="shared" si="571"/>
        <v>2362788</v>
      </c>
      <c r="AI158" s="605">
        <f t="shared" si="572"/>
        <v>2434232.5781312915</v>
      </c>
      <c r="AJ158" s="604">
        <f t="shared" si="573"/>
        <v>2505677.1562625831</v>
      </c>
      <c r="AK158" s="604">
        <f t="shared" si="574"/>
        <v>2577121.7343938746</v>
      </c>
      <c r="AL158" s="606">
        <f t="shared" si="575"/>
        <v>2648566.3125251657</v>
      </c>
      <c r="AM158" s="600">
        <f t="shared" si="576"/>
        <v>1910537.25</v>
      </c>
      <c r="AN158" s="600">
        <f t="shared" si="577"/>
        <v>2012888.75</v>
      </c>
      <c r="AO158" s="600">
        <f t="shared" si="578"/>
        <v>1995109.5</v>
      </c>
      <c r="AP158" s="600">
        <f t="shared" si="579"/>
        <v>1932168.25</v>
      </c>
      <c r="AQ158" s="600">
        <f t="shared" si="580"/>
        <v>2092311.75</v>
      </c>
      <c r="AR158" s="600">
        <f t="shared" si="581"/>
        <v>2073943.25</v>
      </c>
      <c r="AS158" s="600">
        <f t="shared" si="582"/>
        <v>2304825.75</v>
      </c>
      <c r="AT158" s="600">
        <f t="shared" si="583"/>
        <v>2292244.25</v>
      </c>
      <c r="AU158" s="603">
        <f t="shared" si="584"/>
        <v>2369233.1715959855</v>
      </c>
      <c r="AV158" s="600">
        <f t="shared" si="523"/>
        <v>2446225.4155908884</v>
      </c>
      <c r="AW158" s="600">
        <f t="shared" si="524"/>
        <v>2523220.8647726057</v>
      </c>
      <c r="AX158" s="601">
        <f t="shared" si="525"/>
        <v>2600219.3938927893</v>
      </c>
      <c r="AY158" s="600">
        <f t="shared" si="526"/>
        <v>110703.75</v>
      </c>
      <c r="AZ158" s="600">
        <f t="shared" si="527"/>
        <v>185021.25</v>
      </c>
      <c r="BA158" s="600">
        <f t="shared" si="528"/>
        <v>85447.5</v>
      </c>
      <c r="BB158" s="600">
        <f t="shared" si="529"/>
        <v>98693.75</v>
      </c>
      <c r="BC158" s="600">
        <f t="shared" si="530"/>
        <v>49991.25</v>
      </c>
      <c r="BD158" s="600">
        <f t="shared" si="531"/>
        <v>40988.75</v>
      </c>
      <c r="BE158" s="600">
        <f t="shared" si="585"/>
        <v>46291.25</v>
      </c>
      <c r="BF158" s="600">
        <f t="shared" si="586"/>
        <v>70543.75</v>
      </c>
      <c r="BG158" s="603">
        <f t="shared" si="587"/>
        <v>70575.656184617212</v>
      </c>
      <c r="BH158" s="600">
        <f t="shared" si="588"/>
        <v>70607.562369234423</v>
      </c>
      <c r="BI158" s="600">
        <f t="shared" si="589"/>
        <v>70639.468553851635</v>
      </c>
      <c r="BJ158" s="601">
        <f t="shared" si="590"/>
        <v>70671.374738468847</v>
      </c>
      <c r="BK158" s="604">
        <v>88563</v>
      </c>
      <c r="BL158" s="604">
        <v>148017</v>
      </c>
      <c r="BM158" s="604">
        <v>68358</v>
      </c>
      <c r="BN158" s="604">
        <v>78955</v>
      </c>
      <c r="BO158" s="604">
        <v>39993</v>
      </c>
      <c r="BP158" s="604">
        <v>32791</v>
      </c>
      <c r="BQ158" s="604">
        <v>37033</v>
      </c>
      <c r="BR158" s="604">
        <v>56435</v>
      </c>
      <c r="BS158" s="605">
        <f t="shared" si="591"/>
        <v>56460.524947693768</v>
      </c>
      <c r="BT158" s="604">
        <f t="shared" si="644"/>
        <v>56486.049895387536</v>
      </c>
      <c r="BU158" s="604">
        <f t="shared" si="644"/>
        <v>56511.574843081304</v>
      </c>
      <c r="BV158" s="606">
        <f t="shared" si="644"/>
        <v>56537.099790775072</v>
      </c>
      <c r="BW158" s="604">
        <f t="shared" si="592"/>
        <v>897423.14</v>
      </c>
      <c r="BX158" s="604">
        <f t="shared" si="593"/>
        <v>956877.14</v>
      </c>
      <c r="BY158" s="604">
        <f t="shared" si="594"/>
        <v>877218.14</v>
      </c>
      <c r="BZ158" s="604">
        <f t="shared" si="595"/>
        <v>895201.86</v>
      </c>
      <c r="CA158" s="604">
        <f t="shared" si="596"/>
        <v>857242.62</v>
      </c>
      <c r="CB158" s="604">
        <f t="shared" si="597"/>
        <v>850842.96</v>
      </c>
      <c r="CC158" s="604">
        <f t="shared" si="598"/>
        <v>855010.6</v>
      </c>
      <c r="CD158" s="604">
        <f t="shared" si="599"/>
        <v>860805.38</v>
      </c>
      <c r="CE158" s="605">
        <f t="shared" si="600"/>
        <v>871486.01483896549</v>
      </c>
      <c r="CF158" s="604">
        <f t="shared" si="601"/>
        <v>882307.79282494122</v>
      </c>
      <c r="CG158" s="604">
        <f t="shared" si="602"/>
        <v>893272.58361372165</v>
      </c>
      <c r="CH158" s="606">
        <f t="shared" si="603"/>
        <v>904382.28162753768</v>
      </c>
      <c r="CI158" s="159">
        <f t="shared" si="604"/>
        <v>65.428571428571431</v>
      </c>
      <c r="CJ158" s="157">
        <v>75</v>
      </c>
      <c r="CK158" s="158">
        <v>71</v>
      </c>
      <c r="CL158" s="158">
        <v>60</v>
      </c>
      <c r="CM158" s="158">
        <v>63</v>
      </c>
      <c r="CN158" s="158">
        <v>59</v>
      </c>
      <c r="CO158" s="158">
        <v>57</v>
      </c>
      <c r="CP158" s="158">
        <v>78</v>
      </c>
      <c r="CQ158" s="158">
        <v>70</v>
      </c>
      <c r="CR158" s="157">
        <f t="shared" si="605"/>
        <v>71.292792855941229</v>
      </c>
      <c r="CS158" s="158">
        <f t="shared" si="645"/>
        <v>72.585585711882459</v>
      </c>
      <c r="CT158" s="158">
        <f t="shared" si="645"/>
        <v>73.878378567823688</v>
      </c>
      <c r="CU158" s="158">
        <f t="shared" si="645"/>
        <v>75.171171423764918</v>
      </c>
      <c r="CV158" s="310">
        <f t="shared" si="606"/>
        <v>73.231982139853073</v>
      </c>
      <c r="CW158" s="604">
        <f t="shared" si="607"/>
        <v>23942.636025356122</v>
      </c>
      <c r="CX158" s="600">
        <f t="shared" si="532"/>
        <v>23942.636025356122</v>
      </c>
      <c r="CY158" s="604">
        <f t="shared" si="533"/>
        <v>25032.781477250788</v>
      </c>
      <c r="CZ158" s="604">
        <f t="shared" si="534"/>
        <v>25146.285287234725</v>
      </c>
      <c r="DA158" s="604">
        <f t="shared" si="535"/>
        <v>25232.422514871636</v>
      </c>
      <c r="DB158" s="604">
        <f t="shared" si="536"/>
        <v>26048.122113012643</v>
      </c>
      <c r="DC158" s="604">
        <f t="shared" si="536"/>
        <v>26479.357627926373</v>
      </c>
      <c r="DD158" s="604">
        <f t="shared" ref="DD158" si="669">DD157</f>
        <v>26931.540509428491</v>
      </c>
      <c r="DE158" s="605">
        <f t="shared" si="536"/>
        <v>27150.99054421578</v>
      </c>
      <c r="DF158" s="604">
        <f t="shared" si="536"/>
        <v>27524.333956490984</v>
      </c>
      <c r="DG158" s="604">
        <f t="shared" si="536"/>
        <v>27884.378428171603</v>
      </c>
      <c r="DH158" s="606">
        <f t="shared" si="536"/>
        <v>28231.822111100952</v>
      </c>
      <c r="DJ158" s="9" t="s">
        <v>151</v>
      </c>
      <c r="DK158" s="603">
        <f t="shared" si="538"/>
        <v>1476.05</v>
      </c>
      <c r="DL158" s="600">
        <f t="shared" si="539"/>
        <v>2605.9330985915494</v>
      </c>
      <c r="DM158" s="600">
        <f t="shared" si="540"/>
        <v>1424.125</v>
      </c>
      <c r="DN158" s="600">
        <f t="shared" si="541"/>
        <v>1566.5674603174602</v>
      </c>
      <c r="DO158" s="600">
        <f t="shared" si="542"/>
        <v>847.3093220338983</v>
      </c>
      <c r="DP158" s="600">
        <f t="shared" si="543"/>
        <v>719.10087719298247</v>
      </c>
      <c r="DQ158" s="600">
        <f t="shared" si="544"/>
        <v>593.47756410256409</v>
      </c>
      <c r="DR158" s="601">
        <f t="shared" si="545"/>
        <v>1007.7678571428571</v>
      </c>
      <c r="DS158" s="600">
        <f t="shared" si="546"/>
        <v>989.94096538238989</v>
      </c>
      <c r="DT158" s="600">
        <f t="shared" si="547"/>
        <v>972.74908891002826</v>
      </c>
      <c r="DU158" s="600">
        <f t="shared" si="548"/>
        <v>956.15889145430299</v>
      </c>
      <c r="DV158" s="600">
        <f t="shared" si="549"/>
        <v>940.13933001084661</v>
      </c>
      <c r="DW158" s="603">
        <f t="shared" si="550"/>
        <v>25473.83</v>
      </c>
      <c r="DX158" s="600">
        <f t="shared" si="551"/>
        <v>28350.545774647886</v>
      </c>
      <c r="DY158" s="600">
        <f t="shared" si="552"/>
        <v>33251.824999999997</v>
      </c>
      <c r="DZ158" s="600">
        <f t="shared" si="553"/>
        <v>30669.3373015873</v>
      </c>
      <c r="EA158" s="600">
        <f t="shared" si="554"/>
        <v>35462.911016949154</v>
      </c>
      <c r="EB158" s="600">
        <f t="shared" si="555"/>
        <v>36384.969298245611</v>
      </c>
      <c r="EC158" s="600">
        <f t="shared" si="556"/>
        <v>29549.048076923078</v>
      </c>
      <c r="ED158" s="600">
        <f t="shared" si="557"/>
        <v>32746.346428571429</v>
      </c>
      <c r="EE158" s="603">
        <f t="shared" si="558"/>
        <v>33154.21976416088</v>
      </c>
      <c r="EF158" s="600">
        <f t="shared" si="559"/>
        <v>33547.564161829461</v>
      </c>
      <c r="EG158" s="600">
        <f t="shared" si="560"/>
        <v>33927.142344345833</v>
      </c>
      <c r="EH158" s="601">
        <f t="shared" si="561"/>
        <v>34293.664565292522</v>
      </c>
      <c r="EI158" s="603">
        <f t="shared" si="609"/>
        <v>26949.88</v>
      </c>
      <c r="EJ158" s="600">
        <f t="shared" si="610"/>
        <v>30956.478873239437</v>
      </c>
      <c r="EK158" s="600">
        <f t="shared" si="611"/>
        <v>34675.949999999997</v>
      </c>
      <c r="EL158" s="600">
        <f t="shared" si="612"/>
        <v>32235.90476190476</v>
      </c>
      <c r="EM158" s="600">
        <f t="shared" si="613"/>
        <v>36310.220338983054</v>
      </c>
      <c r="EN158" s="600">
        <f t="shared" si="614"/>
        <v>37104.070175438595</v>
      </c>
      <c r="EO158" s="600">
        <f t="shared" si="615"/>
        <v>30142.525641025641</v>
      </c>
      <c r="EP158" s="601">
        <f t="shared" si="616"/>
        <v>33754.114285714284</v>
      </c>
      <c r="EQ158" s="600">
        <f t="shared" si="617"/>
        <v>34144.16072954327</v>
      </c>
      <c r="ER158" s="600">
        <f t="shared" si="618"/>
        <v>34520.313250739491</v>
      </c>
      <c r="ES158" s="600">
        <f t="shared" si="619"/>
        <v>34883.301235800136</v>
      </c>
      <c r="ET158" s="601">
        <f t="shared" si="620"/>
        <v>35233.803895303368</v>
      </c>
      <c r="EV158" s="605">
        <v>808860.14</v>
      </c>
      <c r="EW158" s="604">
        <v>808860.14</v>
      </c>
      <c r="EX158" s="604">
        <v>808860.14</v>
      </c>
      <c r="EY158" s="604">
        <v>816246.86</v>
      </c>
      <c r="EZ158" s="604">
        <v>817249.62</v>
      </c>
      <c r="FA158" s="604">
        <v>818051.96</v>
      </c>
      <c r="FB158" s="604">
        <v>817977.6</v>
      </c>
      <c r="FC158" s="604">
        <v>804370.38</v>
      </c>
      <c r="FD158" s="605">
        <f t="shared" si="621"/>
        <v>815025.48989127169</v>
      </c>
      <c r="FE158" s="604">
        <f t="shared" si="649"/>
        <v>825821.74292955373</v>
      </c>
      <c r="FF158" s="604">
        <f t="shared" si="649"/>
        <v>836761.00877064036</v>
      </c>
      <c r="FG158" s="606">
        <f t="shared" si="649"/>
        <v>847845.18183676258</v>
      </c>
    </row>
    <row r="159" spans="1:163" x14ac:dyDescent="0.25">
      <c r="A159" s="108">
        <v>161</v>
      </c>
      <c r="B159" s="130" t="s">
        <v>152</v>
      </c>
      <c r="C159" s="605">
        <v>15089087</v>
      </c>
      <c r="D159" s="604">
        <v>15734455</v>
      </c>
      <c r="E159" s="604">
        <v>16294782</v>
      </c>
      <c r="F159" s="604">
        <v>16908944</v>
      </c>
      <c r="G159" s="604">
        <v>19513167</v>
      </c>
      <c r="H159" s="604">
        <v>20906150</v>
      </c>
      <c r="I159" s="600">
        <v>20524834</v>
      </c>
      <c r="J159" s="601">
        <v>22856116</v>
      </c>
      <c r="K159" s="600">
        <f t="shared" ref="K159:N159" si="670">J159*K$186</f>
        <v>23517054.561133023</v>
      </c>
      <c r="L159" s="600">
        <f t="shared" si="670"/>
        <v>24177993.122266047</v>
      </c>
      <c r="M159" s="600">
        <f t="shared" si="670"/>
        <v>24838931.68339907</v>
      </c>
      <c r="N159" s="600">
        <f t="shared" si="670"/>
        <v>25499870.244532086</v>
      </c>
      <c r="O159" s="603">
        <v>707421</v>
      </c>
      <c r="P159" s="600">
        <v>707595</v>
      </c>
      <c r="Q159" s="600">
        <v>703406</v>
      </c>
      <c r="R159" s="600">
        <v>798900</v>
      </c>
      <c r="S159" s="600">
        <v>798480</v>
      </c>
      <c r="T159" s="600">
        <v>711026</v>
      </c>
      <c r="U159" s="600">
        <v>774754</v>
      </c>
      <c r="V159" s="600">
        <v>920490</v>
      </c>
      <c r="W159" s="603">
        <f t="shared" si="563"/>
        <v>920562.22719862172</v>
      </c>
      <c r="X159" s="600">
        <f t="shared" si="643"/>
        <v>920634.45439724356</v>
      </c>
      <c r="Y159" s="600">
        <f t="shared" si="643"/>
        <v>920706.6815958654</v>
      </c>
      <c r="Z159" s="601">
        <f t="shared" si="643"/>
        <v>920778.90879448713</v>
      </c>
      <c r="AA159" s="604">
        <f t="shared" si="564"/>
        <v>14381666</v>
      </c>
      <c r="AB159" s="604">
        <f t="shared" si="565"/>
        <v>15026860</v>
      </c>
      <c r="AC159" s="604">
        <f t="shared" si="566"/>
        <v>15591376</v>
      </c>
      <c r="AD159" s="604">
        <f t="shared" si="567"/>
        <v>16110044</v>
      </c>
      <c r="AE159" s="604">
        <f t="shared" si="568"/>
        <v>18714687</v>
      </c>
      <c r="AF159" s="604">
        <f t="shared" si="569"/>
        <v>20195124</v>
      </c>
      <c r="AG159" s="604">
        <f t="shared" si="570"/>
        <v>19750080</v>
      </c>
      <c r="AH159" s="604">
        <f t="shared" si="571"/>
        <v>21935626</v>
      </c>
      <c r="AI159" s="605">
        <f t="shared" si="572"/>
        <v>22596492.3339344</v>
      </c>
      <c r="AJ159" s="604">
        <f t="shared" si="573"/>
        <v>23257358.667868804</v>
      </c>
      <c r="AK159" s="604">
        <f t="shared" si="574"/>
        <v>23918225.001803204</v>
      </c>
      <c r="AL159" s="606">
        <f t="shared" si="575"/>
        <v>24579091.335737597</v>
      </c>
      <c r="AM159" s="600">
        <f t="shared" si="576"/>
        <v>13049061</v>
      </c>
      <c r="AN159" s="600">
        <f t="shared" si="577"/>
        <v>13740137.5</v>
      </c>
      <c r="AO159" s="600">
        <f t="shared" si="578"/>
        <v>14324354.75</v>
      </c>
      <c r="AP159" s="600">
        <f t="shared" si="579"/>
        <v>15265006.5</v>
      </c>
      <c r="AQ159" s="600">
        <f t="shared" si="580"/>
        <v>17444174.5</v>
      </c>
      <c r="AR159" s="600">
        <f t="shared" si="581"/>
        <v>18511281.5</v>
      </c>
      <c r="AS159" s="600">
        <f t="shared" si="582"/>
        <v>18224637.5</v>
      </c>
      <c r="AT159" s="600">
        <f t="shared" si="583"/>
        <v>20531408.5</v>
      </c>
      <c r="AU159" s="603">
        <f t="shared" si="584"/>
        <v>21220990.772596668</v>
      </c>
      <c r="AV159" s="600">
        <f t="shared" si="523"/>
        <v>21910602.803596865</v>
      </c>
      <c r="AW159" s="600">
        <f t="shared" si="524"/>
        <v>22600243.543143198</v>
      </c>
      <c r="AX159" s="601">
        <f t="shared" si="525"/>
        <v>23289911.869398408</v>
      </c>
      <c r="AY159" s="600">
        <f t="shared" si="526"/>
        <v>1332605</v>
      </c>
      <c r="AZ159" s="600">
        <f t="shared" si="527"/>
        <v>1286722.5</v>
      </c>
      <c r="BA159" s="600">
        <f t="shared" si="528"/>
        <v>1267021.25</v>
      </c>
      <c r="BB159" s="600">
        <f t="shared" si="529"/>
        <v>845037.5</v>
      </c>
      <c r="BC159" s="600">
        <f t="shared" si="530"/>
        <v>1270512.5</v>
      </c>
      <c r="BD159" s="600">
        <f t="shared" si="531"/>
        <v>1683842.5</v>
      </c>
      <c r="BE159" s="600">
        <f t="shared" si="585"/>
        <v>1525442.5</v>
      </c>
      <c r="BF159" s="600">
        <f t="shared" si="586"/>
        <v>1404217.5</v>
      </c>
      <c r="BG159" s="603">
        <f t="shared" si="587"/>
        <v>1404852.6125762057</v>
      </c>
      <c r="BH159" s="600">
        <f t="shared" si="588"/>
        <v>1405487.7251524117</v>
      </c>
      <c r="BI159" s="600">
        <f t="shared" si="589"/>
        <v>1406122.8377286177</v>
      </c>
      <c r="BJ159" s="601">
        <f t="shared" si="590"/>
        <v>1406757.9503048232</v>
      </c>
      <c r="BK159" s="604">
        <v>1066084</v>
      </c>
      <c r="BL159" s="604">
        <v>1029378</v>
      </c>
      <c r="BM159" s="604">
        <v>1013617</v>
      </c>
      <c r="BN159" s="604">
        <v>676030</v>
      </c>
      <c r="BO159" s="604">
        <v>1016410</v>
      </c>
      <c r="BP159" s="604">
        <v>1347074</v>
      </c>
      <c r="BQ159" s="604">
        <v>1220354</v>
      </c>
      <c r="BR159" s="604">
        <v>1123374</v>
      </c>
      <c r="BS159" s="605">
        <f t="shared" si="591"/>
        <v>1123882.0900609647</v>
      </c>
      <c r="BT159" s="604">
        <f t="shared" si="644"/>
        <v>1124390.1801219294</v>
      </c>
      <c r="BU159" s="604">
        <f t="shared" si="644"/>
        <v>1124898.2701828941</v>
      </c>
      <c r="BV159" s="606">
        <f t="shared" si="644"/>
        <v>1125406.3602438585</v>
      </c>
      <c r="BW159" s="604">
        <f t="shared" si="592"/>
        <v>1408666.9</v>
      </c>
      <c r="BX159" s="604">
        <f t="shared" si="593"/>
        <v>1371960.9</v>
      </c>
      <c r="BY159" s="604">
        <f t="shared" si="594"/>
        <v>1356199.9</v>
      </c>
      <c r="BZ159" s="604">
        <f t="shared" si="595"/>
        <v>1018612.9</v>
      </c>
      <c r="CA159" s="604">
        <f t="shared" si="596"/>
        <v>1358992.9</v>
      </c>
      <c r="CB159" s="604">
        <f t="shared" si="597"/>
        <v>1689656.9</v>
      </c>
      <c r="CC159" s="604">
        <f t="shared" si="598"/>
        <v>1541889.06</v>
      </c>
      <c r="CD159" s="604">
        <f t="shared" si="599"/>
        <v>1270955.94</v>
      </c>
      <c r="CE159" s="605">
        <f t="shared" si="600"/>
        <v>1273418.9774679877</v>
      </c>
      <c r="CF159" s="604">
        <f t="shared" si="601"/>
        <v>1275907.9111897054</v>
      </c>
      <c r="CG159" s="604">
        <f t="shared" si="602"/>
        <v>1278423.0842004467</v>
      </c>
      <c r="CH159" s="606">
        <f t="shared" si="603"/>
        <v>1280964.8440795292</v>
      </c>
      <c r="CI159" s="159">
        <f t="shared" si="604"/>
        <v>512.71428571428567</v>
      </c>
      <c r="CJ159" s="157">
        <v>439</v>
      </c>
      <c r="CK159" s="158">
        <v>446</v>
      </c>
      <c r="CL159" s="158">
        <v>463</v>
      </c>
      <c r="CM159" s="158">
        <v>499</v>
      </c>
      <c r="CN159" s="158">
        <v>512</v>
      </c>
      <c r="CO159" s="158">
        <v>545</v>
      </c>
      <c r="CP159" s="158">
        <v>565</v>
      </c>
      <c r="CQ159" s="158">
        <v>559</v>
      </c>
      <c r="CR159" s="157">
        <f t="shared" si="605"/>
        <v>569.32387437815919</v>
      </c>
      <c r="CS159" s="158">
        <f t="shared" si="645"/>
        <v>579.64774875631838</v>
      </c>
      <c r="CT159" s="158">
        <f t="shared" si="645"/>
        <v>589.97162313447757</v>
      </c>
      <c r="CU159" s="158">
        <f t="shared" si="645"/>
        <v>600.29549751263687</v>
      </c>
      <c r="CV159" s="310">
        <f t="shared" si="606"/>
        <v>584.80968594539797</v>
      </c>
      <c r="CW159" s="604">
        <f t="shared" si="607"/>
        <v>23942.636025356122</v>
      </c>
      <c r="CX159" s="600">
        <f t="shared" si="532"/>
        <v>23942.636025356122</v>
      </c>
      <c r="CY159" s="604">
        <f t="shared" si="533"/>
        <v>25032.781477250788</v>
      </c>
      <c r="CZ159" s="604">
        <f t="shared" si="534"/>
        <v>25146.285287234725</v>
      </c>
      <c r="DA159" s="604">
        <f t="shared" si="535"/>
        <v>25232.422514871636</v>
      </c>
      <c r="DB159" s="604">
        <f t="shared" si="536"/>
        <v>26048.122113012643</v>
      </c>
      <c r="DC159" s="604">
        <f t="shared" si="536"/>
        <v>26479.357627926373</v>
      </c>
      <c r="DD159" s="604">
        <f t="shared" ref="DD159" si="671">DD158</f>
        <v>26931.540509428491</v>
      </c>
      <c r="DE159" s="605">
        <f t="shared" si="536"/>
        <v>27150.99054421578</v>
      </c>
      <c r="DF159" s="604">
        <f t="shared" si="536"/>
        <v>27524.333956490984</v>
      </c>
      <c r="DG159" s="604">
        <f t="shared" si="536"/>
        <v>27884.378428171603</v>
      </c>
      <c r="DH159" s="606">
        <f t="shared" si="536"/>
        <v>28231.822111100952</v>
      </c>
      <c r="DJ159" s="9" t="s">
        <v>152</v>
      </c>
      <c r="DK159" s="603">
        <f t="shared" si="538"/>
        <v>3035.5466970387242</v>
      </c>
      <c r="DL159" s="600">
        <f t="shared" si="539"/>
        <v>2885.0280269058294</v>
      </c>
      <c r="DM159" s="600">
        <f t="shared" si="540"/>
        <v>2736.5469762419007</v>
      </c>
      <c r="DN159" s="600">
        <f t="shared" si="541"/>
        <v>1693.4619238476953</v>
      </c>
      <c r="DO159" s="600">
        <f t="shared" si="542"/>
        <v>2481.4697265625</v>
      </c>
      <c r="DP159" s="600">
        <f t="shared" si="543"/>
        <v>3089.619266055046</v>
      </c>
      <c r="DQ159" s="600">
        <f t="shared" si="544"/>
        <v>2699.8982300884954</v>
      </c>
      <c r="DR159" s="601">
        <f t="shared" si="545"/>
        <v>2512.0169946332735</v>
      </c>
      <c r="DS159" s="600">
        <f t="shared" si="546"/>
        <v>2467.5807142474891</v>
      </c>
      <c r="DT159" s="600">
        <f t="shared" si="547"/>
        <v>2424.7273075208186</v>
      </c>
      <c r="DU159" s="600">
        <f t="shared" si="548"/>
        <v>2383.3736786491295</v>
      </c>
      <c r="DV159" s="600">
        <f t="shared" si="549"/>
        <v>2343.4424481506453</v>
      </c>
      <c r="DW159" s="603">
        <f t="shared" si="550"/>
        <v>29724.512528473802</v>
      </c>
      <c r="DX159" s="600">
        <f t="shared" si="551"/>
        <v>30807.483183856501</v>
      </c>
      <c r="DY159" s="600">
        <f t="shared" si="552"/>
        <v>30938.131209503241</v>
      </c>
      <c r="DZ159" s="600">
        <f t="shared" si="553"/>
        <v>30591.195390781562</v>
      </c>
      <c r="EA159" s="600">
        <f t="shared" si="554"/>
        <v>34070.6533203125</v>
      </c>
      <c r="EB159" s="600">
        <f t="shared" si="555"/>
        <v>33965.654128440365</v>
      </c>
      <c r="EC159" s="600">
        <f t="shared" si="556"/>
        <v>32255.995575221237</v>
      </c>
      <c r="ED159" s="600">
        <f t="shared" si="557"/>
        <v>36728.816636851523</v>
      </c>
      <c r="EE159" s="603">
        <f t="shared" si="558"/>
        <v>37222.468045108144</v>
      </c>
      <c r="EF159" s="600">
        <f t="shared" si="559"/>
        <v>37698.534997507311</v>
      </c>
      <c r="EG159" s="600">
        <f t="shared" si="560"/>
        <v>38157.940621735965</v>
      </c>
      <c r="EH159" s="601">
        <f t="shared" si="561"/>
        <v>38601.544541727919</v>
      </c>
      <c r="EI159" s="603">
        <f t="shared" si="609"/>
        <v>32760.059225512527</v>
      </c>
      <c r="EJ159" s="600">
        <f t="shared" si="610"/>
        <v>33692.511210762328</v>
      </c>
      <c r="EK159" s="600">
        <f t="shared" si="611"/>
        <v>33674.678185745142</v>
      </c>
      <c r="EL159" s="600">
        <f t="shared" si="612"/>
        <v>32284.657314629258</v>
      </c>
      <c r="EM159" s="600">
        <f t="shared" si="613"/>
        <v>36552.123046875</v>
      </c>
      <c r="EN159" s="600">
        <f t="shared" si="614"/>
        <v>37055.273394495409</v>
      </c>
      <c r="EO159" s="600">
        <f t="shared" si="615"/>
        <v>34955.89380530973</v>
      </c>
      <c r="EP159" s="601">
        <f t="shared" si="616"/>
        <v>39240.833631484798</v>
      </c>
      <c r="EQ159" s="600">
        <f t="shared" si="617"/>
        <v>39690.048759355632</v>
      </c>
      <c r="ER159" s="600">
        <f t="shared" si="618"/>
        <v>40123.262305028133</v>
      </c>
      <c r="ES159" s="600">
        <f t="shared" si="619"/>
        <v>40541.314300385093</v>
      </c>
      <c r="ET159" s="601">
        <f t="shared" si="620"/>
        <v>40944.986989878562</v>
      </c>
      <c r="EV159" s="605">
        <v>342582.9</v>
      </c>
      <c r="EW159" s="604">
        <v>342582.9</v>
      </c>
      <c r="EX159" s="604">
        <v>342582.9</v>
      </c>
      <c r="EY159" s="604">
        <v>342582.9</v>
      </c>
      <c r="EZ159" s="604">
        <v>342582.9</v>
      </c>
      <c r="FA159" s="604">
        <v>342582.9</v>
      </c>
      <c r="FB159" s="604">
        <v>321535.06</v>
      </c>
      <c r="FC159" s="604">
        <v>147581.94</v>
      </c>
      <c r="FD159" s="605">
        <f t="shared" si="621"/>
        <v>149536.88740702294</v>
      </c>
      <c r="FE159" s="604">
        <f t="shared" si="649"/>
        <v>151517.73106777601</v>
      </c>
      <c r="FF159" s="604">
        <f t="shared" si="649"/>
        <v>153524.81401755259</v>
      </c>
      <c r="FG159" s="606">
        <f t="shared" si="649"/>
        <v>155558.48383567054</v>
      </c>
    </row>
    <row r="160" spans="1:163" x14ac:dyDescent="0.25">
      <c r="A160" s="108">
        <v>162</v>
      </c>
      <c r="B160" s="130" t="s">
        <v>153</v>
      </c>
      <c r="C160" s="605">
        <v>5997011</v>
      </c>
      <c r="D160" s="604">
        <v>5816761</v>
      </c>
      <c r="E160" s="604">
        <v>5299262</v>
      </c>
      <c r="F160" s="604">
        <v>5523936</v>
      </c>
      <c r="G160" s="604">
        <v>6656863</v>
      </c>
      <c r="H160" s="604">
        <v>6503926</v>
      </c>
      <c r="I160" s="600">
        <v>7218708</v>
      </c>
      <c r="J160" s="601">
        <v>7283454</v>
      </c>
      <c r="K160" s="600">
        <f t="shared" ref="K160:N160" si="672">J160*K$186</f>
        <v>7494072.2698249584</v>
      </c>
      <c r="L160" s="600">
        <f t="shared" si="672"/>
        <v>7704690.5396499168</v>
      </c>
      <c r="M160" s="600">
        <f t="shared" si="672"/>
        <v>7915308.8094748752</v>
      </c>
      <c r="N160" s="600">
        <f t="shared" si="672"/>
        <v>8125927.0792998327</v>
      </c>
      <c r="O160" s="603">
        <v>434451</v>
      </c>
      <c r="P160" s="600">
        <v>318013</v>
      </c>
      <c r="Q160" s="600">
        <v>263812</v>
      </c>
      <c r="R160" s="600">
        <v>115054</v>
      </c>
      <c r="S160" s="600">
        <v>447637</v>
      </c>
      <c r="T160" s="600">
        <v>315636</v>
      </c>
      <c r="U160" s="600">
        <v>343887</v>
      </c>
      <c r="V160" s="600">
        <v>317989</v>
      </c>
      <c r="W160" s="603">
        <f t="shared" si="563"/>
        <v>318013.95133533503</v>
      </c>
      <c r="X160" s="600">
        <f t="shared" si="643"/>
        <v>318038.90267067007</v>
      </c>
      <c r="Y160" s="600">
        <f t="shared" si="643"/>
        <v>318063.8540060051</v>
      </c>
      <c r="Z160" s="601">
        <f t="shared" si="643"/>
        <v>318088.80534134014</v>
      </c>
      <c r="AA160" s="604">
        <f t="shared" si="564"/>
        <v>5562560</v>
      </c>
      <c r="AB160" s="604">
        <f t="shared" si="565"/>
        <v>5498748</v>
      </c>
      <c r="AC160" s="604">
        <f t="shared" si="566"/>
        <v>5035450</v>
      </c>
      <c r="AD160" s="604">
        <f t="shared" si="567"/>
        <v>5408882</v>
      </c>
      <c r="AE160" s="604">
        <f t="shared" si="568"/>
        <v>6209226</v>
      </c>
      <c r="AF160" s="604">
        <f t="shared" si="569"/>
        <v>6188290</v>
      </c>
      <c r="AG160" s="604">
        <f t="shared" si="570"/>
        <v>6874821</v>
      </c>
      <c r="AH160" s="604">
        <f t="shared" si="571"/>
        <v>6965465</v>
      </c>
      <c r="AI160" s="605">
        <f t="shared" si="572"/>
        <v>7176058.3184896233</v>
      </c>
      <c r="AJ160" s="604">
        <f t="shared" si="573"/>
        <v>7386651.6369792465</v>
      </c>
      <c r="AK160" s="604">
        <f t="shared" si="574"/>
        <v>7597244.9554688698</v>
      </c>
      <c r="AL160" s="606">
        <f t="shared" si="575"/>
        <v>7807838.273958493</v>
      </c>
      <c r="AM160" s="600">
        <f t="shared" si="576"/>
        <v>4718433.75</v>
      </c>
      <c r="AN160" s="600">
        <f t="shared" si="577"/>
        <v>4264963</v>
      </c>
      <c r="AO160" s="600">
        <f t="shared" si="578"/>
        <v>3806701.25</v>
      </c>
      <c r="AP160" s="600">
        <f t="shared" si="579"/>
        <v>4006700.75</v>
      </c>
      <c r="AQ160" s="600">
        <f t="shared" si="580"/>
        <v>4945201</v>
      </c>
      <c r="AR160" s="600">
        <f t="shared" si="581"/>
        <v>5368102.5</v>
      </c>
      <c r="AS160" s="600">
        <f t="shared" si="582"/>
        <v>5717244.75</v>
      </c>
      <c r="AT160" s="600">
        <f t="shared" si="583"/>
        <v>6008723.75</v>
      </c>
      <c r="AU160" s="603">
        <f t="shared" si="584"/>
        <v>6210536.9562849263</v>
      </c>
      <c r="AV160" s="600">
        <f t="shared" si="523"/>
        <v>6412358.871666749</v>
      </c>
      <c r="AW160" s="600">
        <f t="shared" si="524"/>
        <v>6614189.1888941135</v>
      </c>
      <c r="AX160" s="601">
        <f t="shared" si="525"/>
        <v>6816027.5796500342</v>
      </c>
      <c r="AY160" s="600">
        <f t="shared" si="526"/>
        <v>844126.25</v>
      </c>
      <c r="AZ160" s="600">
        <f t="shared" si="527"/>
        <v>1233785</v>
      </c>
      <c r="BA160" s="600">
        <f t="shared" si="528"/>
        <v>1228748.75</v>
      </c>
      <c r="BB160" s="600">
        <f t="shared" si="529"/>
        <v>1402181.25</v>
      </c>
      <c r="BC160" s="600">
        <f t="shared" si="530"/>
        <v>1264025</v>
      </c>
      <c r="BD160" s="600">
        <f t="shared" si="531"/>
        <v>820187.5</v>
      </c>
      <c r="BE160" s="600">
        <f t="shared" si="585"/>
        <v>1157576.25</v>
      </c>
      <c r="BF160" s="600">
        <f t="shared" si="586"/>
        <v>956741.25</v>
      </c>
      <c r="BG160" s="603">
        <f t="shared" si="587"/>
        <v>957173.97384801484</v>
      </c>
      <c r="BH160" s="600">
        <f t="shared" si="588"/>
        <v>957606.69769602967</v>
      </c>
      <c r="BI160" s="600">
        <f t="shared" si="589"/>
        <v>958039.42154404463</v>
      </c>
      <c r="BJ160" s="601">
        <f t="shared" si="590"/>
        <v>958472.14539205946</v>
      </c>
      <c r="BK160" s="604">
        <v>675301</v>
      </c>
      <c r="BL160" s="604">
        <v>987028</v>
      </c>
      <c r="BM160" s="604">
        <v>982999</v>
      </c>
      <c r="BN160" s="604">
        <v>1121745</v>
      </c>
      <c r="BO160" s="604">
        <v>1011220</v>
      </c>
      <c r="BP160" s="604">
        <v>656150</v>
      </c>
      <c r="BQ160" s="604">
        <v>926061</v>
      </c>
      <c r="BR160" s="604">
        <v>765393</v>
      </c>
      <c r="BS160" s="605">
        <f t="shared" si="591"/>
        <v>765739.17907841189</v>
      </c>
      <c r="BT160" s="604">
        <f t="shared" si="644"/>
        <v>766085.35815682379</v>
      </c>
      <c r="BU160" s="604">
        <f t="shared" si="644"/>
        <v>766431.53723523568</v>
      </c>
      <c r="BV160" s="606">
        <f t="shared" si="644"/>
        <v>766777.71631364757</v>
      </c>
      <c r="BW160" s="604">
        <f t="shared" si="592"/>
        <v>2396579.02</v>
      </c>
      <c r="BX160" s="604">
        <f t="shared" si="593"/>
        <v>2708306.02</v>
      </c>
      <c r="BY160" s="604">
        <f t="shared" si="594"/>
        <v>2704277.02</v>
      </c>
      <c r="BZ160" s="604">
        <f t="shared" si="595"/>
        <v>2888644.6399999997</v>
      </c>
      <c r="CA160" s="604">
        <f t="shared" si="596"/>
        <v>2782478.06</v>
      </c>
      <c r="CB160" s="604">
        <f t="shared" si="597"/>
        <v>2457505.6</v>
      </c>
      <c r="CC160" s="604">
        <f t="shared" si="598"/>
        <v>2727291.8600000003</v>
      </c>
      <c r="CD160" s="604">
        <f t="shared" si="599"/>
        <v>2477444</v>
      </c>
      <c r="CE160" s="605">
        <f t="shared" si="600"/>
        <v>2500468.9002223476</v>
      </c>
      <c r="CF160" s="604">
        <f t="shared" si="601"/>
        <v>2523794.2146220324</v>
      </c>
      <c r="CG160" s="604">
        <f t="shared" si="602"/>
        <v>2547423.9226420475</v>
      </c>
      <c r="CH160" s="606">
        <f t="shared" si="603"/>
        <v>2571362.0564391646</v>
      </c>
      <c r="CI160" s="159">
        <f t="shared" si="604"/>
        <v>212</v>
      </c>
      <c r="CJ160" s="157">
        <v>244</v>
      </c>
      <c r="CK160" s="158">
        <v>244</v>
      </c>
      <c r="CL160" s="158">
        <v>259</v>
      </c>
      <c r="CM160" s="158">
        <v>250</v>
      </c>
      <c r="CN160" s="158">
        <v>239</v>
      </c>
      <c r="CO160" s="158">
        <v>232</v>
      </c>
      <c r="CP160" s="158">
        <v>132</v>
      </c>
      <c r="CQ160" s="158">
        <v>128</v>
      </c>
      <c r="CR160" s="157">
        <f t="shared" si="605"/>
        <v>130.36396407943539</v>
      </c>
      <c r="CS160" s="158">
        <f t="shared" si="645"/>
        <v>132.72792815887078</v>
      </c>
      <c r="CT160" s="158">
        <f t="shared" si="645"/>
        <v>135.09189223830617</v>
      </c>
      <c r="CU160" s="158">
        <f t="shared" si="645"/>
        <v>137.45585631774156</v>
      </c>
      <c r="CV160" s="310">
        <f t="shared" si="606"/>
        <v>133.90991019858848</v>
      </c>
      <c r="CW160" s="604">
        <f t="shared" si="607"/>
        <v>23942.636025356122</v>
      </c>
      <c r="CX160" s="600">
        <f t="shared" si="532"/>
        <v>23942.636025356122</v>
      </c>
      <c r="CY160" s="604">
        <f t="shared" si="533"/>
        <v>25032.781477250788</v>
      </c>
      <c r="CZ160" s="604">
        <f t="shared" si="534"/>
        <v>25146.285287234725</v>
      </c>
      <c r="DA160" s="604">
        <f t="shared" si="535"/>
        <v>25232.422514871636</v>
      </c>
      <c r="DB160" s="604">
        <f t="shared" si="536"/>
        <v>26048.122113012643</v>
      </c>
      <c r="DC160" s="604">
        <f t="shared" si="536"/>
        <v>26479.357627926373</v>
      </c>
      <c r="DD160" s="604">
        <f t="shared" ref="DD160" si="673">DD159</f>
        <v>26931.540509428491</v>
      </c>
      <c r="DE160" s="605">
        <f t="shared" si="536"/>
        <v>27150.99054421578</v>
      </c>
      <c r="DF160" s="604">
        <f t="shared" si="536"/>
        <v>27524.333956490984</v>
      </c>
      <c r="DG160" s="604">
        <f t="shared" si="536"/>
        <v>27884.378428171603</v>
      </c>
      <c r="DH160" s="606">
        <f t="shared" si="536"/>
        <v>28231.822111100952</v>
      </c>
      <c r="DJ160" s="9" t="s">
        <v>153</v>
      </c>
      <c r="DK160" s="603">
        <f t="shared" si="538"/>
        <v>3459.5338114754099</v>
      </c>
      <c r="DL160" s="600">
        <f t="shared" si="539"/>
        <v>5056.4959016393441</v>
      </c>
      <c r="DM160" s="600">
        <f t="shared" si="540"/>
        <v>4744.2036679536677</v>
      </c>
      <c r="DN160" s="600">
        <f t="shared" si="541"/>
        <v>5608.7250000000004</v>
      </c>
      <c r="DO160" s="600">
        <f t="shared" si="542"/>
        <v>5288.8075313807531</v>
      </c>
      <c r="DP160" s="600">
        <f t="shared" si="543"/>
        <v>3535.2909482758619</v>
      </c>
      <c r="DQ160" s="600">
        <f t="shared" si="544"/>
        <v>8769.517045454546</v>
      </c>
      <c r="DR160" s="601">
        <f t="shared" si="545"/>
        <v>7474.541015625</v>
      </c>
      <c r="DS160" s="600">
        <f t="shared" si="546"/>
        <v>7342.3202539681497</v>
      </c>
      <c r="DT160" s="600">
        <f t="shared" si="547"/>
        <v>7214.8093545904467</v>
      </c>
      <c r="DU160" s="600">
        <f t="shared" si="548"/>
        <v>7091.7610647871761</v>
      </c>
      <c r="DV160" s="600">
        <f t="shared" si="549"/>
        <v>6972.9451408491823</v>
      </c>
      <c r="DW160" s="603">
        <f t="shared" si="550"/>
        <v>19337.843237704918</v>
      </c>
      <c r="DX160" s="600">
        <f t="shared" si="551"/>
        <v>17479.35655737705</v>
      </c>
      <c r="DY160" s="600">
        <f t="shared" si="552"/>
        <v>14697.688223938225</v>
      </c>
      <c r="DZ160" s="600">
        <f t="shared" si="553"/>
        <v>16026.803</v>
      </c>
      <c r="EA160" s="600">
        <f t="shared" si="554"/>
        <v>20691.217573221758</v>
      </c>
      <c r="EB160" s="600">
        <f t="shared" si="555"/>
        <v>23138.372844827587</v>
      </c>
      <c r="EC160" s="600">
        <f t="shared" si="556"/>
        <v>43312.460227272728</v>
      </c>
      <c r="ED160" s="600">
        <f t="shared" si="557"/>
        <v>46943.154296875</v>
      </c>
      <c r="EE160" s="603">
        <f t="shared" si="558"/>
        <v>47704.013824343521</v>
      </c>
      <c r="EF160" s="600">
        <f t="shared" si="559"/>
        <v>48437.770621928714</v>
      </c>
      <c r="EG160" s="600">
        <f t="shared" si="560"/>
        <v>49145.847496258815</v>
      </c>
      <c r="EH160" s="601">
        <f t="shared" si="561"/>
        <v>49829.569376320411</v>
      </c>
      <c r="EI160" s="603">
        <f t="shared" si="609"/>
        <v>22797.377049180326</v>
      </c>
      <c r="EJ160" s="600">
        <f t="shared" si="610"/>
        <v>22535.852459016394</v>
      </c>
      <c r="EK160" s="600">
        <f t="shared" si="611"/>
        <v>19441.891891891893</v>
      </c>
      <c r="EL160" s="600">
        <f t="shared" si="612"/>
        <v>21635.527999999998</v>
      </c>
      <c r="EM160" s="600">
        <f t="shared" si="613"/>
        <v>25980.025104602511</v>
      </c>
      <c r="EN160" s="600">
        <f t="shared" si="614"/>
        <v>26673.663793103449</v>
      </c>
      <c r="EO160" s="600">
        <f t="shared" si="615"/>
        <v>52081.977272727272</v>
      </c>
      <c r="EP160" s="601">
        <f t="shared" si="616"/>
        <v>54417.6953125</v>
      </c>
      <c r="EQ160" s="600">
        <f t="shared" si="617"/>
        <v>55046.334078311673</v>
      </c>
      <c r="ER160" s="600">
        <f t="shared" si="618"/>
        <v>55652.579976519162</v>
      </c>
      <c r="ES160" s="600">
        <f t="shared" si="619"/>
        <v>56237.608561045992</v>
      </c>
      <c r="ET160" s="601">
        <f t="shared" si="620"/>
        <v>56802.514517169591</v>
      </c>
      <c r="EV160" s="605">
        <v>1721278.02</v>
      </c>
      <c r="EW160" s="604">
        <v>1721278.02</v>
      </c>
      <c r="EX160" s="604">
        <v>1721278.02</v>
      </c>
      <c r="EY160" s="604">
        <v>1766899.64</v>
      </c>
      <c r="EZ160" s="604">
        <v>1771258.06</v>
      </c>
      <c r="FA160" s="604">
        <v>1801355.6</v>
      </c>
      <c r="FB160" s="604">
        <v>1801230.86</v>
      </c>
      <c r="FC160" s="604">
        <v>1712051</v>
      </c>
      <c r="FD160" s="605">
        <f t="shared" si="621"/>
        <v>1734729.7211439356</v>
      </c>
      <c r="FE160" s="604">
        <f t="shared" si="649"/>
        <v>1757708.8564652086</v>
      </c>
      <c r="FF160" s="604">
        <f t="shared" si="649"/>
        <v>1780992.3854068117</v>
      </c>
      <c r="FG160" s="606">
        <f t="shared" si="649"/>
        <v>1804584.340125517</v>
      </c>
    </row>
    <row r="161" spans="1:163" x14ac:dyDescent="0.25">
      <c r="A161" s="108">
        <v>163</v>
      </c>
      <c r="B161" s="130" t="s">
        <v>154</v>
      </c>
      <c r="C161" s="605">
        <v>13878482</v>
      </c>
      <c r="D161" s="604">
        <v>12751572</v>
      </c>
      <c r="E161" s="604">
        <v>12591720</v>
      </c>
      <c r="F161" s="604">
        <v>11587764</v>
      </c>
      <c r="G161" s="604">
        <v>11904683</v>
      </c>
      <c r="H161" s="604">
        <v>12946203</v>
      </c>
      <c r="I161" s="600">
        <v>13440195</v>
      </c>
      <c r="J161" s="601">
        <v>14078483</v>
      </c>
      <c r="K161" s="600">
        <f t="shared" ref="K161:N161" si="674">J161*K$186</f>
        <v>14485595.577524358</v>
      </c>
      <c r="L161" s="600">
        <f t="shared" si="674"/>
        <v>14892708.155048717</v>
      </c>
      <c r="M161" s="600">
        <f t="shared" si="674"/>
        <v>15299820.732573073</v>
      </c>
      <c r="N161" s="600">
        <f t="shared" si="674"/>
        <v>15706933.310097428</v>
      </c>
      <c r="O161" s="603">
        <v>883227</v>
      </c>
      <c r="P161" s="600">
        <v>882000</v>
      </c>
      <c r="Q161" s="600">
        <v>798440</v>
      </c>
      <c r="R161" s="600">
        <v>955224</v>
      </c>
      <c r="S161" s="600">
        <v>790000</v>
      </c>
      <c r="T161" s="600">
        <v>869861</v>
      </c>
      <c r="U161" s="600">
        <v>773875</v>
      </c>
      <c r="V161" s="600">
        <v>1008810</v>
      </c>
      <c r="W161" s="603">
        <f t="shared" si="563"/>
        <v>1008889.1573186473</v>
      </c>
      <c r="X161" s="600">
        <f t="shared" si="643"/>
        <v>1008968.3146372946</v>
      </c>
      <c r="Y161" s="600">
        <f t="shared" si="643"/>
        <v>1009047.471955942</v>
      </c>
      <c r="Z161" s="601">
        <f t="shared" si="643"/>
        <v>1009126.6292745892</v>
      </c>
      <c r="AA161" s="604">
        <f t="shared" si="564"/>
        <v>12995255</v>
      </c>
      <c r="AB161" s="604">
        <f t="shared" si="565"/>
        <v>11869572</v>
      </c>
      <c r="AC161" s="604">
        <f t="shared" si="566"/>
        <v>11793280</v>
      </c>
      <c r="AD161" s="604">
        <f t="shared" si="567"/>
        <v>10632540</v>
      </c>
      <c r="AE161" s="604">
        <f t="shared" si="568"/>
        <v>11114683</v>
      </c>
      <c r="AF161" s="604">
        <f t="shared" si="569"/>
        <v>12076342</v>
      </c>
      <c r="AG161" s="604">
        <f t="shared" si="570"/>
        <v>12666320</v>
      </c>
      <c r="AH161" s="604">
        <f t="shared" si="571"/>
        <v>13069673</v>
      </c>
      <c r="AI161" s="605">
        <f t="shared" si="572"/>
        <v>13476706.42020571</v>
      </c>
      <c r="AJ161" s="604">
        <f t="shared" si="573"/>
        <v>13883739.840411423</v>
      </c>
      <c r="AK161" s="604">
        <f t="shared" si="574"/>
        <v>14290773.260617131</v>
      </c>
      <c r="AL161" s="606">
        <f t="shared" si="575"/>
        <v>14697806.680822838</v>
      </c>
      <c r="AM161" s="600">
        <f t="shared" si="576"/>
        <v>11887575</v>
      </c>
      <c r="AN161" s="600">
        <f t="shared" si="577"/>
        <v>10222107</v>
      </c>
      <c r="AO161" s="600">
        <f t="shared" si="578"/>
        <v>10447217.5</v>
      </c>
      <c r="AP161" s="600">
        <f t="shared" si="579"/>
        <v>9265255</v>
      </c>
      <c r="AQ161" s="600">
        <f t="shared" si="580"/>
        <v>10251933</v>
      </c>
      <c r="AR161" s="600">
        <f t="shared" si="581"/>
        <v>10928762</v>
      </c>
      <c r="AS161" s="600">
        <f t="shared" si="582"/>
        <v>11637762.5</v>
      </c>
      <c r="AT161" s="600">
        <f t="shared" si="583"/>
        <v>11971683</v>
      </c>
      <c r="AU161" s="603">
        <f t="shared" si="584"/>
        <v>12373772.33400487</v>
      </c>
      <c r="AV161" s="600">
        <f t="shared" si="523"/>
        <v>12775879.019872064</v>
      </c>
      <c r="AW161" s="600">
        <f t="shared" si="524"/>
        <v>13178002.445439007</v>
      </c>
      <c r="AX161" s="601">
        <f t="shared" si="525"/>
        <v>13580141.956572302</v>
      </c>
      <c r="AY161" s="600">
        <f t="shared" si="526"/>
        <v>1107680</v>
      </c>
      <c r="AZ161" s="600">
        <f t="shared" si="527"/>
        <v>1647465</v>
      </c>
      <c r="BA161" s="600">
        <f t="shared" si="528"/>
        <v>1346062.5</v>
      </c>
      <c r="BB161" s="600">
        <f t="shared" si="529"/>
        <v>1367285</v>
      </c>
      <c r="BC161" s="600">
        <f t="shared" si="530"/>
        <v>862750</v>
      </c>
      <c r="BD161" s="600">
        <f t="shared" si="531"/>
        <v>1147580</v>
      </c>
      <c r="BE161" s="600">
        <f t="shared" si="585"/>
        <v>1028557.5</v>
      </c>
      <c r="BF161" s="600">
        <f t="shared" si="586"/>
        <v>1097990</v>
      </c>
      <c r="BG161" s="603">
        <f t="shared" si="587"/>
        <v>1098486.6091489019</v>
      </c>
      <c r="BH161" s="600">
        <f t="shared" si="588"/>
        <v>1098983.2182978038</v>
      </c>
      <c r="BI161" s="600">
        <f t="shared" si="589"/>
        <v>1099479.8274467057</v>
      </c>
      <c r="BJ161" s="601">
        <f t="shared" si="590"/>
        <v>1099976.4365956075</v>
      </c>
      <c r="BK161" s="604">
        <v>886144</v>
      </c>
      <c r="BL161" s="604">
        <v>1317972</v>
      </c>
      <c r="BM161" s="604">
        <v>1076850</v>
      </c>
      <c r="BN161" s="604">
        <v>1093828</v>
      </c>
      <c r="BO161" s="604">
        <v>690200</v>
      </c>
      <c r="BP161" s="604">
        <v>918064</v>
      </c>
      <c r="BQ161" s="604">
        <v>822846</v>
      </c>
      <c r="BR161" s="604">
        <v>878392</v>
      </c>
      <c r="BS161" s="605">
        <f t="shared" si="591"/>
        <v>878789.28731912153</v>
      </c>
      <c r="BT161" s="604">
        <f t="shared" si="644"/>
        <v>879186.57463824307</v>
      </c>
      <c r="BU161" s="604">
        <f t="shared" si="644"/>
        <v>879583.8619573646</v>
      </c>
      <c r="BV161" s="606">
        <f t="shared" si="644"/>
        <v>879981.14927648613</v>
      </c>
      <c r="BW161" s="604">
        <f t="shared" si="592"/>
        <v>6203481.7400000002</v>
      </c>
      <c r="BX161" s="604">
        <f t="shared" si="593"/>
        <v>6635309.7400000002</v>
      </c>
      <c r="BY161" s="604">
        <f t="shared" si="594"/>
        <v>6394187.7400000002</v>
      </c>
      <c r="BZ161" s="604">
        <f t="shared" si="595"/>
        <v>6579214.2800000003</v>
      </c>
      <c r="CA161" s="604">
        <f t="shared" si="596"/>
        <v>6387647.7999999998</v>
      </c>
      <c r="CB161" s="604">
        <f t="shared" si="597"/>
        <v>6803933.8799999999</v>
      </c>
      <c r="CC161" s="604">
        <f t="shared" si="598"/>
        <v>6722159.4199999999</v>
      </c>
      <c r="CD161" s="604">
        <f t="shared" si="599"/>
        <v>6730457.3399999999</v>
      </c>
      <c r="CE161" s="605">
        <f t="shared" si="600"/>
        <v>6808374.1392740523</v>
      </c>
      <c r="CF161" s="604">
        <f t="shared" si="601"/>
        <v>6887317.8024644479</v>
      </c>
      <c r="CG161" s="604">
        <f t="shared" si="602"/>
        <v>6967301.9319465905</v>
      </c>
      <c r="CH161" s="606">
        <f t="shared" si="603"/>
        <v>7048340.3102800474</v>
      </c>
      <c r="CI161" s="159">
        <f t="shared" si="604"/>
        <v>529</v>
      </c>
      <c r="CJ161" s="157">
        <v>587</v>
      </c>
      <c r="CK161" s="158">
        <v>553</v>
      </c>
      <c r="CL161" s="158">
        <v>527</v>
      </c>
      <c r="CM161" s="158">
        <v>508</v>
      </c>
      <c r="CN161" s="158">
        <v>486</v>
      </c>
      <c r="CO161" s="158">
        <v>501</v>
      </c>
      <c r="CP161" s="158">
        <v>525</v>
      </c>
      <c r="CQ161" s="158">
        <v>603</v>
      </c>
      <c r="CR161" s="157">
        <f t="shared" si="605"/>
        <v>614.1364870304651</v>
      </c>
      <c r="CS161" s="158">
        <f t="shared" si="645"/>
        <v>625.27297406093021</v>
      </c>
      <c r="CT161" s="158">
        <f t="shared" si="645"/>
        <v>636.40946109139531</v>
      </c>
      <c r="CU161" s="158">
        <f t="shared" si="645"/>
        <v>647.54594812186053</v>
      </c>
      <c r="CV161" s="310">
        <f t="shared" si="606"/>
        <v>630.84121757616276</v>
      </c>
      <c r="CW161" s="604">
        <f t="shared" si="607"/>
        <v>23942.636025356122</v>
      </c>
      <c r="CX161" s="600">
        <f t="shared" si="532"/>
        <v>23942.636025356122</v>
      </c>
      <c r="CY161" s="604">
        <f t="shared" si="533"/>
        <v>25032.781477250788</v>
      </c>
      <c r="CZ161" s="604">
        <f t="shared" si="534"/>
        <v>25146.285287234725</v>
      </c>
      <c r="DA161" s="604">
        <f t="shared" si="535"/>
        <v>25232.422514871636</v>
      </c>
      <c r="DB161" s="604">
        <f t="shared" si="536"/>
        <v>26048.122113012643</v>
      </c>
      <c r="DC161" s="604">
        <f t="shared" si="536"/>
        <v>26479.357627926373</v>
      </c>
      <c r="DD161" s="604">
        <f t="shared" ref="DD161" si="675">DD160</f>
        <v>26931.540509428491</v>
      </c>
      <c r="DE161" s="605">
        <f t="shared" si="536"/>
        <v>27150.99054421578</v>
      </c>
      <c r="DF161" s="604">
        <f t="shared" si="536"/>
        <v>27524.333956490984</v>
      </c>
      <c r="DG161" s="604">
        <f t="shared" si="536"/>
        <v>27884.378428171603</v>
      </c>
      <c r="DH161" s="606">
        <f t="shared" si="536"/>
        <v>28231.822111100952</v>
      </c>
      <c r="DJ161" s="9" t="s">
        <v>154</v>
      </c>
      <c r="DK161" s="603">
        <f t="shared" si="538"/>
        <v>1887.0187393526405</v>
      </c>
      <c r="DL161" s="600">
        <f t="shared" si="539"/>
        <v>2979.1410488245933</v>
      </c>
      <c r="DM161" s="600">
        <f t="shared" si="540"/>
        <v>2554.1982922201137</v>
      </c>
      <c r="DN161" s="600">
        <f t="shared" si="541"/>
        <v>2691.5059055118109</v>
      </c>
      <c r="DO161" s="600">
        <f t="shared" si="542"/>
        <v>1775.2057613168724</v>
      </c>
      <c r="DP161" s="600">
        <f t="shared" si="543"/>
        <v>2290.5788423153695</v>
      </c>
      <c r="DQ161" s="600">
        <f t="shared" si="544"/>
        <v>1959.1571428571428</v>
      </c>
      <c r="DR161" s="601">
        <f t="shared" si="545"/>
        <v>1820.8789386401327</v>
      </c>
      <c r="DS161" s="600">
        <f t="shared" si="546"/>
        <v>1788.6685327237526</v>
      </c>
      <c r="DT161" s="600">
        <f t="shared" si="547"/>
        <v>1757.605500139068</v>
      </c>
      <c r="DU161" s="600">
        <f t="shared" si="548"/>
        <v>1727.6296074561476</v>
      </c>
      <c r="DV161" s="600">
        <f t="shared" si="549"/>
        <v>1698.6847648201251</v>
      </c>
      <c r="DW161" s="603">
        <f t="shared" si="550"/>
        <v>20251.405451448041</v>
      </c>
      <c r="DX161" s="600">
        <f t="shared" si="551"/>
        <v>18484.822784810127</v>
      </c>
      <c r="DY161" s="600">
        <f t="shared" si="552"/>
        <v>19823.94212523719</v>
      </c>
      <c r="DZ161" s="600">
        <f t="shared" si="553"/>
        <v>18238.690944881891</v>
      </c>
      <c r="EA161" s="600">
        <f t="shared" si="554"/>
        <v>21094.512345679013</v>
      </c>
      <c r="EB161" s="600">
        <f t="shared" si="555"/>
        <v>21813.896207584832</v>
      </c>
      <c r="EC161" s="600">
        <f t="shared" si="556"/>
        <v>22167.166666666668</v>
      </c>
      <c r="ED161" s="600">
        <f t="shared" si="557"/>
        <v>19853.537313432837</v>
      </c>
      <c r="EE161" s="603">
        <f t="shared" si="558"/>
        <v>20155.486723984155</v>
      </c>
      <c r="EF161" s="600">
        <f t="shared" si="559"/>
        <v>20446.680334000488</v>
      </c>
      <c r="EG161" s="600">
        <f t="shared" si="560"/>
        <v>20727.68278860646</v>
      </c>
      <c r="EH161" s="601">
        <f t="shared" si="561"/>
        <v>20999.019889887844</v>
      </c>
      <c r="EI161" s="603">
        <f t="shared" si="609"/>
        <v>22138.424190800681</v>
      </c>
      <c r="EJ161" s="600">
        <f t="shared" si="610"/>
        <v>21463.96383363472</v>
      </c>
      <c r="EK161" s="600">
        <f t="shared" si="611"/>
        <v>22378.140417457304</v>
      </c>
      <c r="EL161" s="600">
        <f t="shared" si="612"/>
        <v>20930.196850393702</v>
      </c>
      <c r="EM161" s="600">
        <f t="shared" si="613"/>
        <v>22869.718106995886</v>
      </c>
      <c r="EN161" s="600">
        <f t="shared" si="614"/>
        <v>24104.4750499002</v>
      </c>
      <c r="EO161" s="600">
        <f t="shared" si="615"/>
        <v>24126.323809523812</v>
      </c>
      <c r="EP161" s="601">
        <f t="shared" si="616"/>
        <v>21674.41625207297</v>
      </c>
      <c r="EQ161" s="600">
        <f t="shared" si="617"/>
        <v>21944.155256707909</v>
      </c>
      <c r="ER161" s="600">
        <f t="shared" si="618"/>
        <v>22204.285834139555</v>
      </c>
      <c r="ES161" s="600">
        <f t="shared" si="619"/>
        <v>22455.312396062607</v>
      </c>
      <c r="ET161" s="601">
        <f t="shared" si="620"/>
        <v>22697.70465470797</v>
      </c>
      <c r="EV161" s="605">
        <v>5317337.74</v>
      </c>
      <c r="EW161" s="604">
        <v>5317337.74</v>
      </c>
      <c r="EX161" s="604">
        <v>5317337.74</v>
      </c>
      <c r="EY161" s="604">
        <v>5485386.2800000003</v>
      </c>
      <c r="EZ161" s="604">
        <v>5697447.7999999998</v>
      </c>
      <c r="FA161" s="604">
        <v>5885869.8799999999</v>
      </c>
      <c r="FB161" s="604">
        <v>5899313.4199999999</v>
      </c>
      <c r="FC161" s="604">
        <v>5852065.3399999999</v>
      </c>
      <c r="FD161" s="605">
        <f t="shared" si="621"/>
        <v>5929584.8519549305</v>
      </c>
      <c r="FE161" s="604">
        <f t="shared" si="649"/>
        <v>6008131.2278262051</v>
      </c>
      <c r="FF161" s="604">
        <f t="shared" si="649"/>
        <v>6087718.0699892258</v>
      </c>
      <c r="FG161" s="606">
        <f t="shared" si="649"/>
        <v>6168359.1610035608</v>
      </c>
    </row>
    <row r="162" spans="1:163" x14ac:dyDescent="0.25">
      <c r="A162" s="108">
        <v>164</v>
      </c>
      <c r="B162" s="130" t="s">
        <v>155</v>
      </c>
      <c r="C162" s="605">
        <v>14819596</v>
      </c>
      <c r="D162" s="604">
        <v>15082904</v>
      </c>
      <c r="E162" s="604">
        <v>15346923</v>
      </c>
      <c r="F162" s="604">
        <v>15739183</v>
      </c>
      <c r="G162" s="604">
        <v>16886212</v>
      </c>
      <c r="H162" s="604">
        <v>18053256</v>
      </c>
      <c r="I162" s="600">
        <v>16099700</v>
      </c>
      <c r="J162" s="601">
        <v>16064194</v>
      </c>
      <c r="K162" s="600">
        <f t="shared" ref="K162:N162" si="676">J162*K$186</f>
        <v>16528728.099674754</v>
      </c>
      <c r="L162" s="600">
        <f t="shared" si="676"/>
        <v>16993262.199349508</v>
      </c>
      <c r="M162" s="600">
        <f t="shared" si="676"/>
        <v>17457796.299024262</v>
      </c>
      <c r="N162" s="600">
        <f t="shared" si="676"/>
        <v>17922330.398699012</v>
      </c>
      <c r="O162" s="603">
        <v>1017950</v>
      </c>
      <c r="P162" s="600">
        <v>979484</v>
      </c>
      <c r="Q162" s="600">
        <v>1150000</v>
      </c>
      <c r="R162" s="600">
        <v>1005749</v>
      </c>
      <c r="S162" s="600">
        <v>1000252</v>
      </c>
      <c r="T162" s="600">
        <v>870508</v>
      </c>
      <c r="U162" s="600">
        <v>820000</v>
      </c>
      <c r="V162" s="600">
        <v>970407</v>
      </c>
      <c r="W162" s="603">
        <f t="shared" si="563"/>
        <v>970483.14398758591</v>
      </c>
      <c r="X162" s="600">
        <f t="shared" si="643"/>
        <v>970559.28797517193</v>
      </c>
      <c r="Y162" s="600">
        <f t="shared" si="643"/>
        <v>970635.43196275795</v>
      </c>
      <c r="Z162" s="601">
        <f t="shared" si="643"/>
        <v>970711.57595034386</v>
      </c>
      <c r="AA162" s="604">
        <f t="shared" si="564"/>
        <v>13801646</v>
      </c>
      <c r="AB162" s="604">
        <f t="shared" si="565"/>
        <v>14103420</v>
      </c>
      <c r="AC162" s="604">
        <f t="shared" si="566"/>
        <v>14196923</v>
      </c>
      <c r="AD162" s="604">
        <f t="shared" si="567"/>
        <v>14733434</v>
      </c>
      <c r="AE162" s="604">
        <f t="shared" si="568"/>
        <v>15885960</v>
      </c>
      <c r="AF162" s="604">
        <f t="shared" si="569"/>
        <v>17182748</v>
      </c>
      <c r="AG162" s="604">
        <f t="shared" si="570"/>
        <v>15279700</v>
      </c>
      <c r="AH162" s="604">
        <f t="shared" si="571"/>
        <v>15093787</v>
      </c>
      <c r="AI162" s="605">
        <f t="shared" si="572"/>
        <v>15558244.955687167</v>
      </c>
      <c r="AJ162" s="604">
        <f t="shared" si="573"/>
        <v>16022702.911374336</v>
      </c>
      <c r="AK162" s="604">
        <f t="shared" si="574"/>
        <v>16487160.867061503</v>
      </c>
      <c r="AL162" s="606">
        <f t="shared" si="575"/>
        <v>16951618.822748668</v>
      </c>
      <c r="AM162" s="600">
        <f t="shared" si="576"/>
        <v>11586206</v>
      </c>
      <c r="AN162" s="600">
        <f t="shared" si="577"/>
        <v>12280061.25</v>
      </c>
      <c r="AO162" s="600">
        <f t="shared" si="578"/>
        <v>12557096.75</v>
      </c>
      <c r="AP162" s="600">
        <f t="shared" si="579"/>
        <v>12733637.75</v>
      </c>
      <c r="AQ162" s="600">
        <f t="shared" si="580"/>
        <v>13978861.25</v>
      </c>
      <c r="AR162" s="600">
        <f t="shared" si="581"/>
        <v>15421800.5</v>
      </c>
      <c r="AS162" s="600">
        <f t="shared" si="582"/>
        <v>13817948.75</v>
      </c>
      <c r="AT162" s="600">
        <f t="shared" si="583"/>
        <v>13243917</v>
      </c>
      <c r="AU162" s="603">
        <f t="shared" si="584"/>
        <v>13688736.4766054</v>
      </c>
      <c r="AV162" s="600">
        <f t="shared" si="523"/>
        <v>14133575.149060242</v>
      </c>
      <c r="AW162" s="600">
        <f t="shared" si="524"/>
        <v>14578432.340147266</v>
      </c>
      <c r="AX162" s="601">
        <f t="shared" si="525"/>
        <v>15023307.326218141</v>
      </c>
      <c r="AY162" s="600">
        <f t="shared" si="526"/>
        <v>2215440</v>
      </c>
      <c r="AZ162" s="600">
        <f t="shared" si="527"/>
        <v>1823358.75</v>
      </c>
      <c r="BA162" s="600">
        <f t="shared" si="528"/>
        <v>1639826.25</v>
      </c>
      <c r="BB162" s="600">
        <f t="shared" si="529"/>
        <v>1999796.25</v>
      </c>
      <c r="BC162" s="600">
        <f t="shared" si="530"/>
        <v>1907098.75</v>
      </c>
      <c r="BD162" s="600">
        <f t="shared" si="531"/>
        <v>1760947.5</v>
      </c>
      <c r="BE162" s="600">
        <f t="shared" si="585"/>
        <v>1461751.25</v>
      </c>
      <c r="BF162" s="600">
        <f t="shared" si="586"/>
        <v>1849870</v>
      </c>
      <c r="BG162" s="603">
        <f t="shared" si="587"/>
        <v>1850706.6764417519</v>
      </c>
      <c r="BH162" s="600">
        <f t="shared" si="588"/>
        <v>1851543.3528835038</v>
      </c>
      <c r="BI162" s="600">
        <f t="shared" si="589"/>
        <v>1852380.0293252559</v>
      </c>
      <c r="BJ162" s="601">
        <f t="shared" si="590"/>
        <v>1853216.7057670075</v>
      </c>
      <c r="BK162" s="604">
        <v>1772352</v>
      </c>
      <c r="BL162" s="604">
        <v>1458687</v>
      </c>
      <c r="BM162" s="604">
        <v>1311861</v>
      </c>
      <c r="BN162" s="604">
        <v>1599837</v>
      </c>
      <c r="BO162" s="604">
        <v>1525679</v>
      </c>
      <c r="BP162" s="604">
        <v>1408758</v>
      </c>
      <c r="BQ162" s="604">
        <v>1169401</v>
      </c>
      <c r="BR162" s="604">
        <v>1479896</v>
      </c>
      <c r="BS162" s="605">
        <f t="shared" si="591"/>
        <v>1480565.3411534014</v>
      </c>
      <c r="BT162" s="604">
        <f t="shared" si="644"/>
        <v>1481234.6823068031</v>
      </c>
      <c r="BU162" s="604">
        <f t="shared" si="644"/>
        <v>1481904.0234602047</v>
      </c>
      <c r="BV162" s="606">
        <f t="shared" si="644"/>
        <v>1482573.3646136061</v>
      </c>
      <c r="BW162" s="604">
        <f t="shared" si="592"/>
        <v>4312837.8599999994</v>
      </c>
      <c r="BX162" s="604">
        <f t="shared" si="593"/>
        <v>3999172.86</v>
      </c>
      <c r="BY162" s="604">
        <f t="shared" si="594"/>
        <v>3852346.86</v>
      </c>
      <c r="BZ162" s="604">
        <f t="shared" si="595"/>
        <v>4207859.5600000005</v>
      </c>
      <c r="CA162" s="604">
        <f t="shared" si="596"/>
        <v>4208609.58</v>
      </c>
      <c r="CB162" s="604">
        <f t="shared" si="597"/>
        <v>4153487.68</v>
      </c>
      <c r="CC162" s="604">
        <f t="shared" si="598"/>
        <v>3891891.98</v>
      </c>
      <c r="CD162" s="604">
        <f t="shared" si="599"/>
        <v>4147439.12</v>
      </c>
      <c r="CE162" s="605">
        <f t="shared" si="600"/>
        <v>4183444.1296340157</v>
      </c>
      <c r="CF162" s="604">
        <f t="shared" si="601"/>
        <v>4219917.2139760321</v>
      </c>
      <c r="CG162" s="604">
        <f t="shared" si="602"/>
        <v>4256864.5733879395</v>
      </c>
      <c r="CH162" s="606">
        <f t="shared" si="603"/>
        <v>4294292.4903648617</v>
      </c>
      <c r="CI162" s="159">
        <f t="shared" si="604"/>
        <v>558.71428571428567</v>
      </c>
      <c r="CJ162" s="157">
        <v>478</v>
      </c>
      <c r="CK162" s="158">
        <v>508</v>
      </c>
      <c r="CL162" s="158">
        <v>542</v>
      </c>
      <c r="CM162" s="158">
        <v>586</v>
      </c>
      <c r="CN162" s="158">
        <v>571</v>
      </c>
      <c r="CO162" s="158">
        <v>588</v>
      </c>
      <c r="CP162" s="158">
        <v>547</v>
      </c>
      <c r="CQ162" s="158">
        <v>569</v>
      </c>
      <c r="CR162" s="157">
        <f t="shared" si="605"/>
        <v>579.50855907186519</v>
      </c>
      <c r="CS162" s="158">
        <f t="shared" si="645"/>
        <v>590.01711814373027</v>
      </c>
      <c r="CT162" s="158">
        <f t="shared" si="645"/>
        <v>600.52567721559535</v>
      </c>
      <c r="CU162" s="158">
        <f t="shared" si="645"/>
        <v>611.03423628746054</v>
      </c>
      <c r="CV162" s="310">
        <f t="shared" si="606"/>
        <v>595.27139767966287</v>
      </c>
      <c r="CW162" s="604">
        <f t="shared" si="607"/>
        <v>23942.636025356122</v>
      </c>
      <c r="CX162" s="600">
        <f t="shared" si="532"/>
        <v>23942.636025356122</v>
      </c>
      <c r="CY162" s="604">
        <f t="shared" si="533"/>
        <v>25032.781477250788</v>
      </c>
      <c r="CZ162" s="604">
        <f t="shared" si="534"/>
        <v>25146.285287234725</v>
      </c>
      <c r="DA162" s="604">
        <f t="shared" si="535"/>
        <v>25232.422514871636</v>
      </c>
      <c r="DB162" s="604">
        <f t="shared" si="536"/>
        <v>26048.122113012643</v>
      </c>
      <c r="DC162" s="604">
        <f t="shared" si="536"/>
        <v>26479.357627926373</v>
      </c>
      <c r="DD162" s="604">
        <f t="shared" ref="DD162" si="677">DD161</f>
        <v>26931.540509428491</v>
      </c>
      <c r="DE162" s="605">
        <f t="shared" si="536"/>
        <v>27150.99054421578</v>
      </c>
      <c r="DF162" s="604">
        <f t="shared" si="536"/>
        <v>27524.333956490984</v>
      </c>
      <c r="DG162" s="604">
        <f t="shared" si="536"/>
        <v>27884.378428171603</v>
      </c>
      <c r="DH162" s="606">
        <f t="shared" si="536"/>
        <v>28231.822111100952</v>
      </c>
      <c r="DJ162" s="9" t="s">
        <v>155</v>
      </c>
      <c r="DK162" s="603">
        <f t="shared" si="538"/>
        <v>4634.8117154811716</v>
      </c>
      <c r="DL162" s="600">
        <f t="shared" si="539"/>
        <v>3589.2888779527557</v>
      </c>
      <c r="DM162" s="600">
        <f t="shared" si="540"/>
        <v>3025.5096863468634</v>
      </c>
      <c r="DN162" s="600">
        <f t="shared" si="541"/>
        <v>3412.6215870307169</v>
      </c>
      <c r="DO162" s="600">
        <f t="shared" si="542"/>
        <v>3339.9277583187391</v>
      </c>
      <c r="DP162" s="600">
        <f t="shared" si="543"/>
        <v>2994.8086734693879</v>
      </c>
      <c r="DQ162" s="600">
        <f t="shared" si="544"/>
        <v>2672.3057586837294</v>
      </c>
      <c r="DR162" s="601">
        <f t="shared" si="545"/>
        <v>3251.0896309314585</v>
      </c>
      <c r="DS162" s="600">
        <f t="shared" si="546"/>
        <v>3193.5795381621701</v>
      </c>
      <c r="DT162" s="600">
        <f t="shared" si="547"/>
        <v>3138.1180239459786</v>
      </c>
      <c r="DU162" s="600">
        <f t="shared" si="548"/>
        <v>3084.5975444614187</v>
      </c>
      <c r="DV162" s="600">
        <f t="shared" si="549"/>
        <v>3032.917954036152</v>
      </c>
      <c r="DW162" s="603">
        <f t="shared" si="550"/>
        <v>24238.924686192469</v>
      </c>
      <c r="DX162" s="600">
        <f t="shared" si="551"/>
        <v>24173.348917322834</v>
      </c>
      <c r="DY162" s="600">
        <f t="shared" si="552"/>
        <v>23168.075184501846</v>
      </c>
      <c r="DZ162" s="600">
        <f t="shared" si="553"/>
        <v>21729.757252559728</v>
      </c>
      <c r="EA162" s="600">
        <f t="shared" si="554"/>
        <v>24481.368213660244</v>
      </c>
      <c r="EB162" s="600">
        <f t="shared" si="555"/>
        <v>26227.551870748299</v>
      </c>
      <c r="EC162" s="600">
        <f t="shared" si="556"/>
        <v>25261.33226691042</v>
      </c>
      <c r="ED162" s="600">
        <f t="shared" si="557"/>
        <v>23275.776801405977</v>
      </c>
      <c r="EE162" s="603">
        <f t="shared" si="558"/>
        <v>23653.728775290678</v>
      </c>
      <c r="EF162" s="600">
        <f t="shared" si="559"/>
        <v>24018.217646083085</v>
      </c>
      <c r="EG162" s="600">
        <f t="shared" si="560"/>
        <v>24369.950183632529</v>
      </c>
      <c r="EH162" s="601">
        <f t="shared" si="561"/>
        <v>24709.584537712599</v>
      </c>
      <c r="EI162" s="603">
        <f t="shared" si="609"/>
        <v>28873.736401673639</v>
      </c>
      <c r="EJ162" s="600">
        <f t="shared" si="610"/>
        <v>27762.63779527559</v>
      </c>
      <c r="EK162" s="600">
        <f t="shared" si="611"/>
        <v>26193.58487084871</v>
      </c>
      <c r="EL162" s="600">
        <f t="shared" si="612"/>
        <v>25142.378839590445</v>
      </c>
      <c r="EM162" s="600">
        <f t="shared" si="613"/>
        <v>27821.295971978983</v>
      </c>
      <c r="EN162" s="600">
        <f t="shared" si="614"/>
        <v>29222.360544217685</v>
      </c>
      <c r="EO162" s="600">
        <f t="shared" si="615"/>
        <v>27933.638025594148</v>
      </c>
      <c r="EP162" s="601">
        <f t="shared" si="616"/>
        <v>26526.866432337436</v>
      </c>
      <c r="EQ162" s="600">
        <f t="shared" si="617"/>
        <v>26847.30831345285</v>
      </c>
      <c r="ER162" s="600">
        <f t="shared" si="618"/>
        <v>27156.335670029064</v>
      </c>
      <c r="ES162" s="600">
        <f t="shared" si="619"/>
        <v>27454.547728093949</v>
      </c>
      <c r="ET162" s="601">
        <f t="shared" si="620"/>
        <v>27742.50249174875</v>
      </c>
      <c r="EV162" s="605">
        <v>2540485.86</v>
      </c>
      <c r="EW162" s="604">
        <v>2540485.86</v>
      </c>
      <c r="EX162" s="604">
        <v>2540485.86</v>
      </c>
      <c r="EY162" s="604">
        <v>2608022.56</v>
      </c>
      <c r="EZ162" s="604">
        <v>2682930.58</v>
      </c>
      <c r="FA162" s="604">
        <v>2744729.68</v>
      </c>
      <c r="FB162" s="604">
        <v>2722490.98</v>
      </c>
      <c r="FC162" s="604">
        <v>2667543.12</v>
      </c>
      <c r="FD162" s="605">
        <f t="shared" si="621"/>
        <v>2702878.7884806143</v>
      </c>
      <c r="FE162" s="604">
        <f t="shared" si="649"/>
        <v>2738682.5316692288</v>
      </c>
      <c r="FF162" s="604">
        <f t="shared" si="649"/>
        <v>2774960.5499277352</v>
      </c>
      <c r="FG162" s="606">
        <f t="shared" si="649"/>
        <v>2811719.1257512555</v>
      </c>
    </row>
    <row r="163" spans="1:163" x14ac:dyDescent="0.25">
      <c r="A163" s="108">
        <v>165</v>
      </c>
      <c r="B163" s="130" t="s">
        <v>156</v>
      </c>
      <c r="C163" s="605">
        <v>5489407</v>
      </c>
      <c r="D163" s="604">
        <v>5504503</v>
      </c>
      <c r="E163" s="604">
        <v>6070221</v>
      </c>
      <c r="F163" s="604">
        <v>6169672</v>
      </c>
      <c r="G163" s="604">
        <v>6274633</v>
      </c>
      <c r="H163" s="604">
        <v>5936806</v>
      </c>
      <c r="I163" s="600">
        <v>6818417</v>
      </c>
      <c r="J163" s="601">
        <v>6533541</v>
      </c>
      <c r="K163" s="600">
        <f t="shared" ref="K163:N163" si="678">J163*K$186</f>
        <v>6722473.7647638647</v>
      </c>
      <c r="L163" s="600">
        <f t="shared" si="678"/>
        <v>6911406.5295277294</v>
      </c>
      <c r="M163" s="600">
        <f t="shared" si="678"/>
        <v>7100339.2942915941</v>
      </c>
      <c r="N163" s="600">
        <f t="shared" si="678"/>
        <v>7289272.0590554578</v>
      </c>
      <c r="O163" s="603">
        <v>406864</v>
      </c>
      <c r="P163" s="600">
        <v>262997</v>
      </c>
      <c r="Q163" s="600">
        <v>366105</v>
      </c>
      <c r="R163" s="600">
        <v>382517</v>
      </c>
      <c r="S163" s="600">
        <v>358917</v>
      </c>
      <c r="T163" s="600">
        <v>373855</v>
      </c>
      <c r="U163" s="600">
        <v>381817</v>
      </c>
      <c r="V163" s="600">
        <v>383819</v>
      </c>
      <c r="W163" s="603">
        <f t="shared" si="563"/>
        <v>383849.11675428064</v>
      </c>
      <c r="X163" s="600">
        <f t="shared" si="643"/>
        <v>383879.23350856133</v>
      </c>
      <c r="Y163" s="600">
        <f t="shared" si="643"/>
        <v>383909.35026284202</v>
      </c>
      <c r="Z163" s="601">
        <f t="shared" si="643"/>
        <v>383939.46701712266</v>
      </c>
      <c r="AA163" s="604">
        <f t="shared" si="564"/>
        <v>5082543</v>
      </c>
      <c r="AB163" s="604">
        <f t="shared" si="565"/>
        <v>5241506</v>
      </c>
      <c r="AC163" s="604">
        <f t="shared" si="566"/>
        <v>5704116</v>
      </c>
      <c r="AD163" s="604">
        <f t="shared" si="567"/>
        <v>5787155</v>
      </c>
      <c r="AE163" s="604">
        <f t="shared" si="568"/>
        <v>5915716</v>
      </c>
      <c r="AF163" s="604">
        <f t="shared" si="569"/>
        <v>5562951</v>
      </c>
      <c r="AG163" s="604">
        <f t="shared" si="570"/>
        <v>6436600</v>
      </c>
      <c r="AH163" s="604">
        <f t="shared" si="571"/>
        <v>6149722</v>
      </c>
      <c r="AI163" s="605">
        <f t="shared" si="572"/>
        <v>6338624.6480095843</v>
      </c>
      <c r="AJ163" s="604">
        <f t="shared" si="573"/>
        <v>6527527.2960191676</v>
      </c>
      <c r="AK163" s="604">
        <f t="shared" si="574"/>
        <v>6716429.9440287519</v>
      </c>
      <c r="AL163" s="606">
        <f t="shared" si="575"/>
        <v>6905332.5920383353</v>
      </c>
      <c r="AM163" s="600">
        <f t="shared" si="576"/>
        <v>4599084.25</v>
      </c>
      <c r="AN163" s="600">
        <f t="shared" si="577"/>
        <v>4722641</v>
      </c>
      <c r="AO163" s="600">
        <f t="shared" si="578"/>
        <v>5103476</v>
      </c>
      <c r="AP163" s="600">
        <f t="shared" si="579"/>
        <v>5051325</v>
      </c>
      <c r="AQ163" s="600">
        <f t="shared" si="580"/>
        <v>5443891</v>
      </c>
      <c r="AR163" s="600">
        <f t="shared" si="581"/>
        <v>5450847.25</v>
      </c>
      <c r="AS163" s="600">
        <f t="shared" si="582"/>
        <v>6422855</v>
      </c>
      <c r="AT163" s="600">
        <f t="shared" si="583"/>
        <v>6080118.25</v>
      </c>
      <c r="AU163" s="603">
        <f t="shared" si="584"/>
        <v>6284329.361989296</v>
      </c>
      <c r="AV163" s="600">
        <f t="shared" si="523"/>
        <v>6488549.2865553033</v>
      </c>
      <c r="AW163" s="600">
        <f t="shared" si="524"/>
        <v>6692777.7127959654</v>
      </c>
      <c r="AX163" s="601">
        <f t="shared" si="525"/>
        <v>6897014.3084932975</v>
      </c>
      <c r="AY163" s="600">
        <f t="shared" si="526"/>
        <v>483458.75</v>
      </c>
      <c r="AZ163" s="600">
        <f t="shared" si="527"/>
        <v>518865</v>
      </c>
      <c r="BA163" s="600">
        <f t="shared" si="528"/>
        <v>600640</v>
      </c>
      <c r="BB163" s="600">
        <f t="shared" si="529"/>
        <v>735830</v>
      </c>
      <c r="BC163" s="600">
        <f t="shared" si="530"/>
        <v>471825</v>
      </c>
      <c r="BD163" s="600">
        <f t="shared" si="531"/>
        <v>112103.75</v>
      </c>
      <c r="BE163" s="600">
        <f t="shared" si="585"/>
        <v>13745</v>
      </c>
      <c r="BF163" s="600">
        <f t="shared" si="586"/>
        <v>69603.75</v>
      </c>
      <c r="BG163" s="603">
        <f t="shared" si="587"/>
        <v>69635.231032657743</v>
      </c>
      <c r="BH163" s="600">
        <f t="shared" si="588"/>
        <v>69666.7120653155</v>
      </c>
      <c r="BI163" s="600">
        <f t="shared" si="589"/>
        <v>69698.193097973242</v>
      </c>
      <c r="BJ163" s="601">
        <f t="shared" si="590"/>
        <v>69729.674130631</v>
      </c>
      <c r="BK163" s="604">
        <v>386767</v>
      </c>
      <c r="BL163" s="604">
        <v>415092</v>
      </c>
      <c r="BM163" s="604">
        <v>480512</v>
      </c>
      <c r="BN163" s="604">
        <v>588664</v>
      </c>
      <c r="BO163" s="604">
        <v>377460</v>
      </c>
      <c r="BP163" s="604">
        <v>89683</v>
      </c>
      <c r="BQ163" s="604">
        <v>10996</v>
      </c>
      <c r="BR163" s="604">
        <v>55683</v>
      </c>
      <c r="BS163" s="605">
        <f t="shared" si="591"/>
        <v>55708.184826126198</v>
      </c>
      <c r="BT163" s="604">
        <f t="shared" si="644"/>
        <v>55733.369652252397</v>
      </c>
      <c r="BU163" s="604">
        <f t="shared" si="644"/>
        <v>55758.554478378595</v>
      </c>
      <c r="BV163" s="606">
        <f t="shared" si="644"/>
        <v>55783.739304504794</v>
      </c>
      <c r="BW163" s="604">
        <f t="shared" si="592"/>
        <v>1410287.96</v>
      </c>
      <c r="BX163" s="604">
        <f t="shared" si="593"/>
        <v>1438612.96</v>
      </c>
      <c r="BY163" s="604">
        <f t="shared" si="594"/>
        <v>1504032.96</v>
      </c>
      <c r="BZ163" s="604">
        <f t="shared" si="595"/>
        <v>1667692.28</v>
      </c>
      <c r="CA163" s="604">
        <f t="shared" si="596"/>
        <v>1492184.82</v>
      </c>
      <c r="CB163" s="604">
        <f t="shared" si="597"/>
        <v>1250135.7</v>
      </c>
      <c r="CC163" s="604">
        <f t="shared" si="598"/>
        <v>1170353.98</v>
      </c>
      <c r="CD163" s="604">
        <f t="shared" si="599"/>
        <v>1192247.44</v>
      </c>
      <c r="CE163" s="605">
        <f t="shared" si="600"/>
        <v>1207328.1506234729</v>
      </c>
      <c r="CF163" s="604">
        <f t="shared" si="601"/>
        <v>1222608.2945998271</v>
      </c>
      <c r="CG163" s="604">
        <f t="shared" si="602"/>
        <v>1238090.5137273478</v>
      </c>
      <c r="CH163" s="606">
        <f t="shared" si="603"/>
        <v>1253777.4847989602</v>
      </c>
      <c r="CI163" s="159">
        <f t="shared" si="604"/>
        <v>213.28571428571428</v>
      </c>
      <c r="CJ163" s="157">
        <v>191</v>
      </c>
      <c r="CK163" s="158">
        <v>199</v>
      </c>
      <c r="CL163" s="158">
        <v>212</v>
      </c>
      <c r="CM163" s="158">
        <v>205</v>
      </c>
      <c r="CN163" s="158">
        <v>208</v>
      </c>
      <c r="CO163" s="158">
        <v>205</v>
      </c>
      <c r="CP163" s="158">
        <v>238</v>
      </c>
      <c r="CQ163" s="158">
        <v>226</v>
      </c>
      <c r="CR163" s="157">
        <f t="shared" si="605"/>
        <v>230.17387407775311</v>
      </c>
      <c r="CS163" s="158">
        <f t="shared" si="645"/>
        <v>234.34774815550622</v>
      </c>
      <c r="CT163" s="158">
        <f t="shared" si="645"/>
        <v>238.52162223325934</v>
      </c>
      <c r="CU163" s="158">
        <f t="shared" si="645"/>
        <v>242.69549631101245</v>
      </c>
      <c r="CV163" s="310">
        <f t="shared" si="606"/>
        <v>236.43468519438278</v>
      </c>
      <c r="CW163" s="604">
        <f t="shared" si="607"/>
        <v>23942.636025356122</v>
      </c>
      <c r="CX163" s="600">
        <f t="shared" si="532"/>
        <v>23942.636025356122</v>
      </c>
      <c r="CY163" s="604">
        <f t="shared" si="533"/>
        <v>25032.781477250788</v>
      </c>
      <c r="CZ163" s="604">
        <f t="shared" si="534"/>
        <v>25146.285287234725</v>
      </c>
      <c r="DA163" s="604">
        <f t="shared" si="535"/>
        <v>25232.422514871636</v>
      </c>
      <c r="DB163" s="604">
        <f t="shared" si="536"/>
        <v>26048.122113012643</v>
      </c>
      <c r="DC163" s="604">
        <f t="shared" si="536"/>
        <v>26479.357627926373</v>
      </c>
      <c r="DD163" s="604">
        <f t="shared" ref="DD163" si="679">DD162</f>
        <v>26931.540509428491</v>
      </c>
      <c r="DE163" s="605">
        <f t="shared" si="536"/>
        <v>27150.99054421578</v>
      </c>
      <c r="DF163" s="604">
        <f t="shared" si="536"/>
        <v>27524.333956490984</v>
      </c>
      <c r="DG163" s="604">
        <f t="shared" si="536"/>
        <v>27884.378428171603</v>
      </c>
      <c r="DH163" s="606">
        <f t="shared" si="536"/>
        <v>28231.822111100952</v>
      </c>
      <c r="DJ163" s="9" t="s">
        <v>156</v>
      </c>
      <c r="DK163" s="603">
        <f t="shared" si="538"/>
        <v>2531.1976439790574</v>
      </c>
      <c r="DL163" s="600">
        <f t="shared" si="539"/>
        <v>2607.361809045226</v>
      </c>
      <c r="DM163" s="600">
        <f t="shared" si="540"/>
        <v>2833.2075471698113</v>
      </c>
      <c r="DN163" s="600">
        <f t="shared" si="541"/>
        <v>3589.4146341463415</v>
      </c>
      <c r="DO163" s="600">
        <f t="shared" si="542"/>
        <v>2268.3894230769229</v>
      </c>
      <c r="DP163" s="600">
        <f t="shared" si="543"/>
        <v>546.84756097560978</v>
      </c>
      <c r="DQ163" s="600">
        <f t="shared" si="544"/>
        <v>57.752100840336134</v>
      </c>
      <c r="DR163" s="601">
        <f t="shared" si="545"/>
        <v>307.98119469026551</v>
      </c>
      <c r="DS163" s="600">
        <f t="shared" si="546"/>
        <v>302.53316677085098</v>
      </c>
      <c r="DT163" s="600">
        <f t="shared" si="547"/>
        <v>297.2792041470214</v>
      </c>
      <c r="DU163" s="600">
        <f t="shared" si="548"/>
        <v>292.20911901149464</v>
      </c>
      <c r="DV163" s="600">
        <f t="shared" si="549"/>
        <v>287.31342439611217</v>
      </c>
      <c r="DW163" s="603">
        <f t="shared" si="550"/>
        <v>24078.975130890052</v>
      </c>
      <c r="DX163" s="600">
        <f t="shared" si="551"/>
        <v>23731.864321608042</v>
      </c>
      <c r="DY163" s="600">
        <f t="shared" si="552"/>
        <v>24073</v>
      </c>
      <c r="DZ163" s="600">
        <f t="shared" si="553"/>
        <v>24640.609756097561</v>
      </c>
      <c r="EA163" s="600">
        <f t="shared" si="554"/>
        <v>26172.552884615383</v>
      </c>
      <c r="EB163" s="600">
        <f t="shared" si="555"/>
        <v>26589.498780487804</v>
      </c>
      <c r="EC163" s="600">
        <f t="shared" si="556"/>
        <v>26986.785714285714</v>
      </c>
      <c r="ED163" s="600">
        <f t="shared" si="557"/>
        <v>26903.178097345131</v>
      </c>
      <c r="EE163" s="603">
        <f t="shared" si="558"/>
        <v>27235.886097391103</v>
      </c>
      <c r="EF163" s="600">
        <f t="shared" si="559"/>
        <v>27556.742639014421</v>
      </c>
      <c r="EG163" s="600">
        <f t="shared" si="560"/>
        <v>27866.369885874279</v>
      </c>
      <c r="EH163" s="601">
        <f t="shared" si="561"/>
        <v>28165.347201778855</v>
      </c>
      <c r="EI163" s="603">
        <f t="shared" si="609"/>
        <v>26610.172774869108</v>
      </c>
      <c r="EJ163" s="600">
        <f t="shared" si="610"/>
        <v>26339.226130653267</v>
      </c>
      <c r="EK163" s="600">
        <f t="shared" si="611"/>
        <v>26906.207547169812</v>
      </c>
      <c r="EL163" s="600">
        <f t="shared" si="612"/>
        <v>28230.024390243903</v>
      </c>
      <c r="EM163" s="600">
        <f t="shared" si="613"/>
        <v>28440.942307692305</v>
      </c>
      <c r="EN163" s="600">
        <f t="shared" si="614"/>
        <v>27136.346341463413</v>
      </c>
      <c r="EO163" s="600">
        <f t="shared" si="615"/>
        <v>27044.537815126048</v>
      </c>
      <c r="EP163" s="601">
        <f t="shared" si="616"/>
        <v>27211.159292035398</v>
      </c>
      <c r="EQ163" s="600">
        <f t="shared" si="617"/>
        <v>27538.419264161956</v>
      </c>
      <c r="ER163" s="600">
        <f t="shared" si="618"/>
        <v>27854.021843161441</v>
      </c>
      <c r="ES163" s="600">
        <f t="shared" si="619"/>
        <v>28158.579004885774</v>
      </c>
      <c r="ET163" s="601">
        <f t="shared" si="620"/>
        <v>28452.660626174969</v>
      </c>
      <c r="EV163" s="605">
        <v>1023520.96</v>
      </c>
      <c r="EW163" s="604">
        <v>1023520.96</v>
      </c>
      <c r="EX163" s="604">
        <v>1023520.96</v>
      </c>
      <c r="EY163" s="604">
        <v>1079028.28</v>
      </c>
      <c r="EZ163" s="604">
        <v>1114724.82</v>
      </c>
      <c r="FA163" s="604">
        <v>1160452.7</v>
      </c>
      <c r="FB163" s="604">
        <v>1159357.98</v>
      </c>
      <c r="FC163" s="604">
        <v>1136564.44</v>
      </c>
      <c r="FD163" s="605">
        <f t="shared" si="621"/>
        <v>1151619.9657973468</v>
      </c>
      <c r="FE163" s="604">
        <f t="shared" si="649"/>
        <v>1166874.9249475747</v>
      </c>
      <c r="FF163" s="604">
        <f t="shared" si="649"/>
        <v>1182331.9592489693</v>
      </c>
      <c r="FG163" s="606">
        <f t="shared" si="649"/>
        <v>1197993.7454944553</v>
      </c>
    </row>
    <row r="164" spans="1:163" x14ac:dyDescent="0.25">
      <c r="A164" s="108">
        <v>166</v>
      </c>
      <c r="B164" s="9" t="s">
        <v>157</v>
      </c>
      <c r="C164" s="605">
        <v>5875205</v>
      </c>
      <c r="D164" s="604">
        <v>5768276</v>
      </c>
      <c r="E164" s="604">
        <v>6149509</v>
      </c>
      <c r="F164" s="604">
        <v>6072313</v>
      </c>
      <c r="G164" s="604">
        <v>6152683</v>
      </c>
      <c r="H164" s="604">
        <v>6631062</v>
      </c>
      <c r="I164" s="600">
        <v>6392476</v>
      </c>
      <c r="J164" s="601">
        <v>6502936</v>
      </c>
      <c r="K164" s="600">
        <f t="shared" ref="K164:N164" si="680">J164*K$186</f>
        <v>6690983.7489255015</v>
      </c>
      <c r="L164" s="600">
        <f t="shared" si="680"/>
        <v>6879031.497851003</v>
      </c>
      <c r="M164" s="600">
        <f t="shared" si="680"/>
        <v>7067079.2467765044</v>
      </c>
      <c r="N164" s="600">
        <f t="shared" si="680"/>
        <v>7255126.9957020041</v>
      </c>
      <c r="O164" s="603">
        <v>470457</v>
      </c>
      <c r="P164" s="600">
        <v>605846</v>
      </c>
      <c r="Q164" s="600">
        <v>510184</v>
      </c>
      <c r="R164" s="600">
        <v>487392</v>
      </c>
      <c r="S164" s="600">
        <v>456575</v>
      </c>
      <c r="T164" s="600">
        <v>458173</v>
      </c>
      <c r="U164" s="600">
        <v>461320</v>
      </c>
      <c r="V164" s="600">
        <v>510422</v>
      </c>
      <c r="W164" s="603">
        <f t="shared" si="563"/>
        <v>510462.05078944354</v>
      </c>
      <c r="X164" s="600">
        <f t="shared" si="643"/>
        <v>510502.10157888714</v>
      </c>
      <c r="Y164" s="600">
        <f t="shared" si="643"/>
        <v>510542.15236833075</v>
      </c>
      <c r="Z164" s="601">
        <f t="shared" si="643"/>
        <v>510582.20315777435</v>
      </c>
      <c r="AA164" s="604">
        <f t="shared" si="564"/>
        <v>5404748</v>
      </c>
      <c r="AB164" s="604">
        <f t="shared" si="565"/>
        <v>5162430</v>
      </c>
      <c r="AC164" s="604">
        <f t="shared" si="566"/>
        <v>5639325</v>
      </c>
      <c r="AD164" s="604">
        <f t="shared" si="567"/>
        <v>5584921</v>
      </c>
      <c r="AE164" s="604">
        <f t="shared" si="568"/>
        <v>5696108</v>
      </c>
      <c r="AF164" s="604">
        <f t="shared" si="569"/>
        <v>6172889</v>
      </c>
      <c r="AG164" s="604">
        <f t="shared" si="570"/>
        <v>5931156</v>
      </c>
      <c r="AH164" s="604">
        <f t="shared" si="571"/>
        <v>5992514</v>
      </c>
      <c r="AI164" s="605">
        <f t="shared" si="572"/>
        <v>6180521.6981360577</v>
      </c>
      <c r="AJ164" s="604">
        <f t="shared" si="573"/>
        <v>6368529.3962721154</v>
      </c>
      <c r="AK164" s="604">
        <f t="shared" si="574"/>
        <v>6556537.094408174</v>
      </c>
      <c r="AL164" s="606">
        <f t="shared" si="575"/>
        <v>6744544.7925442299</v>
      </c>
      <c r="AM164" s="600">
        <f t="shared" si="576"/>
        <v>4637069.25</v>
      </c>
      <c r="AN164" s="600">
        <f t="shared" si="577"/>
        <v>4418865</v>
      </c>
      <c r="AO164" s="600">
        <f t="shared" si="578"/>
        <v>4823281.25</v>
      </c>
      <c r="AP164" s="600">
        <f t="shared" si="579"/>
        <v>4774751</v>
      </c>
      <c r="AQ164" s="600">
        <f t="shared" si="580"/>
        <v>4916780.5</v>
      </c>
      <c r="AR164" s="600">
        <f t="shared" si="581"/>
        <v>5206024</v>
      </c>
      <c r="AS164" s="600">
        <f t="shared" si="582"/>
        <v>5113304.75</v>
      </c>
      <c r="AT164" s="600">
        <f t="shared" si="583"/>
        <v>5299597.75</v>
      </c>
      <c r="AU164" s="603">
        <f t="shared" si="584"/>
        <v>5477593.7535519823</v>
      </c>
      <c r="AV164" s="600">
        <f t="shared" si="523"/>
        <v>5655597.4383874182</v>
      </c>
      <c r="AW164" s="600">
        <f t="shared" si="524"/>
        <v>5833608.5335155521</v>
      </c>
      <c r="AX164" s="601">
        <f t="shared" si="525"/>
        <v>6011626.7493660813</v>
      </c>
      <c r="AY164" s="600">
        <f t="shared" si="526"/>
        <v>767678.75</v>
      </c>
      <c r="AZ164" s="600">
        <f t="shared" si="527"/>
        <v>743565</v>
      </c>
      <c r="BA164" s="600">
        <f t="shared" si="528"/>
        <v>816043.75</v>
      </c>
      <c r="BB164" s="600">
        <f t="shared" si="529"/>
        <v>810170</v>
      </c>
      <c r="BC164" s="600">
        <f t="shared" si="530"/>
        <v>779327.5</v>
      </c>
      <c r="BD164" s="600">
        <f t="shared" si="531"/>
        <v>966865</v>
      </c>
      <c r="BE164" s="600">
        <f t="shared" si="585"/>
        <v>817851.25</v>
      </c>
      <c r="BF164" s="600">
        <f t="shared" si="586"/>
        <v>692916.25</v>
      </c>
      <c r="BG164" s="603">
        <f t="shared" si="587"/>
        <v>693229.64861854189</v>
      </c>
      <c r="BH164" s="600">
        <f t="shared" si="588"/>
        <v>693543.04723708378</v>
      </c>
      <c r="BI164" s="600">
        <f t="shared" si="589"/>
        <v>693856.44585562579</v>
      </c>
      <c r="BJ164" s="601">
        <f t="shared" si="590"/>
        <v>694169.84447416756</v>
      </c>
      <c r="BK164" s="604">
        <v>614143</v>
      </c>
      <c r="BL164" s="604">
        <v>594852</v>
      </c>
      <c r="BM164" s="604">
        <v>652835</v>
      </c>
      <c r="BN164" s="604">
        <v>648136</v>
      </c>
      <c r="BO164" s="604">
        <v>623462</v>
      </c>
      <c r="BP164" s="604">
        <v>773492</v>
      </c>
      <c r="BQ164" s="604">
        <v>654281</v>
      </c>
      <c r="BR164" s="604">
        <v>554333</v>
      </c>
      <c r="BS164" s="605">
        <f t="shared" si="591"/>
        <v>554583.71889483347</v>
      </c>
      <c r="BT164" s="604">
        <f t="shared" si="644"/>
        <v>554834.43778966705</v>
      </c>
      <c r="BU164" s="604">
        <f t="shared" si="644"/>
        <v>555085.15668450063</v>
      </c>
      <c r="BV164" s="606">
        <f t="shared" si="644"/>
        <v>555335.8755793341</v>
      </c>
      <c r="BW164" s="604">
        <f t="shared" si="592"/>
        <v>3592804.62</v>
      </c>
      <c r="BX164" s="604">
        <f t="shared" si="593"/>
        <v>3573513.62</v>
      </c>
      <c r="BY164" s="604">
        <f t="shared" si="594"/>
        <v>3631496.62</v>
      </c>
      <c r="BZ164" s="604">
        <f t="shared" si="595"/>
        <v>3659036.64</v>
      </c>
      <c r="CA164" s="604">
        <f t="shared" si="596"/>
        <v>3635661.74</v>
      </c>
      <c r="CB164" s="604">
        <f t="shared" si="597"/>
        <v>3786731.02</v>
      </c>
      <c r="CC164" s="604">
        <f t="shared" si="598"/>
        <v>3650951.16</v>
      </c>
      <c r="CD164" s="604">
        <f t="shared" si="599"/>
        <v>3501937.88</v>
      </c>
      <c r="CE164" s="605">
        <f t="shared" si="600"/>
        <v>3541234.1116254842</v>
      </c>
      <c r="CF164" s="604">
        <f t="shared" si="601"/>
        <v>3581047.5604922432</v>
      </c>
      <c r="CG164" s="604">
        <f t="shared" si="602"/>
        <v>3621385.0779298134</v>
      </c>
      <c r="CH164" s="606">
        <f t="shared" si="603"/>
        <v>3662253.6060240194</v>
      </c>
      <c r="CI164" s="159">
        <f t="shared" si="604"/>
        <v>245.42857142857142</v>
      </c>
      <c r="CJ164" s="157">
        <v>257</v>
      </c>
      <c r="CK164" s="158">
        <v>256</v>
      </c>
      <c r="CL164" s="158">
        <v>247</v>
      </c>
      <c r="CM164" s="158">
        <v>231</v>
      </c>
      <c r="CN164" s="158">
        <v>227</v>
      </c>
      <c r="CO164" s="158">
        <v>229</v>
      </c>
      <c r="CP164" s="158">
        <v>260</v>
      </c>
      <c r="CQ164" s="158">
        <v>268</v>
      </c>
      <c r="CR164" s="157">
        <f t="shared" si="605"/>
        <v>272.94954979131785</v>
      </c>
      <c r="CS164" s="158">
        <f t="shared" si="645"/>
        <v>277.8990995826357</v>
      </c>
      <c r="CT164" s="158">
        <f t="shared" si="645"/>
        <v>282.84864937395355</v>
      </c>
      <c r="CU164" s="158">
        <f t="shared" si="645"/>
        <v>287.7981991652714</v>
      </c>
      <c r="CV164" s="310">
        <f t="shared" si="606"/>
        <v>280.37387447829462</v>
      </c>
      <c r="CW164" s="604">
        <f t="shared" si="607"/>
        <v>23942.636025356122</v>
      </c>
      <c r="CX164" s="600">
        <f t="shared" si="532"/>
        <v>23942.636025356122</v>
      </c>
      <c r="CY164" s="604">
        <f t="shared" si="533"/>
        <v>25032.781477250788</v>
      </c>
      <c r="CZ164" s="604">
        <f t="shared" si="534"/>
        <v>25146.285287234725</v>
      </c>
      <c r="DA164" s="604">
        <f t="shared" si="535"/>
        <v>25232.422514871636</v>
      </c>
      <c r="DB164" s="604">
        <f t="shared" si="536"/>
        <v>26048.122113012643</v>
      </c>
      <c r="DC164" s="604">
        <f t="shared" si="536"/>
        <v>26479.357627926373</v>
      </c>
      <c r="DD164" s="604">
        <f t="shared" ref="DD164" si="681">DD163</f>
        <v>26931.540509428491</v>
      </c>
      <c r="DE164" s="605">
        <f t="shared" si="536"/>
        <v>27150.99054421578</v>
      </c>
      <c r="DF164" s="604">
        <f t="shared" si="536"/>
        <v>27524.333956490984</v>
      </c>
      <c r="DG164" s="604">
        <f t="shared" si="536"/>
        <v>27884.378428171603</v>
      </c>
      <c r="DH164" s="606">
        <f t="shared" si="536"/>
        <v>28231.822111100952</v>
      </c>
      <c r="DJ164" s="9" t="s">
        <v>157</v>
      </c>
      <c r="DK164" s="603">
        <f t="shared" si="538"/>
        <v>2987.0768482490271</v>
      </c>
      <c r="DL164" s="600">
        <f t="shared" si="539"/>
        <v>2904.55078125</v>
      </c>
      <c r="DM164" s="600">
        <f t="shared" si="540"/>
        <v>3303.820850202429</v>
      </c>
      <c r="DN164" s="600">
        <f t="shared" si="541"/>
        <v>3507.2294372294373</v>
      </c>
      <c r="DO164" s="600">
        <f t="shared" si="542"/>
        <v>3433.1607929515417</v>
      </c>
      <c r="DP164" s="600">
        <f t="shared" si="543"/>
        <v>4222.1179039301314</v>
      </c>
      <c r="DQ164" s="600">
        <f t="shared" si="544"/>
        <v>3145.5817307692309</v>
      </c>
      <c r="DR164" s="601">
        <f t="shared" si="545"/>
        <v>2585.5083955223881</v>
      </c>
      <c r="DS164" s="600">
        <f t="shared" si="546"/>
        <v>2539.7720902948804</v>
      </c>
      <c r="DT164" s="600">
        <f t="shared" si="547"/>
        <v>2495.6649671722048</v>
      </c>
      <c r="DU164" s="600">
        <f t="shared" si="548"/>
        <v>2453.1014993049507</v>
      </c>
      <c r="DV164" s="600">
        <f t="shared" si="549"/>
        <v>2412.0020434024073</v>
      </c>
      <c r="DW164" s="603">
        <f t="shared" si="550"/>
        <v>18043.071011673153</v>
      </c>
      <c r="DX164" s="600">
        <f t="shared" si="551"/>
        <v>17261.19140625</v>
      </c>
      <c r="DY164" s="600">
        <f t="shared" si="552"/>
        <v>19527.454453441296</v>
      </c>
      <c r="DZ164" s="600">
        <f t="shared" si="553"/>
        <v>20669.917748917749</v>
      </c>
      <c r="EA164" s="600">
        <f t="shared" si="554"/>
        <v>21659.825991189427</v>
      </c>
      <c r="EB164" s="600">
        <f t="shared" si="555"/>
        <v>22733.72925764192</v>
      </c>
      <c r="EC164" s="600">
        <f t="shared" si="556"/>
        <v>19666.556730769229</v>
      </c>
      <c r="ED164" s="600">
        <f t="shared" si="557"/>
        <v>19774.618470149253</v>
      </c>
      <c r="EE164" s="603">
        <f t="shared" si="558"/>
        <v>20103.686024442231</v>
      </c>
      <c r="EF164" s="600">
        <f t="shared" si="559"/>
        <v>20421.031797361135</v>
      </c>
      <c r="EG164" s="600">
        <f t="shared" si="560"/>
        <v>20727.271144934872</v>
      </c>
      <c r="EH164" s="601">
        <f t="shared" si="561"/>
        <v>21022.977091651519</v>
      </c>
      <c r="EI164" s="603">
        <f t="shared" si="609"/>
        <v>21030.147859922181</v>
      </c>
      <c r="EJ164" s="600">
        <f t="shared" si="610"/>
        <v>20165.7421875</v>
      </c>
      <c r="EK164" s="600">
        <f t="shared" si="611"/>
        <v>22831.275303643724</v>
      </c>
      <c r="EL164" s="600">
        <f t="shared" si="612"/>
        <v>24177.147186147187</v>
      </c>
      <c r="EM164" s="600">
        <f t="shared" si="613"/>
        <v>25092.986784140969</v>
      </c>
      <c r="EN164" s="600">
        <f t="shared" si="614"/>
        <v>26955.847161572052</v>
      </c>
      <c r="EO164" s="600">
        <f t="shared" si="615"/>
        <v>22812.13846153846</v>
      </c>
      <c r="EP164" s="601">
        <f t="shared" si="616"/>
        <v>22360.126865671642</v>
      </c>
      <c r="EQ164" s="600">
        <f t="shared" si="617"/>
        <v>22643.458114737114</v>
      </c>
      <c r="ER164" s="600">
        <f t="shared" si="618"/>
        <v>22916.696764533339</v>
      </c>
      <c r="ES164" s="600">
        <f t="shared" si="619"/>
        <v>23180.372644239822</v>
      </c>
      <c r="ET164" s="601">
        <f t="shared" si="620"/>
        <v>23434.979135053927</v>
      </c>
      <c r="EV164" s="605">
        <v>2978661.62</v>
      </c>
      <c r="EW164" s="604">
        <v>2978661.62</v>
      </c>
      <c r="EX164" s="604">
        <v>2978661.62</v>
      </c>
      <c r="EY164" s="604">
        <v>3010900.64</v>
      </c>
      <c r="EZ164" s="604">
        <v>3012199.74</v>
      </c>
      <c r="FA164" s="604">
        <v>3013239.02</v>
      </c>
      <c r="FB164" s="604">
        <v>2996670.16</v>
      </c>
      <c r="FC164" s="604">
        <v>2947604.88</v>
      </c>
      <c r="FD164" s="605">
        <f t="shared" si="621"/>
        <v>2986650.392730651</v>
      </c>
      <c r="FE164" s="604">
        <f t="shared" si="649"/>
        <v>3026213.1227025762</v>
      </c>
      <c r="FF164" s="604">
        <f t="shared" si="649"/>
        <v>3066299.9212453128</v>
      </c>
      <c r="FG164" s="606">
        <f t="shared" si="649"/>
        <v>3106917.7304446851</v>
      </c>
    </row>
    <row r="165" spans="1:163" x14ac:dyDescent="0.25">
      <c r="A165" s="108">
        <v>167</v>
      </c>
      <c r="B165" s="9" t="s">
        <v>158</v>
      </c>
      <c r="C165" s="605">
        <v>2547097</v>
      </c>
      <c r="D165" s="604">
        <v>2421024</v>
      </c>
      <c r="E165" s="604">
        <v>2356039</v>
      </c>
      <c r="F165" s="604">
        <v>2397535</v>
      </c>
      <c r="G165" s="604">
        <v>2310056</v>
      </c>
      <c r="H165" s="604">
        <v>2430238</v>
      </c>
      <c r="I165" s="600">
        <v>2911714</v>
      </c>
      <c r="J165" s="601">
        <v>3147078</v>
      </c>
      <c r="K165" s="600">
        <f t="shared" ref="K165:N165" si="682">J165*K$186</f>
        <v>3238083.1911310474</v>
      </c>
      <c r="L165" s="600">
        <f t="shared" si="682"/>
        <v>3329088.3822620949</v>
      </c>
      <c r="M165" s="600">
        <f t="shared" si="682"/>
        <v>3420093.5733931423</v>
      </c>
      <c r="N165" s="600">
        <f t="shared" si="682"/>
        <v>3511098.7645241888</v>
      </c>
      <c r="O165" s="603">
        <v>170866</v>
      </c>
      <c r="P165" s="600">
        <v>156067</v>
      </c>
      <c r="Q165" s="600">
        <v>182315</v>
      </c>
      <c r="R165" s="600">
        <v>170658</v>
      </c>
      <c r="S165" s="600">
        <v>149962</v>
      </c>
      <c r="T165" s="600">
        <v>191226</v>
      </c>
      <c r="U165" s="600">
        <v>198305</v>
      </c>
      <c r="V165" s="600">
        <v>198625</v>
      </c>
      <c r="W165" s="603">
        <f t="shared" si="563"/>
        <v>198640.58531578424</v>
      </c>
      <c r="X165" s="600">
        <f t="shared" si="643"/>
        <v>198656.1706315685</v>
      </c>
      <c r="Y165" s="600">
        <f t="shared" si="643"/>
        <v>198671.75594735277</v>
      </c>
      <c r="Z165" s="601">
        <f t="shared" si="643"/>
        <v>198687.34126313703</v>
      </c>
      <c r="AA165" s="604">
        <f t="shared" si="564"/>
        <v>2376231</v>
      </c>
      <c r="AB165" s="604">
        <f t="shared" si="565"/>
        <v>2264957</v>
      </c>
      <c r="AC165" s="604">
        <f t="shared" si="566"/>
        <v>2173724</v>
      </c>
      <c r="AD165" s="604">
        <f t="shared" si="567"/>
        <v>2226877</v>
      </c>
      <c r="AE165" s="604">
        <f t="shared" si="568"/>
        <v>2160094</v>
      </c>
      <c r="AF165" s="604">
        <f t="shared" si="569"/>
        <v>2239012</v>
      </c>
      <c r="AG165" s="604">
        <f t="shared" si="570"/>
        <v>2713409</v>
      </c>
      <c r="AH165" s="604">
        <f t="shared" si="571"/>
        <v>2948453</v>
      </c>
      <c r="AI165" s="605">
        <f t="shared" si="572"/>
        <v>3039442.605815263</v>
      </c>
      <c r="AJ165" s="604">
        <f t="shared" si="573"/>
        <v>3130432.2116305265</v>
      </c>
      <c r="AK165" s="604">
        <f t="shared" si="574"/>
        <v>3221421.8174457895</v>
      </c>
      <c r="AL165" s="606">
        <f t="shared" si="575"/>
        <v>3312411.423261052</v>
      </c>
      <c r="AM165" s="600">
        <f t="shared" si="576"/>
        <v>2324246</v>
      </c>
      <c r="AN165" s="600">
        <f t="shared" si="577"/>
        <v>2198482</v>
      </c>
      <c r="AO165" s="600">
        <f t="shared" si="578"/>
        <v>2122214</v>
      </c>
      <c r="AP165" s="600">
        <f t="shared" si="579"/>
        <v>2170347</v>
      </c>
      <c r="AQ165" s="600">
        <f t="shared" si="580"/>
        <v>2124519</v>
      </c>
      <c r="AR165" s="600">
        <f t="shared" si="581"/>
        <v>2207647</v>
      </c>
      <c r="AS165" s="600">
        <f t="shared" si="582"/>
        <v>2542196.5</v>
      </c>
      <c r="AT165" s="600">
        <f t="shared" si="583"/>
        <v>2762806.75</v>
      </c>
      <c r="AU165" s="603">
        <f t="shared" si="584"/>
        <v>2855600.3134523281</v>
      </c>
      <c r="AV165" s="600">
        <f t="shared" si="523"/>
        <v>2948397.881340988</v>
      </c>
      <c r="AW165" s="600">
        <f t="shared" si="524"/>
        <v>3041199.3123920336</v>
      </c>
      <c r="AX165" s="601">
        <f t="shared" si="525"/>
        <v>3134004.4556455566</v>
      </c>
      <c r="AY165" s="600">
        <f t="shared" si="526"/>
        <v>51985</v>
      </c>
      <c r="AZ165" s="600">
        <f t="shared" si="527"/>
        <v>66475</v>
      </c>
      <c r="BA165" s="600">
        <f t="shared" si="528"/>
        <v>51510</v>
      </c>
      <c r="BB165" s="600">
        <f t="shared" si="529"/>
        <v>56530</v>
      </c>
      <c r="BC165" s="600">
        <f t="shared" si="530"/>
        <v>35575</v>
      </c>
      <c r="BD165" s="600">
        <f t="shared" si="531"/>
        <v>31365</v>
      </c>
      <c r="BE165" s="600">
        <f t="shared" si="585"/>
        <v>171212.5</v>
      </c>
      <c r="BF165" s="600">
        <f t="shared" si="586"/>
        <v>185646.25</v>
      </c>
      <c r="BG165" s="603">
        <f t="shared" si="587"/>
        <v>185730.21581590845</v>
      </c>
      <c r="BH165" s="600">
        <f t="shared" si="588"/>
        <v>185814.18163181693</v>
      </c>
      <c r="BI165" s="600">
        <f t="shared" si="589"/>
        <v>185898.14744772541</v>
      </c>
      <c r="BJ165" s="601">
        <f t="shared" si="590"/>
        <v>185982.11326363386</v>
      </c>
      <c r="BK165" s="604">
        <v>41588</v>
      </c>
      <c r="BL165" s="604">
        <v>53180</v>
      </c>
      <c r="BM165" s="604">
        <v>41208</v>
      </c>
      <c r="BN165" s="604">
        <v>45224</v>
      </c>
      <c r="BO165" s="604">
        <v>28460</v>
      </c>
      <c r="BP165" s="604">
        <v>25092</v>
      </c>
      <c r="BQ165" s="604">
        <v>136970</v>
      </c>
      <c r="BR165" s="604">
        <v>148517</v>
      </c>
      <c r="BS165" s="605">
        <f t="shared" si="591"/>
        <v>148584.17265272676</v>
      </c>
      <c r="BT165" s="604">
        <f t="shared" si="644"/>
        <v>148651.34530545355</v>
      </c>
      <c r="BU165" s="604">
        <f t="shared" si="644"/>
        <v>148718.51795818034</v>
      </c>
      <c r="BV165" s="606">
        <f t="shared" si="644"/>
        <v>148785.6906109071</v>
      </c>
      <c r="BW165" s="604">
        <f t="shared" si="592"/>
        <v>200289.4</v>
      </c>
      <c r="BX165" s="604">
        <f t="shared" si="593"/>
        <v>211881.4</v>
      </c>
      <c r="BY165" s="604">
        <f t="shared" si="594"/>
        <v>199909.4</v>
      </c>
      <c r="BZ165" s="604">
        <f t="shared" si="595"/>
        <v>203925.4</v>
      </c>
      <c r="CA165" s="604">
        <f t="shared" si="596"/>
        <v>188569.18</v>
      </c>
      <c r="CB165" s="604">
        <f t="shared" si="597"/>
        <v>186327.58</v>
      </c>
      <c r="CC165" s="604">
        <f t="shared" si="598"/>
        <v>288873.83999999997</v>
      </c>
      <c r="CD165" s="604">
        <f t="shared" si="599"/>
        <v>294423.86</v>
      </c>
      <c r="CE165" s="605">
        <f t="shared" si="600"/>
        <v>296423.79107576865</v>
      </c>
      <c r="CF165" s="604">
        <f t="shared" si="601"/>
        <v>298449.32447840419</v>
      </c>
      <c r="CG165" s="604">
        <f t="shared" si="602"/>
        <v>300500.79934969131</v>
      </c>
      <c r="CH165" s="606">
        <f t="shared" si="603"/>
        <v>302578.55932386382</v>
      </c>
      <c r="CI165" s="159">
        <f t="shared" si="604"/>
        <v>65.714285714285708</v>
      </c>
      <c r="CJ165" s="157">
        <v>69</v>
      </c>
      <c r="CK165" s="158">
        <v>63</v>
      </c>
      <c r="CL165" s="158">
        <v>64</v>
      </c>
      <c r="CM165" s="158">
        <v>65</v>
      </c>
      <c r="CN165" s="158">
        <v>59</v>
      </c>
      <c r="CO165" s="158">
        <v>63</v>
      </c>
      <c r="CP165" s="158">
        <v>68</v>
      </c>
      <c r="CQ165" s="158">
        <v>78</v>
      </c>
      <c r="CR165" s="157">
        <f t="shared" si="605"/>
        <v>79.440540610905941</v>
      </c>
      <c r="CS165" s="158">
        <f t="shared" si="645"/>
        <v>80.881081221811883</v>
      </c>
      <c r="CT165" s="158">
        <f t="shared" si="645"/>
        <v>82.321621832717824</v>
      </c>
      <c r="CU165" s="158">
        <f t="shared" si="645"/>
        <v>83.762162443623765</v>
      </c>
      <c r="CV165" s="310">
        <f t="shared" si="606"/>
        <v>81.601351527264853</v>
      </c>
      <c r="CW165" s="604">
        <f t="shared" si="607"/>
        <v>23942.636025356122</v>
      </c>
      <c r="CX165" s="600">
        <f t="shared" si="532"/>
        <v>23942.636025356122</v>
      </c>
      <c r="CY165" s="604">
        <f t="shared" si="533"/>
        <v>25032.781477250788</v>
      </c>
      <c r="CZ165" s="604">
        <f t="shared" si="534"/>
        <v>25146.285287234725</v>
      </c>
      <c r="DA165" s="604">
        <f t="shared" si="535"/>
        <v>25232.422514871636</v>
      </c>
      <c r="DB165" s="604">
        <f t="shared" si="536"/>
        <v>26048.122113012643</v>
      </c>
      <c r="DC165" s="604">
        <f t="shared" si="536"/>
        <v>26479.357627926373</v>
      </c>
      <c r="DD165" s="604">
        <f t="shared" ref="DD165" si="683">DD164</f>
        <v>26931.540509428491</v>
      </c>
      <c r="DE165" s="605">
        <f t="shared" si="536"/>
        <v>27150.99054421578</v>
      </c>
      <c r="DF165" s="604">
        <f t="shared" si="536"/>
        <v>27524.333956490984</v>
      </c>
      <c r="DG165" s="604">
        <f t="shared" si="536"/>
        <v>27884.378428171603</v>
      </c>
      <c r="DH165" s="606">
        <f t="shared" si="536"/>
        <v>28231.822111100952</v>
      </c>
      <c r="DJ165" s="9" t="s">
        <v>158</v>
      </c>
      <c r="DK165" s="603">
        <f t="shared" si="538"/>
        <v>753.40579710144925</v>
      </c>
      <c r="DL165" s="600">
        <f t="shared" si="539"/>
        <v>1055.1587301587301</v>
      </c>
      <c r="DM165" s="600">
        <f t="shared" si="540"/>
        <v>804.84375</v>
      </c>
      <c r="DN165" s="600">
        <f t="shared" si="541"/>
        <v>869.69230769230774</v>
      </c>
      <c r="DO165" s="600">
        <f t="shared" si="542"/>
        <v>602.96610169491521</v>
      </c>
      <c r="DP165" s="600">
        <f t="shared" si="543"/>
        <v>497.85714285714283</v>
      </c>
      <c r="DQ165" s="600">
        <f t="shared" si="544"/>
        <v>2517.830882352941</v>
      </c>
      <c r="DR165" s="601">
        <f t="shared" si="545"/>
        <v>2380.0801282051284</v>
      </c>
      <c r="DS165" s="600">
        <f t="shared" si="546"/>
        <v>2337.977742694397</v>
      </c>
      <c r="DT165" s="600">
        <f t="shared" si="547"/>
        <v>2297.375094705174</v>
      </c>
      <c r="DU165" s="600">
        <f t="shared" si="548"/>
        <v>2258.1934528146312</v>
      </c>
      <c r="DV165" s="600">
        <f t="shared" si="549"/>
        <v>2220.3595016880008</v>
      </c>
      <c r="DW165" s="603">
        <f t="shared" si="550"/>
        <v>33684.72463768116</v>
      </c>
      <c r="DX165" s="600">
        <f t="shared" si="551"/>
        <v>34896.539682539682</v>
      </c>
      <c r="DY165" s="600">
        <f t="shared" si="552"/>
        <v>33159.59375</v>
      </c>
      <c r="DZ165" s="600">
        <f t="shared" si="553"/>
        <v>33389.953846153847</v>
      </c>
      <c r="EA165" s="600">
        <f t="shared" si="554"/>
        <v>36008.796610169491</v>
      </c>
      <c r="EB165" s="600">
        <f t="shared" si="555"/>
        <v>35042.015873015873</v>
      </c>
      <c r="EC165" s="600">
        <f t="shared" si="556"/>
        <v>37385.242647058825</v>
      </c>
      <c r="ED165" s="600">
        <f t="shared" si="557"/>
        <v>35420.599358974359</v>
      </c>
      <c r="EE165" s="603">
        <f t="shared" si="558"/>
        <v>35922.620466250766</v>
      </c>
      <c r="EF165" s="600">
        <f t="shared" si="559"/>
        <v>36406.75897894166</v>
      </c>
      <c r="EG165" s="600">
        <f t="shared" si="560"/>
        <v>36873.953676063618</v>
      </c>
      <c r="EH165" s="601">
        <f t="shared" si="561"/>
        <v>37325.078756194547</v>
      </c>
      <c r="EI165" s="603">
        <f t="shared" si="609"/>
        <v>34438.130434782608</v>
      </c>
      <c r="EJ165" s="600">
        <f t="shared" si="610"/>
        <v>35951.69841269841</v>
      </c>
      <c r="EK165" s="600">
        <f t="shared" si="611"/>
        <v>33964.4375</v>
      </c>
      <c r="EL165" s="600">
        <f t="shared" si="612"/>
        <v>34259.646153846152</v>
      </c>
      <c r="EM165" s="600">
        <f t="shared" si="613"/>
        <v>36611.762711864409</v>
      </c>
      <c r="EN165" s="600">
        <f t="shared" si="614"/>
        <v>35539.873015873018</v>
      </c>
      <c r="EO165" s="600">
        <f t="shared" si="615"/>
        <v>39903.073529411769</v>
      </c>
      <c r="EP165" s="601">
        <f t="shared" si="616"/>
        <v>37800.679487179485</v>
      </c>
      <c r="EQ165" s="600">
        <f t="shared" si="617"/>
        <v>38260.598208945165</v>
      </c>
      <c r="ER165" s="600">
        <f t="shared" si="618"/>
        <v>38704.134073646834</v>
      </c>
      <c r="ES165" s="600">
        <f t="shared" si="619"/>
        <v>39132.147128878249</v>
      </c>
      <c r="ET165" s="601">
        <f t="shared" si="620"/>
        <v>39545.438257882546</v>
      </c>
      <c r="EV165" s="605">
        <v>158701.4</v>
      </c>
      <c r="EW165" s="604">
        <v>158701.4</v>
      </c>
      <c r="EX165" s="604">
        <v>158701.4</v>
      </c>
      <c r="EY165" s="604">
        <v>158701.4</v>
      </c>
      <c r="EZ165" s="604">
        <v>160109.18</v>
      </c>
      <c r="FA165" s="604">
        <v>161235.57999999999</v>
      </c>
      <c r="FB165" s="604">
        <v>151903.84</v>
      </c>
      <c r="FC165" s="604">
        <v>145906.86000000002</v>
      </c>
      <c r="FD165" s="605">
        <f t="shared" si="621"/>
        <v>147839.61842304189</v>
      </c>
      <c r="FE165" s="604">
        <f t="shared" si="649"/>
        <v>149797.97917295064</v>
      </c>
      <c r="FF165" s="604">
        <f t="shared" si="649"/>
        <v>151782.28139151097</v>
      </c>
      <c r="FG165" s="606">
        <f t="shared" si="649"/>
        <v>153792.8687129567</v>
      </c>
    </row>
    <row r="166" spans="1:163" x14ac:dyDescent="0.25">
      <c r="A166" s="108" t="s">
        <v>502</v>
      </c>
      <c r="B166" s="9" t="s">
        <v>159</v>
      </c>
      <c r="C166" s="605">
        <v>0</v>
      </c>
      <c r="D166" s="604">
        <v>0</v>
      </c>
      <c r="E166" s="604">
        <v>0</v>
      </c>
      <c r="F166" s="604">
        <v>0</v>
      </c>
      <c r="G166" s="604">
        <v>0</v>
      </c>
      <c r="H166" s="604">
        <v>0</v>
      </c>
      <c r="I166" s="600">
        <v>0</v>
      </c>
      <c r="J166" s="601">
        <v>0</v>
      </c>
      <c r="K166" s="600">
        <f t="shared" ref="K166:N166" si="684">J166*K$186</f>
        <v>0</v>
      </c>
      <c r="L166" s="600">
        <f t="shared" si="684"/>
        <v>0</v>
      </c>
      <c r="M166" s="600">
        <f t="shared" si="684"/>
        <v>0</v>
      </c>
      <c r="N166" s="600">
        <f t="shared" si="684"/>
        <v>0</v>
      </c>
      <c r="O166" s="603">
        <v>0</v>
      </c>
      <c r="P166" s="600">
        <v>0</v>
      </c>
      <c r="Q166" s="600">
        <v>0</v>
      </c>
      <c r="R166" s="600">
        <v>0</v>
      </c>
      <c r="S166" s="600">
        <v>0</v>
      </c>
      <c r="T166" s="600">
        <v>0</v>
      </c>
      <c r="U166" s="600">
        <v>0</v>
      </c>
      <c r="V166" s="600">
        <v>0</v>
      </c>
      <c r="W166" s="603">
        <f t="shared" si="563"/>
        <v>0</v>
      </c>
      <c r="X166" s="600">
        <f t="shared" si="643"/>
        <v>0</v>
      </c>
      <c r="Y166" s="600">
        <f t="shared" si="643"/>
        <v>0</v>
      </c>
      <c r="Z166" s="601">
        <f t="shared" si="643"/>
        <v>0</v>
      </c>
      <c r="AA166" s="604">
        <f t="shared" si="564"/>
        <v>0</v>
      </c>
      <c r="AB166" s="604">
        <f t="shared" si="565"/>
        <v>0</v>
      </c>
      <c r="AC166" s="604">
        <f t="shared" si="566"/>
        <v>0</v>
      </c>
      <c r="AD166" s="604">
        <f t="shared" si="567"/>
        <v>0</v>
      </c>
      <c r="AE166" s="604">
        <f t="shared" si="568"/>
        <v>0</v>
      </c>
      <c r="AF166" s="604">
        <f t="shared" si="569"/>
        <v>0</v>
      </c>
      <c r="AG166" s="604">
        <f t="shared" si="570"/>
        <v>0</v>
      </c>
      <c r="AH166" s="604">
        <f t="shared" si="571"/>
        <v>0</v>
      </c>
      <c r="AI166" s="605">
        <f t="shared" si="572"/>
        <v>0</v>
      </c>
      <c r="AJ166" s="604">
        <f t="shared" si="573"/>
        <v>0</v>
      </c>
      <c r="AK166" s="604">
        <f t="shared" si="574"/>
        <v>0</v>
      </c>
      <c r="AL166" s="606">
        <f t="shared" si="575"/>
        <v>0</v>
      </c>
      <c r="AM166" s="600">
        <f t="shared" si="576"/>
        <v>0</v>
      </c>
      <c r="AN166" s="600">
        <f t="shared" si="577"/>
        <v>0</v>
      </c>
      <c r="AO166" s="600">
        <f t="shared" si="578"/>
        <v>0</v>
      </c>
      <c r="AP166" s="600">
        <f t="shared" si="579"/>
        <v>0</v>
      </c>
      <c r="AQ166" s="600">
        <f t="shared" si="580"/>
        <v>0</v>
      </c>
      <c r="AR166" s="600">
        <f t="shared" si="581"/>
        <v>0</v>
      </c>
      <c r="AS166" s="600">
        <f t="shared" si="582"/>
        <v>0</v>
      </c>
      <c r="AT166" s="600">
        <f t="shared" si="583"/>
        <v>0</v>
      </c>
      <c r="AU166" s="603">
        <f t="shared" si="584"/>
        <v>0</v>
      </c>
      <c r="AV166" s="600">
        <f t="shared" si="523"/>
        <v>0</v>
      </c>
      <c r="AW166" s="600">
        <f t="shared" si="524"/>
        <v>0</v>
      </c>
      <c r="AX166" s="601">
        <f t="shared" si="525"/>
        <v>0</v>
      </c>
      <c r="AY166" s="600">
        <f t="shared" si="526"/>
        <v>0</v>
      </c>
      <c r="AZ166" s="600">
        <f t="shared" si="527"/>
        <v>0</v>
      </c>
      <c r="BA166" s="600">
        <f t="shared" si="528"/>
        <v>0</v>
      </c>
      <c r="BB166" s="600">
        <f t="shared" si="529"/>
        <v>0</v>
      </c>
      <c r="BC166" s="600">
        <f t="shared" si="530"/>
        <v>0</v>
      </c>
      <c r="BD166" s="600">
        <f t="shared" si="531"/>
        <v>0</v>
      </c>
      <c r="BE166" s="600">
        <f t="shared" si="585"/>
        <v>0</v>
      </c>
      <c r="BF166" s="600">
        <f t="shared" si="586"/>
        <v>0</v>
      </c>
      <c r="BG166" s="603">
        <f t="shared" si="587"/>
        <v>0</v>
      </c>
      <c r="BH166" s="600">
        <f t="shared" si="588"/>
        <v>0</v>
      </c>
      <c r="BI166" s="600">
        <f t="shared" si="589"/>
        <v>0</v>
      </c>
      <c r="BJ166" s="601">
        <f t="shared" si="590"/>
        <v>0</v>
      </c>
      <c r="BK166" s="604">
        <v>0</v>
      </c>
      <c r="BL166" s="604">
        <v>0</v>
      </c>
      <c r="BM166" s="604">
        <v>0</v>
      </c>
      <c r="BN166" s="604">
        <v>0</v>
      </c>
      <c r="BO166" s="604">
        <v>0</v>
      </c>
      <c r="BP166" s="604">
        <v>0</v>
      </c>
      <c r="BQ166" s="604">
        <v>0</v>
      </c>
      <c r="BR166" s="604">
        <v>0</v>
      </c>
      <c r="BS166" s="605">
        <f t="shared" si="591"/>
        <v>0</v>
      </c>
      <c r="BT166" s="604">
        <f t="shared" si="644"/>
        <v>0</v>
      </c>
      <c r="BU166" s="604">
        <f t="shared" si="644"/>
        <v>0</v>
      </c>
      <c r="BV166" s="606">
        <f t="shared" si="644"/>
        <v>0</v>
      </c>
      <c r="BW166" s="604">
        <f t="shared" si="592"/>
        <v>192723.96</v>
      </c>
      <c r="BX166" s="604">
        <f t="shared" si="593"/>
        <v>192723.96</v>
      </c>
      <c r="BY166" s="604">
        <f t="shared" si="594"/>
        <v>192723.96</v>
      </c>
      <c r="BZ166" s="604">
        <f t="shared" si="595"/>
        <v>197050.26</v>
      </c>
      <c r="CA166" s="604">
        <f t="shared" si="596"/>
        <v>202321.24</v>
      </c>
      <c r="CB166" s="604">
        <f t="shared" si="597"/>
        <v>207443.72</v>
      </c>
      <c r="CC166" s="604">
        <f t="shared" si="598"/>
        <v>231299.42</v>
      </c>
      <c r="CD166" s="604">
        <f t="shared" si="599"/>
        <v>0</v>
      </c>
      <c r="CE166" s="605">
        <f t="shared" si="600"/>
        <v>0</v>
      </c>
      <c r="CF166" s="604">
        <f t="shared" si="601"/>
        <v>0</v>
      </c>
      <c r="CG166" s="604">
        <f t="shared" si="602"/>
        <v>0</v>
      </c>
      <c r="CH166" s="606">
        <f t="shared" si="603"/>
        <v>0</v>
      </c>
      <c r="CI166" s="159">
        <f t="shared" si="604"/>
        <v>0</v>
      </c>
      <c r="CJ166" s="157">
        <v>0</v>
      </c>
      <c r="CK166" s="158">
        <v>0</v>
      </c>
      <c r="CL166" s="158">
        <v>0</v>
      </c>
      <c r="CM166" s="158">
        <v>0</v>
      </c>
      <c r="CN166" s="158">
        <v>0</v>
      </c>
      <c r="CO166" s="158">
        <v>0</v>
      </c>
      <c r="CP166" s="158">
        <v>0</v>
      </c>
      <c r="CQ166" s="158">
        <v>0</v>
      </c>
      <c r="CR166" s="157">
        <f t="shared" si="605"/>
        <v>0</v>
      </c>
      <c r="CS166" s="158">
        <f t="shared" si="645"/>
        <v>0</v>
      </c>
      <c r="CT166" s="158">
        <f t="shared" si="645"/>
        <v>0</v>
      </c>
      <c r="CU166" s="158">
        <f t="shared" si="645"/>
        <v>0</v>
      </c>
      <c r="CV166" s="310">
        <f t="shared" si="606"/>
        <v>0</v>
      </c>
      <c r="CW166" s="604">
        <f t="shared" si="607"/>
        <v>23942.636025356122</v>
      </c>
      <c r="CX166" s="600">
        <f t="shared" si="532"/>
        <v>23942.636025356122</v>
      </c>
      <c r="CY166" s="604">
        <f t="shared" si="533"/>
        <v>25032.781477250788</v>
      </c>
      <c r="CZ166" s="604">
        <f t="shared" si="534"/>
        <v>25146.285287234725</v>
      </c>
      <c r="DA166" s="604">
        <f t="shared" si="535"/>
        <v>25232.422514871636</v>
      </c>
      <c r="DB166" s="604">
        <f t="shared" si="536"/>
        <v>26048.122113012643</v>
      </c>
      <c r="DC166" s="604">
        <f t="shared" si="536"/>
        <v>26479.357627926373</v>
      </c>
      <c r="DD166" s="604">
        <f t="shared" ref="DD166" si="685">DD165</f>
        <v>26931.540509428491</v>
      </c>
      <c r="DE166" s="605">
        <f t="shared" si="536"/>
        <v>27150.99054421578</v>
      </c>
      <c r="DF166" s="604">
        <f t="shared" si="536"/>
        <v>27524.333956490984</v>
      </c>
      <c r="DG166" s="604">
        <f t="shared" si="536"/>
        <v>27884.378428171603</v>
      </c>
      <c r="DH166" s="606">
        <f t="shared" si="536"/>
        <v>28231.822111100952</v>
      </c>
      <c r="DJ166" s="9" t="s">
        <v>159</v>
      </c>
      <c r="DK166" s="603">
        <f t="shared" si="538"/>
        <v>0</v>
      </c>
      <c r="DL166" s="600">
        <f t="shared" si="539"/>
        <v>0</v>
      </c>
      <c r="DM166" s="600">
        <f t="shared" si="540"/>
        <v>0</v>
      </c>
      <c r="DN166" s="600">
        <f t="shared" si="541"/>
        <v>0</v>
      </c>
      <c r="DO166" s="600">
        <f t="shared" si="542"/>
        <v>0</v>
      </c>
      <c r="DP166" s="600">
        <f t="shared" si="543"/>
        <v>0</v>
      </c>
      <c r="DQ166" s="600">
        <f t="shared" si="544"/>
        <v>0</v>
      </c>
      <c r="DR166" s="601">
        <f t="shared" si="545"/>
        <v>0</v>
      </c>
      <c r="DS166" s="600">
        <f t="shared" si="546"/>
        <v>0</v>
      </c>
      <c r="DT166" s="600">
        <f t="shared" si="547"/>
        <v>0</v>
      </c>
      <c r="DU166" s="600">
        <f t="shared" si="548"/>
        <v>0</v>
      </c>
      <c r="DV166" s="600">
        <f t="shared" si="549"/>
        <v>0</v>
      </c>
      <c r="DW166" s="603">
        <f t="shared" si="550"/>
        <v>0</v>
      </c>
      <c r="DX166" s="600">
        <f t="shared" si="551"/>
        <v>0</v>
      </c>
      <c r="DY166" s="600">
        <f t="shared" si="552"/>
        <v>0</v>
      </c>
      <c r="DZ166" s="600">
        <f t="shared" si="553"/>
        <v>0</v>
      </c>
      <c r="EA166" s="600">
        <f t="shared" si="554"/>
        <v>0</v>
      </c>
      <c r="EB166" s="600">
        <f t="shared" si="555"/>
        <v>0</v>
      </c>
      <c r="EC166" s="600">
        <f t="shared" si="556"/>
        <v>0</v>
      </c>
      <c r="ED166" s="600">
        <f t="shared" si="557"/>
        <v>0</v>
      </c>
      <c r="EE166" s="603">
        <f t="shared" si="558"/>
        <v>0</v>
      </c>
      <c r="EF166" s="600">
        <f t="shared" si="559"/>
        <v>0</v>
      </c>
      <c r="EG166" s="600">
        <f t="shared" si="560"/>
        <v>0</v>
      </c>
      <c r="EH166" s="601">
        <f t="shared" si="561"/>
        <v>0</v>
      </c>
      <c r="EI166" s="603">
        <f t="shared" si="609"/>
        <v>0</v>
      </c>
      <c r="EJ166" s="600">
        <f t="shared" si="610"/>
        <v>0</v>
      </c>
      <c r="EK166" s="600">
        <f t="shared" si="611"/>
        <v>0</v>
      </c>
      <c r="EL166" s="600">
        <f t="shared" si="612"/>
        <v>0</v>
      </c>
      <c r="EM166" s="600">
        <f t="shared" si="613"/>
        <v>0</v>
      </c>
      <c r="EN166" s="600">
        <f t="shared" si="614"/>
        <v>0</v>
      </c>
      <c r="EO166" s="600">
        <f t="shared" si="615"/>
        <v>0</v>
      </c>
      <c r="EP166" s="601">
        <f t="shared" si="616"/>
        <v>0</v>
      </c>
      <c r="EQ166" s="600">
        <f t="shared" si="617"/>
        <v>0</v>
      </c>
      <c r="ER166" s="600">
        <f t="shared" si="618"/>
        <v>0</v>
      </c>
      <c r="ES166" s="600">
        <f t="shared" si="619"/>
        <v>0</v>
      </c>
      <c r="ET166" s="601">
        <f t="shared" si="620"/>
        <v>0</v>
      </c>
      <c r="EV166" s="605">
        <v>192723.96</v>
      </c>
      <c r="EW166" s="604">
        <v>192723.96</v>
      </c>
      <c r="EX166" s="604">
        <v>192723.96</v>
      </c>
      <c r="EY166" s="604">
        <v>197050.26</v>
      </c>
      <c r="EZ166" s="604">
        <v>202321.24</v>
      </c>
      <c r="FA166" s="604">
        <v>207443.72</v>
      </c>
      <c r="FB166" s="604">
        <v>231299.42</v>
      </c>
      <c r="FC166" s="604">
        <v>0</v>
      </c>
      <c r="FD166" s="605">
        <f t="shared" si="621"/>
        <v>0</v>
      </c>
      <c r="FE166" s="604">
        <f t="shared" si="649"/>
        <v>0</v>
      </c>
      <c r="FF166" s="604">
        <f t="shared" si="649"/>
        <v>0</v>
      </c>
      <c r="FG166" s="606">
        <f t="shared" si="649"/>
        <v>0</v>
      </c>
    </row>
    <row r="167" spans="1:163" s="118" customFormat="1" ht="15.75" thickBot="1" x14ac:dyDescent="0.3">
      <c r="A167" s="108">
        <v>169</v>
      </c>
      <c r="B167" s="9" t="s">
        <v>160</v>
      </c>
      <c r="C167" s="605">
        <v>2915899</v>
      </c>
      <c r="D167" s="604">
        <v>2983798</v>
      </c>
      <c r="E167" s="604">
        <v>2845027</v>
      </c>
      <c r="F167" s="604">
        <v>2862279</v>
      </c>
      <c r="G167" s="604">
        <v>3314316</v>
      </c>
      <c r="H167" s="604">
        <v>3326954</v>
      </c>
      <c r="I167" s="600">
        <v>3855768</v>
      </c>
      <c r="J167" s="601">
        <v>4069453</v>
      </c>
      <c r="K167" s="600">
        <f t="shared" ref="K167:N167" si="686">J167*K$186</f>
        <v>4187130.8421328655</v>
      </c>
      <c r="L167" s="600">
        <f t="shared" si="686"/>
        <v>4304808.6842657309</v>
      </c>
      <c r="M167" s="600">
        <f t="shared" si="686"/>
        <v>4422486.5263985964</v>
      </c>
      <c r="N167" s="600">
        <f t="shared" si="686"/>
        <v>4540164.3685314609</v>
      </c>
      <c r="O167" s="603">
        <v>270650</v>
      </c>
      <c r="P167" s="600">
        <v>384037</v>
      </c>
      <c r="Q167" s="600">
        <v>316776</v>
      </c>
      <c r="R167" s="600">
        <v>327794</v>
      </c>
      <c r="S167" s="600">
        <v>304193</v>
      </c>
      <c r="T167" s="600">
        <v>290095</v>
      </c>
      <c r="U167" s="600">
        <v>336612</v>
      </c>
      <c r="V167" s="600">
        <v>323027</v>
      </c>
      <c r="W167" s="603">
        <f t="shared" si="563"/>
        <v>323052.34664720873</v>
      </c>
      <c r="X167" s="600">
        <f t="shared" ref="X167:Z184" si="687">W167*X$186</f>
        <v>323077.69329441752</v>
      </c>
      <c r="Y167" s="600">
        <f t="shared" si="687"/>
        <v>323103.03994162631</v>
      </c>
      <c r="Z167" s="601">
        <f t="shared" si="687"/>
        <v>323128.3865888351</v>
      </c>
      <c r="AA167" s="604">
        <f t="shared" si="564"/>
        <v>2645249</v>
      </c>
      <c r="AB167" s="604">
        <f t="shared" si="565"/>
        <v>2599761</v>
      </c>
      <c r="AC167" s="604">
        <f t="shared" si="566"/>
        <v>2528251</v>
      </c>
      <c r="AD167" s="604">
        <f t="shared" si="567"/>
        <v>2534485</v>
      </c>
      <c r="AE167" s="604">
        <f t="shared" si="568"/>
        <v>3010123</v>
      </c>
      <c r="AF167" s="604">
        <f t="shared" si="569"/>
        <v>3036859</v>
      </c>
      <c r="AG167" s="604">
        <f t="shared" si="570"/>
        <v>3519156</v>
      </c>
      <c r="AH167" s="604">
        <f t="shared" si="571"/>
        <v>3746426</v>
      </c>
      <c r="AI167" s="605">
        <f t="shared" si="572"/>
        <v>3864078.4954856569</v>
      </c>
      <c r="AJ167" s="604">
        <f t="shared" si="573"/>
        <v>3981730.9909713133</v>
      </c>
      <c r="AK167" s="604">
        <f t="shared" si="574"/>
        <v>4099383.4864569702</v>
      </c>
      <c r="AL167" s="606">
        <f t="shared" si="575"/>
        <v>4217035.9819426257</v>
      </c>
      <c r="AM167" s="600">
        <f t="shared" si="576"/>
        <v>2284026.5</v>
      </c>
      <c r="AN167" s="600">
        <f t="shared" si="577"/>
        <v>2342937.25</v>
      </c>
      <c r="AO167" s="600">
        <f t="shared" si="578"/>
        <v>2325119.75</v>
      </c>
      <c r="AP167" s="600">
        <f t="shared" si="579"/>
        <v>2389607.5</v>
      </c>
      <c r="AQ167" s="600">
        <f t="shared" si="580"/>
        <v>2681780.5</v>
      </c>
      <c r="AR167" s="600">
        <f t="shared" si="581"/>
        <v>2950670.25</v>
      </c>
      <c r="AS167" s="600">
        <f t="shared" si="582"/>
        <v>3179869.75</v>
      </c>
      <c r="AT167" s="600">
        <f t="shared" si="583"/>
        <v>3388808.5</v>
      </c>
      <c r="AU167" s="603">
        <f t="shared" si="584"/>
        <v>3502627.3968781619</v>
      </c>
      <c r="AV167" s="600">
        <f t="shared" ref="AV167:AV184" si="688">IF(AU167*AV$186&gt;=AJ167,AJ167,AU167*AV$186)</f>
        <v>3616451.2055250811</v>
      </c>
      <c r="AW167" s="600">
        <f t="shared" ref="AW167:AW184" si="689">IF(AV167*AW$186&gt;=AK167,AK167,AV167*AW$186)</f>
        <v>3730279.7526567061</v>
      </c>
      <c r="AX167" s="601">
        <f t="shared" ref="AX167:AX184" si="690">IF(AW167*AX$186&gt;=AL167,AL167,AW167*AX$186)</f>
        <v>3844112.8531083595</v>
      </c>
      <c r="AY167" s="600">
        <f t="shared" ref="AY167:AY184" si="691">BK167*$AZ$2</f>
        <v>361222.5</v>
      </c>
      <c r="AZ167" s="600">
        <f t="shared" ref="AZ167:AZ184" si="692">BL167*$AZ$2</f>
        <v>256823.75</v>
      </c>
      <c r="BA167" s="600">
        <f t="shared" ref="BA167:BA184" si="693">BM167*$AZ$2</f>
        <v>203131.25</v>
      </c>
      <c r="BB167" s="600">
        <f t="shared" ref="BB167:BB184" si="694">BN167*$AZ$2</f>
        <v>144877.5</v>
      </c>
      <c r="BC167" s="600">
        <f t="shared" ref="BC167:BC184" si="695">BO167*$AZ$2</f>
        <v>328342.5</v>
      </c>
      <c r="BD167" s="600">
        <f t="shared" ref="BD167:BD184" si="696">BP167*$AZ$2</f>
        <v>86188.75</v>
      </c>
      <c r="BE167" s="600">
        <f t="shared" si="585"/>
        <v>339286.25</v>
      </c>
      <c r="BF167" s="600">
        <f t="shared" si="586"/>
        <v>357617.5</v>
      </c>
      <c r="BG167" s="603">
        <f t="shared" si="587"/>
        <v>357779.24657538539</v>
      </c>
      <c r="BH167" s="600">
        <f t="shared" si="588"/>
        <v>357940.99315077078</v>
      </c>
      <c r="BI167" s="600">
        <f t="shared" si="589"/>
        <v>358102.73972615623</v>
      </c>
      <c r="BJ167" s="601">
        <f t="shared" si="590"/>
        <v>358264.48630154162</v>
      </c>
      <c r="BK167" s="604">
        <v>288978</v>
      </c>
      <c r="BL167" s="604">
        <v>205459</v>
      </c>
      <c r="BM167" s="604">
        <v>162505</v>
      </c>
      <c r="BN167" s="604">
        <v>115902</v>
      </c>
      <c r="BO167" s="604">
        <v>262674</v>
      </c>
      <c r="BP167" s="604">
        <v>68951</v>
      </c>
      <c r="BQ167" s="604">
        <v>271429</v>
      </c>
      <c r="BR167" s="604">
        <v>286094</v>
      </c>
      <c r="BS167" s="605">
        <f t="shared" si="591"/>
        <v>286223.39726030832</v>
      </c>
      <c r="BT167" s="604">
        <f t="shared" ref="BT167:BV184" si="697">BS167*BT$186</f>
        <v>286352.79452061665</v>
      </c>
      <c r="BU167" s="604">
        <f t="shared" si="697"/>
        <v>286482.19178092497</v>
      </c>
      <c r="BV167" s="606">
        <f t="shared" si="697"/>
        <v>286611.5890412333</v>
      </c>
      <c r="BW167" s="604">
        <f t="shared" si="592"/>
        <v>1474790.1</v>
      </c>
      <c r="BX167" s="604">
        <f t="shared" si="593"/>
        <v>1391271.1</v>
      </c>
      <c r="BY167" s="604">
        <f t="shared" si="594"/>
        <v>1348317.1</v>
      </c>
      <c r="BZ167" s="604">
        <f t="shared" si="595"/>
        <v>1315713.3600000001</v>
      </c>
      <c r="CA167" s="604">
        <f t="shared" si="596"/>
        <v>1463676.8800000001</v>
      </c>
      <c r="CB167" s="604">
        <f t="shared" si="597"/>
        <v>1270954.22</v>
      </c>
      <c r="CC167" s="604">
        <f t="shared" si="598"/>
        <v>1468939.16</v>
      </c>
      <c r="CD167" s="604">
        <f t="shared" si="599"/>
        <v>1466952.58</v>
      </c>
      <c r="CE167" s="607">
        <f t="shared" si="600"/>
        <v>1482724.2463552381</v>
      </c>
      <c r="CF167" s="608">
        <f t="shared" si="601"/>
        <v>1498703.1183713255</v>
      </c>
      <c r="CG167" s="608">
        <f t="shared" si="602"/>
        <v>1514891.9408025956</v>
      </c>
      <c r="CH167" s="609">
        <f t="shared" si="603"/>
        <v>1531293.4947618307</v>
      </c>
      <c r="CI167" s="159">
        <f t="shared" si="604"/>
        <v>95.142857142857139</v>
      </c>
      <c r="CJ167" s="157">
        <v>100</v>
      </c>
      <c r="CK167" s="158">
        <v>90</v>
      </c>
      <c r="CL167" s="158">
        <v>86</v>
      </c>
      <c r="CM167" s="158">
        <v>87</v>
      </c>
      <c r="CN167" s="158">
        <v>106</v>
      </c>
      <c r="CO167" s="158">
        <v>113</v>
      </c>
      <c r="CP167" s="158">
        <v>93</v>
      </c>
      <c r="CQ167" s="158">
        <v>91</v>
      </c>
      <c r="CR167" s="157">
        <f t="shared" si="605"/>
        <v>92.680630712723598</v>
      </c>
      <c r="CS167" s="158">
        <f t="shared" ref="CS167:CU184" si="698">CR167*CS$186</f>
        <v>94.361261425447196</v>
      </c>
      <c r="CT167" s="158">
        <f t="shared" si="698"/>
        <v>96.041892138170795</v>
      </c>
      <c r="CU167" s="158">
        <f t="shared" si="698"/>
        <v>97.722522850894393</v>
      </c>
      <c r="CV167" s="310">
        <f t="shared" si="606"/>
        <v>95.201576781808996</v>
      </c>
      <c r="CW167" s="604">
        <f t="shared" si="607"/>
        <v>23942.636025356122</v>
      </c>
      <c r="CX167" s="600">
        <f t="shared" si="532"/>
        <v>23942.636025356122</v>
      </c>
      <c r="CY167" s="604">
        <f t="shared" si="533"/>
        <v>25032.781477250788</v>
      </c>
      <c r="CZ167" s="604">
        <f t="shared" si="534"/>
        <v>25146.285287234725</v>
      </c>
      <c r="DA167" s="604">
        <f t="shared" si="535"/>
        <v>25232.422514871636</v>
      </c>
      <c r="DB167" s="604">
        <f t="shared" si="536"/>
        <v>26048.122113012643</v>
      </c>
      <c r="DC167" s="604">
        <f t="shared" si="536"/>
        <v>26479.357627926373</v>
      </c>
      <c r="DD167" s="604">
        <f t="shared" ref="DD167" si="699">DD166</f>
        <v>26931.540509428491</v>
      </c>
      <c r="DE167" s="605">
        <f t="shared" si="536"/>
        <v>27150.99054421578</v>
      </c>
      <c r="DF167" s="604">
        <f t="shared" si="536"/>
        <v>27524.333956490984</v>
      </c>
      <c r="DG167" s="604">
        <f t="shared" si="536"/>
        <v>27884.378428171603</v>
      </c>
      <c r="DH167" s="606">
        <f t="shared" si="536"/>
        <v>28231.822111100952</v>
      </c>
      <c r="DJ167" s="9" t="s">
        <v>160</v>
      </c>
      <c r="DK167" s="603">
        <f t="shared" ref="DK167:DK184" si="700">IFERROR(AY167/CJ167,0)</f>
        <v>3612.2249999999999</v>
      </c>
      <c r="DL167" s="600">
        <f t="shared" ref="DL167:DL184" si="701">IFERROR(AZ167/CK167,0)</f>
        <v>2853.5972222222222</v>
      </c>
      <c r="DM167" s="600">
        <f t="shared" ref="DM167:DM184" si="702">IFERROR(BA167/CL167,0)</f>
        <v>2361.9912790697676</v>
      </c>
      <c r="DN167" s="600">
        <f t="shared" ref="DN167:DN184" si="703">IFERROR(BB167/CM167,0)</f>
        <v>1665.2586206896551</v>
      </c>
      <c r="DO167" s="600">
        <f t="shared" ref="DO167:DO184" si="704">IFERROR(BC167/CN167,0)</f>
        <v>3097.5707547169814</v>
      </c>
      <c r="DP167" s="600">
        <f t="shared" ref="DP167:DP184" si="705">IFERROR(BD167/CO167,0)</f>
        <v>762.73230088495575</v>
      </c>
      <c r="DQ167" s="600">
        <f t="shared" ref="DQ167:DQ184" si="706">IFERROR(BE167/CP167,0)</f>
        <v>3648.239247311828</v>
      </c>
      <c r="DR167" s="601">
        <f t="shared" ref="DR167:DR184" si="707">IFERROR(BF167/CQ167,0)</f>
        <v>3929.8626373626375</v>
      </c>
      <c r="DS167" s="600">
        <f t="shared" ref="DS167:DS184" si="708">IFERROR(BG167/CR167,0)</f>
        <v>3860.3454014504014</v>
      </c>
      <c r="DT167" s="600">
        <f t="shared" ref="DT167:DT184" si="709">IFERROR(BH167/CS167,0)</f>
        <v>3793.3044529462154</v>
      </c>
      <c r="DU167" s="600">
        <f t="shared" ref="DU167:DU184" si="710">IFERROR(BI167/CT167,0)</f>
        <v>3728.6097946817963</v>
      </c>
      <c r="DV167" s="600">
        <f t="shared" ref="DV167:DV184" si="711">IFERROR(BJ167/CU167,0)</f>
        <v>3666.1403722474879</v>
      </c>
      <c r="DW167" s="603">
        <f t="shared" ref="DW167:DW184" si="712">IFERROR((AA167-AY167)/CJ167,0)</f>
        <v>22840.264999999999</v>
      </c>
      <c r="DX167" s="600">
        <f t="shared" ref="DX167:DX184" si="713">IFERROR((AB167-AZ167)/CK167,0)</f>
        <v>26032.636111111111</v>
      </c>
      <c r="DY167" s="600">
        <f t="shared" ref="DY167:DY184" si="714">IFERROR((AC167-BA167)/CL167,0)</f>
        <v>27036.276162790698</v>
      </c>
      <c r="DZ167" s="600">
        <f t="shared" ref="DZ167:DZ184" si="715">IFERROR((AD167-BB167)/CM167,0)</f>
        <v>27466.752873563219</v>
      </c>
      <c r="EA167" s="600">
        <f t="shared" ref="EA167:EA184" si="716">IFERROR((AE167-BC167)/CN167,0)</f>
        <v>25299.816037735851</v>
      </c>
      <c r="EB167" s="600">
        <f t="shared" ref="EB167:EB184" si="717">IFERROR((AF167-BD167)/CO167,0)</f>
        <v>26112.12610619469</v>
      </c>
      <c r="EC167" s="600">
        <f t="shared" ref="EC167:EC184" si="718">IFERROR((AG167-BE167)/CP167,0)</f>
        <v>34192.147849462366</v>
      </c>
      <c r="ED167" s="600">
        <f t="shared" ref="ED167:ED184" si="719">IFERROR((AH167-BF167)/CQ167,0)</f>
        <v>37239.653846153844</v>
      </c>
      <c r="EE167" s="603">
        <f t="shared" ref="EE167:EE184" si="720">IFERROR((AI167-BG167)/CR167,0)</f>
        <v>37832.060722358801</v>
      </c>
      <c r="EF167" s="600">
        <f t="shared" ref="EF167:EF184" si="721">IFERROR((AJ167-BH167)/CS167,0)</f>
        <v>38403.36535436866</v>
      </c>
      <c r="EG167" s="600">
        <f t="shared" ref="EG167:EG184" si="722">IFERROR((AK167-BI167)/CT167,0)</f>
        <v>38954.675542506135</v>
      </c>
      <c r="EH167" s="601">
        <f t="shared" ref="EH167:EH184" si="723">IFERROR((AL167-BJ167)/CU167,0)</f>
        <v>39487.022879350145</v>
      </c>
      <c r="EI167" s="603">
        <f t="shared" si="609"/>
        <v>26452.489999999998</v>
      </c>
      <c r="EJ167" s="600">
        <f t="shared" si="610"/>
        <v>28886.233333333334</v>
      </c>
      <c r="EK167" s="600">
        <f t="shared" si="611"/>
        <v>29398.267441860466</v>
      </c>
      <c r="EL167" s="600">
        <f t="shared" si="612"/>
        <v>29132.011494252874</v>
      </c>
      <c r="EM167" s="600">
        <f t="shared" si="613"/>
        <v>28397.386792452831</v>
      </c>
      <c r="EN167" s="600">
        <f t="shared" si="614"/>
        <v>26874.858407079646</v>
      </c>
      <c r="EO167" s="600">
        <f t="shared" si="615"/>
        <v>37840.387096774197</v>
      </c>
      <c r="EP167" s="601">
        <f t="shared" si="616"/>
        <v>41169.516483516483</v>
      </c>
      <c r="EQ167" s="600">
        <f t="shared" si="617"/>
        <v>41692.406123809204</v>
      </c>
      <c r="ER167" s="600">
        <f t="shared" si="618"/>
        <v>42196.669807314873</v>
      </c>
      <c r="ES167" s="600">
        <f t="shared" si="619"/>
        <v>42683.285337187932</v>
      </c>
      <c r="ET167" s="601">
        <f t="shared" si="620"/>
        <v>43153.163251597631</v>
      </c>
      <c r="EV167" s="607">
        <v>1185812.1000000001</v>
      </c>
      <c r="EW167" s="608">
        <v>1185812.1000000001</v>
      </c>
      <c r="EX167" s="608">
        <v>1185812.1000000001</v>
      </c>
      <c r="EY167" s="608">
        <v>1199811.3600000001</v>
      </c>
      <c r="EZ167" s="608">
        <v>1201002.8800000001</v>
      </c>
      <c r="FA167" s="608">
        <v>1202003.22</v>
      </c>
      <c r="FB167" s="608">
        <v>1197510.1599999999</v>
      </c>
      <c r="FC167" s="608">
        <v>1180858.58</v>
      </c>
      <c r="FD167" s="607">
        <f t="shared" si="621"/>
        <v>1196500.8490949299</v>
      </c>
      <c r="FE167" s="608">
        <f t="shared" si="649"/>
        <v>1212350.3238507088</v>
      </c>
      <c r="FF167" s="608">
        <f t="shared" si="649"/>
        <v>1228409.7490216705</v>
      </c>
      <c r="FG167" s="609">
        <f t="shared" si="649"/>
        <v>1244681.9057205974</v>
      </c>
    </row>
    <row r="168" spans="1:163" s="118" customFormat="1" x14ac:dyDescent="0.25">
      <c r="A168" s="108">
        <v>201</v>
      </c>
      <c r="B168" s="9" t="s">
        <v>161</v>
      </c>
      <c r="C168" s="605">
        <v>1924918</v>
      </c>
      <c r="D168" s="604">
        <v>2091777</v>
      </c>
      <c r="E168" s="604">
        <v>1965710</v>
      </c>
      <c r="F168" s="604">
        <v>1602636</v>
      </c>
      <c r="G168" s="604">
        <v>1874006</v>
      </c>
      <c r="H168" s="604">
        <v>2318902</v>
      </c>
      <c r="I168" s="600">
        <v>2377264</v>
      </c>
      <c r="J168" s="601">
        <v>2605385</v>
      </c>
      <c r="K168" s="600">
        <f t="shared" ref="K168:N168" si="724">J168*K$186</f>
        <v>2680725.8590111095</v>
      </c>
      <c r="L168" s="600">
        <f t="shared" si="724"/>
        <v>2756066.7180222189</v>
      </c>
      <c r="M168" s="600">
        <f t="shared" si="724"/>
        <v>2831407.5770333279</v>
      </c>
      <c r="N168" s="600">
        <f t="shared" si="724"/>
        <v>2906748.4360444364</v>
      </c>
      <c r="O168" s="603">
        <v>587064</v>
      </c>
      <c r="P168" s="600">
        <v>515913</v>
      </c>
      <c r="Q168" s="600">
        <v>657424</v>
      </c>
      <c r="R168" s="600">
        <v>716003</v>
      </c>
      <c r="S168" s="600">
        <v>574073</v>
      </c>
      <c r="T168" s="600">
        <v>603809</v>
      </c>
      <c r="U168" s="600">
        <v>643412</v>
      </c>
      <c r="V168" s="600">
        <v>667936</v>
      </c>
      <c r="W168" s="603">
        <f t="shared" si="563"/>
        <v>667988.41028814937</v>
      </c>
      <c r="X168" s="600">
        <f t="shared" si="687"/>
        <v>668040.82057629887</v>
      </c>
      <c r="Y168" s="600">
        <f t="shared" si="687"/>
        <v>668093.23086444836</v>
      </c>
      <c r="Z168" s="601">
        <f t="shared" si="687"/>
        <v>668145.64115259773</v>
      </c>
      <c r="AA168" s="604">
        <f t="shared" si="564"/>
        <v>1337854</v>
      </c>
      <c r="AB168" s="604">
        <f t="shared" si="565"/>
        <v>1575864</v>
      </c>
      <c r="AC168" s="604">
        <f t="shared" si="566"/>
        <v>1308286</v>
      </c>
      <c r="AD168" s="604">
        <f t="shared" si="567"/>
        <v>886633</v>
      </c>
      <c r="AE168" s="604">
        <f t="shared" si="568"/>
        <v>1299933</v>
      </c>
      <c r="AF168" s="604">
        <f t="shared" si="569"/>
        <v>1715093</v>
      </c>
      <c r="AG168" s="604">
        <f t="shared" si="570"/>
        <v>1733852</v>
      </c>
      <c r="AH168" s="604">
        <f t="shared" si="571"/>
        <v>1937449</v>
      </c>
      <c r="AI168" s="605">
        <f t="shared" si="572"/>
        <v>2012737.44872296</v>
      </c>
      <c r="AJ168" s="604">
        <f t="shared" si="573"/>
        <v>2088025.8974459199</v>
      </c>
      <c r="AK168" s="604">
        <f t="shared" si="574"/>
        <v>2163314.3461688794</v>
      </c>
      <c r="AL168" s="606">
        <f t="shared" si="575"/>
        <v>2238602.7948918389</v>
      </c>
      <c r="AM168" s="600">
        <f t="shared" si="576"/>
        <v>1158995.25</v>
      </c>
      <c r="AN168" s="600">
        <f t="shared" si="577"/>
        <v>1420146.5</v>
      </c>
      <c r="AO168" s="600">
        <f t="shared" si="578"/>
        <v>1250198.5</v>
      </c>
      <c r="AP168" s="600">
        <f t="shared" si="579"/>
        <v>884979.25</v>
      </c>
      <c r="AQ168" s="600">
        <f t="shared" si="580"/>
        <v>1171434.25</v>
      </c>
      <c r="AR168" s="600">
        <f t="shared" si="581"/>
        <v>1264530.5</v>
      </c>
      <c r="AS168" s="600">
        <f t="shared" si="582"/>
        <v>1404965.75</v>
      </c>
      <c r="AT168" s="600">
        <f t="shared" si="583"/>
        <v>1611310.25</v>
      </c>
      <c r="AU168" s="603">
        <f t="shared" si="584"/>
        <v>1665428.8451296673</v>
      </c>
      <c r="AV168" s="600">
        <f t="shared" si="688"/>
        <v>1719549.775706541</v>
      </c>
      <c r="AW168" s="600">
        <f t="shared" si="689"/>
        <v>1773672.9593375416</v>
      </c>
      <c r="AX168" s="601">
        <f t="shared" si="690"/>
        <v>1827798.307980591</v>
      </c>
      <c r="AY168" s="600">
        <f t="shared" si="691"/>
        <v>178858.75</v>
      </c>
      <c r="AZ168" s="600">
        <f t="shared" si="692"/>
        <v>155717.5</v>
      </c>
      <c r="BA168" s="600">
        <f t="shared" si="693"/>
        <v>58087.5</v>
      </c>
      <c r="BB168" s="600">
        <f t="shared" si="694"/>
        <v>1653.75</v>
      </c>
      <c r="BC168" s="600">
        <f t="shared" si="695"/>
        <v>128498.75</v>
      </c>
      <c r="BD168" s="600">
        <f t="shared" si="696"/>
        <v>450562.5</v>
      </c>
      <c r="BE168" s="600">
        <f t="shared" si="585"/>
        <v>328886.25</v>
      </c>
      <c r="BF168" s="600">
        <f t="shared" si="586"/>
        <v>326138.75</v>
      </c>
      <c r="BG168" s="603">
        <f t="shared" si="587"/>
        <v>326286.25907299831</v>
      </c>
      <c r="BH168" s="600">
        <f t="shared" si="588"/>
        <v>326433.76814599667</v>
      </c>
      <c r="BI168" s="600">
        <f t="shared" si="589"/>
        <v>326581.27721899498</v>
      </c>
      <c r="BJ168" s="601">
        <f t="shared" si="590"/>
        <v>326728.78629199334</v>
      </c>
      <c r="BK168" s="604">
        <v>143087</v>
      </c>
      <c r="BL168" s="604">
        <v>124574</v>
      </c>
      <c r="BM168" s="604">
        <v>46470</v>
      </c>
      <c r="BN168" s="604">
        <v>1323</v>
      </c>
      <c r="BO168" s="604">
        <v>102799</v>
      </c>
      <c r="BP168" s="604">
        <v>360450</v>
      </c>
      <c r="BQ168" s="604">
        <v>263109</v>
      </c>
      <c r="BR168" s="604">
        <v>260911</v>
      </c>
      <c r="BS168" s="605">
        <f t="shared" si="591"/>
        <v>261029.00725839866</v>
      </c>
      <c r="BT168" s="604">
        <f t="shared" si="697"/>
        <v>261147.01451679732</v>
      </c>
      <c r="BU168" s="604">
        <f t="shared" si="697"/>
        <v>261265.02177519599</v>
      </c>
      <c r="BV168" s="606">
        <f t="shared" si="697"/>
        <v>261383.02903359465</v>
      </c>
      <c r="BW168" s="604">
        <f t="shared" ref="BW168:BW184" si="725">BK168+EV168</f>
        <v>143087</v>
      </c>
      <c r="BX168" s="604">
        <f t="shared" ref="BX168:BX184" si="726">BL168+EW168</f>
        <v>124574</v>
      </c>
      <c r="BY168" s="604">
        <f t="shared" ref="BY168:BY184" si="727">BM168+EX168</f>
        <v>46470</v>
      </c>
      <c r="BZ168" s="604">
        <f t="shared" ref="BZ168:BZ184" si="728">BN168+EY168</f>
        <v>1323</v>
      </c>
      <c r="CA168" s="604">
        <f t="shared" ref="CA168:CA184" si="729">BO168+EZ168</f>
        <v>102799</v>
      </c>
      <c r="CB168" s="604">
        <f t="shared" ref="CB168:CB184" si="730">BP168+FA168</f>
        <v>360450</v>
      </c>
      <c r="CC168" s="604">
        <f t="shared" ref="CC168:CC184" si="731">BQ168+FB168</f>
        <v>263109</v>
      </c>
      <c r="CD168" s="604">
        <f t="shared" si="599"/>
        <v>260911</v>
      </c>
      <c r="CE168" s="604"/>
      <c r="CF168" s="604"/>
      <c r="CG168" s="604"/>
      <c r="CH168" s="606"/>
      <c r="CI168" s="159">
        <f t="shared" si="604"/>
        <v>68.285714285714292</v>
      </c>
      <c r="CJ168" s="157">
        <v>79</v>
      </c>
      <c r="CK168" s="158">
        <v>68</v>
      </c>
      <c r="CL168" s="158">
        <v>65</v>
      </c>
      <c r="CM168" s="158">
        <v>58</v>
      </c>
      <c r="CN168" s="158">
        <v>61</v>
      </c>
      <c r="CO168" s="158">
        <v>68</v>
      </c>
      <c r="CP168" s="158">
        <v>80</v>
      </c>
      <c r="CQ168" s="158">
        <v>78</v>
      </c>
      <c r="CR168" s="157">
        <f t="shared" si="605"/>
        <v>79.440540610905941</v>
      </c>
      <c r="CS168" s="158">
        <f t="shared" si="698"/>
        <v>80.881081221811883</v>
      </c>
      <c r="CT168" s="158">
        <f t="shared" si="698"/>
        <v>82.321621832717824</v>
      </c>
      <c r="CU168" s="158">
        <f t="shared" si="698"/>
        <v>83.762162443623765</v>
      </c>
      <c r="CV168" s="310">
        <f t="shared" si="606"/>
        <v>81.601351527264853</v>
      </c>
      <c r="CW168" s="604">
        <f t="shared" si="607"/>
        <v>23942.636025356122</v>
      </c>
      <c r="CX168" s="600">
        <f t="shared" si="532"/>
        <v>23942.636025356122</v>
      </c>
      <c r="CY168" s="604">
        <f t="shared" si="533"/>
        <v>25032.781477250788</v>
      </c>
      <c r="CZ168" s="604">
        <f t="shared" si="534"/>
        <v>25146.285287234725</v>
      </c>
      <c r="DA168" s="604">
        <f t="shared" si="535"/>
        <v>25232.422514871636</v>
      </c>
      <c r="DB168" s="604">
        <f t="shared" si="536"/>
        <v>26048.122113012643</v>
      </c>
      <c r="DC168" s="604">
        <f t="shared" si="536"/>
        <v>26479.357627926373</v>
      </c>
      <c r="DD168" s="604">
        <f t="shared" ref="DD168" si="732">DD167</f>
        <v>26931.540509428491</v>
      </c>
      <c r="DE168" s="605">
        <f t="shared" si="536"/>
        <v>27150.99054421578</v>
      </c>
      <c r="DF168" s="604">
        <f t="shared" si="536"/>
        <v>27524.333956490984</v>
      </c>
      <c r="DG168" s="604">
        <f t="shared" si="536"/>
        <v>27884.378428171603</v>
      </c>
      <c r="DH168" s="606">
        <f t="shared" si="536"/>
        <v>28231.822111100952</v>
      </c>
      <c r="DJ168" s="9" t="s">
        <v>161</v>
      </c>
      <c r="DK168" s="603">
        <f t="shared" si="700"/>
        <v>2264.0348101265822</v>
      </c>
      <c r="DL168" s="600">
        <f t="shared" si="701"/>
        <v>2289.9632352941176</v>
      </c>
      <c r="DM168" s="600">
        <f t="shared" si="702"/>
        <v>893.65384615384619</v>
      </c>
      <c r="DN168" s="600">
        <f t="shared" si="703"/>
        <v>28.512931034482758</v>
      </c>
      <c r="DO168" s="600">
        <f t="shared" si="704"/>
        <v>2106.5368852459014</v>
      </c>
      <c r="DP168" s="600">
        <f t="shared" si="705"/>
        <v>6625.9191176470586</v>
      </c>
      <c r="DQ168" s="600">
        <f t="shared" si="706"/>
        <v>4111.078125</v>
      </c>
      <c r="DR168" s="601">
        <f t="shared" si="707"/>
        <v>4181.2660256410254</v>
      </c>
      <c r="DS168" s="600">
        <f t="shared" si="708"/>
        <v>4107.3015939194693</v>
      </c>
      <c r="DT168" s="600">
        <f t="shared" si="709"/>
        <v>4035.9718640601523</v>
      </c>
      <c r="DU168" s="600">
        <f t="shared" si="710"/>
        <v>3967.1385226426482</v>
      </c>
      <c r="DV168" s="600">
        <f t="shared" si="711"/>
        <v>3900.6727710963596</v>
      </c>
      <c r="DW168" s="603">
        <f t="shared" si="712"/>
        <v>14670.825949367088</v>
      </c>
      <c r="DX168" s="600">
        <f t="shared" si="713"/>
        <v>20884.507352941175</v>
      </c>
      <c r="DY168" s="600">
        <f t="shared" si="714"/>
        <v>19233.823076923076</v>
      </c>
      <c r="DZ168" s="600">
        <f t="shared" si="715"/>
        <v>15258.262931034482</v>
      </c>
      <c r="EA168" s="600">
        <f t="shared" si="716"/>
        <v>19203.840163934427</v>
      </c>
      <c r="EB168" s="600">
        <f t="shared" si="717"/>
        <v>18596.036764705881</v>
      </c>
      <c r="EC168" s="600">
        <f t="shared" si="718"/>
        <v>17562.071875000001</v>
      </c>
      <c r="ED168" s="600">
        <f t="shared" si="719"/>
        <v>20657.823717948719</v>
      </c>
      <c r="EE168" s="603">
        <f t="shared" si="720"/>
        <v>21229.100112876604</v>
      </c>
      <c r="EF168" s="600">
        <f t="shared" si="721"/>
        <v>21780.026956722482</v>
      </c>
      <c r="EG168" s="600">
        <f t="shared" si="722"/>
        <v>22311.672535828187</v>
      </c>
      <c r="EH168" s="601">
        <f t="shared" si="723"/>
        <v>22825.031647035557</v>
      </c>
      <c r="EI168" s="603">
        <f t="shared" ref="EI168:EI184" si="733">DK168+DW168</f>
        <v>16934.860759493669</v>
      </c>
      <c r="EJ168" s="600">
        <f t="shared" ref="EJ168:EJ184" si="734">DL168+DX168</f>
        <v>23174.470588235294</v>
      </c>
      <c r="EK168" s="600">
        <f t="shared" ref="EK168:EK184" si="735">DM168+DY168</f>
        <v>20127.476923076923</v>
      </c>
      <c r="EL168" s="600">
        <f t="shared" ref="EL168:EL184" si="736">DN168+DZ168</f>
        <v>15286.775862068964</v>
      </c>
      <c r="EM168" s="600">
        <f t="shared" ref="EM168:EM184" si="737">DO168+EA168</f>
        <v>21310.37704918033</v>
      </c>
      <c r="EN168" s="600">
        <f t="shared" ref="EN168:EN184" si="738">DP168+EB168</f>
        <v>25221.955882352941</v>
      </c>
      <c r="EO168" s="600">
        <f t="shared" si="615"/>
        <v>21673.15</v>
      </c>
      <c r="EP168" s="601">
        <f t="shared" si="616"/>
        <v>24839.089743589742</v>
      </c>
      <c r="EQ168" s="600">
        <f t="shared" si="617"/>
        <v>25336.401706796074</v>
      </c>
      <c r="ER168" s="600">
        <f t="shared" si="618"/>
        <v>25815.998820782635</v>
      </c>
      <c r="ES168" s="600">
        <f t="shared" si="619"/>
        <v>26278.811058470834</v>
      </c>
      <c r="ET168" s="601">
        <f t="shared" si="620"/>
        <v>26725.704418131918</v>
      </c>
      <c r="EV168" s="255"/>
      <c r="EW168" s="256"/>
      <c r="EX168" s="256"/>
      <c r="EY168" s="256"/>
      <c r="EZ168" s="256"/>
      <c r="FA168" s="256"/>
      <c r="FB168" s="256"/>
      <c r="FC168" s="256"/>
      <c r="FD168" s="255"/>
      <c r="FE168" s="256"/>
      <c r="FF168" s="256"/>
      <c r="FG168" s="257"/>
    </row>
    <row r="169" spans="1:163" x14ac:dyDescent="0.25">
      <c r="A169" s="108">
        <v>210</v>
      </c>
      <c r="B169" s="130" t="s">
        <v>162</v>
      </c>
      <c r="C169" s="605">
        <v>7460116</v>
      </c>
      <c r="D169" s="604">
        <v>6874872</v>
      </c>
      <c r="E169" s="604">
        <v>7368102</v>
      </c>
      <c r="F169" s="604">
        <v>7882864</v>
      </c>
      <c r="G169" s="604">
        <v>7932870</v>
      </c>
      <c r="H169" s="604">
        <v>7615538</v>
      </c>
      <c r="I169" s="600">
        <v>7702208</v>
      </c>
      <c r="J169" s="601">
        <v>7986307</v>
      </c>
      <c r="K169" s="600">
        <f t="shared" ref="K169:N169" si="739">J169*K$186</f>
        <v>8217249.9238697682</v>
      </c>
      <c r="L169" s="600">
        <f t="shared" si="739"/>
        <v>8448192.8477395363</v>
      </c>
      <c r="M169" s="600">
        <f t="shared" si="739"/>
        <v>8679135.7716093045</v>
      </c>
      <c r="N169" s="600">
        <f t="shared" si="739"/>
        <v>8910078.6954790708</v>
      </c>
      <c r="O169" s="603">
        <v>597946</v>
      </c>
      <c r="P169" s="600">
        <v>325574</v>
      </c>
      <c r="Q169" s="600">
        <v>430969</v>
      </c>
      <c r="R169" s="600">
        <v>372072</v>
      </c>
      <c r="S169" s="600">
        <v>524383</v>
      </c>
      <c r="T169" s="600">
        <v>425580</v>
      </c>
      <c r="U169" s="600">
        <v>444028</v>
      </c>
      <c r="V169" s="600">
        <v>473036</v>
      </c>
      <c r="W169" s="603">
        <f t="shared" si="563"/>
        <v>473073.11725833768</v>
      </c>
      <c r="X169" s="600">
        <f t="shared" si="687"/>
        <v>473110.23451667541</v>
      </c>
      <c r="Y169" s="600">
        <f t="shared" si="687"/>
        <v>473147.35177501314</v>
      </c>
      <c r="Z169" s="601">
        <f t="shared" si="687"/>
        <v>473184.46903335082</v>
      </c>
      <c r="AA169" s="604">
        <f t="shared" si="564"/>
        <v>6862170</v>
      </c>
      <c r="AB169" s="604">
        <f t="shared" si="565"/>
        <v>6549298</v>
      </c>
      <c r="AC169" s="604">
        <f t="shared" si="566"/>
        <v>6937133</v>
      </c>
      <c r="AD169" s="604">
        <f t="shared" si="567"/>
        <v>7510792</v>
      </c>
      <c r="AE169" s="604">
        <f t="shared" si="568"/>
        <v>7408487</v>
      </c>
      <c r="AF169" s="604">
        <f t="shared" si="569"/>
        <v>7189958</v>
      </c>
      <c r="AG169" s="604">
        <f t="shared" si="570"/>
        <v>7258180</v>
      </c>
      <c r="AH169" s="604">
        <f t="shared" si="571"/>
        <v>7513271</v>
      </c>
      <c r="AI169" s="605">
        <f t="shared" si="572"/>
        <v>7744176.8066114308</v>
      </c>
      <c r="AJ169" s="604">
        <f t="shared" si="573"/>
        <v>7975082.6132228607</v>
      </c>
      <c r="AK169" s="604">
        <f t="shared" si="574"/>
        <v>8205988.4198342916</v>
      </c>
      <c r="AL169" s="606">
        <f t="shared" si="575"/>
        <v>8436894.2264457196</v>
      </c>
      <c r="AM169" s="600">
        <f t="shared" si="576"/>
        <v>5124053.75</v>
      </c>
      <c r="AN169" s="600">
        <f t="shared" si="577"/>
        <v>4687414.25</v>
      </c>
      <c r="AO169" s="600">
        <f t="shared" si="578"/>
        <v>5057079.25</v>
      </c>
      <c r="AP169" s="600">
        <f t="shared" si="579"/>
        <v>5283922</v>
      </c>
      <c r="AQ169" s="600">
        <f t="shared" si="580"/>
        <v>4827863.25</v>
      </c>
      <c r="AR169" s="600">
        <f t="shared" si="581"/>
        <v>5109135.5</v>
      </c>
      <c r="AS169" s="600">
        <f t="shared" si="582"/>
        <v>5783866.25</v>
      </c>
      <c r="AT169" s="600">
        <f t="shared" si="583"/>
        <v>6859968.5</v>
      </c>
      <c r="AU169" s="603">
        <f t="shared" si="584"/>
        <v>7090372.2089404548</v>
      </c>
      <c r="AV169" s="600">
        <f t="shared" si="688"/>
        <v>7320785.8607794112</v>
      </c>
      <c r="AW169" s="600">
        <f t="shared" si="689"/>
        <v>7551209.1047377856</v>
      </c>
      <c r="AX169" s="601">
        <f t="shared" si="690"/>
        <v>7781641.5659865336</v>
      </c>
      <c r="AY169" s="600">
        <f t="shared" si="691"/>
        <v>1738116.25</v>
      </c>
      <c r="AZ169" s="600">
        <f t="shared" si="692"/>
        <v>1861883.75</v>
      </c>
      <c r="BA169" s="600">
        <f t="shared" si="693"/>
        <v>1880053.75</v>
      </c>
      <c r="BB169" s="600">
        <f t="shared" si="694"/>
        <v>2226870</v>
      </c>
      <c r="BC169" s="600">
        <f t="shared" si="695"/>
        <v>2580623.75</v>
      </c>
      <c r="BD169" s="600">
        <f t="shared" si="696"/>
        <v>2080822.5</v>
      </c>
      <c r="BE169" s="600">
        <f t="shared" si="585"/>
        <v>1474313.75</v>
      </c>
      <c r="BF169" s="600">
        <f t="shared" si="586"/>
        <v>653302.5</v>
      </c>
      <c r="BG169" s="603">
        <f t="shared" si="587"/>
        <v>653597.98174254817</v>
      </c>
      <c r="BH169" s="600">
        <f t="shared" si="588"/>
        <v>653893.46348509646</v>
      </c>
      <c r="BI169" s="600">
        <f t="shared" si="589"/>
        <v>654188.94522764464</v>
      </c>
      <c r="BJ169" s="601">
        <f t="shared" si="590"/>
        <v>654484.42697019281</v>
      </c>
      <c r="BK169" s="604">
        <v>1390493</v>
      </c>
      <c r="BL169" s="604">
        <v>1489507</v>
      </c>
      <c r="BM169" s="604">
        <v>1504043</v>
      </c>
      <c r="BN169" s="604">
        <v>1781496</v>
      </c>
      <c r="BO169" s="604">
        <v>2064499</v>
      </c>
      <c r="BP169" s="604">
        <v>1664658</v>
      </c>
      <c r="BQ169" s="604">
        <v>1179451</v>
      </c>
      <c r="BR169" s="604">
        <v>522642</v>
      </c>
      <c r="BS169" s="605">
        <f t="shared" si="591"/>
        <v>522878.38539403857</v>
      </c>
      <c r="BT169" s="604">
        <f t="shared" si="697"/>
        <v>523114.77078807715</v>
      </c>
      <c r="BU169" s="604">
        <f t="shared" si="697"/>
        <v>523351.15618211572</v>
      </c>
      <c r="BV169" s="606">
        <f t="shared" si="697"/>
        <v>523587.54157615424</v>
      </c>
      <c r="BW169" s="604">
        <f t="shared" si="725"/>
        <v>1390493</v>
      </c>
      <c r="BX169" s="604">
        <f t="shared" si="726"/>
        <v>1489507</v>
      </c>
      <c r="BY169" s="604">
        <f t="shared" si="727"/>
        <v>1504043</v>
      </c>
      <c r="BZ169" s="604">
        <f t="shared" si="728"/>
        <v>1781496</v>
      </c>
      <c r="CA169" s="604">
        <f t="shared" si="729"/>
        <v>2064499</v>
      </c>
      <c r="CB169" s="604">
        <f t="shared" si="730"/>
        <v>1664658</v>
      </c>
      <c r="CC169" s="604">
        <f t="shared" si="731"/>
        <v>1179451</v>
      </c>
      <c r="CD169" s="604">
        <f t="shared" si="599"/>
        <v>522642</v>
      </c>
      <c r="CE169" s="604"/>
      <c r="CF169" s="604"/>
      <c r="CG169" s="604"/>
      <c r="CH169" s="606"/>
      <c r="CI169" s="159">
        <f t="shared" si="604"/>
        <v>255.85714285714286</v>
      </c>
      <c r="CJ169" s="157">
        <v>259</v>
      </c>
      <c r="CK169" s="158">
        <v>245</v>
      </c>
      <c r="CL169" s="158">
        <v>263</v>
      </c>
      <c r="CM169" s="158">
        <v>262</v>
      </c>
      <c r="CN169" s="158">
        <v>252</v>
      </c>
      <c r="CO169" s="158">
        <v>253</v>
      </c>
      <c r="CP169" s="158">
        <v>256</v>
      </c>
      <c r="CQ169" s="158">
        <v>260</v>
      </c>
      <c r="CR169" s="157">
        <f t="shared" si="605"/>
        <v>264.80180203635314</v>
      </c>
      <c r="CS169" s="158">
        <f t="shared" si="698"/>
        <v>269.60360407270628</v>
      </c>
      <c r="CT169" s="158">
        <f t="shared" si="698"/>
        <v>274.40540610905941</v>
      </c>
      <c r="CU169" s="158">
        <f t="shared" si="698"/>
        <v>279.20720814541255</v>
      </c>
      <c r="CV169" s="310">
        <f t="shared" si="606"/>
        <v>272.00450509088284</v>
      </c>
      <c r="CW169" s="604">
        <f t="shared" si="607"/>
        <v>23942.636025356122</v>
      </c>
      <c r="CX169" s="600">
        <f t="shared" si="532"/>
        <v>23942.636025356122</v>
      </c>
      <c r="CY169" s="604">
        <f t="shared" si="533"/>
        <v>25032.781477250788</v>
      </c>
      <c r="CZ169" s="604">
        <f t="shared" si="534"/>
        <v>25146.285287234725</v>
      </c>
      <c r="DA169" s="604">
        <f t="shared" si="535"/>
        <v>25232.422514871636</v>
      </c>
      <c r="DB169" s="604">
        <f t="shared" si="536"/>
        <v>26048.122113012643</v>
      </c>
      <c r="DC169" s="604">
        <f t="shared" si="536"/>
        <v>26479.357627926373</v>
      </c>
      <c r="DD169" s="604">
        <f t="shared" ref="DD169" si="740">DD168</f>
        <v>26931.540509428491</v>
      </c>
      <c r="DE169" s="605">
        <f t="shared" si="536"/>
        <v>27150.99054421578</v>
      </c>
      <c r="DF169" s="604">
        <f t="shared" si="536"/>
        <v>27524.333956490984</v>
      </c>
      <c r="DG169" s="604">
        <f t="shared" si="536"/>
        <v>27884.378428171603</v>
      </c>
      <c r="DH169" s="606">
        <f t="shared" si="536"/>
        <v>28231.822111100952</v>
      </c>
      <c r="DJ169" s="9" t="s">
        <v>162</v>
      </c>
      <c r="DK169" s="603">
        <f t="shared" si="700"/>
        <v>6710.8735521235521</v>
      </c>
      <c r="DL169" s="600">
        <f t="shared" si="701"/>
        <v>7599.5255102040819</v>
      </c>
      <c r="DM169" s="600">
        <f t="shared" si="702"/>
        <v>7148.4933460076045</v>
      </c>
      <c r="DN169" s="600">
        <f t="shared" si="703"/>
        <v>8499.5038167938928</v>
      </c>
      <c r="DO169" s="600">
        <f t="shared" si="704"/>
        <v>10240.570436507936</v>
      </c>
      <c r="DP169" s="600">
        <f t="shared" si="705"/>
        <v>8224.5948616600799</v>
      </c>
      <c r="DQ169" s="600">
        <f t="shared" si="706"/>
        <v>5759.0380859375</v>
      </c>
      <c r="DR169" s="601">
        <f t="shared" si="707"/>
        <v>2512.7019230769229</v>
      </c>
      <c r="DS169" s="600">
        <f t="shared" si="708"/>
        <v>2468.2535266614968</v>
      </c>
      <c r="DT169" s="600">
        <f t="shared" si="709"/>
        <v>2425.3884354927077</v>
      </c>
      <c r="DU169" s="600">
        <f t="shared" si="710"/>
        <v>2384.023531109458</v>
      </c>
      <c r="DV169" s="600">
        <f t="shared" si="711"/>
        <v>2344.0814129316245</v>
      </c>
      <c r="DW169" s="603">
        <f t="shared" si="712"/>
        <v>19783.991312741313</v>
      </c>
      <c r="DX169" s="600">
        <f t="shared" si="713"/>
        <v>19132.303061224491</v>
      </c>
      <c r="DY169" s="600">
        <f t="shared" si="714"/>
        <v>19228.438212927758</v>
      </c>
      <c r="DZ169" s="600">
        <f t="shared" si="715"/>
        <v>20167.641221374044</v>
      </c>
      <c r="EA169" s="600">
        <f t="shared" si="716"/>
        <v>19158.1875</v>
      </c>
      <c r="EB169" s="600">
        <f t="shared" si="717"/>
        <v>20194.211462450592</v>
      </c>
      <c r="EC169" s="600">
        <f t="shared" si="718"/>
        <v>22593.2275390625</v>
      </c>
      <c r="ED169" s="600">
        <f t="shared" si="719"/>
        <v>26384.494230769229</v>
      </c>
      <c r="EE169" s="603">
        <f t="shared" si="720"/>
        <v>26776.928141506596</v>
      </c>
      <c r="EF169" s="600">
        <f t="shared" si="721"/>
        <v>27155.383085173435</v>
      </c>
      <c r="EG169" s="600">
        <f t="shared" si="722"/>
        <v>27520.592912827917</v>
      </c>
      <c r="EH169" s="601">
        <f t="shared" si="723"/>
        <v>27873.240992483286</v>
      </c>
      <c r="EI169" s="603">
        <f t="shared" si="733"/>
        <v>26494.864864864867</v>
      </c>
      <c r="EJ169" s="600">
        <f t="shared" si="734"/>
        <v>26731.828571428574</v>
      </c>
      <c r="EK169" s="600">
        <f t="shared" si="735"/>
        <v>26376.931558935365</v>
      </c>
      <c r="EL169" s="600">
        <f t="shared" si="736"/>
        <v>28667.145038167939</v>
      </c>
      <c r="EM169" s="600">
        <f t="shared" si="737"/>
        <v>29398.757936507936</v>
      </c>
      <c r="EN169" s="600">
        <f t="shared" si="738"/>
        <v>28418.806324110672</v>
      </c>
      <c r="EO169" s="600">
        <f t="shared" si="615"/>
        <v>28352.265625</v>
      </c>
      <c r="EP169" s="601">
        <f t="shared" si="616"/>
        <v>28897.196153846151</v>
      </c>
      <c r="EQ169" s="600">
        <f t="shared" si="617"/>
        <v>29245.181668168094</v>
      </c>
      <c r="ER169" s="600">
        <f t="shared" si="618"/>
        <v>29580.771520666141</v>
      </c>
      <c r="ES169" s="600">
        <f t="shared" si="619"/>
        <v>29904.616443937375</v>
      </c>
      <c r="ET169" s="601">
        <f t="shared" si="620"/>
        <v>30217.32240541491</v>
      </c>
      <c r="EV169" s="225"/>
      <c r="EW169" s="226"/>
      <c r="EX169" s="226"/>
      <c r="EY169" s="226"/>
      <c r="EZ169" s="226"/>
      <c r="FA169" s="226"/>
      <c r="FB169" s="226"/>
      <c r="FC169" s="226"/>
      <c r="FD169" s="225"/>
      <c r="FE169" s="226"/>
      <c r="FF169" s="226"/>
      <c r="FG169" s="227"/>
    </row>
    <row r="170" spans="1:163" x14ac:dyDescent="0.25">
      <c r="A170" s="108">
        <v>211</v>
      </c>
      <c r="B170" s="130" t="s">
        <v>163</v>
      </c>
      <c r="C170" s="605">
        <v>1573294</v>
      </c>
      <c r="D170" s="604">
        <v>1467435</v>
      </c>
      <c r="E170" s="604">
        <v>1514735</v>
      </c>
      <c r="F170" s="604">
        <v>1735539</v>
      </c>
      <c r="G170" s="604">
        <v>1499581</v>
      </c>
      <c r="H170" s="604">
        <v>1590318</v>
      </c>
      <c r="I170" s="600">
        <v>1612197</v>
      </c>
      <c r="J170" s="601">
        <v>1531869</v>
      </c>
      <c r="K170" s="600">
        <f t="shared" ref="K170:N170" si="741">J170*K$186</f>
        <v>1576166.6091259024</v>
      </c>
      <c r="L170" s="600">
        <f t="shared" si="741"/>
        <v>1620464.2182518048</v>
      </c>
      <c r="M170" s="600">
        <f t="shared" si="741"/>
        <v>1664761.827377707</v>
      </c>
      <c r="N170" s="600">
        <f t="shared" si="741"/>
        <v>1709059.4365036089</v>
      </c>
      <c r="O170" s="603">
        <v>111546</v>
      </c>
      <c r="P170" s="600">
        <v>107473</v>
      </c>
      <c r="Q170" s="600">
        <v>89842</v>
      </c>
      <c r="R170" s="600">
        <v>99422</v>
      </c>
      <c r="S170" s="600">
        <v>137553</v>
      </c>
      <c r="T170" s="600">
        <v>111359</v>
      </c>
      <c r="U170" s="600">
        <v>110742</v>
      </c>
      <c r="V170" s="600">
        <v>115139</v>
      </c>
      <c r="W170" s="603">
        <f t="shared" si="563"/>
        <v>115148.03450056177</v>
      </c>
      <c r="X170" s="600">
        <f t="shared" si="687"/>
        <v>115157.06900112356</v>
      </c>
      <c r="Y170" s="600">
        <f t="shared" si="687"/>
        <v>115166.10350168534</v>
      </c>
      <c r="Z170" s="601">
        <f t="shared" si="687"/>
        <v>115175.13800224713</v>
      </c>
      <c r="AA170" s="604">
        <f t="shared" si="564"/>
        <v>1461748</v>
      </c>
      <c r="AB170" s="604">
        <f t="shared" si="565"/>
        <v>1359962</v>
      </c>
      <c r="AC170" s="604">
        <f t="shared" si="566"/>
        <v>1424893</v>
      </c>
      <c r="AD170" s="604">
        <f t="shared" si="567"/>
        <v>1636117</v>
      </c>
      <c r="AE170" s="604">
        <f t="shared" si="568"/>
        <v>1362028</v>
      </c>
      <c r="AF170" s="604">
        <f t="shared" si="569"/>
        <v>1478959</v>
      </c>
      <c r="AG170" s="604">
        <f t="shared" si="570"/>
        <v>1501455</v>
      </c>
      <c r="AH170" s="604">
        <f t="shared" si="571"/>
        <v>1416730</v>
      </c>
      <c r="AI170" s="605">
        <f t="shared" si="572"/>
        <v>1461018.5746253408</v>
      </c>
      <c r="AJ170" s="604">
        <f t="shared" si="573"/>
        <v>1505307.1492506813</v>
      </c>
      <c r="AK170" s="604">
        <f t="shared" si="574"/>
        <v>1549595.7238760216</v>
      </c>
      <c r="AL170" s="606">
        <f t="shared" si="575"/>
        <v>1593884.2985013619</v>
      </c>
      <c r="AM170" s="600">
        <f t="shared" si="576"/>
        <v>1278728</v>
      </c>
      <c r="AN170" s="600">
        <f t="shared" si="577"/>
        <v>1114302</v>
      </c>
      <c r="AO170" s="600">
        <f t="shared" si="578"/>
        <v>1223061.75</v>
      </c>
      <c r="AP170" s="600">
        <f t="shared" si="579"/>
        <v>1457149.5</v>
      </c>
      <c r="AQ170" s="600">
        <f t="shared" si="580"/>
        <v>1297294.25</v>
      </c>
      <c r="AR170" s="600">
        <f t="shared" si="581"/>
        <v>1395992.75</v>
      </c>
      <c r="AS170" s="600">
        <f t="shared" si="582"/>
        <v>1487828.75</v>
      </c>
      <c r="AT170" s="600">
        <f t="shared" si="583"/>
        <v>1416666.25</v>
      </c>
      <c r="AU170" s="603">
        <f t="shared" si="584"/>
        <v>1461018.5746253408</v>
      </c>
      <c r="AV170" s="600">
        <f t="shared" si="688"/>
        <v>1505307.1492506813</v>
      </c>
      <c r="AW170" s="600">
        <f t="shared" si="689"/>
        <v>1549595.7238760216</v>
      </c>
      <c r="AX170" s="601">
        <f t="shared" si="690"/>
        <v>1593884.2985013619</v>
      </c>
      <c r="AY170" s="600">
        <f t="shared" si="691"/>
        <v>183020</v>
      </c>
      <c r="AZ170" s="600">
        <f t="shared" si="692"/>
        <v>245660</v>
      </c>
      <c r="BA170" s="600">
        <f t="shared" si="693"/>
        <v>201831.25</v>
      </c>
      <c r="BB170" s="600">
        <f t="shared" si="694"/>
        <v>178967.5</v>
      </c>
      <c r="BC170" s="600">
        <f t="shared" si="695"/>
        <v>64733.75</v>
      </c>
      <c r="BD170" s="600">
        <f t="shared" si="696"/>
        <v>82966.25</v>
      </c>
      <c r="BE170" s="600">
        <f t="shared" si="585"/>
        <v>13626.25</v>
      </c>
      <c r="BF170" s="600">
        <f t="shared" si="586"/>
        <v>63.75</v>
      </c>
      <c r="BG170" s="603">
        <f t="shared" si="587"/>
        <v>63.778833444059146</v>
      </c>
      <c r="BH170" s="600">
        <f t="shared" si="588"/>
        <v>63.807666888118284</v>
      </c>
      <c r="BI170" s="600">
        <f t="shared" si="589"/>
        <v>63.836500332177422</v>
      </c>
      <c r="BJ170" s="601">
        <f t="shared" si="590"/>
        <v>63.865333776236568</v>
      </c>
      <c r="BK170" s="604">
        <v>146416</v>
      </c>
      <c r="BL170" s="604">
        <v>196528</v>
      </c>
      <c r="BM170" s="604">
        <v>161465</v>
      </c>
      <c r="BN170" s="604">
        <v>143174</v>
      </c>
      <c r="BO170" s="604">
        <v>51787</v>
      </c>
      <c r="BP170" s="604">
        <v>66373</v>
      </c>
      <c r="BQ170" s="604">
        <v>10901</v>
      </c>
      <c r="BR170" s="604">
        <v>51</v>
      </c>
      <c r="BS170" s="605">
        <f t="shared" si="591"/>
        <v>51.023066755247314</v>
      </c>
      <c r="BT170" s="604">
        <f t="shared" si="697"/>
        <v>51.046133510494627</v>
      </c>
      <c r="BU170" s="604">
        <f t="shared" si="697"/>
        <v>51.069200265741941</v>
      </c>
      <c r="BV170" s="606">
        <f t="shared" si="697"/>
        <v>51.092267020989254</v>
      </c>
      <c r="BW170" s="604">
        <f t="shared" si="725"/>
        <v>146416</v>
      </c>
      <c r="BX170" s="604">
        <f t="shared" si="726"/>
        <v>196528</v>
      </c>
      <c r="BY170" s="604">
        <f t="shared" si="727"/>
        <v>161465</v>
      </c>
      <c r="BZ170" s="604">
        <f t="shared" si="728"/>
        <v>143174</v>
      </c>
      <c r="CA170" s="604">
        <f t="shared" si="729"/>
        <v>51787</v>
      </c>
      <c r="CB170" s="604">
        <f t="shared" si="730"/>
        <v>66373</v>
      </c>
      <c r="CC170" s="604">
        <f t="shared" si="731"/>
        <v>10901</v>
      </c>
      <c r="CD170" s="604">
        <f t="shared" si="599"/>
        <v>51</v>
      </c>
      <c r="CE170" s="604"/>
      <c r="CF170" s="604"/>
      <c r="CG170" s="604"/>
      <c r="CH170" s="606"/>
      <c r="CI170" s="159">
        <f t="shared" si="604"/>
        <v>63.142857142857146</v>
      </c>
      <c r="CJ170" s="157">
        <v>58</v>
      </c>
      <c r="CK170" s="158">
        <v>62</v>
      </c>
      <c r="CL170" s="158">
        <v>70</v>
      </c>
      <c r="CM170" s="158">
        <v>69</v>
      </c>
      <c r="CN170" s="158">
        <v>63</v>
      </c>
      <c r="CO170" s="158">
        <v>71</v>
      </c>
      <c r="CP170" s="158">
        <v>58</v>
      </c>
      <c r="CQ170" s="158">
        <v>49</v>
      </c>
      <c r="CR170" s="157">
        <f t="shared" si="605"/>
        <v>49.904954999158861</v>
      </c>
      <c r="CS170" s="158">
        <f t="shared" si="698"/>
        <v>50.809909998317721</v>
      </c>
      <c r="CT170" s="158">
        <f t="shared" si="698"/>
        <v>51.714864997476582</v>
      </c>
      <c r="CU170" s="158">
        <f t="shared" si="698"/>
        <v>52.619819996635442</v>
      </c>
      <c r="CV170" s="310">
        <f t="shared" si="606"/>
        <v>51.262387497897151</v>
      </c>
      <c r="CW170" s="604">
        <f t="shared" si="607"/>
        <v>23942.636025356122</v>
      </c>
      <c r="CX170" s="600">
        <f t="shared" si="532"/>
        <v>23942.636025356122</v>
      </c>
      <c r="CY170" s="604">
        <f t="shared" si="533"/>
        <v>25032.781477250788</v>
      </c>
      <c r="CZ170" s="604">
        <f t="shared" si="534"/>
        <v>25146.285287234725</v>
      </c>
      <c r="DA170" s="604">
        <f t="shared" si="535"/>
        <v>25232.422514871636</v>
      </c>
      <c r="DB170" s="604">
        <f t="shared" si="536"/>
        <v>26048.122113012643</v>
      </c>
      <c r="DC170" s="604">
        <f t="shared" si="536"/>
        <v>26479.357627926373</v>
      </c>
      <c r="DD170" s="604">
        <f t="shared" ref="DD170" si="742">DD169</f>
        <v>26931.540509428491</v>
      </c>
      <c r="DE170" s="605">
        <f t="shared" si="536"/>
        <v>27150.99054421578</v>
      </c>
      <c r="DF170" s="604">
        <f t="shared" si="536"/>
        <v>27524.333956490984</v>
      </c>
      <c r="DG170" s="604">
        <f t="shared" si="536"/>
        <v>27884.378428171603</v>
      </c>
      <c r="DH170" s="606">
        <f t="shared" si="536"/>
        <v>28231.822111100952</v>
      </c>
      <c r="DJ170" s="9" t="s">
        <v>163</v>
      </c>
      <c r="DK170" s="603">
        <f t="shared" si="700"/>
        <v>3155.5172413793102</v>
      </c>
      <c r="DL170" s="600">
        <f t="shared" si="701"/>
        <v>3962.2580645161293</v>
      </c>
      <c r="DM170" s="600">
        <f t="shared" si="702"/>
        <v>2883.3035714285716</v>
      </c>
      <c r="DN170" s="600">
        <f t="shared" si="703"/>
        <v>2593.731884057971</v>
      </c>
      <c r="DO170" s="600">
        <f t="shared" si="704"/>
        <v>1027.5198412698412</v>
      </c>
      <c r="DP170" s="600">
        <f t="shared" si="705"/>
        <v>1168.5387323943662</v>
      </c>
      <c r="DQ170" s="600">
        <f t="shared" si="706"/>
        <v>234.93534482758622</v>
      </c>
      <c r="DR170" s="601">
        <f t="shared" si="707"/>
        <v>1.3010204081632653</v>
      </c>
      <c r="DS170" s="600">
        <f t="shared" si="708"/>
        <v>1.2780060305661858</v>
      </c>
      <c r="DT170" s="600">
        <f t="shared" si="709"/>
        <v>1.2558114527309912</v>
      </c>
      <c r="DU170" s="600">
        <f t="shared" si="710"/>
        <v>1.2343936377923894</v>
      </c>
      <c r="DV170" s="600">
        <f t="shared" si="711"/>
        <v>1.2137125094749501</v>
      </c>
      <c r="DW170" s="603">
        <f t="shared" si="712"/>
        <v>22047.03448275862</v>
      </c>
      <c r="DX170" s="600">
        <f t="shared" si="713"/>
        <v>17972.612903225807</v>
      </c>
      <c r="DY170" s="600">
        <f t="shared" si="714"/>
        <v>17472.310714285715</v>
      </c>
      <c r="DZ170" s="600">
        <f t="shared" si="715"/>
        <v>21118.108695652172</v>
      </c>
      <c r="EA170" s="600">
        <f t="shared" si="716"/>
        <v>20591.972222222223</v>
      </c>
      <c r="EB170" s="600">
        <f t="shared" si="717"/>
        <v>19661.869718309859</v>
      </c>
      <c r="EC170" s="600">
        <f t="shared" si="718"/>
        <v>25652.219827586207</v>
      </c>
      <c r="ED170" s="600">
        <f t="shared" si="719"/>
        <v>28911.556122448979</v>
      </c>
      <c r="EE170" s="603">
        <f t="shared" si="720"/>
        <v>29274.74427772795</v>
      </c>
      <c r="EF170" s="600">
        <f t="shared" si="721"/>
        <v>29624.995234859314</v>
      </c>
      <c r="EG170" s="600">
        <f t="shared" si="722"/>
        <v>29962.988155364972</v>
      </c>
      <c r="EH170" s="601">
        <f t="shared" si="723"/>
        <v>30289.355479921745</v>
      </c>
      <c r="EI170" s="603">
        <f t="shared" si="733"/>
        <v>25202.551724137931</v>
      </c>
      <c r="EJ170" s="600">
        <f t="shared" si="734"/>
        <v>21934.870967741936</v>
      </c>
      <c r="EK170" s="600">
        <f t="shared" si="735"/>
        <v>20355.614285714288</v>
      </c>
      <c r="EL170" s="600">
        <f t="shared" si="736"/>
        <v>23711.840579710144</v>
      </c>
      <c r="EM170" s="600">
        <f t="shared" si="737"/>
        <v>21619.492063492064</v>
      </c>
      <c r="EN170" s="600">
        <f t="shared" si="738"/>
        <v>20830.408450704224</v>
      </c>
      <c r="EO170" s="600">
        <f t="shared" si="615"/>
        <v>25887.155172413793</v>
      </c>
      <c r="EP170" s="601">
        <f t="shared" si="616"/>
        <v>28912.857142857141</v>
      </c>
      <c r="EQ170" s="600">
        <f t="shared" si="617"/>
        <v>29276.022283758517</v>
      </c>
      <c r="ER170" s="600">
        <f t="shared" si="618"/>
        <v>29626.251046312045</v>
      </c>
      <c r="ES170" s="600">
        <f t="shared" si="619"/>
        <v>29964.222549002763</v>
      </c>
      <c r="ET170" s="601">
        <f t="shared" si="620"/>
        <v>30290.56919243122</v>
      </c>
      <c r="EV170" s="225"/>
      <c r="EW170" s="226"/>
      <c r="EX170" s="226"/>
      <c r="EY170" s="226"/>
      <c r="EZ170" s="226"/>
      <c r="FA170" s="226"/>
      <c r="FB170" s="226"/>
      <c r="FC170" s="226"/>
      <c r="FD170" s="225"/>
      <c r="FE170" s="226"/>
      <c r="FF170" s="226"/>
      <c r="FG170" s="227"/>
    </row>
    <row r="171" spans="1:163" x14ac:dyDescent="0.25">
      <c r="A171" s="108">
        <v>212</v>
      </c>
      <c r="B171" s="130" t="s">
        <v>164</v>
      </c>
      <c r="C171" s="605">
        <v>4291137</v>
      </c>
      <c r="D171" s="604">
        <v>4525293</v>
      </c>
      <c r="E171" s="604">
        <v>4288686</v>
      </c>
      <c r="F171" s="604">
        <v>4420957</v>
      </c>
      <c r="G171" s="604">
        <v>4550137</v>
      </c>
      <c r="H171" s="604">
        <v>4199788</v>
      </c>
      <c r="I171" s="600">
        <v>4196915</v>
      </c>
      <c r="J171" s="601">
        <v>3930373</v>
      </c>
      <c r="K171" s="600">
        <f t="shared" ref="K171:N171" si="743">J171*K$186</f>
        <v>4044029.0155424518</v>
      </c>
      <c r="L171" s="600">
        <f t="shared" si="743"/>
        <v>4157685.0310849035</v>
      </c>
      <c r="M171" s="600">
        <f t="shared" si="743"/>
        <v>4271341.0466273548</v>
      </c>
      <c r="N171" s="600">
        <f t="shared" si="743"/>
        <v>4384997.0621698061</v>
      </c>
      <c r="O171" s="603">
        <v>291292</v>
      </c>
      <c r="P171" s="600">
        <v>222141</v>
      </c>
      <c r="Q171" s="600">
        <v>235173</v>
      </c>
      <c r="R171" s="600">
        <v>242517</v>
      </c>
      <c r="S171" s="600">
        <v>269049</v>
      </c>
      <c r="T171" s="600">
        <v>318787</v>
      </c>
      <c r="U171" s="600">
        <v>239856</v>
      </c>
      <c r="V171" s="600">
        <v>276715</v>
      </c>
      <c r="W171" s="603">
        <f t="shared" si="563"/>
        <v>276736.71272829321</v>
      </c>
      <c r="X171" s="600">
        <f t="shared" si="687"/>
        <v>276758.42545658647</v>
      </c>
      <c r="Y171" s="600">
        <f t="shared" si="687"/>
        <v>276780.13818487973</v>
      </c>
      <c r="Z171" s="601">
        <f t="shared" si="687"/>
        <v>276801.85091317294</v>
      </c>
      <c r="AA171" s="604">
        <f t="shared" si="564"/>
        <v>3999845</v>
      </c>
      <c r="AB171" s="604">
        <f t="shared" si="565"/>
        <v>4303152</v>
      </c>
      <c r="AC171" s="604">
        <f t="shared" si="566"/>
        <v>4053513</v>
      </c>
      <c r="AD171" s="604">
        <f t="shared" si="567"/>
        <v>4178440</v>
      </c>
      <c r="AE171" s="604">
        <f t="shared" si="568"/>
        <v>4281088</v>
      </c>
      <c r="AF171" s="604">
        <f t="shared" si="569"/>
        <v>3881001</v>
      </c>
      <c r="AG171" s="604">
        <f t="shared" si="570"/>
        <v>3957059</v>
      </c>
      <c r="AH171" s="604">
        <f t="shared" si="571"/>
        <v>3653658</v>
      </c>
      <c r="AI171" s="605">
        <f t="shared" si="572"/>
        <v>3767292.3028141586</v>
      </c>
      <c r="AJ171" s="604">
        <f t="shared" si="573"/>
        <v>3880926.6056283172</v>
      </c>
      <c r="AK171" s="604">
        <f t="shared" si="574"/>
        <v>3994560.9084424749</v>
      </c>
      <c r="AL171" s="606">
        <f t="shared" si="575"/>
        <v>4108195.211256633</v>
      </c>
      <c r="AM171" s="600">
        <f t="shared" si="576"/>
        <v>3818250</v>
      </c>
      <c r="AN171" s="600">
        <f t="shared" si="577"/>
        <v>4139788.25</v>
      </c>
      <c r="AO171" s="600">
        <f t="shared" si="578"/>
        <v>3926639.25</v>
      </c>
      <c r="AP171" s="600">
        <f t="shared" si="579"/>
        <v>4072266.25</v>
      </c>
      <c r="AQ171" s="600">
        <f t="shared" si="580"/>
        <v>4213441.75</v>
      </c>
      <c r="AR171" s="600">
        <f t="shared" si="581"/>
        <v>3867162.25</v>
      </c>
      <c r="AS171" s="600">
        <f t="shared" si="582"/>
        <v>3952581.5</v>
      </c>
      <c r="AT171" s="600">
        <f t="shared" si="583"/>
        <v>3652893</v>
      </c>
      <c r="AU171" s="603">
        <f t="shared" si="584"/>
        <v>3767292.3028141586</v>
      </c>
      <c r="AV171" s="600">
        <f t="shared" si="688"/>
        <v>3880926.6056283172</v>
      </c>
      <c r="AW171" s="600">
        <f t="shared" si="689"/>
        <v>3994560.9084424749</v>
      </c>
      <c r="AX171" s="601">
        <f t="shared" si="690"/>
        <v>4108195.211256633</v>
      </c>
      <c r="AY171" s="600">
        <f t="shared" si="691"/>
        <v>181595</v>
      </c>
      <c r="AZ171" s="600">
        <f t="shared" si="692"/>
        <v>163363.75</v>
      </c>
      <c r="BA171" s="600">
        <f t="shared" si="693"/>
        <v>126873.75</v>
      </c>
      <c r="BB171" s="600">
        <f t="shared" si="694"/>
        <v>106173.75</v>
      </c>
      <c r="BC171" s="600">
        <f t="shared" si="695"/>
        <v>67646.25</v>
      </c>
      <c r="BD171" s="600">
        <f t="shared" si="696"/>
        <v>13838.75</v>
      </c>
      <c r="BE171" s="600">
        <f t="shared" si="585"/>
        <v>4477.5</v>
      </c>
      <c r="BF171" s="600">
        <f t="shared" si="586"/>
        <v>765</v>
      </c>
      <c r="BG171" s="603">
        <f t="shared" si="587"/>
        <v>765.34600132870969</v>
      </c>
      <c r="BH171" s="600">
        <f t="shared" si="588"/>
        <v>765.69200265741938</v>
      </c>
      <c r="BI171" s="600">
        <f t="shared" si="589"/>
        <v>766.03800398612918</v>
      </c>
      <c r="BJ171" s="601">
        <f t="shared" si="590"/>
        <v>766.38400531483876</v>
      </c>
      <c r="BK171" s="604">
        <v>145276</v>
      </c>
      <c r="BL171" s="604">
        <v>130691</v>
      </c>
      <c r="BM171" s="604">
        <v>101499</v>
      </c>
      <c r="BN171" s="604">
        <v>84939</v>
      </c>
      <c r="BO171" s="604">
        <v>54117</v>
      </c>
      <c r="BP171" s="604">
        <v>11071</v>
      </c>
      <c r="BQ171" s="604">
        <v>3582</v>
      </c>
      <c r="BR171" s="604">
        <v>612</v>
      </c>
      <c r="BS171" s="605">
        <f t="shared" si="591"/>
        <v>612.27680106296771</v>
      </c>
      <c r="BT171" s="604">
        <f t="shared" si="697"/>
        <v>612.55360212593553</v>
      </c>
      <c r="BU171" s="604">
        <f t="shared" si="697"/>
        <v>612.83040318890335</v>
      </c>
      <c r="BV171" s="606">
        <f t="shared" si="697"/>
        <v>613.10720425187105</v>
      </c>
      <c r="BW171" s="604">
        <f t="shared" si="725"/>
        <v>145276</v>
      </c>
      <c r="BX171" s="604">
        <f t="shared" si="726"/>
        <v>130691</v>
      </c>
      <c r="BY171" s="604">
        <f t="shared" si="727"/>
        <v>101499</v>
      </c>
      <c r="BZ171" s="604">
        <f t="shared" si="728"/>
        <v>84939</v>
      </c>
      <c r="CA171" s="604">
        <f t="shared" si="729"/>
        <v>54117</v>
      </c>
      <c r="CB171" s="604">
        <f t="shared" si="730"/>
        <v>11071</v>
      </c>
      <c r="CC171" s="604">
        <f t="shared" si="731"/>
        <v>3582</v>
      </c>
      <c r="CD171" s="604">
        <f t="shared" si="599"/>
        <v>612</v>
      </c>
      <c r="CE171" s="604"/>
      <c r="CF171" s="604"/>
      <c r="CG171" s="604"/>
      <c r="CH171" s="606"/>
      <c r="CI171" s="159">
        <f t="shared" si="604"/>
        <v>119.57142857142857</v>
      </c>
      <c r="CJ171" s="157">
        <v>131</v>
      </c>
      <c r="CK171" s="158">
        <v>124</v>
      </c>
      <c r="CL171" s="158">
        <v>129</v>
      </c>
      <c r="CM171" s="158">
        <v>126</v>
      </c>
      <c r="CN171" s="158">
        <v>126</v>
      </c>
      <c r="CO171" s="158">
        <v>115</v>
      </c>
      <c r="CP171" s="158">
        <v>109</v>
      </c>
      <c r="CQ171" s="158">
        <v>108</v>
      </c>
      <c r="CR171" s="157">
        <f t="shared" si="605"/>
        <v>109.99459469202361</v>
      </c>
      <c r="CS171" s="158">
        <f t="shared" si="698"/>
        <v>111.98918938404722</v>
      </c>
      <c r="CT171" s="158">
        <f t="shared" si="698"/>
        <v>113.98378407607083</v>
      </c>
      <c r="CU171" s="158">
        <f t="shared" si="698"/>
        <v>115.97837876809444</v>
      </c>
      <c r="CV171" s="310">
        <f t="shared" si="606"/>
        <v>112.98648673005903</v>
      </c>
      <c r="CW171" s="604">
        <f t="shared" si="607"/>
        <v>23942.636025356122</v>
      </c>
      <c r="CX171" s="600">
        <f t="shared" si="532"/>
        <v>23942.636025356122</v>
      </c>
      <c r="CY171" s="604">
        <f t="shared" si="533"/>
        <v>25032.781477250788</v>
      </c>
      <c r="CZ171" s="604">
        <f t="shared" si="534"/>
        <v>25146.285287234725</v>
      </c>
      <c r="DA171" s="604">
        <f t="shared" si="535"/>
        <v>25232.422514871636</v>
      </c>
      <c r="DB171" s="604">
        <f t="shared" si="536"/>
        <v>26048.122113012643</v>
      </c>
      <c r="DC171" s="604">
        <f t="shared" si="536"/>
        <v>26479.357627926373</v>
      </c>
      <c r="DD171" s="604">
        <f t="shared" ref="DD171" si="744">DD170</f>
        <v>26931.540509428491</v>
      </c>
      <c r="DE171" s="605">
        <f t="shared" si="536"/>
        <v>27150.99054421578</v>
      </c>
      <c r="DF171" s="604">
        <f t="shared" si="536"/>
        <v>27524.333956490984</v>
      </c>
      <c r="DG171" s="604">
        <f t="shared" si="536"/>
        <v>27884.378428171603</v>
      </c>
      <c r="DH171" s="606">
        <f t="shared" si="536"/>
        <v>28231.822111100952</v>
      </c>
      <c r="DJ171" s="9" t="s">
        <v>164</v>
      </c>
      <c r="DK171" s="603">
        <f t="shared" si="700"/>
        <v>1386.2213740458014</v>
      </c>
      <c r="DL171" s="600">
        <f t="shared" si="701"/>
        <v>1317.4495967741937</v>
      </c>
      <c r="DM171" s="600">
        <f t="shared" si="702"/>
        <v>983.51744186046517</v>
      </c>
      <c r="DN171" s="600">
        <f t="shared" si="703"/>
        <v>842.64880952380952</v>
      </c>
      <c r="DO171" s="600">
        <f t="shared" si="704"/>
        <v>536.875</v>
      </c>
      <c r="DP171" s="600">
        <f t="shared" si="705"/>
        <v>120.33695652173913</v>
      </c>
      <c r="DQ171" s="600">
        <f t="shared" si="706"/>
        <v>41.077981651376149</v>
      </c>
      <c r="DR171" s="601">
        <f t="shared" si="707"/>
        <v>7.083333333333333</v>
      </c>
      <c r="DS171" s="600">
        <f t="shared" si="708"/>
        <v>6.9580328330825667</v>
      </c>
      <c r="DT171" s="600">
        <f t="shared" si="709"/>
        <v>6.8371956870909507</v>
      </c>
      <c r="DU171" s="600">
        <f t="shared" si="710"/>
        <v>6.7205875835363429</v>
      </c>
      <c r="DV171" s="600">
        <f t="shared" si="711"/>
        <v>6.6079903293636173</v>
      </c>
      <c r="DW171" s="603">
        <f t="shared" si="712"/>
        <v>29146.946564885497</v>
      </c>
      <c r="DX171" s="600">
        <f t="shared" si="713"/>
        <v>33385.389112903227</v>
      </c>
      <c r="DY171" s="600">
        <f t="shared" si="714"/>
        <v>30439.06395348837</v>
      </c>
      <c r="DZ171" s="600">
        <f t="shared" si="715"/>
        <v>32319.573412698413</v>
      </c>
      <c r="EA171" s="600">
        <f t="shared" si="716"/>
        <v>33440.013888888891</v>
      </c>
      <c r="EB171" s="600">
        <f t="shared" si="717"/>
        <v>33627.497826086954</v>
      </c>
      <c r="EC171" s="600">
        <f t="shared" si="718"/>
        <v>36262.215596330272</v>
      </c>
      <c r="ED171" s="600">
        <f t="shared" si="719"/>
        <v>33823.083333333336</v>
      </c>
      <c r="EE171" s="603">
        <f t="shared" si="720"/>
        <v>34242.836817198287</v>
      </c>
      <c r="EF171" s="600">
        <f t="shared" si="721"/>
        <v>34647.638177997083</v>
      </c>
      <c r="EG171" s="600">
        <f t="shared" si="722"/>
        <v>35038.272354364883</v>
      </c>
      <c r="EH171" s="601">
        <f t="shared" si="723"/>
        <v>35415.470287478005</v>
      </c>
      <c r="EI171" s="603">
        <f t="shared" si="733"/>
        <v>30533.167938931299</v>
      </c>
      <c r="EJ171" s="600">
        <f t="shared" si="734"/>
        <v>34702.838709677424</v>
      </c>
      <c r="EK171" s="600">
        <f t="shared" si="735"/>
        <v>31422.581395348836</v>
      </c>
      <c r="EL171" s="600">
        <f t="shared" si="736"/>
        <v>33162.222222222226</v>
      </c>
      <c r="EM171" s="600">
        <f t="shared" si="737"/>
        <v>33976.888888888891</v>
      </c>
      <c r="EN171" s="600">
        <f t="shared" si="738"/>
        <v>33747.83478260869</v>
      </c>
      <c r="EO171" s="600">
        <f t="shared" si="615"/>
        <v>36303.293577981647</v>
      </c>
      <c r="EP171" s="601">
        <f t="shared" si="616"/>
        <v>33830.166666666672</v>
      </c>
      <c r="EQ171" s="600">
        <f t="shared" si="617"/>
        <v>34249.794850031372</v>
      </c>
      <c r="ER171" s="600">
        <f t="shared" si="618"/>
        <v>34654.475373684174</v>
      </c>
      <c r="ES171" s="600">
        <f t="shared" si="619"/>
        <v>35044.992941948418</v>
      </c>
      <c r="ET171" s="601">
        <f t="shared" si="620"/>
        <v>35422.07827780737</v>
      </c>
      <c r="EV171" s="225"/>
      <c r="EW171" s="226"/>
      <c r="EX171" s="226"/>
      <c r="EY171" s="226"/>
      <c r="EZ171" s="226"/>
      <c r="FA171" s="226"/>
      <c r="FB171" s="226"/>
      <c r="FC171" s="226"/>
      <c r="FD171" s="225"/>
      <c r="FE171" s="226"/>
      <c r="FF171" s="226"/>
      <c r="FG171" s="227"/>
    </row>
    <row r="172" spans="1:163" x14ac:dyDescent="0.25">
      <c r="A172" s="108">
        <v>213</v>
      </c>
      <c r="B172" s="130" t="s">
        <v>165</v>
      </c>
      <c r="C172" s="605">
        <v>6724481</v>
      </c>
      <c r="D172" s="604">
        <v>7130856</v>
      </c>
      <c r="E172" s="604">
        <v>7358200</v>
      </c>
      <c r="F172" s="604">
        <v>7688220</v>
      </c>
      <c r="G172" s="604">
        <v>7758592</v>
      </c>
      <c r="H172" s="604">
        <v>7938377</v>
      </c>
      <c r="I172" s="600">
        <v>7956678</v>
      </c>
      <c r="J172" s="601">
        <v>7722748</v>
      </c>
      <c r="K172" s="600">
        <f t="shared" ref="K172:N172" si="745">J172*K$186</f>
        <v>7946069.4930792674</v>
      </c>
      <c r="L172" s="600">
        <f t="shared" si="745"/>
        <v>8169390.9861585349</v>
      </c>
      <c r="M172" s="600">
        <f t="shared" si="745"/>
        <v>8392712.4792378023</v>
      </c>
      <c r="N172" s="600">
        <f t="shared" si="745"/>
        <v>8616033.9723170679</v>
      </c>
      <c r="O172" s="603">
        <v>260156</v>
      </c>
      <c r="P172" s="600">
        <v>252967</v>
      </c>
      <c r="Q172" s="600">
        <v>333459</v>
      </c>
      <c r="R172" s="600">
        <v>358729</v>
      </c>
      <c r="S172" s="600">
        <v>303298</v>
      </c>
      <c r="T172" s="600">
        <v>348342</v>
      </c>
      <c r="U172" s="600">
        <v>340149</v>
      </c>
      <c r="V172" s="600">
        <v>419494</v>
      </c>
      <c r="W172" s="603">
        <f t="shared" si="563"/>
        <v>419526.91603000427</v>
      </c>
      <c r="X172" s="600">
        <f t="shared" si="687"/>
        <v>419559.8320600086</v>
      </c>
      <c r="Y172" s="600">
        <f t="shared" si="687"/>
        <v>419592.74809001293</v>
      </c>
      <c r="Z172" s="601">
        <f t="shared" si="687"/>
        <v>419625.6641200172</v>
      </c>
      <c r="AA172" s="604">
        <f t="shared" si="564"/>
        <v>6464325</v>
      </c>
      <c r="AB172" s="604">
        <f t="shared" si="565"/>
        <v>6877889</v>
      </c>
      <c r="AC172" s="604">
        <f t="shared" si="566"/>
        <v>7024741</v>
      </c>
      <c r="AD172" s="604">
        <f t="shared" si="567"/>
        <v>7329491</v>
      </c>
      <c r="AE172" s="604">
        <f t="shared" si="568"/>
        <v>7455294</v>
      </c>
      <c r="AF172" s="604">
        <f t="shared" si="569"/>
        <v>7590035</v>
      </c>
      <c r="AG172" s="604">
        <f t="shared" si="570"/>
        <v>7616529</v>
      </c>
      <c r="AH172" s="604">
        <f t="shared" si="571"/>
        <v>7303254</v>
      </c>
      <c r="AI172" s="605">
        <f t="shared" si="572"/>
        <v>7526542.5770492628</v>
      </c>
      <c r="AJ172" s="604">
        <f t="shared" si="573"/>
        <v>7749831.1540985266</v>
      </c>
      <c r="AK172" s="604">
        <f t="shared" si="574"/>
        <v>7973119.7311477894</v>
      </c>
      <c r="AL172" s="606">
        <f t="shared" si="575"/>
        <v>8196408.3081970504</v>
      </c>
      <c r="AM172" s="600">
        <f t="shared" si="576"/>
        <v>5714880</v>
      </c>
      <c r="AN172" s="600">
        <f t="shared" si="577"/>
        <v>6212269</v>
      </c>
      <c r="AO172" s="600">
        <f t="shared" si="578"/>
        <v>6668269.75</v>
      </c>
      <c r="AP172" s="600">
        <f t="shared" si="579"/>
        <v>6982901</v>
      </c>
      <c r="AQ172" s="600">
        <f t="shared" si="580"/>
        <v>7025535.25</v>
      </c>
      <c r="AR172" s="600">
        <f t="shared" si="581"/>
        <v>7065653.75</v>
      </c>
      <c r="AS172" s="600">
        <f t="shared" si="582"/>
        <v>7193619</v>
      </c>
      <c r="AT172" s="600">
        <f t="shared" si="583"/>
        <v>6867832.75</v>
      </c>
      <c r="AU172" s="603">
        <f t="shared" si="584"/>
        <v>7098500.5931515712</v>
      </c>
      <c r="AV172" s="600">
        <f t="shared" si="688"/>
        <v>7329178.390600157</v>
      </c>
      <c r="AW172" s="600">
        <f t="shared" si="689"/>
        <v>7559865.7911645425</v>
      </c>
      <c r="AX172" s="601">
        <f t="shared" si="690"/>
        <v>7790562.4195859795</v>
      </c>
      <c r="AY172" s="600">
        <f t="shared" si="691"/>
        <v>749445</v>
      </c>
      <c r="AZ172" s="600">
        <f t="shared" si="692"/>
        <v>665620</v>
      </c>
      <c r="BA172" s="600">
        <f t="shared" si="693"/>
        <v>356471.25</v>
      </c>
      <c r="BB172" s="600">
        <f t="shared" si="694"/>
        <v>346590</v>
      </c>
      <c r="BC172" s="600">
        <f t="shared" si="695"/>
        <v>429758.75</v>
      </c>
      <c r="BD172" s="600">
        <f t="shared" si="696"/>
        <v>524381.25</v>
      </c>
      <c r="BE172" s="600">
        <f t="shared" si="585"/>
        <v>422910</v>
      </c>
      <c r="BF172" s="600">
        <f t="shared" si="586"/>
        <v>435421.25</v>
      </c>
      <c r="BG172" s="603">
        <f t="shared" si="587"/>
        <v>435618.18638045545</v>
      </c>
      <c r="BH172" s="600">
        <f t="shared" si="588"/>
        <v>435815.12276091095</v>
      </c>
      <c r="BI172" s="600">
        <f t="shared" si="589"/>
        <v>436012.05914136651</v>
      </c>
      <c r="BJ172" s="601">
        <f t="shared" si="590"/>
        <v>436208.9955218219</v>
      </c>
      <c r="BK172" s="604">
        <v>599556</v>
      </c>
      <c r="BL172" s="604">
        <v>532496</v>
      </c>
      <c r="BM172" s="604">
        <v>285177</v>
      </c>
      <c r="BN172" s="604">
        <v>277272</v>
      </c>
      <c r="BO172" s="604">
        <v>343807</v>
      </c>
      <c r="BP172" s="604">
        <v>419505</v>
      </c>
      <c r="BQ172" s="604">
        <v>338328</v>
      </c>
      <c r="BR172" s="604">
        <v>348337</v>
      </c>
      <c r="BS172" s="605">
        <f t="shared" si="591"/>
        <v>348494.54910436436</v>
      </c>
      <c r="BT172" s="604">
        <f t="shared" si="697"/>
        <v>348652.09820872877</v>
      </c>
      <c r="BU172" s="604">
        <f t="shared" si="697"/>
        <v>348809.64731309318</v>
      </c>
      <c r="BV172" s="606">
        <f t="shared" si="697"/>
        <v>348967.19641745754</v>
      </c>
      <c r="BW172" s="604">
        <f t="shared" si="725"/>
        <v>599556</v>
      </c>
      <c r="BX172" s="604">
        <f t="shared" si="726"/>
        <v>532496</v>
      </c>
      <c r="BY172" s="604">
        <f t="shared" si="727"/>
        <v>285177</v>
      </c>
      <c r="BZ172" s="604">
        <f t="shared" si="728"/>
        <v>277272</v>
      </c>
      <c r="CA172" s="604">
        <f t="shared" si="729"/>
        <v>343807</v>
      </c>
      <c r="CB172" s="604">
        <f t="shared" si="730"/>
        <v>419505</v>
      </c>
      <c r="CC172" s="604">
        <f t="shared" si="731"/>
        <v>338328</v>
      </c>
      <c r="CD172" s="604">
        <f t="shared" si="599"/>
        <v>348337</v>
      </c>
      <c r="CE172" s="604"/>
      <c r="CF172" s="604"/>
      <c r="CG172" s="604"/>
      <c r="CH172" s="606"/>
      <c r="CI172" s="159">
        <f t="shared" si="604"/>
        <v>272.42857142857144</v>
      </c>
      <c r="CJ172" s="157">
        <v>271</v>
      </c>
      <c r="CK172" s="158">
        <v>273</v>
      </c>
      <c r="CL172" s="158">
        <v>274</v>
      </c>
      <c r="CM172" s="158">
        <v>278</v>
      </c>
      <c r="CN172" s="158">
        <v>273</v>
      </c>
      <c r="CO172" s="158">
        <v>260</v>
      </c>
      <c r="CP172" s="158">
        <v>282</v>
      </c>
      <c r="CQ172" s="158">
        <v>267</v>
      </c>
      <c r="CR172" s="157">
        <f t="shared" si="605"/>
        <v>271.93108132194726</v>
      </c>
      <c r="CS172" s="158">
        <f t="shared" si="698"/>
        <v>276.86216264389452</v>
      </c>
      <c r="CT172" s="158">
        <f t="shared" si="698"/>
        <v>281.79324396584178</v>
      </c>
      <c r="CU172" s="158">
        <f t="shared" si="698"/>
        <v>286.72432528778904</v>
      </c>
      <c r="CV172" s="310">
        <f t="shared" si="606"/>
        <v>279.32770330486818</v>
      </c>
      <c r="CW172" s="604">
        <f t="shared" si="607"/>
        <v>23942.636025356122</v>
      </c>
      <c r="CX172" s="600">
        <f t="shared" si="532"/>
        <v>23942.636025356122</v>
      </c>
      <c r="CY172" s="604">
        <f t="shared" si="533"/>
        <v>25032.781477250788</v>
      </c>
      <c r="CZ172" s="604">
        <f t="shared" si="534"/>
        <v>25146.285287234725</v>
      </c>
      <c r="DA172" s="604">
        <f t="shared" si="535"/>
        <v>25232.422514871636</v>
      </c>
      <c r="DB172" s="604">
        <f t="shared" si="536"/>
        <v>26048.122113012643</v>
      </c>
      <c r="DC172" s="604">
        <f t="shared" si="536"/>
        <v>26479.357627926373</v>
      </c>
      <c r="DD172" s="604">
        <f t="shared" ref="DD172" si="746">DD171</f>
        <v>26931.540509428491</v>
      </c>
      <c r="DE172" s="605">
        <f t="shared" si="536"/>
        <v>27150.99054421578</v>
      </c>
      <c r="DF172" s="604">
        <f t="shared" si="536"/>
        <v>27524.333956490984</v>
      </c>
      <c r="DG172" s="604">
        <f t="shared" si="536"/>
        <v>27884.378428171603</v>
      </c>
      <c r="DH172" s="606">
        <f t="shared" si="536"/>
        <v>28231.822111100952</v>
      </c>
      <c r="DJ172" s="9" t="s">
        <v>165</v>
      </c>
      <c r="DK172" s="603">
        <f t="shared" si="700"/>
        <v>2765.4797047970478</v>
      </c>
      <c r="DL172" s="600">
        <f t="shared" si="701"/>
        <v>2438.168498168498</v>
      </c>
      <c r="DM172" s="600">
        <f t="shared" si="702"/>
        <v>1300.9899635036497</v>
      </c>
      <c r="DN172" s="600">
        <f t="shared" si="703"/>
        <v>1246.7266187050359</v>
      </c>
      <c r="DO172" s="600">
        <f t="shared" si="704"/>
        <v>1574.2078754578754</v>
      </c>
      <c r="DP172" s="600">
        <f t="shared" si="705"/>
        <v>2016.8509615384614</v>
      </c>
      <c r="DQ172" s="600">
        <f t="shared" si="706"/>
        <v>1499.6808510638298</v>
      </c>
      <c r="DR172" s="601">
        <f t="shared" si="707"/>
        <v>1630.7911985018727</v>
      </c>
      <c r="DS172" s="600">
        <f t="shared" si="708"/>
        <v>1601.943346316908</v>
      </c>
      <c r="DT172" s="600">
        <f t="shared" si="709"/>
        <v>1574.1230892625251</v>
      </c>
      <c r="DU172" s="600">
        <f t="shared" si="710"/>
        <v>1547.2764818812288</v>
      </c>
      <c r="DV172" s="600">
        <f t="shared" si="711"/>
        <v>1521.3532897287075</v>
      </c>
      <c r="DW172" s="603">
        <f t="shared" si="712"/>
        <v>21088.118081180812</v>
      </c>
      <c r="DX172" s="600">
        <f t="shared" si="713"/>
        <v>22755.564102564102</v>
      </c>
      <c r="DY172" s="600">
        <f t="shared" si="714"/>
        <v>24336.750912408759</v>
      </c>
      <c r="DZ172" s="600">
        <f t="shared" si="715"/>
        <v>25118.348920863311</v>
      </c>
      <c r="EA172" s="600">
        <f t="shared" si="716"/>
        <v>25734.561355311354</v>
      </c>
      <c r="EB172" s="600">
        <f t="shared" si="717"/>
        <v>27175.591346153848</v>
      </c>
      <c r="EC172" s="600">
        <f t="shared" si="718"/>
        <v>25509.287234042553</v>
      </c>
      <c r="ED172" s="600">
        <f t="shared" si="719"/>
        <v>25722.220037453182</v>
      </c>
      <c r="EE172" s="603">
        <f t="shared" si="720"/>
        <v>26076.182083333286</v>
      </c>
      <c r="EF172" s="600">
        <f t="shared" si="721"/>
        <v>26417.535576159771</v>
      </c>
      <c r="EG172" s="600">
        <f t="shared" si="722"/>
        <v>26746.942424638295</v>
      </c>
      <c r="EH172" s="601">
        <f t="shared" si="723"/>
        <v>27065.019003484314</v>
      </c>
      <c r="EI172" s="603">
        <f t="shared" si="733"/>
        <v>23853.597785977858</v>
      </c>
      <c r="EJ172" s="600">
        <f t="shared" si="734"/>
        <v>25193.732600732601</v>
      </c>
      <c r="EK172" s="600">
        <f t="shared" si="735"/>
        <v>25637.740875912408</v>
      </c>
      <c r="EL172" s="600">
        <f t="shared" si="736"/>
        <v>26365.075539568348</v>
      </c>
      <c r="EM172" s="600">
        <f t="shared" si="737"/>
        <v>27308.76923076923</v>
      </c>
      <c r="EN172" s="600">
        <f t="shared" si="738"/>
        <v>29192.442307692309</v>
      </c>
      <c r="EO172" s="600">
        <f t="shared" si="615"/>
        <v>27008.968085106382</v>
      </c>
      <c r="EP172" s="601">
        <f t="shared" si="616"/>
        <v>27353.011235955055</v>
      </c>
      <c r="EQ172" s="600">
        <f t="shared" si="617"/>
        <v>27678.125429650194</v>
      </c>
      <c r="ER172" s="600">
        <f t="shared" si="618"/>
        <v>27991.658665422296</v>
      </c>
      <c r="ES172" s="600">
        <f t="shared" si="619"/>
        <v>28294.218906519523</v>
      </c>
      <c r="ET172" s="601">
        <f t="shared" si="620"/>
        <v>28586.372293213022</v>
      </c>
      <c r="EV172" s="225"/>
      <c r="EW172" s="226"/>
      <c r="EX172" s="226"/>
      <c r="EY172" s="226"/>
      <c r="EZ172" s="226"/>
      <c r="FA172" s="226"/>
      <c r="FB172" s="226"/>
      <c r="FC172" s="226"/>
      <c r="FD172" s="225"/>
      <c r="FE172" s="226"/>
      <c r="FF172" s="226"/>
      <c r="FG172" s="227"/>
    </row>
    <row r="173" spans="1:163" x14ac:dyDescent="0.25">
      <c r="A173" s="108">
        <v>214</v>
      </c>
      <c r="B173" s="130" t="s">
        <v>166</v>
      </c>
      <c r="C173" s="605">
        <v>7743416</v>
      </c>
      <c r="D173" s="604">
        <v>7462956</v>
      </c>
      <c r="E173" s="604">
        <v>7727967</v>
      </c>
      <c r="F173" s="604">
        <v>7701624</v>
      </c>
      <c r="G173" s="604">
        <v>7587009</v>
      </c>
      <c r="H173" s="604">
        <v>7537973</v>
      </c>
      <c r="I173" s="600">
        <v>7302233</v>
      </c>
      <c r="J173" s="601">
        <v>7431667</v>
      </c>
      <c r="K173" s="600">
        <f t="shared" ref="K173:N173" si="747">J173*K$186</f>
        <v>7646571.1986748651</v>
      </c>
      <c r="L173" s="600">
        <f t="shared" si="747"/>
        <v>7861475.3973497301</v>
      </c>
      <c r="M173" s="600">
        <f t="shared" si="747"/>
        <v>8076379.5960245952</v>
      </c>
      <c r="N173" s="600">
        <f t="shared" si="747"/>
        <v>8291283.7946994584</v>
      </c>
      <c r="O173" s="603">
        <v>375000</v>
      </c>
      <c r="P173" s="600">
        <v>488116</v>
      </c>
      <c r="Q173" s="600">
        <v>430035</v>
      </c>
      <c r="R173" s="600">
        <v>429722</v>
      </c>
      <c r="S173" s="600">
        <v>400114</v>
      </c>
      <c r="T173" s="600">
        <v>412653</v>
      </c>
      <c r="U173" s="600">
        <v>402041</v>
      </c>
      <c r="V173" s="600">
        <v>370000</v>
      </c>
      <c r="W173" s="603">
        <f t="shared" si="563"/>
        <v>370029.03243217204</v>
      </c>
      <c r="X173" s="600">
        <f t="shared" si="687"/>
        <v>370058.06486434414</v>
      </c>
      <c r="Y173" s="600">
        <f t="shared" si="687"/>
        <v>370087.09729651624</v>
      </c>
      <c r="Z173" s="601">
        <f t="shared" si="687"/>
        <v>370116.12972868828</v>
      </c>
      <c r="AA173" s="604">
        <f t="shared" si="564"/>
        <v>7368416</v>
      </c>
      <c r="AB173" s="604">
        <f t="shared" si="565"/>
        <v>6974840</v>
      </c>
      <c r="AC173" s="604">
        <f t="shared" si="566"/>
        <v>7297932</v>
      </c>
      <c r="AD173" s="604">
        <f t="shared" si="567"/>
        <v>7271902</v>
      </c>
      <c r="AE173" s="604">
        <f t="shared" si="568"/>
        <v>7186895</v>
      </c>
      <c r="AF173" s="604">
        <f t="shared" si="569"/>
        <v>7125320</v>
      </c>
      <c r="AG173" s="604">
        <f t="shared" si="570"/>
        <v>6900192</v>
      </c>
      <c r="AH173" s="604">
        <f t="shared" si="571"/>
        <v>7061667</v>
      </c>
      <c r="AI173" s="605">
        <f t="shared" si="572"/>
        <v>7276542.1662426926</v>
      </c>
      <c r="AJ173" s="604">
        <f t="shared" si="573"/>
        <v>7491417.3324853862</v>
      </c>
      <c r="AK173" s="604">
        <f t="shared" si="574"/>
        <v>7706292.4987280788</v>
      </c>
      <c r="AL173" s="606">
        <f t="shared" si="575"/>
        <v>7921167.6649707705</v>
      </c>
      <c r="AM173" s="600">
        <f t="shared" si="576"/>
        <v>6305111</v>
      </c>
      <c r="AN173" s="600">
        <f t="shared" si="577"/>
        <v>6202513.75</v>
      </c>
      <c r="AO173" s="600">
        <f t="shared" si="578"/>
        <v>6694363.25</v>
      </c>
      <c r="AP173" s="600">
        <f t="shared" si="579"/>
        <v>6611435.75</v>
      </c>
      <c r="AQ173" s="600">
        <f t="shared" si="580"/>
        <v>6626616.25</v>
      </c>
      <c r="AR173" s="600">
        <f t="shared" si="581"/>
        <v>6511413.75</v>
      </c>
      <c r="AS173" s="600">
        <f t="shared" si="582"/>
        <v>6294245.75</v>
      </c>
      <c r="AT173" s="600">
        <f t="shared" si="583"/>
        <v>6477912</v>
      </c>
      <c r="AU173" s="603">
        <f t="shared" si="584"/>
        <v>6695483.6916178083</v>
      </c>
      <c r="AV173" s="600">
        <f t="shared" si="688"/>
        <v>6913064.7723780768</v>
      </c>
      <c r="AW173" s="600">
        <f t="shared" si="689"/>
        <v>7130654.91103788</v>
      </c>
      <c r="AX173" s="601">
        <f t="shared" si="690"/>
        <v>7348253.7536437614</v>
      </c>
      <c r="AY173" s="600">
        <f t="shared" si="691"/>
        <v>1063305</v>
      </c>
      <c r="AZ173" s="600">
        <f t="shared" si="692"/>
        <v>772326.25</v>
      </c>
      <c r="BA173" s="600">
        <f t="shared" si="693"/>
        <v>603568.75</v>
      </c>
      <c r="BB173" s="600">
        <f t="shared" si="694"/>
        <v>660466.25</v>
      </c>
      <c r="BC173" s="600">
        <f t="shared" si="695"/>
        <v>560278.75</v>
      </c>
      <c r="BD173" s="600">
        <f t="shared" si="696"/>
        <v>613906.25</v>
      </c>
      <c r="BE173" s="600">
        <f t="shared" si="585"/>
        <v>605946.25</v>
      </c>
      <c r="BF173" s="600">
        <f t="shared" si="586"/>
        <v>583755</v>
      </c>
      <c r="BG173" s="603">
        <f t="shared" si="587"/>
        <v>584019.02615116455</v>
      </c>
      <c r="BH173" s="600">
        <f t="shared" si="588"/>
        <v>584283.05230232922</v>
      </c>
      <c r="BI173" s="600">
        <f t="shared" si="589"/>
        <v>584547.07845349389</v>
      </c>
      <c r="BJ173" s="601">
        <f t="shared" si="590"/>
        <v>584811.10460465844</v>
      </c>
      <c r="BK173" s="604">
        <v>850644</v>
      </c>
      <c r="BL173" s="604">
        <v>617861</v>
      </c>
      <c r="BM173" s="604">
        <v>482855</v>
      </c>
      <c r="BN173" s="604">
        <v>528373</v>
      </c>
      <c r="BO173" s="604">
        <v>448223</v>
      </c>
      <c r="BP173" s="604">
        <v>491125</v>
      </c>
      <c r="BQ173" s="604">
        <v>484757</v>
      </c>
      <c r="BR173" s="604">
        <v>467004</v>
      </c>
      <c r="BS173" s="605">
        <f t="shared" si="591"/>
        <v>467215.22092093166</v>
      </c>
      <c r="BT173" s="604">
        <f t="shared" si="697"/>
        <v>467426.44184186339</v>
      </c>
      <c r="BU173" s="604">
        <f t="shared" si="697"/>
        <v>467637.66276279511</v>
      </c>
      <c r="BV173" s="606">
        <f t="shared" si="697"/>
        <v>467848.88368372677</v>
      </c>
      <c r="BW173" s="604">
        <f t="shared" si="725"/>
        <v>850644</v>
      </c>
      <c r="BX173" s="604">
        <f t="shared" si="726"/>
        <v>617861</v>
      </c>
      <c r="BY173" s="604">
        <f t="shared" si="727"/>
        <v>482855</v>
      </c>
      <c r="BZ173" s="604">
        <f t="shared" si="728"/>
        <v>528373</v>
      </c>
      <c r="CA173" s="604">
        <f t="shared" si="729"/>
        <v>448223</v>
      </c>
      <c r="CB173" s="604">
        <f t="shared" si="730"/>
        <v>491125</v>
      </c>
      <c r="CC173" s="604">
        <f t="shared" si="731"/>
        <v>484757</v>
      </c>
      <c r="CD173" s="604">
        <f t="shared" si="599"/>
        <v>467004</v>
      </c>
      <c r="CE173" s="604"/>
      <c r="CF173" s="604"/>
      <c r="CG173" s="604"/>
      <c r="CH173" s="606"/>
      <c r="CI173" s="159">
        <f t="shared" si="604"/>
        <v>203.42857142857142</v>
      </c>
      <c r="CJ173" s="157">
        <v>226</v>
      </c>
      <c r="CK173" s="158">
        <v>236</v>
      </c>
      <c r="CL173" s="158">
        <v>206</v>
      </c>
      <c r="CM173" s="158">
        <v>200</v>
      </c>
      <c r="CN173" s="158">
        <v>184</v>
      </c>
      <c r="CO173" s="158">
        <v>175</v>
      </c>
      <c r="CP173" s="158">
        <v>190</v>
      </c>
      <c r="CQ173" s="158">
        <v>233</v>
      </c>
      <c r="CR173" s="157">
        <f t="shared" si="605"/>
        <v>237.30315336334723</v>
      </c>
      <c r="CS173" s="158">
        <f t="shared" si="698"/>
        <v>241.60630672669447</v>
      </c>
      <c r="CT173" s="158">
        <f t="shared" si="698"/>
        <v>245.9094600900417</v>
      </c>
      <c r="CU173" s="158">
        <f t="shared" si="698"/>
        <v>250.21261345338894</v>
      </c>
      <c r="CV173" s="310">
        <f t="shared" si="606"/>
        <v>243.75788340836809</v>
      </c>
      <c r="CW173" s="604">
        <f t="shared" si="607"/>
        <v>23942.636025356122</v>
      </c>
      <c r="CX173" s="600">
        <f t="shared" si="532"/>
        <v>23942.636025356122</v>
      </c>
      <c r="CY173" s="604">
        <f t="shared" si="533"/>
        <v>25032.781477250788</v>
      </c>
      <c r="CZ173" s="604">
        <f t="shared" si="534"/>
        <v>25146.285287234725</v>
      </c>
      <c r="DA173" s="604">
        <f t="shared" si="535"/>
        <v>25232.422514871636</v>
      </c>
      <c r="DB173" s="604">
        <f t="shared" si="536"/>
        <v>26048.122113012643</v>
      </c>
      <c r="DC173" s="604">
        <f t="shared" si="536"/>
        <v>26479.357627926373</v>
      </c>
      <c r="DD173" s="604">
        <f t="shared" ref="DD173" si="748">DD172</f>
        <v>26931.540509428491</v>
      </c>
      <c r="DE173" s="605">
        <f t="shared" si="536"/>
        <v>27150.99054421578</v>
      </c>
      <c r="DF173" s="604">
        <f t="shared" si="536"/>
        <v>27524.333956490984</v>
      </c>
      <c r="DG173" s="604">
        <f t="shared" si="536"/>
        <v>27884.378428171603</v>
      </c>
      <c r="DH173" s="606">
        <f t="shared" si="536"/>
        <v>28231.822111100952</v>
      </c>
      <c r="DJ173" s="9" t="s">
        <v>166</v>
      </c>
      <c r="DK173" s="603">
        <f t="shared" si="700"/>
        <v>4704.8893805309735</v>
      </c>
      <c r="DL173" s="600">
        <f t="shared" si="701"/>
        <v>3272.5688559322034</v>
      </c>
      <c r="DM173" s="600">
        <f t="shared" si="702"/>
        <v>2929.9453883495144</v>
      </c>
      <c r="DN173" s="600">
        <f t="shared" si="703"/>
        <v>3302.3312500000002</v>
      </c>
      <c r="DO173" s="600">
        <f t="shared" si="704"/>
        <v>3044.993206521739</v>
      </c>
      <c r="DP173" s="600">
        <f t="shared" si="705"/>
        <v>3508.0357142857142</v>
      </c>
      <c r="DQ173" s="600">
        <f t="shared" si="706"/>
        <v>3189.1907894736842</v>
      </c>
      <c r="DR173" s="601">
        <f t="shared" si="707"/>
        <v>2505.3862660944205</v>
      </c>
      <c r="DS173" s="600">
        <f t="shared" si="708"/>
        <v>2461.0672798643454</v>
      </c>
      <c r="DT173" s="600">
        <f t="shared" si="709"/>
        <v>2418.3269891347304</v>
      </c>
      <c r="DU173" s="600">
        <f t="shared" si="710"/>
        <v>2377.0825174414085</v>
      </c>
      <c r="DV173" s="600">
        <f t="shared" si="711"/>
        <v>2337.2566895537439</v>
      </c>
      <c r="DW173" s="603">
        <f t="shared" si="712"/>
        <v>27898.721238938055</v>
      </c>
      <c r="DX173" s="600">
        <f t="shared" si="713"/>
        <v>26281.837923728814</v>
      </c>
      <c r="DY173" s="600">
        <f t="shared" si="714"/>
        <v>32496.908980582524</v>
      </c>
      <c r="DZ173" s="600">
        <f t="shared" si="715"/>
        <v>33057.178749999999</v>
      </c>
      <c r="EA173" s="600">
        <f t="shared" si="716"/>
        <v>36014.21875</v>
      </c>
      <c r="EB173" s="600">
        <f t="shared" si="717"/>
        <v>37208.078571428574</v>
      </c>
      <c r="EC173" s="600">
        <f t="shared" si="718"/>
        <v>33127.609210526316</v>
      </c>
      <c r="ED173" s="600">
        <f t="shared" si="719"/>
        <v>27802.197424892704</v>
      </c>
      <c r="EE173" s="603">
        <f t="shared" si="720"/>
        <v>28202.419753960272</v>
      </c>
      <c r="EF173" s="600">
        <f t="shared" si="721"/>
        <v>28588.385683145356</v>
      </c>
      <c r="EG173" s="600">
        <f t="shared" si="722"/>
        <v>28960.843627841325</v>
      </c>
      <c r="EH173" s="601">
        <f t="shared" si="723"/>
        <v>29320.490518487673</v>
      </c>
      <c r="EI173" s="603">
        <f t="shared" si="733"/>
        <v>32603.610619469029</v>
      </c>
      <c r="EJ173" s="600">
        <f t="shared" si="734"/>
        <v>29554.406779661018</v>
      </c>
      <c r="EK173" s="600">
        <f t="shared" si="735"/>
        <v>35426.854368932036</v>
      </c>
      <c r="EL173" s="600">
        <f t="shared" si="736"/>
        <v>36359.51</v>
      </c>
      <c r="EM173" s="600">
        <f t="shared" si="737"/>
        <v>39059.211956521736</v>
      </c>
      <c r="EN173" s="600">
        <f t="shared" si="738"/>
        <v>40716.114285714291</v>
      </c>
      <c r="EO173" s="600">
        <f t="shared" si="615"/>
        <v>36316.800000000003</v>
      </c>
      <c r="EP173" s="601">
        <f t="shared" si="616"/>
        <v>30307.583690987125</v>
      </c>
      <c r="EQ173" s="600">
        <f t="shared" si="617"/>
        <v>30663.487033824618</v>
      </c>
      <c r="ER173" s="600">
        <f t="shared" si="618"/>
        <v>31006.712672280086</v>
      </c>
      <c r="ES173" s="600">
        <f t="shared" si="619"/>
        <v>31337.926145282734</v>
      </c>
      <c r="ET173" s="601">
        <f t="shared" si="620"/>
        <v>31657.747208041415</v>
      </c>
      <c r="EV173" s="225"/>
      <c r="EW173" s="226"/>
      <c r="EX173" s="226"/>
      <c r="EY173" s="226"/>
      <c r="EZ173" s="226"/>
      <c r="FA173" s="226"/>
      <c r="FB173" s="226"/>
      <c r="FC173" s="226"/>
      <c r="FD173" s="225"/>
      <c r="FE173" s="226"/>
      <c r="FF173" s="226"/>
      <c r="FG173" s="227"/>
    </row>
    <row r="174" spans="1:163" x14ac:dyDescent="0.25">
      <c r="A174" s="108">
        <v>215</v>
      </c>
      <c r="B174" s="130" t="s">
        <v>167</v>
      </c>
      <c r="C174" s="605">
        <v>13118459</v>
      </c>
      <c r="D174" s="604">
        <v>13360574</v>
      </c>
      <c r="E174" s="604">
        <v>13583164</v>
      </c>
      <c r="F174" s="604">
        <v>13550198</v>
      </c>
      <c r="G174" s="604">
        <v>14441036</v>
      </c>
      <c r="H174" s="604">
        <v>14903782</v>
      </c>
      <c r="I174" s="600">
        <v>16388371</v>
      </c>
      <c r="J174" s="601">
        <v>17007362</v>
      </c>
      <c r="K174" s="600">
        <f t="shared" ref="K174:N174" si="749">J174*K$186</f>
        <v>17499170.029367212</v>
      </c>
      <c r="L174" s="600">
        <f t="shared" si="749"/>
        <v>17990978.058734424</v>
      </c>
      <c r="M174" s="600">
        <f t="shared" si="749"/>
        <v>18482786.088101637</v>
      </c>
      <c r="N174" s="600">
        <f t="shared" si="749"/>
        <v>18974594.117468845</v>
      </c>
      <c r="O174" s="603">
        <v>708981</v>
      </c>
      <c r="P174" s="600">
        <v>825635</v>
      </c>
      <c r="Q174" s="600">
        <v>882225</v>
      </c>
      <c r="R174" s="600">
        <v>851615</v>
      </c>
      <c r="S174" s="600">
        <v>1016244</v>
      </c>
      <c r="T174" s="600">
        <v>758425</v>
      </c>
      <c r="U174" s="600">
        <v>808148</v>
      </c>
      <c r="V174" s="600">
        <v>785246</v>
      </c>
      <c r="W174" s="603">
        <f t="shared" si="563"/>
        <v>785307.61513846857</v>
      </c>
      <c r="X174" s="600">
        <f t="shared" si="687"/>
        <v>785369.23027693725</v>
      </c>
      <c r="Y174" s="600">
        <f t="shared" si="687"/>
        <v>785430.84541540593</v>
      </c>
      <c r="Z174" s="601">
        <f t="shared" si="687"/>
        <v>785492.46055387449</v>
      </c>
      <c r="AA174" s="604">
        <f t="shared" si="564"/>
        <v>12409478</v>
      </c>
      <c r="AB174" s="604">
        <f t="shared" si="565"/>
        <v>12534939</v>
      </c>
      <c r="AC174" s="604">
        <f t="shared" si="566"/>
        <v>12700939</v>
      </c>
      <c r="AD174" s="604">
        <f t="shared" si="567"/>
        <v>12698583</v>
      </c>
      <c r="AE174" s="604">
        <f t="shared" si="568"/>
        <v>13424792</v>
      </c>
      <c r="AF174" s="604">
        <f t="shared" si="569"/>
        <v>14145357</v>
      </c>
      <c r="AG174" s="604">
        <f t="shared" si="570"/>
        <v>15580223</v>
      </c>
      <c r="AH174" s="604">
        <f t="shared" si="571"/>
        <v>16222116</v>
      </c>
      <c r="AI174" s="605">
        <f t="shared" si="572"/>
        <v>16713862.414228743</v>
      </c>
      <c r="AJ174" s="604">
        <f t="shared" si="573"/>
        <v>17205608.828457486</v>
      </c>
      <c r="AK174" s="604">
        <f t="shared" si="574"/>
        <v>17697355.242686231</v>
      </c>
      <c r="AL174" s="606">
        <f t="shared" si="575"/>
        <v>18189101.656914972</v>
      </c>
      <c r="AM174" s="600">
        <f t="shared" si="576"/>
        <v>10701301.75</v>
      </c>
      <c r="AN174" s="600">
        <f t="shared" si="577"/>
        <v>10645049</v>
      </c>
      <c r="AO174" s="600">
        <f t="shared" si="578"/>
        <v>10917369</v>
      </c>
      <c r="AP174" s="600">
        <f t="shared" si="579"/>
        <v>10935581.75</v>
      </c>
      <c r="AQ174" s="600">
        <f t="shared" si="580"/>
        <v>11339140.75</v>
      </c>
      <c r="AR174" s="600">
        <f t="shared" si="581"/>
        <v>12040277</v>
      </c>
      <c r="AS174" s="600">
        <f t="shared" si="582"/>
        <v>13256270.5</v>
      </c>
      <c r="AT174" s="600">
        <f t="shared" si="583"/>
        <v>13969951</v>
      </c>
      <c r="AU174" s="603">
        <f t="shared" si="584"/>
        <v>14439155.563274074</v>
      </c>
      <c r="AV174" s="600">
        <f t="shared" si="688"/>
        <v>14908380.374717636</v>
      </c>
      <c r="AW174" s="600">
        <f t="shared" si="689"/>
        <v>15377624.719988251</v>
      </c>
      <c r="AX174" s="601">
        <f t="shared" si="690"/>
        <v>15846887.835767049</v>
      </c>
      <c r="AY174" s="600">
        <f t="shared" si="691"/>
        <v>1708176.25</v>
      </c>
      <c r="AZ174" s="600">
        <f t="shared" si="692"/>
        <v>1889890</v>
      </c>
      <c r="BA174" s="600">
        <f t="shared" si="693"/>
        <v>1783570</v>
      </c>
      <c r="BB174" s="600">
        <f t="shared" si="694"/>
        <v>1763001.25</v>
      </c>
      <c r="BC174" s="600">
        <f t="shared" si="695"/>
        <v>2085651.25</v>
      </c>
      <c r="BD174" s="600">
        <f t="shared" si="696"/>
        <v>2105080</v>
      </c>
      <c r="BE174" s="600">
        <f t="shared" si="585"/>
        <v>2323952.5</v>
      </c>
      <c r="BF174" s="600">
        <f t="shared" si="586"/>
        <v>2252165</v>
      </c>
      <c r="BG174" s="603">
        <f t="shared" si="587"/>
        <v>2253183.6301731681</v>
      </c>
      <c r="BH174" s="600">
        <f t="shared" si="588"/>
        <v>2254202.2603463358</v>
      </c>
      <c r="BI174" s="600">
        <f t="shared" si="589"/>
        <v>2255220.890519504</v>
      </c>
      <c r="BJ174" s="601">
        <f t="shared" si="590"/>
        <v>2256239.5206926721</v>
      </c>
      <c r="BK174" s="604">
        <v>1366541</v>
      </c>
      <c r="BL174" s="604">
        <v>1511912</v>
      </c>
      <c r="BM174" s="604">
        <v>1426856</v>
      </c>
      <c r="BN174" s="604">
        <v>1410401</v>
      </c>
      <c r="BO174" s="604">
        <v>1668521</v>
      </c>
      <c r="BP174" s="604">
        <v>1684064</v>
      </c>
      <c r="BQ174" s="604">
        <v>1859162</v>
      </c>
      <c r="BR174" s="604">
        <v>1801732</v>
      </c>
      <c r="BS174" s="605">
        <f t="shared" si="591"/>
        <v>1802546.9041385343</v>
      </c>
      <c r="BT174" s="604">
        <f t="shared" si="697"/>
        <v>1803361.8082770687</v>
      </c>
      <c r="BU174" s="604">
        <f t="shared" si="697"/>
        <v>1804176.7124156032</v>
      </c>
      <c r="BV174" s="606">
        <f t="shared" si="697"/>
        <v>1804991.6165541376</v>
      </c>
      <c r="BW174" s="604">
        <f t="shared" si="725"/>
        <v>1366541</v>
      </c>
      <c r="BX174" s="604">
        <f t="shared" si="726"/>
        <v>1511912</v>
      </c>
      <c r="BY174" s="604">
        <f t="shared" si="727"/>
        <v>1426856</v>
      </c>
      <c r="BZ174" s="604">
        <f t="shared" si="728"/>
        <v>1410401</v>
      </c>
      <c r="CA174" s="604">
        <f t="shared" si="729"/>
        <v>1668521</v>
      </c>
      <c r="CB174" s="604">
        <f t="shared" si="730"/>
        <v>1684064</v>
      </c>
      <c r="CC174" s="604">
        <f t="shared" si="731"/>
        <v>1859162</v>
      </c>
      <c r="CD174" s="604">
        <f t="shared" si="599"/>
        <v>1801732</v>
      </c>
      <c r="CE174" s="604"/>
      <c r="CF174" s="604"/>
      <c r="CG174" s="604"/>
      <c r="CH174" s="606"/>
      <c r="CI174" s="159">
        <f t="shared" si="604"/>
        <v>513.42857142857144</v>
      </c>
      <c r="CJ174" s="157">
        <v>532</v>
      </c>
      <c r="CK174" s="158">
        <v>522</v>
      </c>
      <c r="CL174" s="158">
        <v>506</v>
      </c>
      <c r="CM174" s="158">
        <v>496</v>
      </c>
      <c r="CN174" s="158">
        <v>470</v>
      </c>
      <c r="CO174" s="158">
        <v>473</v>
      </c>
      <c r="CP174" s="158">
        <v>542</v>
      </c>
      <c r="CQ174" s="158">
        <v>585</v>
      </c>
      <c r="CR174" s="157">
        <f t="shared" si="605"/>
        <v>595.80405458179462</v>
      </c>
      <c r="CS174" s="158">
        <f t="shared" si="698"/>
        <v>606.60810916358912</v>
      </c>
      <c r="CT174" s="158">
        <f t="shared" si="698"/>
        <v>617.41216374538362</v>
      </c>
      <c r="CU174" s="158">
        <f t="shared" si="698"/>
        <v>628.21621832717824</v>
      </c>
      <c r="CV174" s="310">
        <f t="shared" si="606"/>
        <v>612.01013645448643</v>
      </c>
      <c r="CW174" s="604">
        <f t="shared" si="607"/>
        <v>23942.636025356122</v>
      </c>
      <c r="CX174" s="600">
        <f t="shared" si="532"/>
        <v>23942.636025356122</v>
      </c>
      <c r="CY174" s="604">
        <f t="shared" si="533"/>
        <v>25032.781477250788</v>
      </c>
      <c r="CZ174" s="604">
        <f t="shared" si="534"/>
        <v>25146.285287234725</v>
      </c>
      <c r="DA174" s="604">
        <f t="shared" si="535"/>
        <v>25232.422514871636</v>
      </c>
      <c r="DB174" s="604">
        <f t="shared" si="536"/>
        <v>26048.122113012643</v>
      </c>
      <c r="DC174" s="604">
        <f t="shared" si="536"/>
        <v>26479.357627926373</v>
      </c>
      <c r="DD174" s="604">
        <f t="shared" ref="DD174" si="750">DD173</f>
        <v>26931.540509428491</v>
      </c>
      <c r="DE174" s="605">
        <f t="shared" si="536"/>
        <v>27150.99054421578</v>
      </c>
      <c r="DF174" s="604">
        <f t="shared" si="536"/>
        <v>27524.333956490984</v>
      </c>
      <c r="DG174" s="604">
        <f t="shared" si="536"/>
        <v>27884.378428171603</v>
      </c>
      <c r="DH174" s="606">
        <f t="shared" si="536"/>
        <v>28231.822111100952</v>
      </c>
      <c r="DJ174" s="9" t="s">
        <v>167</v>
      </c>
      <c r="DK174" s="603">
        <f t="shared" si="700"/>
        <v>3210.8576127819547</v>
      </c>
      <c r="DL174" s="600">
        <f t="shared" si="701"/>
        <v>3620.4789272030653</v>
      </c>
      <c r="DM174" s="600">
        <f t="shared" si="702"/>
        <v>3524.8418972332015</v>
      </c>
      <c r="DN174" s="600">
        <f t="shared" si="703"/>
        <v>3554.438004032258</v>
      </c>
      <c r="DO174" s="600">
        <f t="shared" si="704"/>
        <v>4437.5558510638302</v>
      </c>
      <c r="DP174" s="600">
        <f t="shared" si="705"/>
        <v>4450.486257928118</v>
      </c>
      <c r="DQ174" s="600">
        <f t="shared" si="706"/>
        <v>4287.7352398523981</v>
      </c>
      <c r="DR174" s="601">
        <f t="shared" si="707"/>
        <v>3849.8547008547007</v>
      </c>
      <c r="DS174" s="600">
        <f t="shared" si="708"/>
        <v>3781.7527639262503</v>
      </c>
      <c r="DT174" s="600">
        <f t="shared" si="709"/>
        <v>3716.0766997567885</v>
      </c>
      <c r="DU174" s="600">
        <f t="shared" si="710"/>
        <v>3652.699157785853</v>
      </c>
      <c r="DV174" s="600">
        <f t="shared" si="711"/>
        <v>3591.501548146296</v>
      </c>
      <c r="DW174" s="603">
        <f t="shared" si="712"/>
        <v>20115.228853383458</v>
      </c>
      <c r="DX174" s="600">
        <f t="shared" si="713"/>
        <v>20392.814176245211</v>
      </c>
      <c r="DY174" s="600">
        <f t="shared" si="714"/>
        <v>21575.828063241108</v>
      </c>
      <c r="DZ174" s="600">
        <f t="shared" si="715"/>
        <v>22047.543850806451</v>
      </c>
      <c r="EA174" s="600">
        <f t="shared" si="716"/>
        <v>24125.831382978722</v>
      </c>
      <c r="EB174" s="600">
        <f t="shared" si="717"/>
        <v>25455.131078224102</v>
      </c>
      <c r="EC174" s="600">
        <f t="shared" si="718"/>
        <v>24458.063653136531</v>
      </c>
      <c r="ED174" s="600">
        <f t="shared" si="719"/>
        <v>23880.25811965812</v>
      </c>
      <c r="EE174" s="603">
        <f t="shared" si="720"/>
        <v>24270.863336446713</v>
      </c>
      <c r="EF174" s="600">
        <f t="shared" si="721"/>
        <v>24647.554726438841</v>
      </c>
      <c r="EG174" s="600">
        <f t="shared" si="722"/>
        <v>25011.062721036629</v>
      </c>
      <c r="EH174" s="601">
        <f t="shared" si="723"/>
        <v>25362.067503842096</v>
      </c>
      <c r="EI174" s="603">
        <f t="shared" si="733"/>
        <v>23326.086466165412</v>
      </c>
      <c r="EJ174" s="600">
        <f t="shared" si="734"/>
        <v>24013.293103448275</v>
      </c>
      <c r="EK174" s="600">
        <f t="shared" si="735"/>
        <v>25100.669960474308</v>
      </c>
      <c r="EL174" s="600">
        <f t="shared" si="736"/>
        <v>25601.981854838708</v>
      </c>
      <c r="EM174" s="600">
        <f t="shared" si="737"/>
        <v>28563.387234042551</v>
      </c>
      <c r="EN174" s="600">
        <f t="shared" si="738"/>
        <v>29905.61733615222</v>
      </c>
      <c r="EO174" s="600">
        <f t="shared" si="615"/>
        <v>28745.798892988929</v>
      </c>
      <c r="EP174" s="601">
        <f t="shared" si="616"/>
        <v>27730.112820512819</v>
      </c>
      <c r="EQ174" s="600">
        <f t="shared" si="617"/>
        <v>28052.616100372965</v>
      </c>
      <c r="ER174" s="600">
        <f t="shared" si="618"/>
        <v>28363.631426195629</v>
      </c>
      <c r="ES174" s="600">
        <f t="shared" si="619"/>
        <v>28663.761878822483</v>
      </c>
      <c r="ET174" s="601">
        <f t="shared" si="620"/>
        <v>28953.569051988394</v>
      </c>
      <c r="EV174" s="225"/>
      <c r="EW174" s="226"/>
      <c r="EX174" s="226"/>
      <c r="EY174" s="226"/>
      <c r="EZ174" s="226"/>
      <c r="FA174" s="226"/>
      <c r="FB174" s="226"/>
      <c r="FC174" s="226"/>
      <c r="FD174" s="225"/>
      <c r="FE174" s="226"/>
      <c r="FF174" s="226"/>
      <c r="FG174" s="227"/>
    </row>
    <row r="175" spans="1:163" x14ac:dyDescent="0.25">
      <c r="A175" s="108">
        <v>216</v>
      </c>
      <c r="B175" s="130" t="s">
        <v>168</v>
      </c>
      <c r="C175" s="605">
        <v>6610895</v>
      </c>
      <c r="D175" s="604">
        <v>6940899</v>
      </c>
      <c r="E175" s="604">
        <v>7118632</v>
      </c>
      <c r="F175" s="604">
        <v>7200055</v>
      </c>
      <c r="G175" s="604">
        <v>7348395</v>
      </c>
      <c r="H175" s="604">
        <v>7479205</v>
      </c>
      <c r="I175" s="600">
        <v>7666941</v>
      </c>
      <c r="J175" s="601">
        <v>7840993</v>
      </c>
      <c r="K175" s="600">
        <f t="shared" ref="K175:N175" si="751">J175*K$186</f>
        <v>8067733.8264498701</v>
      </c>
      <c r="L175" s="600">
        <f t="shared" si="751"/>
        <v>8294474.6528997403</v>
      </c>
      <c r="M175" s="600">
        <f t="shared" si="751"/>
        <v>8521215.4793496095</v>
      </c>
      <c r="N175" s="600">
        <f t="shared" si="751"/>
        <v>8747956.3057994787</v>
      </c>
      <c r="O175" s="603">
        <v>447966</v>
      </c>
      <c r="P175" s="600">
        <v>418477</v>
      </c>
      <c r="Q175" s="600">
        <v>383882</v>
      </c>
      <c r="R175" s="600">
        <v>406562</v>
      </c>
      <c r="S175" s="600">
        <v>371584</v>
      </c>
      <c r="T175" s="600">
        <v>454986</v>
      </c>
      <c r="U175" s="600">
        <v>378364</v>
      </c>
      <c r="V175" s="600">
        <v>345439</v>
      </c>
      <c r="W175" s="603">
        <f t="shared" si="563"/>
        <v>345466.10522793804</v>
      </c>
      <c r="X175" s="600">
        <f t="shared" si="687"/>
        <v>345493.21045587613</v>
      </c>
      <c r="Y175" s="600">
        <f t="shared" si="687"/>
        <v>345520.31568381423</v>
      </c>
      <c r="Z175" s="601">
        <f t="shared" si="687"/>
        <v>345547.42091175227</v>
      </c>
      <c r="AA175" s="604">
        <f t="shared" si="564"/>
        <v>6162929</v>
      </c>
      <c r="AB175" s="604">
        <f t="shared" si="565"/>
        <v>6522422</v>
      </c>
      <c r="AC175" s="604">
        <f t="shared" si="566"/>
        <v>6734750</v>
      </c>
      <c r="AD175" s="604">
        <f t="shared" si="567"/>
        <v>6793493</v>
      </c>
      <c r="AE175" s="604">
        <f t="shared" si="568"/>
        <v>6976811</v>
      </c>
      <c r="AF175" s="604">
        <f t="shared" si="569"/>
        <v>7024219</v>
      </c>
      <c r="AG175" s="604">
        <f t="shared" si="570"/>
        <v>7288577</v>
      </c>
      <c r="AH175" s="604">
        <f t="shared" si="571"/>
        <v>7495554</v>
      </c>
      <c r="AI175" s="605">
        <f t="shared" si="572"/>
        <v>7722267.7212219322</v>
      </c>
      <c r="AJ175" s="604">
        <f t="shared" si="573"/>
        <v>7948981.4424438644</v>
      </c>
      <c r="AK175" s="604">
        <f t="shared" si="574"/>
        <v>8175695.1636657957</v>
      </c>
      <c r="AL175" s="606">
        <f t="shared" si="575"/>
        <v>8402408.884887727</v>
      </c>
      <c r="AM175" s="600">
        <f t="shared" si="576"/>
        <v>5207194</v>
      </c>
      <c r="AN175" s="600">
        <f t="shared" si="577"/>
        <v>5660963.25</v>
      </c>
      <c r="AO175" s="600">
        <f t="shared" si="578"/>
        <v>5894747.5</v>
      </c>
      <c r="AP175" s="600">
        <f t="shared" si="579"/>
        <v>5928535.5</v>
      </c>
      <c r="AQ175" s="600">
        <f t="shared" si="580"/>
        <v>6222608.5</v>
      </c>
      <c r="AR175" s="600">
        <f t="shared" si="581"/>
        <v>6065664</v>
      </c>
      <c r="AS175" s="600">
        <f t="shared" si="582"/>
        <v>6416540.75</v>
      </c>
      <c r="AT175" s="600">
        <f t="shared" si="583"/>
        <v>6722074</v>
      </c>
      <c r="AU175" s="603">
        <f t="shared" si="584"/>
        <v>6947846.2876383755</v>
      </c>
      <c r="AV175" s="600">
        <f t="shared" si="688"/>
        <v>7173628.3183097551</v>
      </c>
      <c r="AW175" s="600">
        <f t="shared" si="689"/>
        <v>7399419.7482861821</v>
      </c>
      <c r="AX175" s="601">
        <f t="shared" si="690"/>
        <v>7625220.2102731746</v>
      </c>
      <c r="AY175" s="600">
        <f t="shared" si="691"/>
        <v>955735</v>
      </c>
      <c r="AZ175" s="600">
        <f t="shared" si="692"/>
        <v>861458.75</v>
      </c>
      <c r="BA175" s="600">
        <f t="shared" si="693"/>
        <v>840002.5</v>
      </c>
      <c r="BB175" s="600">
        <f t="shared" si="694"/>
        <v>864957.5</v>
      </c>
      <c r="BC175" s="600">
        <f t="shared" si="695"/>
        <v>754202.5</v>
      </c>
      <c r="BD175" s="600">
        <f t="shared" si="696"/>
        <v>958555</v>
      </c>
      <c r="BE175" s="600">
        <f t="shared" si="585"/>
        <v>872036.25</v>
      </c>
      <c r="BF175" s="600">
        <f t="shared" si="586"/>
        <v>773480</v>
      </c>
      <c r="BG175" s="603">
        <f t="shared" si="587"/>
        <v>773829.83674213116</v>
      </c>
      <c r="BH175" s="600">
        <f t="shared" si="588"/>
        <v>774179.67348426243</v>
      </c>
      <c r="BI175" s="600">
        <f t="shared" si="589"/>
        <v>774529.51022639382</v>
      </c>
      <c r="BJ175" s="601">
        <f t="shared" si="590"/>
        <v>774879.34696852486</v>
      </c>
      <c r="BK175" s="604">
        <v>764588</v>
      </c>
      <c r="BL175" s="604">
        <v>689167</v>
      </c>
      <c r="BM175" s="604">
        <v>672002</v>
      </c>
      <c r="BN175" s="604">
        <v>691966</v>
      </c>
      <c r="BO175" s="604">
        <v>603362</v>
      </c>
      <c r="BP175" s="604">
        <v>766844</v>
      </c>
      <c r="BQ175" s="604">
        <v>697629</v>
      </c>
      <c r="BR175" s="604">
        <v>618784</v>
      </c>
      <c r="BS175" s="605">
        <f t="shared" si="591"/>
        <v>619063.86939370492</v>
      </c>
      <c r="BT175" s="604">
        <f t="shared" si="697"/>
        <v>619343.73878740997</v>
      </c>
      <c r="BU175" s="604">
        <f t="shared" si="697"/>
        <v>619623.60818111501</v>
      </c>
      <c r="BV175" s="606">
        <f t="shared" si="697"/>
        <v>619903.47757481993</v>
      </c>
      <c r="BW175" s="604">
        <f t="shared" si="725"/>
        <v>764588</v>
      </c>
      <c r="BX175" s="604">
        <f t="shared" si="726"/>
        <v>689167</v>
      </c>
      <c r="BY175" s="604">
        <f t="shared" si="727"/>
        <v>672002</v>
      </c>
      <c r="BZ175" s="604">
        <f t="shared" si="728"/>
        <v>691966</v>
      </c>
      <c r="CA175" s="604">
        <f t="shared" si="729"/>
        <v>603362</v>
      </c>
      <c r="CB175" s="604">
        <f t="shared" si="730"/>
        <v>766844</v>
      </c>
      <c r="CC175" s="604">
        <f t="shared" si="731"/>
        <v>697629</v>
      </c>
      <c r="CD175" s="604">
        <f t="shared" si="599"/>
        <v>618784</v>
      </c>
      <c r="CE175" s="604"/>
      <c r="CF175" s="604"/>
      <c r="CG175" s="604"/>
      <c r="CH175" s="606"/>
      <c r="CI175" s="159">
        <f t="shared" si="604"/>
        <v>288.57142857142856</v>
      </c>
      <c r="CJ175" s="157">
        <v>254</v>
      </c>
      <c r="CK175" s="158">
        <v>253</v>
      </c>
      <c r="CL175" s="158">
        <v>250</v>
      </c>
      <c r="CM175" s="158">
        <v>266</v>
      </c>
      <c r="CN175" s="158">
        <v>287</v>
      </c>
      <c r="CO175" s="158">
        <v>317</v>
      </c>
      <c r="CP175" s="158">
        <v>334</v>
      </c>
      <c r="CQ175" s="158">
        <v>313</v>
      </c>
      <c r="CR175" s="157">
        <f t="shared" si="605"/>
        <v>318.78063091299435</v>
      </c>
      <c r="CS175" s="158">
        <f t="shared" si="698"/>
        <v>324.56126182598871</v>
      </c>
      <c r="CT175" s="158">
        <f t="shared" si="698"/>
        <v>330.34189273898306</v>
      </c>
      <c r="CU175" s="158">
        <f t="shared" si="698"/>
        <v>336.12252365197742</v>
      </c>
      <c r="CV175" s="310">
        <f t="shared" si="606"/>
        <v>327.45157728248586</v>
      </c>
      <c r="CW175" s="604">
        <f t="shared" si="607"/>
        <v>23942.636025356122</v>
      </c>
      <c r="CX175" s="600">
        <f t="shared" si="532"/>
        <v>23942.636025356122</v>
      </c>
      <c r="CY175" s="604">
        <f t="shared" si="533"/>
        <v>25032.781477250788</v>
      </c>
      <c r="CZ175" s="604">
        <f t="shared" si="534"/>
        <v>25146.285287234725</v>
      </c>
      <c r="DA175" s="604">
        <f t="shared" si="535"/>
        <v>25232.422514871636</v>
      </c>
      <c r="DB175" s="604">
        <f t="shared" si="536"/>
        <v>26048.122113012643</v>
      </c>
      <c r="DC175" s="604">
        <f t="shared" si="536"/>
        <v>26479.357627926373</v>
      </c>
      <c r="DD175" s="604">
        <f t="shared" ref="DD175" si="752">DD174</f>
        <v>26931.540509428491</v>
      </c>
      <c r="DE175" s="605">
        <f t="shared" si="536"/>
        <v>27150.99054421578</v>
      </c>
      <c r="DF175" s="604">
        <f t="shared" si="536"/>
        <v>27524.333956490984</v>
      </c>
      <c r="DG175" s="604">
        <f t="shared" si="536"/>
        <v>27884.378428171603</v>
      </c>
      <c r="DH175" s="606">
        <f t="shared" si="536"/>
        <v>28231.822111100952</v>
      </c>
      <c r="DJ175" s="9" t="s">
        <v>168</v>
      </c>
      <c r="DK175" s="603">
        <f t="shared" si="700"/>
        <v>3762.7362204724409</v>
      </c>
      <c r="DL175" s="600">
        <f t="shared" si="701"/>
        <v>3404.9752964426875</v>
      </c>
      <c r="DM175" s="600">
        <f t="shared" si="702"/>
        <v>3360.01</v>
      </c>
      <c r="DN175" s="600">
        <f t="shared" si="703"/>
        <v>3251.7199248120301</v>
      </c>
      <c r="DO175" s="600">
        <f t="shared" si="704"/>
        <v>2627.8832752613239</v>
      </c>
      <c r="DP175" s="600">
        <f t="shared" si="705"/>
        <v>3023.8328075709778</v>
      </c>
      <c r="DQ175" s="600">
        <f t="shared" si="706"/>
        <v>2610.8869760479042</v>
      </c>
      <c r="DR175" s="601">
        <f t="shared" si="707"/>
        <v>2471.182108626198</v>
      </c>
      <c r="DS175" s="600">
        <f t="shared" si="708"/>
        <v>2427.4681762372652</v>
      </c>
      <c r="DT175" s="600">
        <f t="shared" si="709"/>
        <v>2385.3113866045219</v>
      </c>
      <c r="DU175" s="600">
        <f t="shared" si="710"/>
        <v>2344.6299947139369</v>
      </c>
      <c r="DV175" s="600">
        <f t="shared" si="711"/>
        <v>2305.3478789503497</v>
      </c>
      <c r="DW175" s="603">
        <f t="shared" si="712"/>
        <v>20500.763779527559</v>
      </c>
      <c r="DX175" s="600">
        <f t="shared" si="713"/>
        <v>22375.348814229248</v>
      </c>
      <c r="DY175" s="600">
        <f t="shared" si="714"/>
        <v>23578.99</v>
      </c>
      <c r="DZ175" s="600">
        <f t="shared" si="715"/>
        <v>22287.727443609023</v>
      </c>
      <c r="EA175" s="600">
        <f t="shared" si="716"/>
        <v>21681.562717770033</v>
      </c>
      <c r="EB175" s="600">
        <f t="shared" si="717"/>
        <v>19134.586750788643</v>
      </c>
      <c r="EC175" s="600">
        <f t="shared" si="718"/>
        <v>19211.199850299403</v>
      </c>
      <c r="ED175" s="600">
        <f t="shared" si="719"/>
        <v>21476.274760383385</v>
      </c>
      <c r="EE175" s="603">
        <f t="shared" si="720"/>
        <v>21796.926195231281</v>
      </c>
      <c r="EF175" s="600">
        <f t="shared" si="721"/>
        <v>22106.155640984423</v>
      </c>
      <c r="EG175" s="600">
        <f t="shared" si="722"/>
        <v>22404.562715535969</v>
      </c>
      <c r="EH175" s="601">
        <f t="shared" si="723"/>
        <v>22692.705787895298</v>
      </c>
      <c r="EI175" s="603">
        <f t="shared" si="733"/>
        <v>24263.5</v>
      </c>
      <c r="EJ175" s="600">
        <f t="shared" si="734"/>
        <v>25780.324110671936</v>
      </c>
      <c r="EK175" s="600">
        <f t="shared" si="735"/>
        <v>26939</v>
      </c>
      <c r="EL175" s="600">
        <f t="shared" si="736"/>
        <v>25539.447368421053</v>
      </c>
      <c r="EM175" s="600">
        <f t="shared" si="737"/>
        <v>24309.445993031357</v>
      </c>
      <c r="EN175" s="600">
        <f t="shared" si="738"/>
        <v>22158.419558359623</v>
      </c>
      <c r="EO175" s="600">
        <f t="shared" si="615"/>
        <v>21822.086826347306</v>
      </c>
      <c r="EP175" s="601">
        <f t="shared" si="616"/>
        <v>23947.456869009584</v>
      </c>
      <c r="EQ175" s="600">
        <f t="shared" si="617"/>
        <v>24224.394371468545</v>
      </c>
      <c r="ER175" s="600">
        <f t="shared" si="618"/>
        <v>24491.467027588944</v>
      </c>
      <c r="ES175" s="600">
        <f t="shared" si="619"/>
        <v>24749.192710249907</v>
      </c>
      <c r="ET175" s="601">
        <f t="shared" si="620"/>
        <v>24998.053666845648</v>
      </c>
      <c r="EV175" s="225"/>
      <c r="EW175" s="226"/>
      <c r="EX175" s="226"/>
      <c r="EY175" s="226"/>
      <c r="EZ175" s="226"/>
      <c r="FA175" s="226"/>
      <c r="FB175" s="226"/>
      <c r="FC175" s="226"/>
      <c r="FD175" s="225"/>
      <c r="FE175" s="226"/>
      <c r="FF175" s="226"/>
      <c r="FG175" s="227"/>
    </row>
    <row r="176" spans="1:163" x14ac:dyDescent="0.25">
      <c r="A176" s="108">
        <v>217</v>
      </c>
      <c r="B176" s="130" t="s">
        <v>169</v>
      </c>
      <c r="C176" s="605">
        <v>6049305</v>
      </c>
      <c r="D176" s="604">
        <v>6066172</v>
      </c>
      <c r="E176" s="604">
        <v>6713888</v>
      </c>
      <c r="F176" s="604">
        <v>6468389</v>
      </c>
      <c r="G176" s="604">
        <v>7339786</v>
      </c>
      <c r="H176" s="604">
        <v>7360615</v>
      </c>
      <c r="I176" s="600">
        <v>7868642</v>
      </c>
      <c r="J176" s="601">
        <v>8226516</v>
      </c>
      <c r="K176" s="600">
        <f t="shared" ref="K176:N176" si="753">J176*K$186</f>
        <v>8464405.1342771351</v>
      </c>
      <c r="L176" s="600">
        <f t="shared" si="753"/>
        <v>8702294.2685542703</v>
      </c>
      <c r="M176" s="600">
        <f t="shared" si="753"/>
        <v>8940183.4028314054</v>
      </c>
      <c r="N176" s="600">
        <f t="shared" si="753"/>
        <v>9178072.5371085387</v>
      </c>
      <c r="O176" s="603">
        <v>436618</v>
      </c>
      <c r="P176" s="600">
        <v>479782</v>
      </c>
      <c r="Q176" s="600">
        <v>488118</v>
      </c>
      <c r="R176" s="600">
        <v>407298</v>
      </c>
      <c r="S176" s="600">
        <v>582350</v>
      </c>
      <c r="T176" s="600">
        <v>496889</v>
      </c>
      <c r="U176" s="600">
        <v>363253</v>
      </c>
      <c r="V176" s="600">
        <v>359807</v>
      </c>
      <c r="W176" s="603">
        <f t="shared" si="563"/>
        <v>359835.23262789875</v>
      </c>
      <c r="X176" s="600">
        <f t="shared" si="687"/>
        <v>359863.46525579749</v>
      </c>
      <c r="Y176" s="600">
        <f t="shared" si="687"/>
        <v>359891.69788369624</v>
      </c>
      <c r="Z176" s="601">
        <f t="shared" si="687"/>
        <v>359919.93051159498</v>
      </c>
      <c r="AA176" s="604">
        <f t="shared" si="564"/>
        <v>5612687</v>
      </c>
      <c r="AB176" s="604">
        <f t="shared" si="565"/>
        <v>5586390</v>
      </c>
      <c r="AC176" s="604">
        <f t="shared" si="566"/>
        <v>6225770</v>
      </c>
      <c r="AD176" s="604">
        <f t="shared" si="567"/>
        <v>6061091</v>
      </c>
      <c r="AE176" s="604">
        <f t="shared" si="568"/>
        <v>6757436</v>
      </c>
      <c r="AF176" s="604">
        <f t="shared" si="569"/>
        <v>6863726</v>
      </c>
      <c r="AG176" s="604">
        <f t="shared" si="570"/>
        <v>7505389</v>
      </c>
      <c r="AH176" s="604">
        <f t="shared" si="571"/>
        <v>7866709</v>
      </c>
      <c r="AI176" s="605">
        <f t="shared" si="572"/>
        <v>8104569.9016492367</v>
      </c>
      <c r="AJ176" s="604">
        <f t="shared" si="573"/>
        <v>8342430.8032984724</v>
      </c>
      <c r="AK176" s="604">
        <f t="shared" si="574"/>
        <v>8580291.70494771</v>
      </c>
      <c r="AL176" s="606">
        <f t="shared" si="575"/>
        <v>8818152.606596943</v>
      </c>
      <c r="AM176" s="600">
        <f t="shared" si="576"/>
        <v>5250213.25</v>
      </c>
      <c r="AN176" s="600">
        <f t="shared" si="577"/>
        <v>4941976.25</v>
      </c>
      <c r="AO176" s="600">
        <f t="shared" si="578"/>
        <v>5209492.5</v>
      </c>
      <c r="AP176" s="600">
        <f t="shared" si="579"/>
        <v>5222752.25</v>
      </c>
      <c r="AQ176" s="600">
        <f t="shared" si="580"/>
        <v>5796387.25</v>
      </c>
      <c r="AR176" s="600">
        <f t="shared" si="581"/>
        <v>6040577.25</v>
      </c>
      <c r="AS176" s="600">
        <f t="shared" si="582"/>
        <v>6477485.25</v>
      </c>
      <c r="AT176" s="600">
        <f t="shared" si="583"/>
        <v>7119195.25</v>
      </c>
      <c r="AU176" s="603">
        <f t="shared" si="584"/>
        <v>7358305.5302106552</v>
      </c>
      <c r="AV176" s="600">
        <f t="shared" si="688"/>
        <v>7597426.1290453365</v>
      </c>
      <c r="AW176" s="600">
        <f t="shared" si="689"/>
        <v>7836556.6824696055</v>
      </c>
      <c r="AX176" s="601">
        <f t="shared" si="690"/>
        <v>8075696.8014902538</v>
      </c>
      <c r="AY176" s="600">
        <f t="shared" si="691"/>
        <v>362473.75</v>
      </c>
      <c r="AZ176" s="600">
        <f t="shared" si="692"/>
        <v>644413.75</v>
      </c>
      <c r="BA176" s="600">
        <f t="shared" si="693"/>
        <v>1016277.5</v>
      </c>
      <c r="BB176" s="600">
        <f t="shared" si="694"/>
        <v>838338.75</v>
      </c>
      <c r="BC176" s="600">
        <f t="shared" si="695"/>
        <v>961048.75</v>
      </c>
      <c r="BD176" s="600">
        <f t="shared" si="696"/>
        <v>823148.75</v>
      </c>
      <c r="BE176" s="600">
        <f t="shared" si="585"/>
        <v>1027903.75</v>
      </c>
      <c r="BF176" s="600">
        <f t="shared" si="586"/>
        <v>747513.75</v>
      </c>
      <c r="BG176" s="603">
        <f t="shared" si="587"/>
        <v>747851.84248461272</v>
      </c>
      <c r="BH176" s="600">
        <f t="shared" si="588"/>
        <v>748189.93496922555</v>
      </c>
      <c r="BI176" s="600">
        <f t="shared" si="589"/>
        <v>748528.02745383838</v>
      </c>
      <c r="BJ176" s="601">
        <f t="shared" si="590"/>
        <v>748866.1199384511</v>
      </c>
      <c r="BK176" s="604">
        <v>289979</v>
      </c>
      <c r="BL176" s="604">
        <v>515531</v>
      </c>
      <c r="BM176" s="604">
        <v>813022</v>
      </c>
      <c r="BN176" s="604">
        <v>670671</v>
      </c>
      <c r="BO176" s="604">
        <v>768839</v>
      </c>
      <c r="BP176" s="604">
        <v>658519</v>
      </c>
      <c r="BQ176" s="604">
        <v>822323</v>
      </c>
      <c r="BR176" s="604">
        <v>598011</v>
      </c>
      <c r="BS176" s="605">
        <f t="shared" si="591"/>
        <v>598281.47398769017</v>
      </c>
      <c r="BT176" s="604">
        <f t="shared" si="697"/>
        <v>598551.94797538046</v>
      </c>
      <c r="BU176" s="604">
        <f t="shared" si="697"/>
        <v>598822.42196307075</v>
      </c>
      <c r="BV176" s="606">
        <f t="shared" si="697"/>
        <v>599092.89595076093</v>
      </c>
      <c r="BW176" s="604">
        <f t="shared" si="725"/>
        <v>289979</v>
      </c>
      <c r="BX176" s="604">
        <f t="shared" si="726"/>
        <v>515531</v>
      </c>
      <c r="BY176" s="604">
        <f t="shared" si="727"/>
        <v>813022</v>
      </c>
      <c r="BZ176" s="604">
        <f t="shared" si="728"/>
        <v>670671</v>
      </c>
      <c r="CA176" s="604">
        <f t="shared" si="729"/>
        <v>768839</v>
      </c>
      <c r="CB176" s="604">
        <f t="shared" si="730"/>
        <v>658519</v>
      </c>
      <c r="CC176" s="604">
        <f t="shared" si="731"/>
        <v>822323</v>
      </c>
      <c r="CD176" s="604">
        <f t="shared" si="599"/>
        <v>598011</v>
      </c>
      <c r="CE176" s="604"/>
      <c r="CF176" s="604"/>
      <c r="CG176" s="604"/>
      <c r="CH176" s="606"/>
      <c r="CI176" s="159">
        <f t="shared" si="604"/>
        <v>327.42857142857144</v>
      </c>
      <c r="CJ176" s="157">
        <v>255</v>
      </c>
      <c r="CK176" s="158">
        <v>286</v>
      </c>
      <c r="CL176" s="158">
        <v>312</v>
      </c>
      <c r="CM176" s="158">
        <v>311</v>
      </c>
      <c r="CN176" s="158">
        <v>320</v>
      </c>
      <c r="CO176" s="158">
        <v>328</v>
      </c>
      <c r="CP176" s="158">
        <v>366</v>
      </c>
      <c r="CQ176" s="158">
        <v>369</v>
      </c>
      <c r="CR176" s="157">
        <f t="shared" si="605"/>
        <v>375.81486519774734</v>
      </c>
      <c r="CS176" s="158">
        <f t="shared" si="698"/>
        <v>382.62973039549468</v>
      </c>
      <c r="CT176" s="158">
        <f t="shared" si="698"/>
        <v>389.44459559324201</v>
      </c>
      <c r="CU176" s="158">
        <f t="shared" si="698"/>
        <v>396.25946079098935</v>
      </c>
      <c r="CV176" s="310">
        <f t="shared" si="606"/>
        <v>386.03716299436832</v>
      </c>
      <c r="CW176" s="604">
        <f t="shared" si="607"/>
        <v>23942.636025356122</v>
      </c>
      <c r="CX176" s="600">
        <f t="shared" si="532"/>
        <v>23942.636025356122</v>
      </c>
      <c r="CY176" s="604">
        <f t="shared" si="533"/>
        <v>25032.781477250788</v>
      </c>
      <c r="CZ176" s="604">
        <f t="shared" si="534"/>
        <v>25146.285287234725</v>
      </c>
      <c r="DA176" s="604">
        <f t="shared" si="535"/>
        <v>25232.422514871636</v>
      </c>
      <c r="DB176" s="604">
        <f t="shared" si="536"/>
        <v>26048.122113012643</v>
      </c>
      <c r="DC176" s="604">
        <f t="shared" ref="DC176:DD183" si="754">DC175</f>
        <v>26479.357627926373</v>
      </c>
      <c r="DD176" s="604">
        <f t="shared" si="754"/>
        <v>26931.540509428491</v>
      </c>
      <c r="DE176" s="605">
        <f t="shared" ref="DE176:DE183" si="755">DE175</f>
        <v>27150.99054421578</v>
      </c>
      <c r="DF176" s="604">
        <f t="shared" ref="DF176:DF183" si="756">DF175</f>
        <v>27524.333956490984</v>
      </c>
      <c r="DG176" s="604">
        <f t="shared" ref="DG176:DG183" si="757">DG175</f>
        <v>27884.378428171603</v>
      </c>
      <c r="DH176" s="606">
        <f t="shared" ref="DH176:DH183" si="758">DH175</f>
        <v>28231.822111100952</v>
      </c>
      <c r="DJ176" s="9" t="s">
        <v>169</v>
      </c>
      <c r="DK176" s="603">
        <f t="shared" si="700"/>
        <v>1421.4656862745098</v>
      </c>
      <c r="DL176" s="600">
        <f t="shared" si="701"/>
        <v>2253.1949300699303</v>
      </c>
      <c r="DM176" s="600">
        <f t="shared" si="702"/>
        <v>3257.2996794871797</v>
      </c>
      <c r="DN176" s="600">
        <f t="shared" si="703"/>
        <v>2695.6229903536978</v>
      </c>
      <c r="DO176" s="600">
        <f t="shared" si="704"/>
        <v>3003.27734375</v>
      </c>
      <c r="DP176" s="600">
        <f t="shared" si="705"/>
        <v>2509.5998475609758</v>
      </c>
      <c r="DQ176" s="600">
        <f t="shared" si="706"/>
        <v>2808.4801912568305</v>
      </c>
      <c r="DR176" s="601">
        <f t="shared" si="707"/>
        <v>2025.7825203252032</v>
      </c>
      <c r="DS176" s="600">
        <f t="shared" si="708"/>
        <v>1989.9474761092963</v>
      </c>
      <c r="DT176" s="600">
        <f t="shared" si="709"/>
        <v>1955.3889191931835</v>
      </c>
      <c r="DU176" s="600">
        <f t="shared" si="710"/>
        <v>1922.0398380765912</v>
      </c>
      <c r="DV176" s="600">
        <f t="shared" si="711"/>
        <v>1889.8378311109834</v>
      </c>
      <c r="DW176" s="603">
        <f t="shared" si="712"/>
        <v>20589.071568627453</v>
      </c>
      <c r="DX176" s="600">
        <f t="shared" si="713"/>
        <v>17279.637237762239</v>
      </c>
      <c r="DY176" s="600">
        <f t="shared" si="714"/>
        <v>16697.091346153848</v>
      </c>
      <c r="DZ176" s="600">
        <f t="shared" si="715"/>
        <v>16793.415594855305</v>
      </c>
      <c r="EA176" s="600">
        <f t="shared" si="716"/>
        <v>18113.710156249999</v>
      </c>
      <c r="EB176" s="600">
        <f t="shared" si="717"/>
        <v>18416.394054878048</v>
      </c>
      <c r="EC176" s="600">
        <f t="shared" si="718"/>
        <v>17698.047131147541</v>
      </c>
      <c r="ED176" s="600">
        <f t="shared" si="719"/>
        <v>19293.212059620597</v>
      </c>
      <c r="EE176" s="603">
        <f t="shared" si="720"/>
        <v>19575.378039646315</v>
      </c>
      <c r="EF176" s="600">
        <f t="shared" si="721"/>
        <v>19847.492928685046</v>
      </c>
      <c r="EG176" s="600">
        <f t="shared" si="722"/>
        <v>20110.084376864252</v>
      </c>
      <c r="EH176" s="601">
        <f t="shared" si="723"/>
        <v>20363.643736230464</v>
      </c>
      <c r="EI176" s="603">
        <f t="shared" si="733"/>
        <v>22010.537254901963</v>
      </c>
      <c r="EJ176" s="600">
        <f t="shared" si="734"/>
        <v>19532.83216783217</v>
      </c>
      <c r="EK176" s="600">
        <f t="shared" si="735"/>
        <v>19954.391025641027</v>
      </c>
      <c r="EL176" s="600">
        <f t="shared" si="736"/>
        <v>19489.038585209004</v>
      </c>
      <c r="EM176" s="600">
        <f t="shared" si="737"/>
        <v>21116.987499999999</v>
      </c>
      <c r="EN176" s="600">
        <f t="shared" si="738"/>
        <v>20925.993902439026</v>
      </c>
      <c r="EO176" s="600">
        <f t="shared" si="615"/>
        <v>20506.52732240437</v>
      </c>
      <c r="EP176" s="601">
        <f t="shared" si="616"/>
        <v>21318.9945799458</v>
      </c>
      <c r="EQ176" s="600">
        <f t="shared" si="617"/>
        <v>21565.325515755612</v>
      </c>
      <c r="ER176" s="600">
        <f t="shared" si="618"/>
        <v>21802.88184787823</v>
      </c>
      <c r="ES176" s="600">
        <f t="shared" si="619"/>
        <v>22032.124214940843</v>
      </c>
      <c r="ET176" s="601">
        <f t="shared" si="620"/>
        <v>22253.481567341449</v>
      </c>
      <c r="EV176" s="225"/>
      <c r="EW176" s="226"/>
      <c r="EX176" s="226"/>
      <c r="EY176" s="226"/>
      <c r="EZ176" s="226"/>
      <c r="FA176" s="226"/>
      <c r="FB176" s="226"/>
      <c r="FC176" s="226"/>
      <c r="FD176" s="225"/>
      <c r="FE176" s="226"/>
      <c r="FF176" s="226"/>
      <c r="FG176" s="227"/>
    </row>
    <row r="177" spans="1:163" x14ac:dyDescent="0.25">
      <c r="A177" s="108">
        <v>218</v>
      </c>
      <c r="B177" s="130" t="s">
        <v>170</v>
      </c>
      <c r="C177" s="605">
        <v>6176439</v>
      </c>
      <c r="D177" s="604">
        <v>6163686</v>
      </c>
      <c r="E177" s="604">
        <v>6109446</v>
      </c>
      <c r="F177" s="604">
        <v>5920575</v>
      </c>
      <c r="G177" s="604">
        <v>6229317</v>
      </c>
      <c r="H177" s="604">
        <v>5926037</v>
      </c>
      <c r="I177" s="600">
        <v>6591460</v>
      </c>
      <c r="J177" s="601">
        <v>6397808</v>
      </c>
      <c r="K177" s="600">
        <f t="shared" ref="K177:N177" si="759">J177*K$186</f>
        <v>6582815.7245812602</v>
      </c>
      <c r="L177" s="600">
        <f t="shared" si="759"/>
        <v>6767823.4491625205</v>
      </c>
      <c r="M177" s="600">
        <f t="shared" si="759"/>
        <v>6952831.1737437807</v>
      </c>
      <c r="N177" s="600">
        <f t="shared" si="759"/>
        <v>7137838.89832504</v>
      </c>
      <c r="O177" s="603">
        <v>264558</v>
      </c>
      <c r="P177" s="600">
        <v>179526</v>
      </c>
      <c r="Q177" s="600">
        <v>289514</v>
      </c>
      <c r="R177" s="600">
        <v>268077</v>
      </c>
      <c r="S177" s="600">
        <v>298985</v>
      </c>
      <c r="T177" s="600">
        <v>294014</v>
      </c>
      <c r="U177" s="600">
        <v>241239</v>
      </c>
      <c r="V177" s="600">
        <v>306471</v>
      </c>
      <c r="W177" s="603">
        <f t="shared" si="563"/>
        <v>306495.04756356811</v>
      </c>
      <c r="X177" s="600">
        <f t="shared" si="687"/>
        <v>306519.09512713621</v>
      </c>
      <c r="Y177" s="600">
        <f t="shared" si="687"/>
        <v>306543.14269070438</v>
      </c>
      <c r="Z177" s="601">
        <f t="shared" si="687"/>
        <v>306567.19025427249</v>
      </c>
      <c r="AA177" s="604">
        <f t="shared" si="564"/>
        <v>5911881</v>
      </c>
      <c r="AB177" s="604">
        <f t="shared" si="565"/>
        <v>5984160</v>
      </c>
      <c r="AC177" s="604">
        <f t="shared" si="566"/>
        <v>5819932</v>
      </c>
      <c r="AD177" s="604">
        <f t="shared" si="567"/>
        <v>5652498</v>
      </c>
      <c r="AE177" s="604">
        <f t="shared" si="568"/>
        <v>5930332</v>
      </c>
      <c r="AF177" s="604">
        <f t="shared" si="569"/>
        <v>5632023</v>
      </c>
      <c r="AG177" s="604">
        <f t="shared" si="570"/>
        <v>6350221</v>
      </c>
      <c r="AH177" s="604">
        <f t="shared" si="571"/>
        <v>6091337</v>
      </c>
      <c r="AI177" s="605">
        <f t="shared" si="572"/>
        <v>6276320.6770176925</v>
      </c>
      <c r="AJ177" s="604">
        <f t="shared" si="573"/>
        <v>6461304.354035384</v>
      </c>
      <c r="AK177" s="604">
        <f t="shared" si="574"/>
        <v>6646288.0310530765</v>
      </c>
      <c r="AL177" s="606">
        <f t="shared" si="575"/>
        <v>6831271.7080707671</v>
      </c>
      <c r="AM177" s="600">
        <f t="shared" si="576"/>
        <v>5096064.75</v>
      </c>
      <c r="AN177" s="600">
        <f t="shared" si="577"/>
        <v>5376095</v>
      </c>
      <c r="AO177" s="600">
        <f t="shared" si="578"/>
        <v>5204583.25</v>
      </c>
      <c r="AP177" s="600">
        <f t="shared" si="579"/>
        <v>5372660.5</v>
      </c>
      <c r="AQ177" s="600">
        <f t="shared" si="580"/>
        <v>5621983.25</v>
      </c>
      <c r="AR177" s="600">
        <f t="shared" si="581"/>
        <v>5463788</v>
      </c>
      <c r="AS177" s="600">
        <f t="shared" si="582"/>
        <v>6045843.5</v>
      </c>
      <c r="AT177" s="600">
        <f t="shared" si="583"/>
        <v>5904099.5</v>
      </c>
      <c r="AU177" s="603">
        <f t="shared" si="584"/>
        <v>6102398.7229123916</v>
      </c>
      <c r="AV177" s="600">
        <f t="shared" si="688"/>
        <v>6300706.5032783737</v>
      </c>
      <c r="AW177" s="600">
        <f t="shared" si="689"/>
        <v>6499022.5391964717</v>
      </c>
      <c r="AX177" s="601">
        <f t="shared" si="690"/>
        <v>6697346.5080663729</v>
      </c>
      <c r="AY177" s="600">
        <f t="shared" si="691"/>
        <v>815816.25</v>
      </c>
      <c r="AZ177" s="600">
        <f t="shared" si="692"/>
        <v>608065</v>
      </c>
      <c r="BA177" s="600">
        <f t="shared" si="693"/>
        <v>615348.75</v>
      </c>
      <c r="BB177" s="600">
        <f t="shared" si="694"/>
        <v>279837.5</v>
      </c>
      <c r="BC177" s="600">
        <f t="shared" si="695"/>
        <v>308348.75</v>
      </c>
      <c r="BD177" s="600">
        <f t="shared" si="696"/>
        <v>168235</v>
      </c>
      <c r="BE177" s="600">
        <f t="shared" si="585"/>
        <v>304377.5</v>
      </c>
      <c r="BF177" s="600">
        <f t="shared" si="586"/>
        <v>187237.5</v>
      </c>
      <c r="BG177" s="603">
        <f t="shared" si="587"/>
        <v>187322.18552128662</v>
      </c>
      <c r="BH177" s="600">
        <f t="shared" si="588"/>
        <v>187406.8710425733</v>
      </c>
      <c r="BI177" s="600">
        <f t="shared" si="589"/>
        <v>187491.55656385995</v>
      </c>
      <c r="BJ177" s="601">
        <f t="shared" si="590"/>
        <v>187576.2420851466</v>
      </c>
      <c r="BK177" s="604">
        <v>652653</v>
      </c>
      <c r="BL177" s="604">
        <v>486452</v>
      </c>
      <c r="BM177" s="604">
        <v>492279</v>
      </c>
      <c r="BN177" s="604">
        <v>223870</v>
      </c>
      <c r="BO177" s="604">
        <v>246679</v>
      </c>
      <c r="BP177" s="604">
        <v>134588</v>
      </c>
      <c r="BQ177" s="604">
        <v>243502</v>
      </c>
      <c r="BR177" s="604">
        <v>149790</v>
      </c>
      <c r="BS177" s="605">
        <f t="shared" si="591"/>
        <v>149857.7484170293</v>
      </c>
      <c r="BT177" s="604">
        <f t="shared" si="697"/>
        <v>149925.49683405863</v>
      </c>
      <c r="BU177" s="604">
        <f t="shared" si="697"/>
        <v>149993.24525108797</v>
      </c>
      <c r="BV177" s="606">
        <f t="shared" si="697"/>
        <v>150060.99366811727</v>
      </c>
      <c r="BW177" s="604">
        <f t="shared" si="725"/>
        <v>652653</v>
      </c>
      <c r="BX177" s="604">
        <f t="shared" si="726"/>
        <v>486452</v>
      </c>
      <c r="BY177" s="604">
        <f t="shared" si="727"/>
        <v>492279</v>
      </c>
      <c r="BZ177" s="604">
        <f t="shared" si="728"/>
        <v>223870</v>
      </c>
      <c r="CA177" s="604">
        <f t="shared" si="729"/>
        <v>246679</v>
      </c>
      <c r="CB177" s="604">
        <f t="shared" si="730"/>
        <v>134588</v>
      </c>
      <c r="CC177" s="604">
        <f t="shared" si="731"/>
        <v>243502</v>
      </c>
      <c r="CD177" s="604">
        <f t="shared" si="599"/>
        <v>149790</v>
      </c>
      <c r="CE177" s="604"/>
      <c r="CF177" s="604"/>
      <c r="CG177" s="604"/>
      <c r="CH177" s="606"/>
      <c r="CI177" s="159">
        <f t="shared" si="604"/>
        <v>159.28571428571428</v>
      </c>
      <c r="CJ177" s="157">
        <v>148</v>
      </c>
      <c r="CK177" s="158">
        <v>142</v>
      </c>
      <c r="CL177" s="158">
        <v>153</v>
      </c>
      <c r="CM177" s="158">
        <v>158</v>
      </c>
      <c r="CN177" s="158">
        <v>161</v>
      </c>
      <c r="CO177" s="158">
        <v>165</v>
      </c>
      <c r="CP177" s="158">
        <v>167</v>
      </c>
      <c r="CQ177" s="158">
        <v>169</v>
      </c>
      <c r="CR177" s="157">
        <f t="shared" si="605"/>
        <v>172.12117132362954</v>
      </c>
      <c r="CS177" s="158">
        <f t="shared" si="698"/>
        <v>175.24234264725908</v>
      </c>
      <c r="CT177" s="158">
        <f t="shared" si="698"/>
        <v>178.36351397088862</v>
      </c>
      <c r="CU177" s="158">
        <f t="shared" si="698"/>
        <v>181.48468529451816</v>
      </c>
      <c r="CV177" s="310">
        <f t="shared" si="606"/>
        <v>176.80292830907385</v>
      </c>
      <c r="CW177" s="604">
        <f t="shared" si="607"/>
        <v>23942.636025356122</v>
      </c>
      <c r="CX177" s="600">
        <f t="shared" si="532"/>
        <v>23942.636025356122</v>
      </c>
      <c r="CY177" s="604">
        <f t="shared" si="533"/>
        <v>25032.781477250788</v>
      </c>
      <c r="CZ177" s="604">
        <f t="shared" si="534"/>
        <v>25146.285287234725</v>
      </c>
      <c r="DA177" s="604">
        <f t="shared" si="535"/>
        <v>25232.422514871636</v>
      </c>
      <c r="DB177" s="604">
        <f t="shared" si="536"/>
        <v>26048.122113012643</v>
      </c>
      <c r="DC177" s="604">
        <f t="shared" si="754"/>
        <v>26479.357627926373</v>
      </c>
      <c r="DD177" s="604">
        <f t="shared" si="754"/>
        <v>26931.540509428491</v>
      </c>
      <c r="DE177" s="605">
        <f t="shared" si="755"/>
        <v>27150.99054421578</v>
      </c>
      <c r="DF177" s="604">
        <f t="shared" si="756"/>
        <v>27524.333956490984</v>
      </c>
      <c r="DG177" s="604">
        <f t="shared" si="757"/>
        <v>27884.378428171603</v>
      </c>
      <c r="DH177" s="606">
        <f t="shared" si="758"/>
        <v>28231.822111100952</v>
      </c>
      <c r="DJ177" s="9" t="s">
        <v>170</v>
      </c>
      <c r="DK177" s="603">
        <f t="shared" si="700"/>
        <v>5512.2719594594591</v>
      </c>
      <c r="DL177" s="600">
        <f t="shared" si="701"/>
        <v>4282.1478873239439</v>
      </c>
      <c r="DM177" s="600">
        <f t="shared" si="702"/>
        <v>4021.8872549019607</v>
      </c>
      <c r="DN177" s="600">
        <f t="shared" si="703"/>
        <v>1771.123417721519</v>
      </c>
      <c r="DO177" s="600">
        <f t="shared" si="704"/>
        <v>1915.2096273291925</v>
      </c>
      <c r="DP177" s="600">
        <f t="shared" si="705"/>
        <v>1019.6060606060606</v>
      </c>
      <c r="DQ177" s="600">
        <f t="shared" si="706"/>
        <v>1822.6197604790418</v>
      </c>
      <c r="DR177" s="601">
        <f t="shared" si="707"/>
        <v>1107.9142011834319</v>
      </c>
      <c r="DS177" s="600">
        <f t="shared" si="708"/>
        <v>1088.3157724338018</v>
      </c>
      <c r="DT177" s="600">
        <f t="shared" si="709"/>
        <v>1069.4154632468017</v>
      </c>
      <c r="DU177" s="600">
        <f t="shared" si="710"/>
        <v>1051.1766245783942</v>
      </c>
      <c r="DV177" s="600">
        <f t="shared" si="711"/>
        <v>1033.5651285437275</v>
      </c>
      <c r="DW177" s="603">
        <f t="shared" si="712"/>
        <v>34432.869932432433</v>
      </c>
      <c r="DX177" s="600">
        <f t="shared" si="713"/>
        <v>37859.82394366197</v>
      </c>
      <c r="DY177" s="600">
        <f t="shared" si="714"/>
        <v>34016.883986928107</v>
      </c>
      <c r="DZ177" s="600">
        <f t="shared" si="715"/>
        <v>34004.180379746838</v>
      </c>
      <c r="EA177" s="600">
        <f t="shared" si="716"/>
        <v>34919.150621118009</v>
      </c>
      <c r="EB177" s="600">
        <f t="shared" si="717"/>
        <v>33113.866666666669</v>
      </c>
      <c r="EC177" s="600">
        <f t="shared" si="718"/>
        <v>36202.655688622755</v>
      </c>
      <c r="ED177" s="600">
        <f t="shared" si="719"/>
        <v>34935.5</v>
      </c>
      <c r="EE177" s="603">
        <f t="shared" si="720"/>
        <v>35376.232015337686</v>
      </c>
      <c r="EF177" s="600">
        <f t="shared" si="721"/>
        <v>35801.264627130571</v>
      </c>
      <c r="EG177" s="600">
        <f t="shared" si="722"/>
        <v>36211.422003848733</v>
      </c>
      <c r="EH177" s="601">
        <f t="shared" si="723"/>
        <v>36607.471617806514</v>
      </c>
      <c r="EI177" s="603">
        <f t="shared" si="733"/>
        <v>39945.141891891893</v>
      </c>
      <c r="EJ177" s="600">
        <f t="shared" si="734"/>
        <v>42141.971830985916</v>
      </c>
      <c r="EK177" s="600">
        <f t="shared" si="735"/>
        <v>38038.771241830065</v>
      </c>
      <c r="EL177" s="600">
        <f t="shared" si="736"/>
        <v>35775.303797468354</v>
      </c>
      <c r="EM177" s="600">
        <f t="shared" si="737"/>
        <v>36834.360248447199</v>
      </c>
      <c r="EN177" s="600">
        <f t="shared" si="738"/>
        <v>34133.472727272732</v>
      </c>
      <c r="EO177" s="600">
        <f t="shared" si="615"/>
        <v>38025.275449101799</v>
      </c>
      <c r="EP177" s="601">
        <f t="shared" si="616"/>
        <v>36043.414201183434</v>
      </c>
      <c r="EQ177" s="600">
        <f t="shared" si="617"/>
        <v>36464.547787771487</v>
      </c>
      <c r="ER177" s="600">
        <f t="shared" si="618"/>
        <v>36870.680090377369</v>
      </c>
      <c r="ES177" s="600">
        <f t="shared" si="619"/>
        <v>37262.598628427128</v>
      </c>
      <c r="ET177" s="601">
        <f t="shared" si="620"/>
        <v>37641.036746350241</v>
      </c>
      <c r="EV177" s="225"/>
      <c r="EW177" s="226"/>
      <c r="EX177" s="226"/>
      <c r="EY177" s="226"/>
      <c r="EZ177" s="226"/>
      <c r="FA177" s="226"/>
      <c r="FB177" s="226"/>
      <c r="FC177" s="226"/>
      <c r="FD177" s="225"/>
      <c r="FE177" s="226"/>
      <c r="FF177" s="226"/>
      <c r="FG177" s="227"/>
    </row>
    <row r="178" spans="1:163" x14ac:dyDescent="0.25">
      <c r="A178" s="108">
        <v>219</v>
      </c>
      <c r="B178" s="130" t="s">
        <v>171</v>
      </c>
      <c r="C178" s="605">
        <v>4174498</v>
      </c>
      <c r="D178" s="604">
        <v>4400136</v>
      </c>
      <c r="E178" s="604">
        <v>4378109</v>
      </c>
      <c r="F178" s="604">
        <v>4375123</v>
      </c>
      <c r="G178" s="604">
        <v>4365530</v>
      </c>
      <c r="H178" s="604">
        <v>4635623</v>
      </c>
      <c r="I178" s="600">
        <v>5145068</v>
      </c>
      <c r="J178" s="601">
        <v>5433350</v>
      </c>
      <c r="K178" s="600">
        <f t="shared" ref="K178:N178" si="760">J178*K$186</f>
        <v>5590468.144269661</v>
      </c>
      <c r="L178" s="600">
        <f t="shared" si="760"/>
        <v>5747586.2885393221</v>
      </c>
      <c r="M178" s="600">
        <f t="shared" si="760"/>
        <v>5904704.4328089831</v>
      </c>
      <c r="N178" s="600">
        <f t="shared" si="760"/>
        <v>6061822.5770786433</v>
      </c>
      <c r="O178" s="603">
        <v>305445</v>
      </c>
      <c r="P178" s="600">
        <v>211815</v>
      </c>
      <c r="Q178" s="600">
        <v>180990</v>
      </c>
      <c r="R178" s="600">
        <v>172055</v>
      </c>
      <c r="S178" s="600">
        <v>244090</v>
      </c>
      <c r="T178" s="600">
        <v>337302</v>
      </c>
      <c r="U178" s="600">
        <v>203599</v>
      </c>
      <c r="V178" s="600">
        <v>242315</v>
      </c>
      <c r="W178" s="603">
        <f t="shared" si="563"/>
        <v>242334.01349676153</v>
      </c>
      <c r="X178" s="600">
        <f t="shared" si="687"/>
        <v>242353.02699352309</v>
      </c>
      <c r="Y178" s="600">
        <f t="shared" si="687"/>
        <v>242372.04049028465</v>
      </c>
      <c r="Z178" s="601">
        <f t="shared" si="687"/>
        <v>242391.05398704618</v>
      </c>
      <c r="AA178" s="604">
        <f t="shared" si="564"/>
        <v>3869053</v>
      </c>
      <c r="AB178" s="604">
        <f t="shared" si="565"/>
        <v>4188321</v>
      </c>
      <c r="AC178" s="604">
        <f t="shared" si="566"/>
        <v>4197119</v>
      </c>
      <c r="AD178" s="604">
        <f t="shared" si="567"/>
        <v>4203068</v>
      </c>
      <c r="AE178" s="604">
        <f t="shared" si="568"/>
        <v>4121440</v>
      </c>
      <c r="AF178" s="604">
        <f t="shared" si="569"/>
        <v>4298321</v>
      </c>
      <c r="AG178" s="604">
        <f t="shared" si="570"/>
        <v>4941469</v>
      </c>
      <c r="AH178" s="604">
        <f t="shared" si="571"/>
        <v>5191035</v>
      </c>
      <c r="AI178" s="605">
        <f t="shared" si="572"/>
        <v>5348134.1307728998</v>
      </c>
      <c r="AJ178" s="604">
        <f t="shared" si="573"/>
        <v>5505233.2615457987</v>
      </c>
      <c r="AK178" s="604">
        <f t="shared" si="574"/>
        <v>5662332.3923186986</v>
      </c>
      <c r="AL178" s="606">
        <f t="shared" si="575"/>
        <v>5819431.5230915975</v>
      </c>
      <c r="AM178" s="600">
        <f t="shared" si="576"/>
        <v>3213651.75</v>
      </c>
      <c r="AN178" s="600">
        <f t="shared" si="577"/>
        <v>3587358.5</v>
      </c>
      <c r="AO178" s="600">
        <f t="shared" si="578"/>
        <v>3622756.5</v>
      </c>
      <c r="AP178" s="600">
        <f t="shared" si="579"/>
        <v>3642991.75</v>
      </c>
      <c r="AQ178" s="600">
        <f t="shared" si="580"/>
        <v>3715540</v>
      </c>
      <c r="AR178" s="600">
        <f t="shared" si="581"/>
        <v>3939229.75</v>
      </c>
      <c r="AS178" s="600">
        <f t="shared" si="582"/>
        <v>4386555.25</v>
      </c>
      <c r="AT178" s="600">
        <f t="shared" si="583"/>
        <v>4654445</v>
      </c>
      <c r="AU178" s="603">
        <f t="shared" si="584"/>
        <v>4810772.4512207098</v>
      </c>
      <c r="AV178" s="600">
        <f t="shared" si="688"/>
        <v>4967106.6486348193</v>
      </c>
      <c r="AW178" s="600">
        <f t="shared" si="689"/>
        <v>5123447.3542409511</v>
      </c>
      <c r="AX178" s="601">
        <f t="shared" si="690"/>
        <v>5279794.3137199823</v>
      </c>
      <c r="AY178" s="600">
        <f t="shared" si="691"/>
        <v>655401.25</v>
      </c>
      <c r="AZ178" s="600">
        <f t="shared" si="692"/>
        <v>600962.5</v>
      </c>
      <c r="BA178" s="600">
        <f t="shared" si="693"/>
        <v>574362.5</v>
      </c>
      <c r="BB178" s="600">
        <f t="shared" si="694"/>
        <v>560076.25</v>
      </c>
      <c r="BC178" s="600">
        <f t="shared" si="695"/>
        <v>405900</v>
      </c>
      <c r="BD178" s="600">
        <f t="shared" si="696"/>
        <v>359091.25</v>
      </c>
      <c r="BE178" s="600">
        <f t="shared" si="585"/>
        <v>554913.75</v>
      </c>
      <c r="BF178" s="600">
        <f t="shared" si="586"/>
        <v>536590</v>
      </c>
      <c r="BG178" s="603">
        <f t="shared" si="587"/>
        <v>536832.69392545405</v>
      </c>
      <c r="BH178" s="600">
        <f t="shared" si="588"/>
        <v>537075.3878509081</v>
      </c>
      <c r="BI178" s="600">
        <f t="shared" si="589"/>
        <v>537318.08177636215</v>
      </c>
      <c r="BJ178" s="601">
        <f t="shared" si="590"/>
        <v>537560.77570181619</v>
      </c>
      <c r="BK178" s="604">
        <v>524321</v>
      </c>
      <c r="BL178" s="604">
        <v>480770</v>
      </c>
      <c r="BM178" s="604">
        <v>459490</v>
      </c>
      <c r="BN178" s="604">
        <v>448061</v>
      </c>
      <c r="BO178" s="604">
        <v>324720</v>
      </c>
      <c r="BP178" s="604">
        <v>287273</v>
      </c>
      <c r="BQ178" s="604">
        <v>443931</v>
      </c>
      <c r="BR178" s="604">
        <v>429272</v>
      </c>
      <c r="BS178" s="605">
        <f t="shared" si="591"/>
        <v>429466.1551403632</v>
      </c>
      <c r="BT178" s="604">
        <f t="shared" si="697"/>
        <v>429660.31028072647</v>
      </c>
      <c r="BU178" s="604">
        <f t="shared" si="697"/>
        <v>429854.46542108973</v>
      </c>
      <c r="BV178" s="606">
        <f t="shared" si="697"/>
        <v>430048.62056145293</v>
      </c>
      <c r="BW178" s="604">
        <f t="shared" si="725"/>
        <v>524321</v>
      </c>
      <c r="BX178" s="604">
        <f t="shared" si="726"/>
        <v>480770</v>
      </c>
      <c r="BY178" s="604">
        <f t="shared" si="727"/>
        <v>459490</v>
      </c>
      <c r="BZ178" s="604">
        <f t="shared" si="728"/>
        <v>448061</v>
      </c>
      <c r="CA178" s="604">
        <f t="shared" si="729"/>
        <v>324720</v>
      </c>
      <c r="CB178" s="604">
        <f t="shared" si="730"/>
        <v>287273</v>
      </c>
      <c r="CC178" s="604">
        <f t="shared" si="731"/>
        <v>443931</v>
      </c>
      <c r="CD178" s="604">
        <f t="shared" si="599"/>
        <v>429272</v>
      </c>
      <c r="CE178" s="604"/>
      <c r="CF178" s="604"/>
      <c r="CG178" s="604"/>
      <c r="CH178" s="606"/>
      <c r="CI178" s="159">
        <f t="shared" si="604"/>
        <v>178.28571428571428</v>
      </c>
      <c r="CJ178" s="157">
        <v>182</v>
      </c>
      <c r="CK178" s="158">
        <v>189</v>
      </c>
      <c r="CL178" s="158">
        <v>177</v>
      </c>
      <c r="CM178" s="158">
        <v>174</v>
      </c>
      <c r="CN178" s="158">
        <v>167</v>
      </c>
      <c r="CO178" s="158">
        <v>165</v>
      </c>
      <c r="CP178" s="158">
        <v>196</v>
      </c>
      <c r="CQ178" s="158">
        <v>180</v>
      </c>
      <c r="CR178" s="157">
        <f t="shared" si="605"/>
        <v>183.32432448670602</v>
      </c>
      <c r="CS178" s="158">
        <f t="shared" si="698"/>
        <v>186.64864897341204</v>
      </c>
      <c r="CT178" s="158">
        <f t="shared" si="698"/>
        <v>189.97297346011806</v>
      </c>
      <c r="CU178" s="158">
        <f t="shared" si="698"/>
        <v>193.29729794682407</v>
      </c>
      <c r="CV178" s="310">
        <f t="shared" si="606"/>
        <v>188.31081121676505</v>
      </c>
      <c r="CW178" s="604">
        <f t="shared" si="607"/>
        <v>23942.636025356122</v>
      </c>
      <c r="CX178" s="600">
        <f t="shared" si="532"/>
        <v>23942.636025356122</v>
      </c>
      <c r="CY178" s="604">
        <f t="shared" si="533"/>
        <v>25032.781477250788</v>
      </c>
      <c r="CZ178" s="604">
        <f t="shared" si="534"/>
        <v>25146.285287234725</v>
      </c>
      <c r="DA178" s="604">
        <f t="shared" si="535"/>
        <v>25232.422514871636</v>
      </c>
      <c r="DB178" s="604">
        <f t="shared" si="536"/>
        <v>26048.122113012643</v>
      </c>
      <c r="DC178" s="604">
        <f t="shared" si="754"/>
        <v>26479.357627926373</v>
      </c>
      <c r="DD178" s="604">
        <f t="shared" si="754"/>
        <v>26931.540509428491</v>
      </c>
      <c r="DE178" s="605">
        <f t="shared" si="755"/>
        <v>27150.99054421578</v>
      </c>
      <c r="DF178" s="604">
        <f t="shared" si="756"/>
        <v>27524.333956490984</v>
      </c>
      <c r="DG178" s="604">
        <f t="shared" si="757"/>
        <v>27884.378428171603</v>
      </c>
      <c r="DH178" s="606">
        <f t="shared" si="758"/>
        <v>28231.822111100952</v>
      </c>
      <c r="DJ178" s="9" t="s">
        <v>171</v>
      </c>
      <c r="DK178" s="603">
        <f t="shared" si="700"/>
        <v>3601.1057692307691</v>
      </c>
      <c r="DL178" s="600">
        <f t="shared" si="701"/>
        <v>3179.6957671957671</v>
      </c>
      <c r="DM178" s="600">
        <f t="shared" si="702"/>
        <v>3244.9858757062148</v>
      </c>
      <c r="DN178" s="600">
        <f t="shared" si="703"/>
        <v>3218.8290229885056</v>
      </c>
      <c r="DO178" s="600">
        <f t="shared" si="704"/>
        <v>2430.5389221556884</v>
      </c>
      <c r="DP178" s="600">
        <f t="shared" si="705"/>
        <v>2176.310606060606</v>
      </c>
      <c r="DQ178" s="600">
        <f t="shared" si="706"/>
        <v>2831.1926020408164</v>
      </c>
      <c r="DR178" s="601">
        <f t="shared" si="707"/>
        <v>2981.0555555555557</v>
      </c>
      <c r="DS178" s="600">
        <f t="shared" si="708"/>
        <v>2928.3222258068822</v>
      </c>
      <c r="DT178" s="600">
        <f t="shared" si="709"/>
        <v>2877.4673205773597</v>
      </c>
      <c r="DU178" s="600">
        <f t="shared" si="710"/>
        <v>2828.3922285880517</v>
      </c>
      <c r="DV178" s="600">
        <f t="shared" si="711"/>
        <v>2781.0051222221364</v>
      </c>
      <c r="DW178" s="603">
        <f t="shared" si="712"/>
        <v>17657.427197802197</v>
      </c>
      <c r="DX178" s="600">
        <f t="shared" si="713"/>
        <v>18980.732804232804</v>
      </c>
      <c r="DY178" s="600">
        <f t="shared" si="714"/>
        <v>20467.550847457627</v>
      </c>
      <c r="DZ178" s="600">
        <f t="shared" si="715"/>
        <v>20936.7341954023</v>
      </c>
      <c r="EA178" s="600">
        <f t="shared" si="716"/>
        <v>22248.742514970061</v>
      </c>
      <c r="EB178" s="600">
        <f t="shared" si="717"/>
        <v>23874.119696969698</v>
      </c>
      <c r="EC178" s="600">
        <f t="shared" si="718"/>
        <v>22380.383928571428</v>
      </c>
      <c r="ED178" s="600">
        <f t="shared" si="719"/>
        <v>25858.027777777777</v>
      </c>
      <c r="EE178" s="603">
        <f t="shared" si="720"/>
        <v>26244.752027963114</v>
      </c>
      <c r="EF178" s="600">
        <f t="shared" si="721"/>
        <v>26617.700696042015</v>
      </c>
      <c r="EG178" s="600">
        <f t="shared" si="722"/>
        <v>26977.596956012567</v>
      </c>
      <c r="EH178" s="601">
        <f t="shared" si="723"/>
        <v>27325.114233323737</v>
      </c>
      <c r="EI178" s="603">
        <f t="shared" si="733"/>
        <v>21258.532967032967</v>
      </c>
      <c r="EJ178" s="600">
        <f t="shared" si="734"/>
        <v>22160.428571428572</v>
      </c>
      <c r="EK178" s="600">
        <f t="shared" si="735"/>
        <v>23712.536723163841</v>
      </c>
      <c r="EL178" s="600">
        <f t="shared" si="736"/>
        <v>24155.563218390806</v>
      </c>
      <c r="EM178" s="600">
        <f t="shared" si="737"/>
        <v>24679.281437125748</v>
      </c>
      <c r="EN178" s="600">
        <f t="shared" si="738"/>
        <v>26050.430303030305</v>
      </c>
      <c r="EO178" s="600">
        <f t="shared" si="615"/>
        <v>25211.576530612245</v>
      </c>
      <c r="EP178" s="601">
        <f t="shared" si="616"/>
        <v>28839.083333333332</v>
      </c>
      <c r="EQ178" s="600">
        <f t="shared" si="617"/>
        <v>29173.074253769995</v>
      </c>
      <c r="ER178" s="600">
        <f t="shared" si="618"/>
        <v>29495.168016619376</v>
      </c>
      <c r="ES178" s="600">
        <f t="shared" si="619"/>
        <v>29805.989184600618</v>
      </c>
      <c r="ET178" s="601">
        <f t="shared" si="620"/>
        <v>30106.119355545874</v>
      </c>
      <c r="EV178" s="225"/>
      <c r="EW178" s="226"/>
      <c r="EX178" s="226"/>
      <c r="EY178" s="226"/>
      <c r="EZ178" s="226"/>
      <c r="FA178" s="226"/>
      <c r="FB178" s="226"/>
      <c r="FC178" s="226"/>
      <c r="FD178" s="225"/>
      <c r="FE178" s="226"/>
      <c r="FF178" s="226"/>
      <c r="FG178" s="227"/>
    </row>
    <row r="179" spans="1:163" x14ac:dyDescent="0.25">
      <c r="A179" s="108">
        <v>204</v>
      </c>
      <c r="B179" s="130" t="s">
        <v>172</v>
      </c>
      <c r="C179" s="605">
        <v>3190612</v>
      </c>
      <c r="D179" s="604">
        <v>3061338</v>
      </c>
      <c r="E179" s="604">
        <v>2969622</v>
      </c>
      <c r="F179" s="604">
        <v>3094340</v>
      </c>
      <c r="G179" s="604">
        <v>3550905</v>
      </c>
      <c r="H179" s="604">
        <v>4154073</v>
      </c>
      <c r="I179" s="600">
        <v>4268613</v>
      </c>
      <c r="J179" s="601">
        <v>4412648</v>
      </c>
      <c r="K179" s="600">
        <f t="shared" ref="K179:N179" si="761">J179*K$186</f>
        <v>4540250.1358968653</v>
      </c>
      <c r="L179" s="600">
        <f t="shared" si="761"/>
        <v>4667852.2717937306</v>
      </c>
      <c r="M179" s="600">
        <f t="shared" si="761"/>
        <v>4795454.4076905949</v>
      </c>
      <c r="N179" s="600">
        <f t="shared" si="761"/>
        <v>4923056.5435874593</v>
      </c>
      <c r="O179" s="603">
        <v>506073</v>
      </c>
      <c r="P179" s="600">
        <v>431762</v>
      </c>
      <c r="Q179" s="600">
        <v>513877</v>
      </c>
      <c r="R179" s="600">
        <v>332616</v>
      </c>
      <c r="S179" s="600">
        <v>461208</v>
      </c>
      <c r="T179" s="600">
        <v>365000</v>
      </c>
      <c r="U179" s="600">
        <v>347289</v>
      </c>
      <c r="V179" s="600">
        <v>406229</v>
      </c>
      <c r="W179" s="603">
        <f t="shared" si="563"/>
        <v>406260.8751780779</v>
      </c>
      <c r="X179" s="600">
        <f t="shared" si="687"/>
        <v>406292.7503561558</v>
      </c>
      <c r="Y179" s="600">
        <f t="shared" si="687"/>
        <v>406324.62553423375</v>
      </c>
      <c r="Z179" s="601">
        <f t="shared" si="687"/>
        <v>406356.50071231165</v>
      </c>
      <c r="AA179" s="604">
        <f t="shared" si="564"/>
        <v>2684539</v>
      </c>
      <c r="AB179" s="604">
        <f t="shared" si="565"/>
        <v>2629576</v>
      </c>
      <c r="AC179" s="604">
        <f t="shared" si="566"/>
        <v>2455745</v>
      </c>
      <c r="AD179" s="604">
        <f t="shared" si="567"/>
        <v>2761724</v>
      </c>
      <c r="AE179" s="604">
        <f t="shared" si="568"/>
        <v>3089697</v>
      </c>
      <c r="AF179" s="604">
        <f t="shared" si="569"/>
        <v>3789073</v>
      </c>
      <c r="AG179" s="604">
        <f t="shared" si="570"/>
        <v>3921324</v>
      </c>
      <c r="AH179" s="604">
        <f t="shared" si="571"/>
        <v>4006419</v>
      </c>
      <c r="AI179" s="605">
        <f t="shared" si="572"/>
        <v>4133989.2607187876</v>
      </c>
      <c r="AJ179" s="604">
        <f t="shared" si="573"/>
        <v>4261559.5214375751</v>
      </c>
      <c r="AK179" s="604">
        <f t="shared" si="574"/>
        <v>4389129.7821563613</v>
      </c>
      <c r="AL179" s="606">
        <f t="shared" si="575"/>
        <v>4516700.0428751474</v>
      </c>
      <c r="AM179" s="600">
        <f t="shared" si="576"/>
        <v>2420137.75</v>
      </c>
      <c r="AN179" s="600">
        <f t="shared" si="577"/>
        <v>2482653.5</v>
      </c>
      <c r="AO179" s="600">
        <f t="shared" si="578"/>
        <v>2336826.25</v>
      </c>
      <c r="AP179" s="600">
        <f t="shared" si="579"/>
        <v>2556355.25</v>
      </c>
      <c r="AQ179" s="600">
        <f t="shared" si="580"/>
        <v>2787780.75</v>
      </c>
      <c r="AR179" s="600">
        <f t="shared" si="581"/>
        <v>3266234.25</v>
      </c>
      <c r="AS179" s="600">
        <f t="shared" si="582"/>
        <v>3465252.75</v>
      </c>
      <c r="AT179" s="600">
        <f t="shared" si="583"/>
        <v>3739927.75</v>
      </c>
      <c r="AU179" s="603">
        <f t="shared" si="584"/>
        <v>3865539.5840440379</v>
      </c>
      <c r="AV179" s="600">
        <f t="shared" si="688"/>
        <v>3991156.8387721535</v>
      </c>
      <c r="AW179" s="600">
        <f t="shared" si="689"/>
        <v>4116779.3229460889</v>
      </c>
      <c r="AX179" s="601">
        <f t="shared" si="690"/>
        <v>4242406.8322159918</v>
      </c>
      <c r="AY179" s="600">
        <f t="shared" si="691"/>
        <v>264401.25</v>
      </c>
      <c r="AZ179" s="600">
        <f t="shared" si="692"/>
        <v>146922.5</v>
      </c>
      <c r="BA179" s="600">
        <f t="shared" si="693"/>
        <v>118918.75</v>
      </c>
      <c r="BB179" s="600">
        <f t="shared" si="694"/>
        <v>205368.75</v>
      </c>
      <c r="BC179" s="600">
        <f t="shared" si="695"/>
        <v>301916.25</v>
      </c>
      <c r="BD179" s="600">
        <f t="shared" si="696"/>
        <v>522838.75</v>
      </c>
      <c r="BE179" s="600">
        <f t="shared" si="585"/>
        <v>456071.25</v>
      </c>
      <c r="BF179" s="600">
        <f t="shared" si="586"/>
        <v>266491.25</v>
      </c>
      <c r="BG179" s="603">
        <f t="shared" si="587"/>
        <v>266611.78114586865</v>
      </c>
      <c r="BH179" s="600">
        <f t="shared" si="588"/>
        <v>266732.3122917373</v>
      </c>
      <c r="BI179" s="600">
        <f t="shared" si="589"/>
        <v>266852.84343760594</v>
      </c>
      <c r="BJ179" s="601">
        <f t="shared" si="590"/>
        <v>266973.37458347459</v>
      </c>
      <c r="BK179" s="604">
        <v>211521</v>
      </c>
      <c r="BL179" s="604">
        <v>117538</v>
      </c>
      <c r="BM179" s="604">
        <v>95135</v>
      </c>
      <c r="BN179" s="604">
        <v>164295</v>
      </c>
      <c r="BO179" s="604">
        <v>241533</v>
      </c>
      <c r="BP179" s="604">
        <v>418271</v>
      </c>
      <c r="BQ179" s="604">
        <v>364857</v>
      </c>
      <c r="BR179" s="604">
        <v>213193</v>
      </c>
      <c r="BS179" s="605">
        <f t="shared" si="591"/>
        <v>213289.4249166949</v>
      </c>
      <c r="BT179" s="604">
        <f t="shared" si="697"/>
        <v>213385.84983338983</v>
      </c>
      <c r="BU179" s="604">
        <f t="shared" si="697"/>
        <v>213482.27475008476</v>
      </c>
      <c r="BV179" s="606">
        <f t="shared" si="697"/>
        <v>213578.69966677966</v>
      </c>
      <c r="BW179" s="604">
        <f t="shared" si="725"/>
        <v>211521</v>
      </c>
      <c r="BX179" s="604">
        <f t="shared" si="726"/>
        <v>117538</v>
      </c>
      <c r="BY179" s="604">
        <f t="shared" si="727"/>
        <v>95135</v>
      </c>
      <c r="BZ179" s="604">
        <f t="shared" si="728"/>
        <v>164295</v>
      </c>
      <c r="CA179" s="604">
        <f t="shared" si="729"/>
        <v>241533</v>
      </c>
      <c r="CB179" s="604">
        <f t="shared" si="730"/>
        <v>418271</v>
      </c>
      <c r="CC179" s="604">
        <f t="shared" si="731"/>
        <v>364857</v>
      </c>
      <c r="CD179" s="604">
        <f t="shared" si="599"/>
        <v>213193</v>
      </c>
      <c r="CE179" s="604"/>
      <c r="CF179" s="604"/>
      <c r="CG179" s="604"/>
      <c r="CH179" s="606"/>
      <c r="CI179" s="159">
        <f t="shared" si="604"/>
        <v>137.85714285714286</v>
      </c>
      <c r="CJ179" s="157">
        <v>125</v>
      </c>
      <c r="CK179" s="158">
        <v>135</v>
      </c>
      <c r="CL179" s="158">
        <v>137</v>
      </c>
      <c r="CM179" s="158">
        <v>139</v>
      </c>
      <c r="CN179" s="158">
        <v>145</v>
      </c>
      <c r="CO179" s="158">
        <v>132</v>
      </c>
      <c r="CP179" s="158">
        <v>134</v>
      </c>
      <c r="CQ179" s="158">
        <v>143</v>
      </c>
      <c r="CR179" s="157">
        <f t="shared" si="605"/>
        <v>145.64099111999423</v>
      </c>
      <c r="CS179" s="158">
        <f t="shared" si="698"/>
        <v>148.28198223998845</v>
      </c>
      <c r="CT179" s="158">
        <f t="shared" si="698"/>
        <v>150.92297335998268</v>
      </c>
      <c r="CU179" s="158">
        <f t="shared" si="698"/>
        <v>153.5639644799769</v>
      </c>
      <c r="CV179" s="310">
        <f t="shared" si="606"/>
        <v>149.60247779998556</v>
      </c>
      <c r="CW179" s="604">
        <f t="shared" si="607"/>
        <v>23942.636025356122</v>
      </c>
      <c r="CX179" s="600">
        <f t="shared" si="532"/>
        <v>23942.636025356122</v>
      </c>
      <c r="CY179" s="604">
        <f t="shared" si="533"/>
        <v>25032.781477250788</v>
      </c>
      <c r="CZ179" s="604">
        <f t="shared" si="534"/>
        <v>25146.285287234725</v>
      </c>
      <c r="DA179" s="604">
        <f t="shared" si="535"/>
        <v>25232.422514871636</v>
      </c>
      <c r="DB179" s="604">
        <f t="shared" si="536"/>
        <v>26048.122113012643</v>
      </c>
      <c r="DC179" s="604">
        <f t="shared" si="754"/>
        <v>26479.357627926373</v>
      </c>
      <c r="DD179" s="604">
        <f t="shared" si="754"/>
        <v>26931.540509428491</v>
      </c>
      <c r="DE179" s="605">
        <f t="shared" si="755"/>
        <v>27150.99054421578</v>
      </c>
      <c r="DF179" s="604">
        <f t="shared" si="756"/>
        <v>27524.333956490984</v>
      </c>
      <c r="DG179" s="604">
        <f t="shared" si="757"/>
        <v>27884.378428171603</v>
      </c>
      <c r="DH179" s="606">
        <f t="shared" si="758"/>
        <v>28231.822111100952</v>
      </c>
      <c r="DJ179" s="9" t="s">
        <v>172</v>
      </c>
      <c r="DK179" s="603">
        <f t="shared" si="700"/>
        <v>2115.21</v>
      </c>
      <c r="DL179" s="600">
        <f t="shared" si="701"/>
        <v>1088.3148148148148</v>
      </c>
      <c r="DM179" s="600">
        <f t="shared" si="702"/>
        <v>868.02007299270076</v>
      </c>
      <c r="DN179" s="600">
        <f t="shared" si="703"/>
        <v>1477.4730215827337</v>
      </c>
      <c r="DO179" s="600">
        <f t="shared" si="704"/>
        <v>2082.1810344827586</v>
      </c>
      <c r="DP179" s="600">
        <f t="shared" si="705"/>
        <v>3960.899621212121</v>
      </c>
      <c r="DQ179" s="600">
        <f t="shared" si="706"/>
        <v>3403.5167910447763</v>
      </c>
      <c r="DR179" s="601">
        <f t="shared" si="707"/>
        <v>1863.5751748251748</v>
      </c>
      <c r="DS179" s="600">
        <f t="shared" si="708"/>
        <v>1830.6094945907507</v>
      </c>
      <c r="DT179" s="600">
        <f t="shared" si="709"/>
        <v>1798.8180914660402</v>
      </c>
      <c r="DU179" s="600">
        <f t="shared" si="710"/>
        <v>1768.1393196588197</v>
      </c>
      <c r="DV179" s="600">
        <f t="shared" si="711"/>
        <v>1738.5157741110875</v>
      </c>
      <c r="DW179" s="603">
        <f t="shared" si="712"/>
        <v>19361.101999999999</v>
      </c>
      <c r="DX179" s="600">
        <f t="shared" si="713"/>
        <v>18390.025925925926</v>
      </c>
      <c r="DY179" s="600">
        <f t="shared" si="714"/>
        <v>17057.125912408759</v>
      </c>
      <c r="DZ179" s="600">
        <f t="shared" si="715"/>
        <v>18391.044964028777</v>
      </c>
      <c r="EA179" s="600">
        <f t="shared" si="716"/>
        <v>19226.074137931035</v>
      </c>
      <c r="EB179" s="600">
        <f t="shared" si="717"/>
        <v>24744.198863636364</v>
      </c>
      <c r="EC179" s="600">
        <f t="shared" si="718"/>
        <v>25860.095149253732</v>
      </c>
      <c r="ED179" s="600">
        <f t="shared" si="719"/>
        <v>26153.340909090908</v>
      </c>
      <c r="EE179" s="603">
        <f t="shared" si="720"/>
        <v>26554.18265031285</v>
      </c>
      <c r="EF179" s="600">
        <f t="shared" si="721"/>
        <v>26940.745927447679</v>
      </c>
      <c r="EG179" s="600">
        <f t="shared" si="722"/>
        <v>27313.780314188931</v>
      </c>
      <c r="EH179" s="601">
        <f t="shared" si="723"/>
        <v>27673.983819594549</v>
      </c>
      <c r="EI179" s="603">
        <f t="shared" si="733"/>
        <v>21476.311999999998</v>
      </c>
      <c r="EJ179" s="600">
        <f t="shared" si="734"/>
        <v>19478.340740740739</v>
      </c>
      <c r="EK179" s="600">
        <f t="shared" si="735"/>
        <v>17925.145985401461</v>
      </c>
      <c r="EL179" s="600">
        <f t="shared" si="736"/>
        <v>19868.51798561151</v>
      </c>
      <c r="EM179" s="600">
        <f t="shared" si="737"/>
        <v>21308.255172413792</v>
      </c>
      <c r="EN179" s="600">
        <f t="shared" si="738"/>
        <v>28705.098484848484</v>
      </c>
      <c r="EO179" s="600">
        <f t="shared" si="615"/>
        <v>29263.611940298506</v>
      </c>
      <c r="EP179" s="601">
        <f t="shared" si="616"/>
        <v>28016.916083916083</v>
      </c>
      <c r="EQ179" s="600">
        <f t="shared" si="617"/>
        <v>28384.7921449036</v>
      </c>
      <c r="ER179" s="600">
        <f t="shared" si="618"/>
        <v>28739.564018913719</v>
      </c>
      <c r="ES179" s="600">
        <f t="shared" si="619"/>
        <v>29081.919633847749</v>
      </c>
      <c r="ET179" s="601">
        <f t="shared" si="620"/>
        <v>29412.499593705637</v>
      </c>
      <c r="EV179" s="225"/>
      <c r="EW179" s="226"/>
      <c r="EX179" s="226"/>
      <c r="EY179" s="226"/>
      <c r="EZ179" s="226"/>
      <c r="FA179" s="226"/>
      <c r="FB179" s="226"/>
      <c r="FC179" s="226"/>
      <c r="FD179" s="225"/>
      <c r="FE179" s="226"/>
      <c r="FF179" s="226"/>
      <c r="FG179" s="227"/>
    </row>
    <row r="180" spans="1:163" x14ac:dyDescent="0.25">
      <c r="A180" s="108">
        <v>205</v>
      </c>
      <c r="B180" s="130" t="s">
        <v>173</v>
      </c>
      <c r="C180" s="605">
        <v>6195713</v>
      </c>
      <c r="D180" s="604">
        <v>6453944</v>
      </c>
      <c r="E180" s="604">
        <v>6405900</v>
      </c>
      <c r="F180" s="604">
        <v>7051326</v>
      </c>
      <c r="G180" s="604">
        <v>7352791</v>
      </c>
      <c r="H180" s="604">
        <v>8282296</v>
      </c>
      <c r="I180" s="600">
        <v>8265049</v>
      </c>
      <c r="J180" s="601">
        <v>9585204</v>
      </c>
      <c r="K180" s="600">
        <f t="shared" ref="K180:N180" si="762">J180*K$186</f>
        <v>9862382.8058796376</v>
      </c>
      <c r="L180" s="600">
        <f t="shared" si="762"/>
        <v>10139561.611759275</v>
      </c>
      <c r="M180" s="600">
        <f t="shared" si="762"/>
        <v>10416740.417638913</v>
      </c>
      <c r="N180" s="600">
        <f t="shared" si="762"/>
        <v>10693919.223518549</v>
      </c>
      <c r="O180" s="603">
        <v>458573</v>
      </c>
      <c r="P180" s="600">
        <v>429323</v>
      </c>
      <c r="Q180" s="600">
        <v>385460</v>
      </c>
      <c r="R180" s="600">
        <v>407741</v>
      </c>
      <c r="S180" s="600">
        <v>382517</v>
      </c>
      <c r="T180" s="600">
        <v>386973</v>
      </c>
      <c r="U180" s="600">
        <v>399145</v>
      </c>
      <c r="V180" s="600">
        <v>421730</v>
      </c>
      <c r="W180" s="603">
        <f t="shared" si="563"/>
        <v>421763.09148005384</v>
      </c>
      <c r="X180" s="600">
        <f t="shared" si="687"/>
        <v>421796.18296010769</v>
      </c>
      <c r="Y180" s="600">
        <f t="shared" si="687"/>
        <v>421829.27444016153</v>
      </c>
      <c r="Z180" s="601">
        <f t="shared" si="687"/>
        <v>421862.36592021538</v>
      </c>
      <c r="AA180" s="604">
        <f t="shared" si="564"/>
        <v>5737140</v>
      </c>
      <c r="AB180" s="604">
        <f t="shared" si="565"/>
        <v>6024621</v>
      </c>
      <c r="AC180" s="604">
        <f t="shared" si="566"/>
        <v>6020440</v>
      </c>
      <c r="AD180" s="604">
        <f t="shared" si="567"/>
        <v>6643585</v>
      </c>
      <c r="AE180" s="604">
        <f t="shared" si="568"/>
        <v>6970274</v>
      </c>
      <c r="AF180" s="604">
        <f t="shared" si="569"/>
        <v>7895323</v>
      </c>
      <c r="AG180" s="604">
        <f t="shared" si="570"/>
        <v>7865904</v>
      </c>
      <c r="AH180" s="604">
        <f t="shared" si="571"/>
        <v>9163474</v>
      </c>
      <c r="AI180" s="605">
        <f t="shared" si="572"/>
        <v>9440619.7143995836</v>
      </c>
      <c r="AJ180" s="604">
        <f t="shared" si="573"/>
        <v>9717765.4287991673</v>
      </c>
      <c r="AK180" s="604">
        <f t="shared" si="574"/>
        <v>9994911.1431987509</v>
      </c>
      <c r="AL180" s="606">
        <f t="shared" si="575"/>
        <v>10272056.857598333</v>
      </c>
      <c r="AM180" s="600">
        <f t="shared" si="576"/>
        <v>5192937.5</v>
      </c>
      <c r="AN180" s="600">
        <f t="shared" si="577"/>
        <v>5207697.25</v>
      </c>
      <c r="AO180" s="600">
        <f t="shared" si="578"/>
        <v>5257091.25</v>
      </c>
      <c r="AP180" s="600">
        <f t="shared" si="579"/>
        <v>5686960</v>
      </c>
      <c r="AQ180" s="600">
        <f t="shared" si="580"/>
        <v>5727666.5</v>
      </c>
      <c r="AR180" s="600">
        <f t="shared" si="581"/>
        <v>6515383</v>
      </c>
      <c r="AS180" s="600">
        <f t="shared" si="582"/>
        <v>6523965.25</v>
      </c>
      <c r="AT180" s="600">
        <f t="shared" si="583"/>
        <v>7898267.75</v>
      </c>
      <c r="AU180" s="603">
        <f t="shared" si="584"/>
        <v>8163544.5051053297</v>
      </c>
      <c r="AV180" s="600">
        <f t="shared" si="688"/>
        <v>8428832.7080291994</v>
      </c>
      <c r="AW180" s="600">
        <f t="shared" si="689"/>
        <v>8694131.9548999127</v>
      </c>
      <c r="AX180" s="601">
        <f t="shared" si="690"/>
        <v>8959441.8141556978</v>
      </c>
      <c r="AY180" s="600">
        <f t="shared" si="691"/>
        <v>544202.5</v>
      </c>
      <c r="AZ180" s="600">
        <f t="shared" si="692"/>
        <v>816923.75</v>
      </c>
      <c r="BA180" s="600">
        <f t="shared" si="693"/>
        <v>763348.75</v>
      </c>
      <c r="BB180" s="600">
        <f t="shared" si="694"/>
        <v>956625</v>
      </c>
      <c r="BC180" s="600">
        <f t="shared" si="695"/>
        <v>1242607.5</v>
      </c>
      <c r="BD180" s="600">
        <f t="shared" si="696"/>
        <v>1379940</v>
      </c>
      <c r="BE180" s="600">
        <f t="shared" si="585"/>
        <v>1341938.75</v>
      </c>
      <c r="BF180" s="600">
        <f t="shared" si="586"/>
        <v>1265206.25</v>
      </c>
      <c r="BG180" s="603">
        <f t="shared" si="587"/>
        <v>1265778.4892726692</v>
      </c>
      <c r="BH180" s="600">
        <f t="shared" si="588"/>
        <v>1266350.7285453381</v>
      </c>
      <c r="BI180" s="600">
        <f t="shared" si="589"/>
        <v>1266922.9678180073</v>
      </c>
      <c r="BJ180" s="601">
        <f t="shared" si="590"/>
        <v>1267495.2070906763</v>
      </c>
      <c r="BK180" s="604">
        <v>435362</v>
      </c>
      <c r="BL180" s="604">
        <v>653539</v>
      </c>
      <c r="BM180" s="604">
        <v>610679</v>
      </c>
      <c r="BN180" s="604">
        <v>765300</v>
      </c>
      <c r="BO180" s="604">
        <v>994086</v>
      </c>
      <c r="BP180" s="604">
        <v>1103952</v>
      </c>
      <c r="BQ180" s="604">
        <v>1073551</v>
      </c>
      <c r="BR180" s="604">
        <v>1012165</v>
      </c>
      <c r="BS180" s="605">
        <f t="shared" si="591"/>
        <v>1012622.7914181353</v>
      </c>
      <c r="BT180" s="604">
        <f t="shared" si="697"/>
        <v>1013080.5828362706</v>
      </c>
      <c r="BU180" s="604">
        <f t="shared" si="697"/>
        <v>1013538.3742544058</v>
      </c>
      <c r="BV180" s="606">
        <f t="shared" si="697"/>
        <v>1013996.165672541</v>
      </c>
      <c r="BW180" s="604">
        <f t="shared" si="725"/>
        <v>435362</v>
      </c>
      <c r="BX180" s="604">
        <f t="shared" si="726"/>
        <v>653539</v>
      </c>
      <c r="BY180" s="604">
        <f t="shared" si="727"/>
        <v>610679</v>
      </c>
      <c r="BZ180" s="604">
        <f t="shared" si="728"/>
        <v>765300</v>
      </c>
      <c r="CA180" s="604">
        <f t="shared" si="729"/>
        <v>994086</v>
      </c>
      <c r="CB180" s="604">
        <f t="shared" si="730"/>
        <v>1103952</v>
      </c>
      <c r="CC180" s="604">
        <f t="shared" si="731"/>
        <v>1073551</v>
      </c>
      <c r="CD180" s="604">
        <f t="shared" si="599"/>
        <v>1012165</v>
      </c>
      <c r="CE180" s="604"/>
      <c r="CF180" s="604"/>
      <c r="CG180" s="604"/>
      <c r="CH180" s="606"/>
      <c r="CI180" s="159">
        <f t="shared" si="604"/>
        <v>274.28571428571428</v>
      </c>
      <c r="CJ180" s="157">
        <v>279</v>
      </c>
      <c r="CK180" s="158">
        <v>285</v>
      </c>
      <c r="CL180" s="158">
        <v>280</v>
      </c>
      <c r="CM180" s="158">
        <v>278</v>
      </c>
      <c r="CN180" s="158">
        <v>269</v>
      </c>
      <c r="CO180" s="158">
        <v>270</v>
      </c>
      <c r="CP180" s="158">
        <v>269</v>
      </c>
      <c r="CQ180" s="158">
        <v>269</v>
      </c>
      <c r="CR180" s="157">
        <f t="shared" si="605"/>
        <v>273.96801826068844</v>
      </c>
      <c r="CS180" s="158">
        <f t="shared" si="698"/>
        <v>278.93603652137688</v>
      </c>
      <c r="CT180" s="158">
        <f t="shared" si="698"/>
        <v>283.90405478206532</v>
      </c>
      <c r="CU180" s="158">
        <f t="shared" si="698"/>
        <v>288.87207304275375</v>
      </c>
      <c r="CV180" s="310">
        <f t="shared" si="606"/>
        <v>281.42004565172107</v>
      </c>
      <c r="CW180" s="604">
        <f t="shared" si="607"/>
        <v>23942.636025356122</v>
      </c>
      <c r="CX180" s="600">
        <f t="shared" si="532"/>
        <v>23942.636025356122</v>
      </c>
      <c r="CY180" s="604">
        <f t="shared" si="533"/>
        <v>25032.781477250788</v>
      </c>
      <c r="CZ180" s="604">
        <f t="shared" si="534"/>
        <v>25146.285287234725</v>
      </c>
      <c r="DA180" s="604">
        <f t="shared" si="535"/>
        <v>25232.422514871636</v>
      </c>
      <c r="DB180" s="604">
        <f t="shared" si="536"/>
        <v>26048.122113012643</v>
      </c>
      <c r="DC180" s="604">
        <f t="shared" si="754"/>
        <v>26479.357627926373</v>
      </c>
      <c r="DD180" s="604">
        <f t="shared" si="754"/>
        <v>26931.540509428491</v>
      </c>
      <c r="DE180" s="605">
        <f t="shared" si="755"/>
        <v>27150.99054421578</v>
      </c>
      <c r="DF180" s="604">
        <f t="shared" si="756"/>
        <v>27524.333956490984</v>
      </c>
      <c r="DG180" s="604">
        <f t="shared" si="757"/>
        <v>27884.378428171603</v>
      </c>
      <c r="DH180" s="606">
        <f t="shared" si="758"/>
        <v>28231.822111100952</v>
      </c>
      <c r="DJ180" s="9" t="s">
        <v>173</v>
      </c>
      <c r="DK180" s="603">
        <f t="shared" si="700"/>
        <v>1950.5465949820789</v>
      </c>
      <c r="DL180" s="600">
        <f t="shared" si="701"/>
        <v>2866.3991228070176</v>
      </c>
      <c r="DM180" s="600">
        <f t="shared" si="702"/>
        <v>2726.2455357142858</v>
      </c>
      <c r="DN180" s="600">
        <f t="shared" si="703"/>
        <v>3441.0971223021584</v>
      </c>
      <c r="DO180" s="600">
        <f t="shared" si="704"/>
        <v>4619.3587360594793</v>
      </c>
      <c r="DP180" s="600">
        <f t="shared" si="705"/>
        <v>5110.8888888888887</v>
      </c>
      <c r="DQ180" s="600">
        <f t="shared" si="706"/>
        <v>4988.619888475836</v>
      </c>
      <c r="DR180" s="601">
        <f t="shared" si="707"/>
        <v>4703.3689591078064</v>
      </c>
      <c r="DS180" s="600">
        <f t="shared" si="708"/>
        <v>4620.1687967397884</v>
      </c>
      <c r="DT180" s="600">
        <f t="shared" si="709"/>
        <v>4539.9323240483791</v>
      </c>
      <c r="DU180" s="600">
        <f t="shared" si="710"/>
        <v>4462.5039568052025</v>
      </c>
      <c r="DV180" s="600">
        <f t="shared" si="711"/>
        <v>4387.7388137242469</v>
      </c>
      <c r="DW180" s="603">
        <f t="shared" si="712"/>
        <v>18612.679211469534</v>
      </c>
      <c r="DX180" s="600">
        <f t="shared" si="713"/>
        <v>18272.62192982456</v>
      </c>
      <c r="DY180" s="600">
        <f t="shared" si="714"/>
        <v>18775.325892857141</v>
      </c>
      <c r="DZ180" s="600">
        <f t="shared" si="715"/>
        <v>20456.690647482013</v>
      </c>
      <c r="EA180" s="600">
        <f t="shared" si="716"/>
        <v>21292.440520446096</v>
      </c>
      <c r="EB180" s="600">
        <f t="shared" si="717"/>
        <v>24131.048148148147</v>
      </c>
      <c r="EC180" s="600">
        <f t="shared" si="718"/>
        <v>24252.658921933085</v>
      </c>
      <c r="ED180" s="600">
        <f t="shared" si="719"/>
        <v>29361.590148698884</v>
      </c>
      <c r="EE180" s="603">
        <f t="shared" si="720"/>
        <v>29838.669772572939</v>
      </c>
      <c r="EF180" s="600">
        <f t="shared" si="721"/>
        <v>30298.755247445901</v>
      </c>
      <c r="EG180" s="600">
        <f t="shared" si="722"/>
        <v>30742.738711782942</v>
      </c>
      <c r="EH180" s="601">
        <f t="shared" si="723"/>
        <v>31171.450932105025</v>
      </c>
      <c r="EI180" s="603">
        <f t="shared" si="733"/>
        <v>20563.225806451614</v>
      </c>
      <c r="EJ180" s="600">
        <f t="shared" si="734"/>
        <v>21139.021052631579</v>
      </c>
      <c r="EK180" s="600">
        <f t="shared" si="735"/>
        <v>21501.571428571428</v>
      </c>
      <c r="EL180" s="600">
        <f t="shared" si="736"/>
        <v>23897.787769784172</v>
      </c>
      <c r="EM180" s="600">
        <f t="shared" si="737"/>
        <v>25911.799256505576</v>
      </c>
      <c r="EN180" s="600">
        <f t="shared" si="738"/>
        <v>29241.937037037038</v>
      </c>
      <c r="EO180" s="600">
        <f t="shared" si="615"/>
        <v>29241.27881040892</v>
      </c>
      <c r="EP180" s="601">
        <f t="shared" si="616"/>
        <v>34064.959107806688</v>
      </c>
      <c r="EQ180" s="600">
        <f t="shared" si="617"/>
        <v>34458.838569312727</v>
      </c>
      <c r="ER180" s="600">
        <f t="shared" si="618"/>
        <v>34838.68757149428</v>
      </c>
      <c r="ES180" s="600">
        <f t="shared" si="619"/>
        <v>35205.242668588144</v>
      </c>
      <c r="ET180" s="601">
        <f t="shared" si="620"/>
        <v>35559.189745829273</v>
      </c>
      <c r="EV180" s="225"/>
      <c r="EW180" s="226"/>
      <c r="EX180" s="226"/>
      <c r="EY180" s="226"/>
      <c r="EZ180" s="226"/>
      <c r="FA180" s="226"/>
      <c r="FB180" s="226"/>
      <c r="FC180" s="226"/>
      <c r="FD180" s="225"/>
      <c r="FE180" s="226"/>
      <c r="FF180" s="226"/>
      <c r="FG180" s="227"/>
    </row>
    <row r="181" spans="1:163" x14ac:dyDescent="0.25">
      <c r="A181" s="108">
        <v>206</v>
      </c>
      <c r="B181" s="130" t="s">
        <v>174</v>
      </c>
      <c r="C181" s="605">
        <v>3195374</v>
      </c>
      <c r="D181" s="604">
        <v>2883417</v>
      </c>
      <c r="E181" s="604">
        <v>2767667</v>
      </c>
      <c r="F181" s="604">
        <v>3137567</v>
      </c>
      <c r="G181" s="604">
        <v>3292219</v>
      </c>
      <c r="H181" s="604">
        <v>3511467</v>
      </c>
      <c r="I181" s="600">
        <v>4029705</v>
      </c>
      <c r="J181" s="601">
        <v>4150586</v>
      </c>
      <c r="K181" s="600">
        <f t="shared" ref="K181:N181" si="763">J181*K$186</f>
        <v>4270609.9943960235</v>
      </c>
      <c r="L181" s="600">
        <f t="shared" si="763"/>
        <v>4390633.9887920469</v>
      </c>
      <c r="M181" s="600">
        <f t="shared" si="763"/>
        <v>4510657.9831880704</v>
      </c>
      <c r="N181" s="600">
        <f t="shared" si="763"/>
        <v>4630681.9775840929</v>
      </c>
      <c r="O181" s="603">
        <v>183088</v>
      </c>
      <c r="P181" s="600">
        <v>193900</v>
      </c>
      <c r="Q181" s="600">
        <v>151884</v>
      </c>
      <c r="R181" s="600">
        <v>172394</v>
      </c>
      <c r="S181" s="600">
        <v>175728</v>
      </c>
      <c r="T181" s="600">
        <v>171035</v>
      </c>
      <c r="U181" s="600">
        <v>181040</v>
      </c>
      <c r="V181" s="600">
        <v>197836</v>
      </c>
      <c r="W181" s="603">
        <f t="shared" si="563"/>
        <v>197851.52340608428</v>
      </c>
      <c r="X181" s="600">
        <f t="shared" si="687"/>
        <v>197867.04681216858</v>
      </c>
      <c r="Y181" s="600">
        <f t="shared" si="687"/>
        <v>197882.57021825289</v>
      </c>
      <c r="Z181" s="601">
        <f t="shared" si="687"/>
        <v>197898.0936243372</v>
      </c>
      <c r="AA181" s="604">
        <f t="shared" si="564"/>
        <v>3012286</v>
      </c>
      <c r="AB181" s="604">
        <f t="shared" si="565"/>
        <v>2689517</v>
      </c>
      <c r="AC181" s="604">
        <f t="shared" si="566"/>
        <v>2615783</v>
      </c>
      <c r="AD181" s="604">
        <f t="shared" si="567"/>
        <v>2965173</v>
      </c>
      <c r="AE181" s="604">
        <f t="shared" si="568"/>
        <v>3116491</v>
      </c>
      <c r="AF181" s="604">
        <f t="shared" si="569"/>
        <v>3340432</v>
      </c>
      <c r="AG181" s="604">
        <f t="shared" si="570"/>
        <v>3848665</v>
      </c>
      <c r="AH181" s="604">
        <f t="shared" si="571"/>
        <v>3952750</v>
      </c>
      <c r="AI181" s="605">
        <f t="shared" si="572"/>
        <v>4072758.4709899393</v>
      </c>
      <c r="AJ181" s="604">
        <f t="shared" si="573"/>
        <v>4192766.9419798781</v>
      </c>
      <c r="AK181" s="604">
        <f t="shared" si="574"/>
        <v>4312775.4129698174</v>
      </c>
      <c r="AL181" s="606">
        <f t="shared" si="575"/>
        <v>4432783.8839597553</v>
      </c>
      <c r="AM181" s="600">
        <f t="shared" si="576"/>
        <v>2697293.5</v>
      </c>
      <c r="AN181" s="600">
        <f t="shared" si="577"/>
        <v>2485247</v>
      </c>
      <c r="AO181" s="600">
        <f t="shared" si="578"/>
        <v>2372415.5</v>
      </c>
      <c r="AP181" s="600">
        <f t="shared" si="579"/>
        <v>2768384.25</v>
      </c>
      <c r="AQ181" s="600">
        <f t="shared" si="580"/>
        <v>3087256</v>
      </c>
      <c r="AR181" s="600">
        <f t="shared" si="581"/>
        <v>3250132</v>
      </c>
      <c r="AS181" s="600">
        <f t="shared" si="582"/>
        <v>3740765</v>
      </c>
      <c r="AT181" s="600">
        <f t="shared" si="583"/>
        <v>3897652.5</v>
      </c>
      <c r="AU181" s="603">
        <f t="shared" si="584"/>
        <v>4028561.7880180185</v>
      </c>
      <c r="AV181" s="600">
        <f t="shared" si="688"/>
        <v>4159476.7253277507</v>
      </c>
      <c r="AW181" s="600">
        <f t="shared" si="689"/>
        <v>4290397.1126258075</v>
      </c>
      <c r="AX181" s="601">
        <f t="shared" si="690"/>
        <v>4421322.736944248</v>
      </c>
      <c r="AY181" s="600">
        <f t="shared" si="691"/>
        <v>314992.5</v>
      </c>
      <c r="AZ181" s="600">
        <f t="shared" si="692"/>
        <v>204270</v>
      </c>
      <c r="BA181" s="600">
        <f t="shared" si="693"/>
        <v>243367.5</v>
      </c>
      <c r="BB181" s="600">
        <f t="shared" si="694"/>
        <v>196788.75</v>
      </c>
      <c r="BC181" s="600">
        <f t="shared" si="695"/>
        <v>29235</v>
      </c>
      <c r="BD181" s="600">
        <f t="shared" si="696"/>
        <v>90300</v>
      </c>
      <c r="BE181" s="600">
        <f t="shared" si="585"/>
        <v>107900</v>
      </c>
      <c r="BF181" s="600">
        <f t="shared" si="586"/>
        <v>55097.5</v>
      </c>
      <c r="BG181" s="603">
        <f t="shared" si="587"/>
        <v>55122.420010730173</v>
      </c>
      <c r="BH181" s="600">
        <f t="shared" si="588"/>
        <v>55147.340021460346</v>
      </c>
      <c r="BI181" s="600">
        <f t="shared" si="589"/>
        <v>55172.260032190527</v>
      </c>
      <c r="BJ181" s="601">
        <f t="shared" si="590"/>
        <v>55197.1800429207</v>
      </c>
      <c r="BK181" s="604">
        <v>251994</v>
      </c>
      <c r="BL181" s="604">
        <v>163416</v>
      </c>
      <c r="BM181" s="604">
        <v>194694</v>
      </c>
      <c r="BN181" s="604">
        <v>157431</v>
      </c>
      <c r="BO181" s="604">
        <v>23388</v>
      </c>
      <c r="BP181" s="604">
        <v>72240</v>
      </c>
      <c r="BQ181" s="604">
        <v>86320</v>
      </c>
      <c r="BR181" s="604">
        <v>44078</v>
      </c>
      <c r="BS181" s="605">
        <f t="shared" si="591"/>
        <v>44097.93600858414</v>
      </c>
      <c r="BT181" s="604">
        <f t="shared" si="697"/>
        <v>44117.87201716828</v>
      </c>
      <c r="BU181" s="604">
        <f t="shared" si="697"/>
        <v>44137.80802575242</v>
      </c>
      <c r="BV181" s="606">
        <f t="shared" si="697"/>
        <v>44157.74403433656</v>
      </c>
      <c r="BW181" s="604">
        <f t="shared" si="725"/>
        <v>251994</v>
      </c>
      <c r="BX181" s="604">
        <f t="shared" si="726"/>
        <v>163416</v>
      </c>
      <c r="BY181" s="604">
        <f t="shared" si="727"/>
        <v>194694</v>
      </c>
      <c r="BZ181" s="604">
        <f t="shared" si="728"/>
        <v>157431</v>
      </c>
      <c r="CA181" s="604">
        <f t="shared" si="729"/>
        <v>23388</v>
      </c>
      <c r="CB181" s="604">
        <f t="shared" si="730"/>
        <v>72240</v>
      </c>
      <c r="CC181" s="604">
        <f t="shared" si="731"/>
        <v>86320</v>
      </c>
      <c r="CD181" s="604">
        <f t="shared" si="599"/>
        <v>44078</v>
      </c>
      <c r="CE181" s="604"/>
      <c r="CF181" s="604"/>
      <c r="CG181" s="604"/>
      <c r="CH181" s="606"/>
      <c r="CI181" s="159">
        <f t="shared" si="604"/>
        <v>121.42857142857143</v>
      </c>
      <c r="CJ181" s="157">
        <v>107</v>
      </c>
      <c r="CK181" s="158">
        <v>104</v>
      </c>
      <c r="CL181" s="158">
        <v>117</v>
      </c>
      <c r="CM181" s="158">
        <v>111</v>
      </c>
      <c r="CN181" s="158">
        <v>111</v>
      </c>
      <c r="CO181" s="158">
        <v>108</v>
      </c>
      <c r="CP181" s="158">
        <v>147</v>
      </c>
      <c r="CQ181" s="158">
        <v>152</v>
      </c>
      <c r="CR181" s="157">
        <f t="shared" si="605"/>
        <v>154.80720734432953</v>
      </c>
      <c r="CS181" s="158">
        <f t="shared" si="698"/>
        <v>157.61441468865905</v>
      </c>
      <c r="CT181" s="158">
        <f t="shared" si="698"/>
        <v>160.42162203298858</v>
      </c>
      <c r="CU181" s="158">
        <f t="shared" si="698"/>
        <v>163.22882937731811</v>
      </c>
      <c r="CV181" s="310">
        <f t="shared" si="606"/>
        <v>159.01801836082382</v>
      </c>
      <c r="CW181" s="604">
        <f t="shared" si="607"/>
        <v>23942.636025356122</v>
      </c>
      <c r="CX181" s="600">
        <f t="shared" si="532"/>
        <v>23942.636025356122</v>
      </c>
      <c r="CY181" s="604">
        <f t="shared" si="533"/>
        <v>25032.781477250788</v>
      </c>
      <c r="CZ181" s="604">
        <f t="shared" si="534"/>
        <v>25146.285287234725</v>
      </c>
      <c r="DA181" s="604">
        <f t="shared" si="535"/>
        <v>25232.422514871636</v>
      </c>
      <c r="DB181" s="604">
        <f t="shared" si="536"/>
        <v>26048.122113012643</v>
      </c>
      <c r="DC181" s="604">
        <f t="shared" si="754"/>
        <v>26479.357627926373</v>
      </c>
      <c r="DD181" s="604">
        <f t="shared" si="754"/>
        <v>26931.540509428491</v>
      </c>
      <c r="DE181" s="605">
        <f t="shared" si="755"/>
        <v>27150.99054421578</v>
      </c>
      <c r="DF181" s="604">
        <f t="shared" si="756"/>
        <v>27524.333956490984</v>
      </c>
      <c r="DG181" s="604">
        <f t="shared" si="757"/>
        <v>27884.378428171603</v>
      </c>
      <c r="DH181" s="606">
        <f t="shared" si="758"/>
        <v>28231.822111100952</v>
      </c>
      <c r="DJ181" s="9" t="s">
        <v>174</v>
      </c>
      <c r="DK181" s="603">
        <f t="shared" si="700"/>
        <v>2943.8551401869158</v>
      </c>
      <c r="DL181" s="600">
        <f t="shared" si="701"/>
        <v>1964.1346153846155</v>
      </c>
      <c r="DM181" s="600">
        <f t="shared" si="702"/>
        <v>2080.0641025641025</v>
      </c>
      <c r="DN181" s="600">
        <f t="shared" si="703"/>
        <v>1772.8716216216217</v>
      </c>
      <c r="DO181" s="600">
        <f t="shared" si="704"/>
        <v>263.37837837837839</v>
      </c>
      <c r="DP181" s="600">
        <f t="shared" si="705"/>
        <v>836.11111111111109</v>
      </c>
      <c r="DQ181" s="600">
        <f t="shared" si="706"/>
        <v>734.01360544217687</v>
      </c>
      <c r="DR181" s="601">
        <f t="shared" si="707"/>
        <v>362.48355263157896</v>
      </c>
      <c r="DS181" s="600">
        <f t="shared" si="708"/>
        <v>356.07140621123841</v>
      </c>
      <c r="DT181" s="600">
        <f t="shared" si="709"/>
        <v>349.88766814504055</v>
      </c>
      <c r="DU181" s="600">
        <f t="shared" si="710"/>
        <v>343.92034772497863</v>
      </c>
      <c r="DV181" s="600">
        <f t="shared" si="711"/>
        <v>338.15827910722476</v>
      </c>
      <c r="DW181" s="603">
        <f t="shared" si="712"/>
        <v>25208.350467289718</v>
      </c>
      <c r="DX181" s="600">
        <f t="shared" si="713"/>
        <v>23896.60576923077</v>
      </c>
      <c r="DY181" s="600">
        <f t="shared" si="714"/>
        <v>20277.055555555555</v>
      </c>
      <c r="DZ181" s="600">
        <f t="shared" si="715"/>
        <v>24940.39864864865</v>
      </c>
      <c r="EA181" s="600">
        <f t="shared" si="716"/>
        <v>27813.117117117115</v>
      </c>
      <c r="EB181" s="600">
        <f t="shared" si="717"/>
        <v>30093.814814814814</v>
      </c>
      <c r="EC181" s="600">
        <f t="shared" si="718"/>
        <v>25447.380952380954</v>
      </c>
      <c r="ED181" s="600">
        <f t="shared" si="719"/>
        <v>25642.450657894737</v>
      </c>
      <c r="EE181" s="603">
        <f t="shared" si="720"/>
        <v>25952.512934640003</v>
      </c>
      <c r="EF181" s="600">
        <f t="shared" si="721"/>
        <v>26251.530420815852</v>
      </c>
      <c r="EG181" s="600">
        <f t="shared" si="722"/>
        <v>26540.082932599365</v>
      </c>
      <c r="EH181" s="601">
        <f t="shared" si="723"/>
        <v>26818.710399482494</v>
      </c>
      <c r="EI181" s="603">
        <f t="shared" si="733"/>
        <v>28152.205607476633</v>
      </c>
      <c r="EJ181" s="600">
        <f t="shared" si="734"/>
        <v>25860.740384615387</v>
      </c>
      <c r="EK181" s="600">
        <f t="shared" si="735"/>
        <v>22357.119658119656</v>
      </c>
      <c r="EL181" s="600">
        <f t="shared" si="736"/>
        <v>26713.270270270274</v>
      </c>
      <c r="EM181" s="600">
        <f t="shared" si="737"/>
        <v>28076.495495495496</v>
      </c>
      <c r="EN181" s="600">
        <f t="shared" si="738"/>
        <v>30929.925925925923</v>
      </c>
      <c r="EO181" s="600">
        <f t="shared" si="615"/>
        <v>26181.394557823132</v>
      </c>
      <c r="EP181" s="601">
        <f t="shared" si="616"/>
        <v>26004.934210526317</v>
      </c>
      <c r="EQ181" s="600">
        <f t="shared" si="617"/>
        <v>26308.584340851241</v>
      </c>
      <c r="ER181" s="600">
        <f t="shared" si="618"/>
        <v>26601.418088960894</v>
      </c>
      <c r="ES181" s="600">
        <f t="shared" si="619"/>
        <v>26884.003280324345</v>
      </c>
      <c r="ET181" s="601">
        <f t="shared" si="620"/>
        <v>27156.868678589719</v>
      </c>
      <c r="EV181" s="225"/>
      <c r="EW181" s="226"/>
      <c r="EX181" s="226"/>
      <c r="EY181" s="226"/>
      <c r="EZ181" s="226"/>
      <c r="FA181" s="226"/>
      <c r="FB181" s="226"/>
      <c r="FC181" s="226"/>
      <c r="FD181" s="225"/>
      <c r="FE181" s="226"/>
      <c r="FF181" s="226"/>
      <c r="FG181" s="227"/>
    </row>
    <row r="182" spans="1:163" x14ac:dyDescent="0.25">
      <c r="A182" s="108">
        <v>207</v>
      </c>
      <c r="B182" s="130" t="s">
        <v>175</v>
      </c>
      <c r="C182" s="605">
        <v>3549903</v>
      </c>
      <c r="D182" s="604">
        <v>3692916</v>
      </c>
      <c r="E182" s="604">
        <v>3923469</v>
      </c>
      <c r="F182" s="604">
        <v>3526566</v>
      </c>
      <c r="G182" s="604">
        <v>3727051</v>
      </c>
      <c r="H182" s="604">
        <v>4007893</v>
      </c>
      <c r="I182" s="600">
        <v>4495917</v>
      </c>
      <c r="J182" s="601">
        <v>4639221</v>
      </c>
      <c r="K182" s="600">
        <f t="shared" ref="K182:N182" si="764">J182*K$186</f>
        <v>4773375.0291674277</v>
      </c>
      <c r="L182" s="600">
        <f t="shared" si="764"/>
        <v>4907529.0583348554</v>
      </c>
      <c r="M182" s="600">
        <f t="shared" si="764"/>
        <v>5041683.0875022821</v>
      </c>
      <c r="N182" s="600">
        <f t="shared" si="764"/>
        <v>5175837.1166697089</v>
      </c>
      <c r="O182" s="603">
        <v>0</v>
      </c>
      <c r="P182" s="600">
        <v>0</v>
      </c>
      <c r="Q182" s="600">
        <v>0</v>
      </c>
      <c r="R182" s="600">
        <v>0</v>
      </c>
      <c r="S182" s="600">
        <v>0</v>
      </c>
      <c r="T182" s="600">
        <v>0</v>
      </c>
      <c r="U182" s="600">
        <v>0</v>
      </c>
      <c r="V182" s="600">
        <v>0</v>
      </c>
      <c r="W182" s="603">
        <f t="shared" si="563"/>
        <v>0</v>
      </c>
      <c r="X182" s="600">
        <f t="shared" si="687"/>
        <v>0</v>
      </c>
      <c r="Y182" s="600">
        <f t="shared" si="687"/>
        <v>0</v>
      </c>
      <c r="Z182" s="601">
        <f t="shared" si="687"/>
        <v>0</v>
      </c>
      <c r="AA182" s="604">
        <f t="shared" si="564"/>
        <v>3549903</v>
      </c>
      <c r="AB182" s="604">
        <f t="shared" si="565"/>
        <v>3692916</v>
      </c>
      <c r="AC182" s="604">
        <f t="shared" si="566"/>
        <v>3923469</v>
      </c>
      <c r="AD182" s="604">
        <f t="shared" si="567"/>
        <v>3526566</v>
      </c>
      <c r="AE182" s="604">
        <f t="shared" si="568"/>
        <v>3727051</v>
      </c>
      <c r="AF182" s="604">
        <f t="shared" si="569"/>
        <v>4007893</v>
      </c>
      <c r="AG182" s="604">
        <f t="shared" si="570"/>
        <v>4495917</v>
      </c>
      <c r="AH182" s="604">
        <f t="shared" si="571"/>
        <v>4639221</v>
      </c>
      <c r="AI182" s="605">
        <f t="shared" si="572"/>
        <v>4773375.0291674277</v>
      </c>
      <c r="AJ182" s="604">
        <f t="shared" si="573"/>
        <v>4907529.0583348554</v>
      </c>
      <c r="AK182" s="604">
        <f t="shared" si="574"/>
        <v>5041683.0875022821</v>
      </c>
      <c r="AL182" s="606">
        <f t="shared" si="575"/>
        <v>5175837.1166697089</v>
      </c>
      <c r="AM182" s="600">
        <f t="shared" si="576"/>
        <v>3064488</v>
      </c>
      <c r="AN182" s="600">
        <f t="shared" si="577"/>
        <v>3184651</v>
      </c>
      <c r="AO182" s="600">
        <f t="shared" si="578"/>
        <v>3354880.25</v>
      </c>
      <c r="AP182" s="600">
        <f t="shared" si="579"/>
        <v>2911208.5</v>
      </c>
      <c r="AQ182" s="600">
        <f t="shared" si="580"/>
        <v>3218213.5</v>
      </c>
      <c r="AR182" s="600">
        <f t="shared" si="581"/>
        <v>3503426.75</v>
      </c>
      <c r="AS182" s="600">
        <f t="shared" si="582"/>
        <v>4084560.75</v>
      </c>
      <c r="AT182" s="600">
        <f t="shared" si="583"/>
        <v>4250864.75</v>
      </c>
      <c r="AU182" s="603">
        <f t="shared" si="584"/>
        <v>4393637.2721484965</v>
      </c>
      <c r="AV182" s="600">
        <f t="shared" si="688"/>
        <v>4536415.9555376386</v>
      </c>
      <c r="AW182" s="600">
        <f t="shared" si="689"/>
        <v>4679200.5828028079</v>
      </c>
      <c r="AX182" s="601">
        <f t="shared" si="690"/>
        <v>4821990.9216765277</v>
      </c>
      <c r="AY182" s="600">
        <f t="shared" si="691"/>
        <v>485415</v>
      </c>
      <c r="AZ182" s="600">
        <f t="shared" si="692"/>
        <v>508265</v>
      </c>
      <c r="BA182" s="600">
        <f t="shared" si="693"/>
        <v>568588.75</v>
      </c>
      <c r="BB182" s="600">
        <f t="shared" si="694"/>
        <v>615357.5</v>
      </c>
      <c r="BC182" s="600">
        <f t="shared" si="695"/>
        <v>508837.5</v>
      </c>
      <c r="BD182" s="600">
        <f t="shared" si="696"/>
        <v>504466.25</v>
      </c>
      <c r="BE182" s="600">
        <f t="shared" si="585"/>
        <v>411356.25</v>
      </c>
      <c r="BF182" s="600">
        <f t="shared" si="586"/>
        <v>388356.25</v>
      </c>
      <c r="BG182" s="603">
        <f t="shared" si="587"/>
        <v>388531.8993836767</v>
      </c>
      <c r="BH182" s="600">
        <f t="shared" si="588"/>
        <v>388707.54876735352</v>
      </c>
      <c r="BI182" s="600">
        <f t="shared" si="589"/>
        <v>388883.19815103029</v>
      </c>
      <c r="BJ182" s="601">
        <f t="shared" si="590"/>
        <v>389058.84753470705</v>
      </c>
      <c r="BK182" s="604">
        <v>388332</v>
      </c>
      <c r="BL182" s="604">
        <v>406612</v>
      </c>
      <c r="BM182" s="604">
        <v>454871</v>
      </c>
      <c r="BN182" s="604">
        <v>492286</v>
      </c>
      <c r="BO182" s="604">
        <v>407070</v>
      </c>
      <c r="BP182" s="604">
        <v>403573</v>
      </c>
      <c r="BQ182" s="604">
        <v>329085</v>
      </c>
      <c r="BR182" s="604">
        <v>310685</v>
      </c>
      <c r="BS182" s="605">
        <f t="shared" si="591"/>
        <v>310825.51950694137</v>
      </c>
      <c r="BT182" s="604">
        <f t="shared" si="697"/>
        <v>310966.03901388281</v>
      </c>
      <c r="BU182" s="604">
        <f t="shared" si="697"/>
        <v>311106.55852082424</v>
      </c>
      <c r="BV182" s="606">
        <f t="shared" si="697"/>
        <v>311247.07802776562</v>
      </c>
      <c r="BW182" s="604">
        <f t="shared" si="725"/>
        <v>388332</v>
      </c>
      <c r="BX182" s="604">
        <f t="shared" si="726"/>
        <v>406612</v>
      </c>
      <c r="BY182" s="604">
        <f t="shared" si="727"/>
        <v>454871</v>
      </c>
      <c r="BZ182" s="604">
        <f t="shared" si="728"/>
        <v>492286</v>
      </c>
      <c r="CA182" s="604">
        <f t="shared" si="729"/>
        <v>407070</v>
      </c>
      <c r="CB182" s="604">
        <f t="shared" si="730"/>
        <v>403573</v>
      </c>
      <c r="CC182" s="604">
        <f t="shared" si="731"/>
        <v>329085</v>
      </c>
      <c r="CD182" s="604">
        <f t="shared" si="599"/>
        <v>310685</v>
      </c>
      <c r="CE182" s="604"/>
      <c r="CF182" s="604"/>
      <c r="CG182" s="604"/>
      <c r="CH182" s="606"/>
      <c r="CI182" s="159">
        <f t="shared" si="604"/>
        <v>126</v>
      </c>
      <c r="CJ182" s="157">
        <v>117</v>
      </c>
      <c r="CK182" s="158">
        <v>125</v>
      </c>
      <c r="CL182" s="158">
        <v>134</v>
      </c>
      <c r="CM182" s="158">
        <v>113</v>
      </c>
      <c r="CN182" s="158">
        <v>121</v>
      </c>
      <c r="CO182" s="158">
        <v>116</v>
      </c>
      <c r="CP182" s="158">
        <v>128</v>
      </c>
      <c r="CQ182" s="158">
        <v>145</v>
      </c>
      <c r="CR182" s="157">
        <f t="shared" si="605"/>
        <v>147.6779280587354</v>
      </c>
      <c r="CS182" s="158">
        <f t="shared" si="698"/>
        <v>150.35585611747081</v>
      </c>
      <c r="CT182" s="158">
        <f t="shared" si="698"/>
        <v>153.03378417620621</v>
      </c>
      <c r="CU182" s="158">
        <f t="shared" si="698"/>
        <v>155.71171223494161</v>
      </c>
      <c r="CV182" s="310">
        <f t="shared" si="606"/>
        <v>151.69482014683851</v>
      </c>
      <c r="CW182" s="604">
        <f t="shared" si="607"/>
        <v>23942.636025356122</v>
      </c>
      <c r="CX182" s="600">
        <f t="shared" si="532"/>
        <v>23942.636025356122</v>
      </c>
      <c r="CY182" s="604">
        <f t="shared" si="533"/>
        <v>25032.781477250788</v>
      </c>
      <c r="CZ182" s="604">
        <f t="shared" si="534"/>
        <v>25146.285287234725</v>
      </c>
      <c r="DA182" s="604">
        <f t="shared" si="535"/>
        <v>25232.422514871636</v>
      </c>
      <c r="DB182" s="604">
        <f t="shared" si="536"/>
        <v>26048.122113012643</v>
      </c>
      <c r="DC182" s="604">
        <f t="shared" si="754"/>
        <v>26479.357627926373</v>
      </c>
      <c r="DD182" s="604">
        <f t="shared" si="754"/>
        <v>26931.540509428491</v>
      </c>
      <c r="DE182" s="605">
        <f t="shared" si="755"/>
        <v>27150.99054421578</v>
      </c>
      <c r="DF182" s="604">
        <f t="shared" si="756"/>
        <v>27524.333956490984</v>
      </c>
      <c r="DG182" s="604">
        <f t="shared" si="757"/>
        <v>27884.378428171603</v>
      </c>
      <c r="DH182" s="606">
        <f t="shared" si="758"/>
        <v>28231.822111100952</v>
      </c>
      <c r="DJ182" s="9" t="s">
        <v>175</v>
      </c>
      <c r="DK182" s="603">
        <f t="shared" si="700"/>
        <v>4148.8461538461543</v>
      </c>
      <c r="DL182" s="600">
        <f t="shared" si="701"/>
        <v>4066.12</v>
      </c>
      <c r="DM182" s="600">
        <f t="shared" si="702"/>
        <v>4243.1996268656712</v>
      </c>
      <c r="DN182" s="600">
        <f t="shared" si="703"/>
        <v>5445.641592920354</v>
      </c>
      <c r="DO182" s="600">
        <f t="shared" si="704"/>
        <v>4205.2685950413224</v>
      </c>
      <c r="DP182" s="600">
        <f t="shared" si="705"/>
        <v>4348.8469827586205</v>
      </c>
      <c r="DQ182" s="600">
        <f t="shared" si="706"/>
        <v>3213.720703125</v>
      </c>
      <c r="DR182" s="601">
        <f t="shared" si="707"/>
        <v>2678.3189655172414</v>
      </c>
      <c r="DS182" s="600">
        <f t="shared" si="708"/>
        <v>2630.9408893463574</v>
      </c>
      <c r="DT182" s="600">
        <f t="shared" si="709"/>
        <v>2585.2504771324775</v>
      </c>
      <c r="DU182" s="600">
        <f t="shared" si="710"/>
        <v>2541.1591319160107</v>
      </c>
      <c r="DV182" s="600">
        <f t="shared" si="711"/>
        <v>2498.584351494932</v>
      </c>
      <c r="DW182" s="603">
        <f t="shared" si="712"/>
        <v>26192.205128205129</v>
      </c>
      <c r="DX182" s="600">
        <f t="shared" si="713"/>
        <v>25477.207999999999</v>
      </c>
      <c r="DY182" s="600">
        <f t="shared" si="714"/>
        <v>25036.419776119405</v>
      </c>
      <c r="DZ182" s="600">
        <f t="shared" si="715"/>
        <v>25762.907079646018</v>
      </c>
      <c r="EA182" s="600">
        <f t="shared" si="716"/>
        <v>26596.805785123968</v>
      </c>
      <c r="EB182" s="600">
        <f t="shared" si="717"/>
        <v>30201.954741379312</v>
      </c>
      <c r="EC182" s="600">
        <f t="shared" si="718"/>
        <v>31910.630859375</v>
      </c>
      <c r="ED182" s="600">
        <f t="shared" si="719"/>
        <v>29316.308620689655</v>
      </c>
      <c r="EE182" s="603">
        <f t="shared" si="720"/>
        <v>29691.932893585719</v>
      </c>
      <c r="EF182" s="600">
        <f t="shared" si="721"/>
        <v>30054.176978893414</v>
      </c>
      <c r="EG182" s="600">
        <f t="shared" si="722"/>
        <v>30403.743293663334</v>
      </c>
      <c r="EH182" s="601">
        <f t="shared" si="723"/>
        <v>30741.285934307849</v>
      </c>
      <c r="EI182" s="603">
        <f t="shared" si="733"/>
        <v>30341.051282051281</v>
      </c>
      <c r="EJ182" s="600">
        <f t="shared" si="734"/>
        <v>29543.327999999998</v>
      </c>
      <c r="EK182" s="600">
        <f t="shared" si="735"/>
        <v>29279.619402985074</v>
      </c>
      <c r="EL182" s="600">
        <f t="shared" si="736"/>
        <v>31208.548672566372</v>
      </c>
      <c r="EM182" s="600">
        <f t="shared" si="737"/>
        <v>30802.07438016529</v>
      </c>
      <c r="EN182" s="600">
        <f t="shared" si="738"/>
        <v>34550.801724137935</v>
      </c>
      <c r="EO182" s="600">
        <f t="shared" si="615"/>
        <v>35124.3515625</v>
      </c>
      <c r="EP182" s="601">
        <f t="shared" si="616"/>
        <v>31994.627586206898</v>
      </c>
      <c r="EQ182" s="600">
        <f t="shared" si="617"/>
        <v>32322.873782932078</v>
      </c>
      <c r="ER182" s="600">
        <f t="shared" si="618"/>
        <v>32639.427456025893</v>
      </c>
      <c r="ES182" s="600">
        <f t="shared" si="619"/>
        <v>32944.902425579348</v>
      </c>
      <c r="ET182" s="601">
        <f t="shared" si="620"/>
        <v>33239.870285802783</v>
      </c>
      <c r="EV182" s="225"/>
      <c r="EW182" s="226"/>
      <c r="EX182" s="226"/>
      <c r="EY182" s="226"/>
      <c r="EZ182" s="226"/>
      <c r="FA182" s="226"/>
      <c r="FB182" s="226"/>
      <c r="FC182" s="226"/>
      <c r="FD182" s="225"/>
      <c r="FE182" s="226"/>
      <c r="FF182" s="226"/>
      <c r="FG182" s="227"/>
    </row>
    <row r="183" spans="1:163" x14ac:dyDescent="0.25">
      <c r="A183" s="108">
        <v>208</v>
      </c>
      <c r="B183" s="130" t="s">
        <v>176</v>
      </c>
      <c r="C183" s="605">
        <v>4671911</v>
      </c>
      <c r="D183" s="604">
        <v>5368268</v>
      </c>
      <c r="E183" s="604">
        <v>5076476</v>
      </c>
      <c r="F183" s="604">
        <v>5327299</v>
      </c>
      <c r="G183" s="604">
        <v>5157317</v>
      </c>
      <c r="H183" s="604">
        <v>4848960</v>
      </c>
      <c r="I183" s="600">
        <v>4861115</v>
      </c>
      <c r="J183" s="601">
        <v>5717918</v>
      </c>
      <c r="K183" s="600">
        <f t="shared" ref="K183:N183" si="765">J183*K$186</f>
        <v>5883265.0999008147</v>
      </c>
      <c r="L183" s="600">
        <f t="shared" si="765"/>
        <v>6048612.1998016294</v>
      </c>
      <c r="M183" s="600">
        <f t="shared" si="765"/>
        <v>6213959.2997024441</v>
      </c>
      <c r="N183" s="600">
        <f t="shared" si="765"/>
        <v>6379306.3996032579</v>
      </c>
      <c r="O183" s="603">
        <v>297125</v>
      </c>
      <c r="P183" s="600">
        <v>229290</v>
      </c>
      <c r="Q183" s="600">
        <v>260665</v>
      </c>
      <c r="R183" s="600">
        <v>275174</v>
      </c>
      <c r="S183" s="600">
        <v>283788</v>
      </c>
      <c r="T183" s="600">
        <v>340209</v>
      </c>
      <c r="U183" s="600">
        <v>185790</v>
      </c>
      <c r="V183" s="600">
        <v>293747</v>
      </c>
      <c r="W183" s="603">
        <f t="shared" si="563"/>
        <v>293770.04916176549</v>
      </c>
      <c r="X183" s="600">
        <f t="shared" si="687"/>
        <v>293793.09832353104</v>
      </c>
      <c r="Y183" s="600">
        <f t="shared" si="687"/>
        <v>293816.14748529659</v>
      </c>
      <c r="Z183" s="601">
        <f t="shared" si="687"/>
        <v>293839.19664706214</v>
      </c>
      <c r="AA183" s="604">
        <f t="shared" si="564"/>
        <v>4374786</v>
      </c>
      <c r="AB183" s="604">
        <f t="shared" si="565"/>
        <v>5138978</v>
      </c>
      <c r="AC183" s="604">
        <f t="shared" si="566"/>
        <v>4815811</v>
      </c>
      <c r="AD183" s="604">
        <f t="shared" si="567"/>
        <v>5052125</v>
      </c>
      <c r="AE183" s="604">
        <f t="shared" si="568"/>
        <v>4873529</v>
      </c>
      <c r="AF183" s="604">
        <f t="shared" si="569"/>
        <v>4508751</v>
      </c>
      <c r="AG183" s="604">
        <f t="shared" si="570"/>
        <v>4675325</v>
      </c>
      <c r="AH183" s="604">
        <f t="shared" si="571"/>
        <v>5424171</v>
      </c>
      <c r="AI183" s="605">
        <f t="shared" si="572"/>
        <v>5589495.050739049</v>
      </c>
      <c r="AJ183" s="604">
        <f t="shared" si="573"/>
        <v>5754819.101478098</v>
      </c>
      <c r="AK183" s="604">
        <f t="shared" si="574"/>
        <v>5920143.1522171479</v>
      </c>
      <c r="AL183" s="606">
        <f t="shared" si="575"/>
        <v>6085467.2029561959</v>
      </c>
      <c r="AM183" s="600">
        <f t="shared" si="576"/>
        <v>3868941</v>
      </c>
      <c r="AN183" s="600">
        <f t="shared" si="577"/>
        <v>4440984.25</v>
      </c>
      <c r="AO183" s="600">
        <f t="shared" si="578"/>
        <v>4129421</v>
      </c>
      <c r="AP183" s="600">
        <f t="shared" si="579"/>
        <v>4383863.75</v>
      </c>
      <c r="AQ183" s="600">
        <f t="shared" si="580"/>
        <v>4387064</v>
      </c>
      <c r="AR183" s="600">
        <f t="shared" si="581"/>
        <v>4034706</v>
      </c>
      <c r="AS183" s="600">
        <f t="shared" si="582"/>
        <v>4309787.5</v>
      </c>
      <c r="AT183" s="600">
        <f t="shared" si="583"/>
        <v>4869863.5</v>
      </c>
      <c r="AU183" s="603">
        <f t="shared" si="584"/>
        <v>5033426.1479092054</v>
      </c>
      <c r="AV183" s="600">
        <f t="shared" si="688"/>
        <v>5196995.8542412734</v>
      </c>
      <c r="AW183" s="600">
        <f t="shared" si="689"/>
        <v>5360572.3699795725</v>
      </c>
      <c r="AX183" s="601">
        <f t="shared" si="690"/>
        <v>5524155.4290345004</v>
      </c>
      <c r="AY183" s="600">
        <f t="shared" si="691"/>
        <v>505845</v>
      </c>
      <c r="AZ183" s="600">
        <f t="shared" si="692"/>
        <v>697993.75</v>
      </c>
      <c r="BA183" s="600">
        <f t="shared" si="693"/>
        <v>686390</v>
      </c>
      <c r="BB183" s="600">
        <f t="shared" si="694"/>
        <v>668261.25</v>
      </c>
      <c r="BC183" s="600">
        <f t="shared" si="695"/>
        <v>486465</v>
      </c>
      <c r="BD183" s="600">
        <f t="shared" si="696"/>
        <v>474045</v>
      </c>
      <c r="BE183" s="600">
        <f t="shared" si="585"/>
        <v>365537.5</v>
      </c>
      <c r="BF183" s="600">
        <f t="shared" si="586"/>
        <v>554307.5</v>
      </c>
      <c r="BG183" s="603">
        <f t="shared" si="587"/>
        <v>554558.20736145589</v>
      </c>
      <c r="BH183" s="600">
        <f t="shared" si="588"/>
        <v>554808.91472291178</v>
      </c>
      <c r="BI183" s="600">
        <f t="shared" si="589"/>
        <v>555059.62208436779</v>
      </c>
      <c r="BJ183" s="601">
        <f t="shared" si="590"/>
        <v>555310.32944582356</v>
      </c>
      <c r="BK183" s="604">
        <v>404676</v>
      </c>
      <c r="BL183" s="604">
        <v>558395</v>
      </c>
      <c r="BM183" s="604">
        <v>549112</v>
      </c>
      <c r="BN183" s="604">
        <v>534609</v>
      </c>
      <c r="BO183" s="604">
        <v>389172</v>
      </c>
      <c r="BP183" s="604">
        <v>379236</v>
      </c>
      <c r="BQ183" s="604">
        <v>292430</v>
      </c>
      <c r="BR183" s="604">
        <v>443446</v>
      </c>
      <c r="BS183" s="605">
        <f t="shared" si="591"/>
        <v>443646.56588916469</v>
      </c>
      <c r="BT183" s="604">
        <f t="shared" si="697"/>
        <v>443847.13177832944</v>
      </c>
      <c r="BU183" s="604">
        <f t="shared" si="697"/>
        <v>444047.69766749418</v>
      </c>
      <c r="BV183" s="606">
        <f t="shared" si="697"/>
        <v>444248.26355665887</v>
      </c>
      <c r="BW183" s="604">
        <f t="shared" si="725"/>
        <v>404676</v>
      </c>
      <c r="BX183" s="604">
        <f t="shared" si="726"/>
        <v>558395</v>
      </c>
      <c r="BY183" s="604">
        <f t="shared" si="727"/>
        <v>549112</v>
      </c>
      <c r="BZ183" s="604">
        <f t="shared" si="728"/>
        <v>534609</v>
      </c>
      <c r="CA183" s="604">
        <f t="shared" si="729"/>
        <v>389172</v>
      </c>
      <c r="CB183" s="604">
        <f t="shared" si="730"/>
        <v>379236</v>
      </c>
      <c r="CC183" s="604">
        <f t="shared" si="731"/>
        <v>292430</v>
      </c>
      <c r="CD183" s="604">
        <f t="shared" si="599"/>
        <v>443446</v>
      </c>
      <c r="CE183" s="604"/>
      <c r="CF183" s="604"/>
      <c r="CG183" s="604"/>
      <c r="CH183" s="606"/>
      <c r="CI183" s="159">
        <f t="shared" si="604"/>
        <v>217.28571428571428</v>
      </c>
      <c r="CJ183" s="157">
        <v>227</v>
      </c>
      <c r="CK183" s="158">
        <v>242</v>
      </c>
      <c r="CL183" s="158">
        <v>238</v>
      </c>
      <c r="CM183" s="158">
        <v>227</v>
      </c>
      <c r="CN183" s="158">
        <v>220</v>
      </c>
      <c r="CO183" s="158">
        <v>221</v>
      </c>
      <c r="CP183" s="158">
        <v>187</v>
      </c>
      <c r="CQ183" s="158">
        <v>186</v>
      </c>
      <c r="CR183" s="157">
        <f t="shared" si="605"/>
        <v>189.43513530292955</v>
      </c>
      <c r="CS183" s="158">
        <f t="shared" si="698"/>
        <v>192.8702706058591</v>
      </c>
      <c r="CT183" s="158">
        <f t="shared" si="698"/>
        <v>196.30540590878866</v>
      </c>
      <c r="CU183" s="158">
        <f t="shared" si="698"/>
        <v>199.74054121171821</v>
      </c>
      <c r="CV183" s="310">
        <f t="shared" si="606"/>
        <v>194.58783825732388</v>
      </c>
      <c r="CW183" s="604">
        <f t="shared" si="607"/>
        <v>23942.636025356122</v>
      </c>
      <c r="CX183" s="600">
        <f t="shared" si="532"/>
        <v>23942.636025356122</v>
      </c>
      <c r="CY183" s="604">
        <f t="shared" si="533"/>
        <v>25032.781477250788</v>
      </c>
      <c r="CZ183" s="604">
        <f t="shared" si="534"/>
        <v>25146.285287234725</v>
      </c>
      <c r="DA183" s="604">
        <f t="shared" si="535"/>
        <v>25232.422514871636</v>
      </c>
      <c r="DB183" s="604">
        <f t="shared" si="536"/>
        <v>26048.122113012643</v>
      </c>
      <c r="DC183" s="604">
        <f t="shared" si="754"/>
        <v>26479.357627926373</v>
      </c>
      <c r="DD183" s="604">
        <f t="shared" si="754"/>
        <v>26931.540509428491</v>
      </c>
      <c r="DE183" s="605">
        <f t="shared" si="755"/>
        <v>27150.99054421578</v>
      </c>
      <c r="DF183" s="604">
        <f t="shared" si="756"/>
        <v>27524.333956490984</v>
      </c>
      <c r="DG183" s="604">
        <f t="shared" si="757"/>
        <v>27884.378428171603</v>
      </c>
      <c r="DH183" s="606">
        <f t="shared" si="758"/>
        <v>28231.822111100952</v>
      </c>
      <c r="DJ183" s="9" t="s">
        <v>176</v>
      </c>
      <c r="DK183" s="603">
        <f t="shared" si="700"/>
        <v>2228.3920704845814</v>
      </c>
      <c r="DL183" s="600">
        <f t="shared" si="701"/>
        <v>2884.2716942148759</v>
      </c>
      <c r="DM183" s="600">
        <f t="shared" si="702"/>
        <v>2883.9915966386557</v>
      </c>
      <c r="DN183" s="600">
        <f t="shared" si="703"/>
        <v>2943.8821585903083</v>
      </c>
      <c r="DO183" s="600">
        <f t="shared" si="704"/>
        <v>2211.2045454545455</v>
      </c>
      <c r="DP183" s="600">
        <f t="shared" si="705"/>
        <v>2145</v>
      </c>
      <c r="DQ183" s="600">
        <f t="shared" si="706"/>
        <v>1954.7459893048128</v>
      </c>
      <c r="DR183" s="601">
        <f t="shared" si="707"/>
        <v>2980.1478494623657</v>
      </c>
      <c r="DS183" s="600">
        <f t="shared" si="708"/>
        <v>2927.4305765646413</v>
      </c>
      <c r="DT183" s="600">
        <f t="shared" si="709"/>
        <v>2876.5911562217589</v>
      </c>
      <c r="DU183" s="600">
        <f t="shared" si="710"/>
        <v>2827.5310071810791</v>
      </c>
      <c r="DV183" s="600">
        <f t="shared" si="711"/>
        <v>2780.1583297865077</v>
      </c>
      <c r="DW183" s="603">
        <f t="shared" si="712"/>
        <v>17043.792951541851</v>
      </c>
      <c r="DX183" s="600">
        <f t="shared" si="713"/>
        <v>18351.174586776859</v>
      </c>
      <c r="DY183" s="600">
        <f t="shared" si="714"/>
        <v>17350.508403361346</v>
      </c>
      <c r="DZ183" s="600">
        <f t="shared" si="715"/>
        <v>19312.175110132157</v>
      </c>
      <c r="EA183" s="600">
        <f t="shared" si="716"/>
        <v>19941.2</v>
      </c>
      <c r="EB183" s="600">
        <f t="shared" si="717"/>
        <v>18256.588235294119</v>
      </c>
      <c r="EC183" s="600">
        <f t="shared" si="718"/>
        <v>23046.991978609625</v>
      </c>
      <c r="ED183" s="600">
        <f t="shared" si="719"/>
        <v>26182.06182795699</v>
      </c>
      <c r="EE183" s="603">
        <f t="shared" si="720"/>
        <v>26578.685286264998</v>
      </c>
      <c r="EF183" s="600">
        <f t="shared" si="721"/>
        <v>26961.180540787904</v>
      </c>
      <c r="EG183" s="600">
        <f t="shared" si="722"/>
        <v>27330.289277034033</v>
      </c>
      <c r="EH183" s="601">
        <f t="shared" si="723"/>
        <v>27686.7021585197</v>
      </c>
      <c r="EI183" s="603">
        <f t="shared" si="733"/>
        <v>19272.185022026431</v>
      </c>
      <c r="EJ183" s="600">
        <f t="shared" si="734"/>
        <v>21235.446280991735</v>
      </c>
      <c r="EK183" s="600">
        <f t="shared" si="735"/>
        <v>20234.5</v>
      </c>
      <c r="EL183" s="600">
        <f t="shared" si="736"/>
        <v>22256.057268722467</v>
      </c>
      <c r="EM183" s="600">
        <f t="shared" si="737"/>
        <v>22152.404545454545</v>
      </c>
      <c r="EN183" s="600">
        <f t="shared" si="738"/>
        <v>20401.588235294119</v>
      </c>
      <c r="EO183" s="600">
        <f t="shared" si="615"/>
        <v>25001.73796791444</v>
      </c>
      <c r="EP183" s="601">
        <f t="shared" si="616"/>
        <v>29162.209677419356</v>
      </c>
      <c r="EQ183" s="600">
        <f t="shared" si="617"/>
        <v>29506.11586282964</v>
      </c>
      <c r="ER183" s="600">
        <f t="shared" si="618"/>
        <v>29837.771697009663</v>
      </c>
      <c r="ES183" s="600">
        <f t="shared" si="619"/>
        <v>30157.820284215111</v>
      </c>
      <c r="ET183" s="601">
        <f t="shared" si="620"/>
        <v>30466.860488306207</v>
      </c>
      <c r="EV183" s="225"/>
      <c r="EW183" s="226"/>
      <c r="EX183" s="226"/>
      <c r="EY183" s="226"/>
      <c r="EZ183" s="226"/>
      <c r="FA183" s="226"/>
      <c r="FB183" s="226"/>
      <c r="FC183" s="226"/>
      <c r="FD183" s="225"/>
      <c r="FE183" s="226"/>
      <c r="FF183" s="226"/>
      <c r="FG183" s="227"/>
    </row>
    <row r="184" spans="1:163" s="124" customFormat="1" ht="15.75" thickBot="1" x14ac:dyDescent="0.3">
      <c r="A184" s="108">
        <v>209</v>
      </c>
      <c r="B184" s="161" t="s">
        <v>177</v>
      </c>
      <c r="C184" s="607">
        <v>3705362</v>
      </c>
      <c r="D184" s="608">
        <v>3648518</v>
      </c>
      <c r="E184" s="608">
        <v>3505385</v>
      </c>
      <c r="F184" s="608">
        <v>3771875</v>
      </c>
      <c r="G184" s="608">
        <v>3886848</v>
      </c>
      <c r="H184" s="608">
        <v>4058756</v>
      </c>
      <c r="I184" s="610">
        <v>4562277</v>
      </c>
      <c r="J184" s="611">
        <v>5845469</v>
      </c>
      <c r="K184" s="610">
        <f t="shared" ref="K184:N184" si="766">J184*K$186</f>
        <v>6014504.5382343912</v>
      </c>
      <c r="L184" s="610">
        <f t="shared" si="766"/>
        <v>6183540.0764687825</v>
      </c>
      <c r="M184" s="610">
        <f t="shared" si="766"/>
        <v>6352575.6147031737</v>
      </c>
      <c r="N184" s="610">
        <f t="shared" si="766"/>
        <v>6521611.1529375641</v>
      </c>
      <c r="O184" s="612">
        <v>156728</v>
      </c>
      <c r="P184" s="610">
        <v>167864</v>
      </c>
      <c r="Q184" s="610">
        <v>182739</v>
      </c>
      <c r="R184" s="610">
        <v>224735</v>
      </c>
      <c r="S184" s="610">
        <v>154588</v>
      </c>
      <c r="T184" s="610">
        <v>187263</v>
      </c>
      <c r="U184" s="610">
        <v>173600</v>
      </c>
      <c r="V184" s="610">
        <v>153008</v>
      </c>
      <c r="W184" s="612">
        <f t="shared" si="563"/>
        <v>153020.00593076157</v>
      </c>
      <c r="X184" s="610">
        <f t="shared" si="687"/>
        <v>153032.01186152315</v>
      </c>
      <c r="Y184" s="610">
        <f t="shared" si="687"/>
        <v>153044.01779228472</v>
      </c>
      <c r="Z184" s="611">
        <f t="shared" si="687"/>
        <v>153056.0237230463</v>
      </c>
      <c r="AA184" s="608">
        <f t="shared" si="564"/>
        <v>3548634</v>
      </c>
      <c r="AB184" s="608">
        <f t="shared" si="565"/>
        <v>3480654</v>
      </c>
      <c r="AC184" s="608">
        <f t="shared" si="566"/>
        <v>3322646</v>
      </c>
      <c r="AD184" s="608">
        <f t="shared" si="567"/>
        <v>3547140</v>
      </c>
      <c r="AE184" s="608">
        <f t="shared" si="568"/>
        <v>3732260</v>
      </c>
      <c r="AF184" s="608">
        <f t="shared" si="569"/>
        <v>3871493</v>
      </c>
      <c r="AG184" s="608">
        <f t="shared" si="570"/>
        <v>4388677</v>
      </c>
      <c r="AH184" s="608">
        <f t="shared" si="571"/>
        <v>5692461</v>
      </c>
      <c r="AI184" s="607">
        <f t="shared" si="572"/>
        <v>5861484.5323036294</v>
      </c>
      <c r="AJ184" s="608">
        <f t="shared" si="573"/>
        <v>6030508.0646072589</v>
      </c>
      <c r="AK184" s="608">
        <f t="shared" si="574"/>
        <v>6199531.5969108893</v>
      </c>
      <c r="AL184" s="609">
        <f t="shared" si="575"/>
        <v>6368555.1292145178</v>
      </c>
      <c r="AM184" s="610">
        <f>AA184-AY184</f>
        <v>2859864</v>
      </c>
      <c r="AN184" s="610">
        <f t="shared" ref="AN184" si="767">AB184-AZ184</f>
        <v>2859890.25</v>
      </c>
      <c r="AO184" s="610">
        <f t="shared" ref="AO184" si="768">AC184-BA184</f>
        <v>2721847.25</v>
      </c>
      <c r="AP184" s="610">
        <f t="shared" ref="AP184" si="769">AD184-BB184</f>
        <v>3079445</v>
      </c>
      <c r="AQ184" s="610">
        <f t="shared" ref="AQ184" si="770">AE184-BC184</f>
        <v>2880233.75</v>
      </c>
      <c r="AR184" s="610">
        <f t="shared" ref="AR184" si="771">AF184-BD184</f>
        <v>2980451.75</v>
      </c>
      <c r="AS184" s="610">
        <f t="shared" si="582"/>
        <v>3547769.5</v>
      </c>
      <c r="AT184" s="610">
        <f t="shared" si="583"/>
        <v>4223168.5</v>
      </c>
      <c r="AU184" s="612">
        <f t="shared" si="584"/>
        <v>4365010.7964887517</v>
      </c>
      <c r="AV184" s="610">
        <f t="shared" si="688"/>
        <v>4506859.2140749618</v>
      </c>
      <c r="AW184" s="610">
        <f t="shared" si="689"/>
        <v>4648713.536810237</v>
      </c>
      <c r="AX184" s="611">
        <f t="shared" si="690"/>
        <v>4790573.5339404261</v>
      </c>
      <c r="AY184" s="610">
        <f t="shared" si="691"/>
        <v>688770</v>
      </c>
      <c r="AZ184" s="610">
        <f t="shared" si="692"/>
        <v>620763.75</v>
      </c>
      <c r="BA184" s="610">
        <f t="shared" si="693"/>
        <v>600798.75</v>
      </c>
      <c r="BB184" s="610">
        <f t="shared" si="694"/>
        <v>467695</v>
      </c>
      <c r="BC184" s="610">
        <f t="shared" si="695"/>
        <v>852026.25</v>
      </c>
      <c r="BD184" s="610">
        <f t="shared" si="696"/>
        <v>891041.25</v>
      </c>
      <c r="BE184" s="610">
        <f t="shared" si="585"/>
        <v>840907.5</v>
      </c>
      <c r="BF184" s="610">
        <f t="shared" si="586"/>
        <v>1469292.5</v>
      </c>
      <c r="BG184" s="612">
        <f t="shared" si="587"/>
        <v>1469957.045303612</v>
      </c>
      <c r="BH184" s="610">
        <f t="shared" si="588"/>
        <v>1470621.590607224</v>
      </c>
      <c r="BI184" s="610">
        <f t="shared" si="589"/>
        <v>1471286.1359108358</v>
      </c>
      <c r="BJ184" s="611">
        <f t="shared" si="590"/>
        <v>1471950.6812144478</v>
      </c>
      <c r="BK184" s="608">
        <v>551016</v>
      </c>
      <c r="BL184" s="608">
        <v>496611</v>
      </c>
      <c r="BM184" s="608">
        <v>480639</v>
      </c>
      <c r="BN184" s="608">
        <v>374156</v>
      </c>
      <c r="BO184" s="608">
        <v>681621</v>
      </c>
      <c r="BP184" s="608">
        <v>712833</v>
      </c>
      <c r="BQ184" s="608">
        <v>672726</v>
      </c>
      <c r="BR184" s="608">
        <v>1175434</v>
      </c>
      <c r="BS184" s="607">
        <f t="shared" si="591"/>
        <v>1175965.6362428896</v>
      </c>
      <c r="BT184" s="608">
        <f t="shared" si="697"/>
        <v>1176497.2724857791</v>
      </c>
      <c r="BU184" s="608">
        <f t="shared" si="697"/>
        <v>1177028.9087286687</v>
      </c>
      <c r="BV184" s="609">
        <f t="shared" si="697"/>
        <v>1177560.5449715583</v>
      </c>
      <c r="BW184" s="608">
        <f t="shared" si="725"/>
        <v>551016</v>
      </c>
      <c r="BX184" s="608">
        <f t="shared" si="726"/>
        <v>496611</v>
      </c>
      <c r="BY184" s="608">
        <f t="shared" si="727"/>
        <v>480639</v>
      </c>
      <c r="BZ184" s="608">
        <f t="shared" si="728"/>
        <v>374156</v>
      </c>
      <c r="CA184" s="608">
        <f t="shared" si="729"/>
        <v>681621</v>
      </c>
      <c r="CB184" s="608">
        <f t="shared" si="730"/>
        <v>712833</v>
      </c>
      <c r="CC184" s="608">
        <f t="shared" si="731"/>
        <v>672726</v>
      </c>
      <c r="CD184" s="608">
        <f t="shared" si="599"/>
        <v>1175434</v>
      </c>
      <c r="CE184" s="608"/>
      <c r="CF184" s="608"/>
      <c r="CG184" s="608"/>
      <c r="CH184" s="609"/>
      <c r="CI184" s="690">
        <f t="shared" si="604"/>
        <v>122.71428571428571</v>
      </c>
      <c r="CJ184" s="534">
        <v>119</v>
      </c>
      <c r="CK184" s="528">
        <v>128</v>
      </c>
      <c r="CL184" s="528">
        <v>125</v>
      </c>
      <c r="CM184" s="528">
        <v>123</v>
      </c>
      <c r="CN184" s="528">
        <v>125</v>
      </c>
      <c r="CO184" s="528">
        <v>121</v>
      </c>
      <c r="CP184" s="528">
        <v>124</v>
      </c>
      <c r="CQ184" s="528">
        <v>113</v>
      </c>
      <c r="CR184" s="534">
        <f t="shared" si="605"/>
        <v>115.08693703887656</v>
      </c>
      <c r="CS184" s="528">
        <f t="shared" si="698"/>
        <v>117.17387407775311</v>
      </c>
      <c r="CT184" s="528">
        <f t="shared" si="698"/>
        <v>119.26081111662967</v>
      </c>
      <c r="CU184" s="528">
        <f t="shared" si="698"/>
        <v>121.34774815550622</v>
      </c>
      <c r="CV184" s="690">
        <f t="shared" si="606"/>
        <v>118.21734259719139</v>
      </c>
      <c r="CW184" s="608">
        <f t="shared" ref="CW184:DH184" si="772">CW183</f>
        <v>23942.636025356122</v>
      </c>
      <c r="CX184" s="610">
        <f t="shared" si="772"/>
        <v>23942.636025356122</v>
      </c>
      <c r="CY184" s="608">
        <f t="shared" si="772"/>
        <v>25032.781477250788</v>
      </c>
      <c r="CZ184" s="608">
        <f t="shared" si="772"/>
        <v>25146.285287234725</v>
      </c>
      <c r="DA184" s="608">
        <f t="shared" si="772"/>
        <v>25232.422514871636</v>
      </c>
      <c r="DB184" s="608">
        <f t="shared" si="772"/>
        <v>26048.122113012643</v>
      </c>
      <c r="DC184" s="608">
        <f t="shared" si="772"/>
        <v>26479.357627926373</v>
      </c>
      <c r="DD184" s="608">
        <f t="shared" ref="DD184" si="773">DD183</f>
        <v>26931.540509428491</v>
      </c>
      <c r="DE184" s="607">
        <f t="shared" si="772"/>
        <v>27150.99054421578</v>
      </c>
      <c r="DF184" s="608">
        <f t="shared" si="772"/>
        <v>27524.333956490984</v>
      </c>
      <c r="DG184" s="608">
        <f t="shared" si="772"/>
        <v>27884.378428171603</v>
      </c>
      <c r="DH184" s="609">
        <f t="shared" si="772"/>
        <v>28231.822111100952</v>
      </c>
      <c r="DJ184" s="542" t="s">
        <v>177</v>
      </c>
      <c r="DK184" s="612">
        <f t="shared" si="700"/>
        <v>5787.9831932773113</v>
      </c>
      <c r="DL184" s="610">
        <f t="shared" si="701"/>
        <v>4849.716796875</v>
      </c>
      <c r="DM184" s="610">
        <f t="shared" si="702"/>
        <v>4806.3900000000003</v>
      </c>
      <c r="DN184" s="610">
        <f t="shared" si="703"/>
        <v>3802.3983739837399</v>
      </c>
      <c r="DO184" s="610">
        <f t="shared" si="704"/>
        <v>6816.21</v>
      </c>
      <c r="DP184" s="610">
        <f t="shared" si="705"/>
        <v>7363.977272727273</v>
      </c>
      <c r="DQ184" s="610">
        <f t="shared" si="706"/>
        <v>6781.5120967741932</v>
      </c>
      <c r="DR184" s="611">
        <f t="shared" si="707"/>
        <v>13002.588495575221</v>
      </c>
      <c r="DS184" s="610">
        <f t="shared" si="708"/>
        <v>12772.579435379865</v>
      </c>
      <c r="DT184" s="610">
        <f t="shared" si="709"/>
        <v>12550.763574065692</v>
      </c>
      <c r="DU184" s="610">
        <f t="shared" si="710"/>
        <v>12336.710794898161</v>
      </c>
      <c r="DV184" s="610">
        <f t="shared" si="711"/>
        <v>12130.020569711389</v>
      </c>
      <c r="DW184" s="612">
        <f t="shared" si="712"/>
        <v>24032.470588235294</v>
      </c>
      <c r="DX184" s="610">
        <f t="shared" si="713"/>
        <v>22342.892578125</v>
      </c>
      <c r="DY184" s="610">
        <f t="shared" si="714"/>
        <v>21774.777999999998</v>
      </c>
      <c r="DZ184" s="610">
        <f t="shared" si="715"/>
        <v>25036.138211382113</v>
      </c>
      <c r="EA184" s="610">
        <f t="shared" si="716"/>
        <v>23041.87</v>
      </c>
      <c r="EB184" s="610">
        <f t="shared" si="717"/>
        <v>24631.832644628099</v>
      </c>
      <c r="EC184" s="610">
        <f t="shared" si="718"/>
        <v>28611.044354838708</v>
      </c>
      <c r="ED184" s="610">
        <f t="shared" si="719"/>
        <v>37373.172566371679</v>
      </c>
      <c r="EE184" s="612">
        <f t="shared" si="720"/>
        <v>38158.348809965741</v>
      </c>
      <c r="EF184" s="610">
        <f t="shared" si="721"/>
        <v>38915.556133052574</v>
      </c>
      <c r="EG184" s="610">
        <f t="shared" si="722"/>
        <v>39646.262814497568</v>
      </c>
      <c r="EH184" s="611">
        <f t="shared" si="723"/>
        <v>40351.836127400631</v>
      </c>
      <c r="EI184" s="612">
        <f t="shared" si="733"/>
        <v>29820.453781512606</v>
      </c>
      <c r="EJ184" s="610">
        <f t="shared" si="734"/>
        <v>27192.609375</v>
      </c>
      <c r="EK184" s="610">
        <f t="shared" si="735"/>
        <v>26581.167999999998</v>
      </c>
      <c r="EL184" s="610">
        <f t="shared" si="736"/>
        <v>28838.536585365851</v>
      </c>
      <c r="EM184" s="610">
        <f t="shared" si="737"/>
        <v>29858.079999999998</v>
      </c>
      <c r="EN184" s="610">
        <f t="shared" si="738"/>
        <v>31995.809917355371</v>
      </c>
      <c r="EO184" s="610">
        <f t="shared" ref="EO184" si="774">DQ184+EC184</f>
        <v>35392.556451612902</v>
      </c>
      <c r="EP184" s="611">
        <f t="shared" si="616"/>
        <v>50375.761061946898</v>
      </c>
      <c r="EQ184" s="610">
        <f t="shared" ref="EQ184" si="775">DS184+EE184</f>
        <v>50930.928245345604</v>
      </c>
      <c r="ER184" s="610">
        <f t="shared" ref="ER184" si="776">DT184+EF184</f>
        <v>51466.319707118266</v>
      </c>
      <c r="ES184" s="610">
        <f t="shared" ref="ES184" si="777">DU184+EG184</f>
        <v>51982.973609395733</v>
      </c>
      <c r="ET184" s="611">
        <f t="shared" ref="ET184" si="778">DV184+EH184</f>
        <v>52481.856697112016</v>
      </c>
      <c r="EV184" s="228"/>
      <c r="EW184" s="229"/>
      <c r="EX184" s="229"/>
      <c r="EY184" s="229"/>
      <c r="EZ184" s="229"/>
      <c r="FA184" s="229"/>
      <c r="FB184" s="229"/>
      <c r="FC184" s="229"/>
      <c r="FD184" s="228"/>
      <c r="FE184" s="229"/>
      <c r="FF184" s="229"/>
      <c r="FG184" s="230"/>
    </row>
    <row r="185" spans="1:163" ht="15.75" thickBot="1" x14ac:dyDescent="0.3"/>
    <row r="186" spans="1:163" ht="15.75" thickBot="1" x14ac:dyDescent="0.3">
      <c r="J186" s="386" t="s">
        <v>261</v>
      </c>
      <c r="K186" s="384">
        <f>(J6+$K$187)/J6</f>
        <v>1.0289173611620199</v>
      </c>
      <c r="L186" s="384">
        <f t="shared" ref="L186:N186" si="779">(K6+$K$187)/K6</f>
        <v>1.0281046488800245</v>
      </c>
      <c r="M186" s="384">
        <f t="shared" si="779"/>
        <v>1.0273363698050004</v>
      </c>
      <c r="N186" s="384">
        <f t="shared" si="779"/>
        <v>1.0266089769704045</v>
      </c>
      <c r="V186" s="386" t="s">
        <v>261</v>
      </c>
      <c r="W186" s="384">
        <f>(V6+$W$187)/V6</f>
        <v>1.0000784660328974</v>
      </c>
      <c r="X186" s="384">
        <f t="shared" ref="X186:Z186" si="780">(W6+$W$187)/W6</f>
        <v>1.0000784598764623</v>
      </c>
      <c r="Y186" s="384">
        <f t="shared" si="780"/>
        <v>1.000078453720993</v>
      </c>
      <c r="Z186" s="384">
        <f t="shared" si="780"/>
        <v>1.0000784475664894</v>
      </c>
      <c r="AT186" s="386" t="s">
        <v>261</v>
      </c>
      <c r="AU186" s="199">
        <f>(AT6+$AU$187)/AT6</f>
        <v>1.0335867007174238</v>
      </c>
      <c r="AV186" s="199">
        <f>(AU6+$AU$187)/AU6</f>
        <v>1.032496693410315</v>
      </c>
      <c r="AW186" s="199">
        <f>(AV6+$AU$187)/AV6</f>
        <v>1.0314752061240926</v>
      </c>
      <c r="AX186" s="200">
        <f>(AW6+$AU$187)/AW6</f>
        <v>1.0305159687743477</v>
      </c>
      <c r="BM186" s="322"/>
      <c r="BR186" s="392" t="s">
        <v>261</v>
      </c>
      <c r="BS186" s="394">
        <f>(BR6+$BS$187)/BR6</f>
        <v>1.0004522893185748</v>
      </c>
      <c r="BT186" s="394">
        <f t="shared" ref="BT186:BV186" si="781">(BS6+$BS$187)/BS6</f>
        <v>1.0004520848454281</v>
      </c>
      <c r="BU186" s="394">
        <f t="shared" si="781"/>
        <v>1.0004518805570763</v>
      </c>
      <c r="BV186" s="633">
        <f t="shared" si="781"/>
        <v>1.0004516764532689</v>
      </c>
      <c r="BW186" s="198"/>
      <c r="BX186" s="198"/>
      <c r="BY186" s="198"/>
      <c r="BZ186" s="198"/>
      <c r="CA186" s="198"/>
      <c r="CB186" s="198"/>
      <c r="CC186" s="198"/>
      <c r="CD186" s="198"/>
      <c r="CQ186" s="385" t="s">
        <v>261</v>
      </c>
      <c r="CR186" s="199">
        <f>(CQ6+$CR$187)/CQ6</f>
        <v>1.018468469370589</v>
      </c>
      <c r="CS186" s="199">
        <f t="shared" ref="CS186:CU186" si="782">(CR6+$CR$187)/CR6</f>
        <v>1.0181335700868603</v>
      </c>
      <c r="CT186" s="199">
        <f t="shared" si="782"/>
        <v>1.0178106003177101</v>
      </c>
      <c r="CU186" s="200">
        <f t="shared" si="782"/>
        <v>1.0174989338017806</v>
      </c>
      <c r="EV186" s="198"/>
      <c r="EW186" s="198"/>
      <c r="EX186" s="198"/>
      <c r="EY186" s="198"/>
      <c r="EZ186" s="198"/>
      <c r="FA186" s="198"/>
      <c r="FC186" s="387" t="s">
        <v>261</v>
      </c>
      <c r="FD186" s="394">
        <f>(FC6+$FD$187)/FC6</f>
        <v>1.0132465219458624</v>
      </c>
      <c r="FE186" s="394">
        <f t="shared" ref="FE186:FG186" si="783">(FD6+$FD$187)/FD6</f>
        <v>1.013073345586643</v>
      </c>
      <c r="FF186" s="394">
        <f t="shared" si="783"/>
        <v>1.0129024332218153</v>
      </c>
      <c r="FG186" s="394">
        <f t="shared" si="783"/>
        <v>1.0127337552533979</v>
      </c>
    </row>
    <row r="187" spans="1:163" s="122" customFormat="1" ht="15.75" thickBot="1" x14ac:dyDescent="0.3">
      <c r="G187" s="322"/>
      <c r="H187" s="382"/>
      <c r="J187" s="387" t="s">
        <v>262</v>
      </c>
      <c r="K187" s="17">
        <f>SLOPE(C6:J6,C5:J5)</f>
        <v>60345559.797619045</v>
      </c>
      <c r="L187" s="382"/>
      <c r="M187" s="382"/>
      <c r="N187" s="382"/>
      <c r="P187" s="382"/>
      <c r="Q187" s="382"/>
      <c r="R187" s="382"/>
      <c r="S187" s="382"/>
      <c r="T187" s="382"/>
      <c r="V187" s="387" t="s">
        <v>262</v>
      </c>
      <c r="W187" s="201">
        <f>SLOPE(O6:V6,O5:V5)</f>
        <v>9185.0434523810236</v>
      </c>
      <c r="X187" s="382"/>
      <c r="Y187" s="382"/>
      <c r="Z187" s="382"/>
      <c r="AG187" s="390"/>
      <c r="AH187" s="390"/>
      <c r="AI187" s="388"/>
      <c r="AJ187" s="388"/>
      <c r="AK187" s="388"/>
      <c r="AL187" s="388"/>
      <c r="AT187" s="387" t="s">
        <v>262</v>
      </c>
      <c r="AU187" s="139">
        <f>SLOPE(AM6:AT6,AM5:AT5)</f>
        <v>60256907.522023812</v>
      </c>
      <c r="AY187" s="322"/>
      <c r="BR187" s="387" t="s">
        <v>262</v>
      </c>
      <c r="BS187" s="393">
        <f>SLOPE(BK6:BR6,BK5:BR5)</f>
        <v>63573.785714285717</v>
      </c>
      <c r="BU187" s="324"/>
      <c r="BV187" s="324"/>
      <c r="BW187" s="382"/>
      <c r="BX187" s="322"/>
      <c r="BY187" s="322"/>
      <c r="BZ187" s="322"/>
      <c r="CA187" s="322"/>
      <c r="CB187" s="322"/>
      <c r="CC187" s="278"/>
      <c r="CD187" s="278"/>
      <c r="CQ187" s="381" t="s">
        <v>262</v>
      </c>
      <c r="CR187" s="201">
        <f>SLOPE(CJ6:CQ6,CJ5:CQ5)</f>
        <v>1317.3928571428571</v>
      </c>
      <c r="CS187" s="202"/>
      <c r="DJ187" s="132" t="s">
        <v>192</v>
      </c>
      <c r="DK187" s="48">
        <f t="shared" ref="DK187:EH187" si="784">AVERAGE(DK7:DK184)</f>
        <v>2683.6196901135095</v>
      </c>
      <c r="DL187" s="49">
        <f t="shared" si="784"/>
        <v>2621.7389788844707</v>
      </c>
      <c r="DM187" s="49">
        <f t="shared" si="784"/>
        <v>2665.6045270327995</v>
      </c>
      <c r="DN187" s="49">
        <f t="shared" si="784"/>
        <v>2632.3242121159592</v>
      </c>
      <c r="DO187" s="49">
        <f t="shared" si="784"/>
        <v>2539.1721744427209</v>
      </c>
      <c r="DP187" s="49">
        <f t="shared" si="784"/>
        <v>2433.7063153921667</v>
      </c>
      <c r="DQ187" s="49">
        <f t="shared" si="784"/>
        <v>2364.2554559805744</v>
      </c>
      <c r="DR187" s="50">
        <f t="shared" ref="DR187" si="785">AVERAGE(DR7:DR184)</f>
        <v>2253.9008628969586</v>
      </c>
      <c r="DS187" s="49">
        <f t="shared" si="784"/>
        <v>2214.0305232776714</v>
      </c>
      <c r="DT187" s="49">
        <f t="shared" si="784"/>
        <v>2175.5804130253641</v>
      </c>
      <c r="DU187" s="49">
        <f t="shared" si="784"/>
        <v>2138.47597464101</v>
      </c>
      <c r="DV187" s="49">
        <f t="shared" si="784"/>
        <v>2102.647779581283</v>
      </c>
      <c r="DW187" s="48">
        <f t="shared" si="784"/>
        <v>21436.344916554968</v>
      </c>
      <c r="DX187" s="49">
        <f t="shared" si="784"/>
        <v>22391.107492911491</v>
      </c>
      <c r="DY187" s="49">
        <f t="shared" si="784"/>
        <v>22677.591104625313</v>
      </c>
      <c r="DZ187" s="49">
        <f t="shared" si="784"/>
        <v>22908.59375187747</v>
      </c>
      <c r="EA187" s="49">
        <f t="shared" si="784"/>
        <v>24061.931295451031</v>
      </c>
      <c r="EB187" s="49">
        <f t="shared" si="784"/>
        <v>24619.332686528298</v>
      </c>
      <c r="EC187" s="49">
        <f t="shared" si="784"/>
        <v>25760.627186953978</v>
      </c>
      <c r="ED187" s="50">
        <f t="shared" ref="ED187" si="786">AVERAGE(ED7:ED184)</f>
        <v>27132.097306368192</v>
      </c>
      <c r="EE187" s="49">
        <f t="shared" si="784"/>
        <v>27517.53169623463</v>
      </c>
      <c r="EF187" s="49">
        <f t="shared" si="784"/>
        <v>27889.236450367847</v>
      </c>
      <c r="EG187" s="49">
        <f t="shared" si="784"/>
        <v>28247.932330728316</v>
      </c>
      <c r="EH187" s="50">
        <f t="shared" si="784"/>
        <v>28594.290516656074</v>
      </c>
      <c r="EW187" s="322"/>
      <c r="EX187" s="322"/>
      <c r="EY187" s="322"/>
      <c r="EZ187" s="322"/>
      <c r="FA187" s="322"/>
      <c r="FC187" s="387" t="s">
        <v>262</v>
      </c>
      <c r="FD187" s="393">
        <f>SLOPE(EV6:FC6,EV5:FC5)</f>
        <v>5794365.761904804</v>
      </c>
      <c r="FF187" s="324"/>
      <c r="FG187" s="324"/>
    </row>
    <row r="188" spans="1:163" s="122" customFormat="1" ht="15.75" thickBot="1" x14ac:dyDescent="0.3">
      <c r="G188" s="382"/>
      <c r="H188" s="382"/>
      <c r="P188" s="382"/>
      <c r="Q188" s="382"/>
      <c r="R188" s="382"/>
      <c r="S188" s="382"/>
      <c r="T188" s="382"/>
      <c r="AG188" s="104"/>
      <c r="AH188" s="104"/>
      <c r="AI188" s="391"/>
      <c r="AJ188" s="388"/>
      <c r="AK188" s="389"/>
      <c r="AL188" s="389"/>
      <c r="BW188" s="382"/>
      <c r="BX188" s="323"/>
      <c r="BY188" s="324"/>
      <c r="BZ188" s="324"/>
      <c r="CA188" s="324"/>
      <c r="CB188" s="324"/>
      <c r="CC188" s="278"/>
      <c r="CD188" s="278"/>
      <c r="DJ188" s="152" t="s">
        <v>191</v>
      </c>
      <c r="DK188" s="51">
        <f t="shared" ref="DK188:EH188" si="787">_xlfn.STDEV.P(DK7:DK184)</f>
        <v>1717.1398742271288</v>
      </c>
      <c r="DL188" s="52">
        <f t="shared" si="787"/>
        <v>1560.2577981780041</v>
      </c>
      <c r="DM188" s="52">
        <f t="shared" si="787"/>
        <v>1600.4735580285378</v>
      </c>
      <c r="DN188" s="52">
        <f t="shared" si="787"/>
        <v>1652.8861238381555</v>
      </c>
      <c r="DO188" s="52">
        <f t="shared" si="787"/>
        <v>1897.9078166151237</v>
      </c>
      <c r="DP188" s="52">
        <f t="shared" si="787"/>
        <v>1850.2903034281924</v>
      </c>
      <c r="DQ188" s="52">
        <f t="shared" si="787"/>
        <v>1928.5350590744199</v>
      </c>
      <c r="DR188" s="53">
        <f t="shared" ref="DR188" si="788">_xlfn.STDEV.P(DR7:DR184)</f>
        <v>2021.7703541210201</v>
      </c>
      <c r="DS188" s="52">
        <f t="shared" si="787"/>
        <v>1986.0062830485188</v>
      </c>
      <c r="DT188" s="52">
        <f t="shared" si="787"/>
        <v>1951.5161711272349</v>
      </c>
      <c r="DU188" s="52">
        <f t="shared" si="787"/>
        <v>1918.2331395766016</v>
      </c>
      <c r="DV188" s="52">
        <f t="shared" si="787"/>
        <v>1886.0949103377523</v>
      </c>
      <c r="DW188" s="51">
        <f t="shared" si="787"/>
        <v>7752.7431880026925</v>
      </c>
      <c r="DX188" s="52">
        <f t="shared" si="787"/>
        <v>8183.3182015491775</v>
      </c>
      <c r="DY188" s="52">
        <f t="shared" si="787"/>
        <v>8299.5335664837512</v>
      </c>
      <c r="DZ188" s="52">
        <f t="shared" si="787"/>
        <v>8439.6930130834826</v>
      </c>
      <c r="EA188" s="52">
        <f t="shared" si="787"/>
        <v>8892.5495525844435</v>
      </c>
      <c r="EB188" s="52">
        <f t="shared" si="787"/>
        <v>9009.624833373311</v>
      </c>
      <c r="EC188" s="52">
        <f t="shared" si="787"/>
        <v>9812.6622526739629</v>
      </c>
      <c r="ED188" s="53">
        <f t="shared" ref="ED188" si="789">_xlfn.STDEV.P(ED7:ED184)</f>
        <v>11590.903785774646</v>
      </c>
      <c r="EE188" s="52">
        <f t="shared" si="787"/>
        <v>11735.955461741461</v>
      </c>
      <c r="EF188" s="52">
        <f t="shared" si="787"/>
        <v>11876.19011295034</v>
      </c>
      <c r="EG188" s="52">
        <f t="shared" si="787"/>
        <v>12011.831156154793</v>
      </c>
      <c r="EH188" s="53">
        <f t="shared" si="787"/>
        <v>12143.089833290607</v>
      </c>
      <c r="EW188" s="323"/>
      <c r="EX188" s="324"/>
      <c r="EY188" s="324"/>
      <c r="EZ188" s="324"/>
      <c r="FA188" s="324"/>
      <c r="FB188" s="198"/>
      <c r="FC188" s="198"/>
    </row>
    <row r="189" spans="1:163" ht="15.75" thickBot="1" x14ac:dyDescent="0.3">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BV189" s="107"/>
      <c r="BW189" s="198"/>
      <c r="BX189" s="198"/>
      <c r="BY189" s="198"/>
      <c r="BZ189" s="198"/>
      <c r="CA189" s="198"/>
      <c r="CB189" s="198"/>
      <c r="CC189" s="198"/>
      <c r="CD189" s="198"/>
      <c r="CV189" s="385" t="s">
        <v>200</v>
      </c>
      <c r="CW189" s="138">
        <f>CX2</f>
        <v>2000</v>
      </c>
      <c r="CX189" s="138">
        <f>CX2</f>
        <v>2000</v>
      </c>
      <c r="CY189" s="138">
        <f>CX2</f>
        <v>2000</v>
      </c>
      <c r="CZ189" s="138">
        <f>CX2</f>
        <v>2000</v>
      </c>
      <c r="DA189" s="138">
        <f>CX2</f>
        <v>2000</v>
      </c>
      <c r="DB189" s="138">
        <f>CX2</f>
        <v>2000</v>
      </c>
      <c r="DC189" s="138">
        <f>CX2</f>
        <v>2000</v>
      </c>
      <c r="DD189" s="138">
        <f>CX2</f>
        <v>2000</v>
      </c>
      <c r="DE189" s="138">
        <f>CX2</f>
        <v>2000</v>
      </c>
      <c r="DF189" s="138">
        <f>CX2</f>
        <v>2000</v>
      </c>
      <c r="DG189" s="138">
        <f>CX2</f>
        <v>2000</v>
      </c>
      <c r="DH189" s="309">
        <f>CX2</f>
        <v>2000</v>
      </c>
      <c r="EV189" s="198"/>
      <c r="EW189" s="198"/>
      <c r="EX189" s="198"/>
      <c r="EY189" s="198"/>
      <c r="EZ189" s="198"/>
      <c r="FA189" s="198"/>
      <c r="FB189" s="198"/>
      <c r="FC189" s="198"/>
    </row>
    <row r="190" spans="1:163" x14ac:dyDescent="0.25">
      <c r="BE190" s="108"/>
      <c r="BF190" s="108"/>
      <c r="BG190" s="108"/>
      <c r="BH190" s="108"/>
      <c r="BI190" s="108"/>
      <c r="BJ190" s="108"/>
      <c r="BV190" s="107"/>
      <c r="BW190" s="198"/>
      <c r="BX190" s="198"/>
      <c r="BY190" s="198"/>
      <c r="BZ190" s="198"/>
      <c r="CA190" s="198"/>
      <c r="CB190" s="198"/>
      <c r="CC190" s="198"/>
      <c r="CD190" s="198"/>
      <c r="CR190" s="107"/>
      <c r="CS190" s="107"/>
      <c r="CT190" s="107"/>
      <c r="CU190" s="107"/>
      <c r="CV190" s="107"/>
      <c r="EV190" s="198"/>
      <c r="EW190" s="198"/>
      <c r="EX190" s="198"/>
      <c r="EY190" s="198"/>
      <c r="EZ190" s="198"/>
      <c r="FA190" s="198"/>
      <c r="FB190" s="198"/>
      <c r="FC190" s="198"/>
    </row>
    <row r="191" spans="1:163" x14ac:dyDescent="0.2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BE191" s="108"/>
      <c r="BF191" s="108"/>
      <c r="BG191" s="108"/>
      <c r="BH191" s="108"/>
      <c r="BI191" s="108"/>
      <c r="BJ191" s="108"/>
      <c r="BV191" s="107"/>
      <c r="BW191" s="198"/>
      <c r="BX191" s="198"/>
      <c r="BY191" s="198"/>
      <c r="BZ191" s="198"/>
      <c r="CA191" s="198"/>
      <c r="CB191" s="198"/>
      <c r="CC191" s="198"/>
      <c r="CD191" s="198"/>
      <c r="CR191" s="107"/>
      <c r="CS191" s="107"/>
      <c r="CT191" s="107"/>
      <c r="CU191" s="107"/>
      <c r="CV191" s="107"/>
      <c r="EV191" s="198"/>
      <c r="EW191" s="198"/>
      <c r="EX191" s="198"/>
      <c r="EY191" s="198"/>
      <c r="EZ191" s="198"/>
      <c r="FA191" s="198"/>
      <c r="FB191" s="198"/>
      <c r="FC191" s="198"/>
    </row>
    <row r="192" spans="1:163" x14ac:dyDescent="0.25">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BE192" s="108"/>
      <c r="BF192" s="108"/>
      <c r="BG192" s="108"/>
      <c r="BH192" s="108"/>
      <c r="BI192" s="108"/>
      <c r="BJ192" s="108"/>
      <c r="BV192" s="107"/>
      <c r="BW192" s="198"/>
      <c r="BX192" s="198"/>
      <c r="BY192" s="198"/>
      <c r="BZ192" s="198"/>
      <c r="CA192" s="198"/>
      <c r="CB192" s="198"/>
      <c r="CC192" s="198"/>
      <c r="CD192" s="198"/>
      <c r="CR192" s="107"/>
      <c r="CS192" s="107"/>
      <c r="CT192" s="107"/>
      <c r="CU192" s="107"/>
      <c r="CV192" s="107"/>
      <c r="EV192" s="198"/>
      <c r="EW192" s="198"/>
      <c r="EX192" s="198"/>
      <c r="EY192" s="198"/>
      <c r="EZ192" s="198"/>
      <c r="FA192" s="198"/>
      <c r="FB192" s="198"/>
      <c r="FC192" s="198"/>
    </row>
    <row r="193" spans="2:159" x14ac:dyDescent="0.25">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BE193" s="108"/>
      <c r="BF193" s="108"/>
      <c r="BG193" s="108"/>
      <c r="BH193" s="108"/>
      <c r="BI193" s="108"/>
      <c r="BJ193" s="108"/>
      <c r="BV193" s="107"/>
      <c r="BW193" s="198"/>
      <c r="BX193" s="198"/>
      <c r="BY193" s="198"/>
      <c r="BZ193" s="198"/>
      <c r="CA193" s="198"/>
      <c r="CB193" s="198"/>
      <c r="CC193" s="198"/>
      <c r="CD193" s="198"/>
      <c r="CR193" s="107"/>
      <c r="CS193" s="107"/>
      <c r="CT193" s="107"/>
      <c r="CU193" s="107"/>
      <c r="CV193" s="107"/>
      <c r="EV193" s="198"/>
      <c r="EW193" s="198"/>
      <c r="EX193" s="198"/>
      <c r="EY193" s="198"/>
      <c r="EZ193" s="198"/>
      <c r="FA193" s="198"/>
      <c r="FB193" s="198"/>
      <c r="FC193" s="198"/>
    </row>
    <row r="194" spans="2:159" x14ac:dyDescent="0.25">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BE194" s="108"/>
      <c r="BF194" s="108"/>
      <c r="BG194" s="108"/>
      <c r="BH194" s="108"/>
      <c r="BI194" s="108"/>
      <c r="BJ194" s="108"/>
      <c r="BV194" s="107"/>
      <c r="BW194" s="198"/>
      <c r="BX194" s="198"/>
      <c r="BY194" s="198"/>
      <c r="BZ194" s="198"/>
      <c r="CA194" s="198"/>
      <c r="CB194" s="198"/>
      <c r="CC194" s="198"/>
      <c r="CD194" s="198"/>
      <c r="CR194" s="107"/>
      <c r="CS194" s="107"/>
      <c r="CT194" s="107"/>
      <c r="CU194" s="107"/>
      <c r="CV194" s="107"/>
      <c r="EV194" s="198"/>
      <c r="EW194" s="198"/>
      <c r="EX194" s="198"/>
      <c r="EY194" s="198"/>
      <c r="EZ194" s="198"/>
      <c r="FA194" s="198"/>
      <c r="FB194" s="198"/>
      <c r="FC194" s="198"/>
    </row>
    <row r="195" spans="2:159" x14ac:dyDescent="0.25">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BE195" s="108"/>
      <c r="BF195" s="108"/>
      <c r="BG195" s="108"/>
      <c r="BH195" s="108"/>
      <c r="BI195" s="108"/>
      <c r="BJ195" s="108"/>
      <c r="BV195" s="107"/>
      <c r="BW195" s="198"/>
      <c r="BX195" s="198"/>
      <c r="BY195" s="198"/>
      <c r="BZ195" s="198"/>
      <c r="CA195" s="198"/>
      <c r="CB195" s="198"/>
      <c r="CC195" s="198"/>
      <c r="CD195" s="198"/>
      <c r="CR195" s="107"/>
      <c r="CS195" s="107"/>
      <c r="CT195" s="107"/>
      <c r="CU195" s="107"/>
      <c r="CV195" s="107"/>
      <c r="EV195" s="198"/>
      <c r="EW195" s="198"/>
      <c r="EX195" s="198"/>
      <c r="EY195" s="198"/>
      <c r="EZ195" s="198"/>
      <c r="FA195" s="198"/>
      <c r="FB195" s="198"/>
      <c r="FC195" s="198"/>
    </row>
    <row r="196" spans="2:159" x14ac:dyDescent="0.25">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BE196" s="108"/>
      <c r="BF196" s="108"/>
      <c r="BG196" s="108"/>
      <c r="BH196" s="108"/>
      <c r="BI196" s="108"/>
      <c r="BJ196" s="108"/>
      <c r="BV196" s="107"/>
      <c r="BW196" s="198"/>
      <c r="BX196" s="198"/>
      <c r="BY196" s="198"/>
      <c r="BZ196" s="198"/>
      <c r="CA196" s="198"/>
      <c r="CB196" s="198"/>
      <c r="CC196" s="198"/>
      <c r="CD196" s="198"/>
      <c r="CR196" s="107"/>
      <c r="CS196" s="107"/>
      <c r="CT196" s="107"/>
      <c r="CU196" s="107"/>
      <c r="CV196" s="107"/>
      <c r="EV196" s="198"/>
      <c r="EW196" s="198"/>
      <c r="EX196" s="198"/>
      <c r="EY196" s="198"/>
      <c r="EZ196" s="198"/>
      <c r="FA196" s="198"/>
      <c r="FB196" s="198"/>
      <c r="FC196" s="198"/>
    </row>
    <row r="197" spans="2:159" x14ac:dyDescent="0.25">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BE197" s="108"/>
      <c r="BF197" s="108"/>
      <c r="BG197" s="108"/>
      <c r="BH197" s="108"/>
      <c r="BI197" s="108"/>
      <c r="BJ197" s="108"/>
      <c r="BV197" s="107"/>
      <c r="BW197" s="198"/>
      <c r="BX197" s="198"/>
      <c r="BY197" s="198"/>
      <c r="BZ197" s="198"/>
      <c r="CA197" s="198"/>
      <c r="CB197" s="198"/>
      <c r="CC197" s="198"/>
      <c r="CD197" s="198"/>
      <c r="CR197" s="107"/>
      <c r="CS197" s="107"/>
      <c r="CT197" s="107"/>
      <c r="CU197" s="107"/>
      <c r="CV197" s="107"/>
      <c r="EV197" s="198"/>
      <c r="EW197" s="198"/>
      <c r="EX197" s="198"/>
      <c r="EY197" s="198"/>
      <c r="EZ197" s="198"/>
      <c r="FA197" s="198"/>
      <c r="FB197" s="198"/>
      <c r="FC197" s="198"/>
    </row>
    <row r="198" spans="2:159" x14ac:dyDescent="0.25">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BE198" s="108"/>
      <c r="BF198" s="108"/>
      <c r="BG198" s="108"/>
      <c r="BH198" s="108"/>
      <c r="BI198" s="108"/>
      <c r="BJ198" s="108"/>
      <c r="BV198" s="107"/>
      <c r="BW198" s="198"/>
      <c r="BX198" s="198"/>
      <c r="BY198" s="198"/>
      <c r="BZ198" s="198"/>
      <c r="CA198" s="198"/>
      <c r="CB198" s="198"/>
      <c r="CC198" s="198"/>
      <c r="CD198" s="198"/>
      <c r="CR198" s="107"/>
      <c r="CS198" s="107"/>
      <c r="CT198" s="107"/>
      <c r="CU198" s="107"/>
      <c r="CV198" s="107"/>
      <c r="EV198" s="198"/>
      <c r="EW198" s="198"/>
      <c r="EX198" s="198"/>
      <c r="EY198" s="198"/>
      <c r="EZ198" s="198"/>
      <c r="FA198" s="198"/>
      <c r="FB198" s="198"/>
      <c r="FC198" s="198"/>
    </row>
    <row r="199" spans="2:159" x14ac:dyDescent="0.25">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BE199" s="108"/>
      <c r="BF199" s="108"/>
      <c r="BG199" s="108"/>
      <c r="BH199" s="108"/>
      <c r="BI199" s="108"/>
      <c r="BJ199" s="108"/>
      <c r="BV199" s="107"/>
      <c r="BW199" s="198"/>
      <c r="BX199" s="198"/>
      <c r="BY199" s="198"/>
      <c r="BZ199" s="198"/>
      <c r="CA199" s="198"/>
      <c r="CB199" s="198"/>
      <c r="CC199" s="198"/>
      <c r="CD199" s="198"/>
      <c r="CR199" s="107"/>
      <c r="CS199" s="107"/>
      <c r="CT199" s="107"/>
      <c r="CU199" s="107"/>
      <c r="CV199" s="107"/>
      <c r="EV199" s="198"/>
      <c r="EW199" s="198"/>
      <c r="EX199" s="198"/>
      <c r="EY199" s="198"/>
      <c r="EZ199" s="198"/>
      <c r="FA199" s="198"/>
      <c r="FB199" s="198"/>
      <c r="FC199" s="198"/>
    </row>
    <row r="200" spans="2:159" x14ac:dyDescent="0.25">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BE200" s="108"/>
      <c r="BF200" s="108"/>
      <c r="BG200" s="108"/>
      <c r="BH200" s="108"/>
      <c r="BI200" s="108"/>
      <c r="BJ200" s="108"/>
      <c r="BV200" s="107"/>
      <c r="BW200" s="198"/>
      <c r="BX200" s="198"/>
      <c r="BY200" s="198"/>
      <c r="BZ200" s="198"/>
      <c r="CA200" s="198"/>
      <c r="CB200" s="198"/>
      <c r="CC200" s="198"/>
      <c r="CD200" s="198"/>
      <c r="CR200" s="107"/>
      <c r="CS200" s="107"/>
      <c r="CT200" s="107"/>
      <c r="CU200" s="107"/>
      <c r="CV200" s="107"/>
      <c r="EV200" s="198"/>
      <c r="EW200" s="198"/>
      <c r="EX200" s="198"/>
      <c r="EY200" s="198"/>
      <c r="EZ200" s="198"/>
      <c r="FA200" s="198"/>
      <c r="FB200" s="198"/>
      <c r="FC200" s="198"/>
    </row>
    <row r="201" spans="2:159" x14ac:dyDescent="0.25">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BE201" s="108"/>
      <c r="BF201" s="108"/>
      <c r="BG201" s="108"/>
      <c r="BH201" s="108"/>
      <c r="BI201" s="108"/>
      <c r="BJ201" s="108"/>
      <c r="BV201" s="107"/>
      <c r="BW201" s="198"/>
      <c r="BX201" s="198"/>
      <c r="BY201" s="198"/>
      <c r="BZ201" s="198"/>
      <c r="CA201" s="198"/>
      <c r="CB201" s="198"/>
      <c r="CC201" s="198"/>
      <c r="CD201" s="198"/>
      <c r="CR201" s="107"/>
      <c r="CS201" s="107"/>
      <c r="CT201" s="107"/>
      <c r="CU201" s="107"/>
      <c r="CV201" s="107"/>
      <c r="EV201" s="198"/>
      <c r="EW201" s="198"/>
      <c r="EX201" s="198"/>
      <c r="EY201" s="198"/>
      <c r="EZ201" s="198"/>
      <c r="FA201" s="198"/>
      <c r="FB201" s="198"/>
      <c r="FC201" s="198"/>
    </row>
    <row r="202" spans="2:159" x14ac:dyDescent="0.25">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BE202" s="108"/>
      <c r="BF202" s="108"/>
      <c r="BG202" s="108"/>
      <c r="BH202" s="108"/>
      <c r="BI202" s="108"/>
      <c r="BJ202" s="108"/>
      <c r="BV202" s="107"/>
      <c r="BW202" s="198"/>
      <c r="BX202" s="198"/>
      <c r="BY202" s="198"/>
      <c r="BZ202" s="198"/>
      <c r="CA202" s="198"/>
      <c r="CB202" s="198"/>
      <c r="CC202" s="198"/>
      <c r="CD202" s="198"/>
      <c r="CR202" s="107"/>
      <c r="CS202" s="107"/>
      <c r="CT202" s="107"/>
      <c r="CU202" s="107"/>
      <c r="CV202" s="107"/>
      <c r="EV202" s="198"/>
      <c r="EW202" s="198"/>
      <c r="EX202" s="198"/>
      <c r="EY202" s="198"/>
      <c r="EZ202" s="198"/>
      <c r="FA202" s="198"/>
      <c r="FB202" s="198"/>
      <c r="FC202" s="198"/>
    </row>
    <row r="203" spans="2:159" x14ac:dyDescent="0.25">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BE203" s="108"/>
      <c r="BF203" s="108"/>
      <c r="BG203" s="108"/>
      <c r="BH203" s="108"/>
      <c r="BI203" s="108"/>
      <c r="BJ203" s="108"/>
      <c r="BV203" s="107"/>
      <c r="BW203" s="198"/>
      <c r="BX203" s="198"/>
      <c r="BY203" s="198"/>
      <c r="BZ203" s="198"/>
      <c r="CA203" s="198"/>
      <c r="CB203" s="198"/>
      <c r="CC203" s="198"/>
      <c r="CD203" s="198"/>
      <c r="CR203" s="107"/>
      <c r="CS203" s="107"/>
      <c r="CT203" s="107"/>
      <c r="CU203" s="107"/>
      <c r="CV203" s="107"/>
      <c r="EV203" s="198"/>
      <c r="EW203" s="198"/>
      <c r="EX203" s="198"/>
      <c r="EY203" s="198"/>
      <c r="EZ203" s="198"/>
      <c r="FA203" s="198"/>
      <c r="FB203" s="198"/>
      <c r="FC203" s="198"/>
    </row>
    <row r="204" spans="2:159" x14ac:dyDescent="0.25">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BE204" s="108"/>
      <c r="BF204" s="108"/>
      <c r="BG204" s="108"/>
      <c r="BH204" s="108"/>
      <c r="BI204" s="108"/>
      <c r="BJ204" s="108"/>
      <c r="BV204" s="107"/>
      <c r="BW204" s="198"/>
      <c r="BX204" s="198"/>
      <c r="BY204" s="198"/>
      <c r="BZ204" s="198"/>
      <c r="CA204" s="198"/>
      <c r="CB204" s="198"/>
      <c r="CC204" s="198"/>
      <c r="CD204" s="198"/>
      <c r="CR204" s="107"/>
      <c r="CS204" s="107"/>
      <c r="CT204" s="107"/>
      <c r="CU204" s="107"/>
      <c r="CV204" s="107"/>
      <c r="EV204" s="198"/>
      <c r="EW204" s="198"/>
      <c r="EX204" s="198"/>
      <c r="EY204" s="198"/>
      <c r="EZ204" s="198"/>
      <c r="FA204" s="198"/>
      <c r="FB204" s="198"/>
      <c r="FC204" s="198"/>
    </row>
    <row r="205" spans="2:159" x14ac:dyDescent="0.25">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BE205" s="108"/>
      <c r="BF205" s="108"/>
      <c r="BG205" s="108"/>
      <c r="BH205" s="108"/>
      <c r="BI205" s="108"/>
      <c r="BJ205" s="108"/>
      <c r="BV205" s="107"/>
      <c r="BW205" s="198"/>
      <c r="BX205" s="198"/>
      <c r="BY205" s="198"/>
      <c r="BZ205" s="198"/>
      <c r="CA205" s="198"/>
      <c r="CB205" s="198"/>
      <c r="CC205" s="198"/>
      <c r="CD205" s="198"/>
      <c r="CR205" s="107"/>
      <c r="CS205" s="107"/>
      <c r="CT205" s="107"/>
      <c r="CU205" s="107"/>
      <c r="CV205" s="107"/>
      <c r="EV205" s="198"/>
      <c r="EW205" s="198"/>
      <c r="EX205" s="198"/>
      <c r="EY205" s="198"/>
      <c r="EZ205" s="198"/>
      <c r="FA205" s="198"/>
      <c r="FB205" s="198"/>
      <c r="FC205" s="198"/>
    </row>
    <row r="206" spans="2:159" x14ac:dyDescent="0.25">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BE206" s="108"/>
      <c r="BF206" s="108"/>
      <c r="BG206" s="108"/>
      <c r="BH206" s="108"/>
      <c r="BI206" s="108"/>
      <c r="BJ206" s="108"/>
      <c r="BV206" s="107"/>
      <c r="BW206" s="198"/>
      <c r="BX206" s="198"/>
      <c r="BY206" s="198"/>
      <c r="BZ206" s="198"/>
      <c r="CA206" s="198"/>
      <c r="CB206" s="198"/>
      <c r="CC206" s="198"/>
      <c r="CD206" s="198"/>
      <c r="CR206" s="107"/>
      <c r="CS206" s="107"/>
      <c r="CT206" s="107"/>
      <c r="CU206" s="107"/>
      <c r="CV206" s="107"/>
      <c r="EV206" s="198"/>
      <c r="EW206" s="198"/>
      <c r="EX206" s="198"/>
      <c r="EY206" s="198"/>
      <c r="EZ206" s="198"/>
      <c r="FA206" s="198"/>
      <c r="FB206" s="198"/>
      <c r="FC206" s="198"/>
    </row>
    <row r="207" spans="2:159" x14ac:dyDescent="0.25">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BE207" s="108"/>
      <c r="BF207" s="108"/>
      <c r="BG207" s="108"/>
      <c r="BH207" s="108"/>
      <c r="BI207" s="108"/>
      <c r="BJ207" s="108"/>
      <c r="BV207" s="107"/>
      <c r="BW207" s="198"/>
      <c r="BX207" s="198"/>
      <c r="BY207" s="198"/>
      <c r="BZ207" s="198"/>
      <c r="CA207" s="198"/>
      <c r="CB207" s="198"/>
      <c r="CC207" s="198"/>
      <c r="CD207" s="198"/>
      <c r="CR207" s="107"/>
      <c r="CS207" s="107"/>
      <c r="CT207" s="107"/>
      <c r="CU207" s="107"/>
      <c r="CV207" s="107"/>
      <c r="EV207" s="198"/>
      <c r="EW207" s="198"/>
      <c r="EX207" s="198"/>
      <c r="EY207" s="198"/>
      <c r="EZ207" s="198"/>
      <c r="FA207" s="198"/>
      <c r="FB207" s="198"/>
      <c r="FC207" s="198"/>
    </row>
    <row r="208" spans="2:159" x14ac:dyDescent="0.25">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BE208" s="108"/>
      <c r="BF208" s="108"/>
      <c r="BG208" s="108"/>
      <c r="BH208" s="108"/>
      <c r="BI208" s="108"/>
      <c r="BJ208" s="108"/>
      <c r="BV208" s="107"/>
      <c r="BW208" s="198"/>
      <c r="BX208" s="198"/>
      <c r="BY208" s="198"/>
      <c r="BZ208" s="198"/>
      <c r="CA208" s="198"/>
      <c r="CB208" s="198"/>
      <c r="CC208" s="198"/>
      <c r="CD208" s="198"/>
      <c r="CR208" s="107"/>
      <c r="CS208" s="107"/>
      <c r="CT208" s="107"/>
      <c r="CU208" s="107"/>
      <c r="CV208" s="107"/>
      <c r="EV208" s="198"/>
      <c r="EW208" s="198"/>
      <c r="EX208" s="198"/>
      <c r="EY208" s="198"/>
      <c r="EZ208" s="198"/>
      <c r="FA208" s="198"/>
      <c r="FB208" s="198"/>
      <c r="FC208" s="198"/>
    </row>
    <row r="209" spans="2:159" x14ac:dyDescent="0.25">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BE209" s="108"/>
      <c r="BF209" s="108"/>
      <c r="BG209" s="108"/>
      <c r="BH209" s="108"/>
      <c r="BI209" s="108"/>
      <c r="BJ209" s="108"/>
      <c r="BV209" s="107"/>
      <c r="BW209" s="198"/>
      <c r="BX209" s="198"/>
      <c r="BY209" s="198"/>
      <c r="BZ209" s="198"/>
      <c r="CA209" s="198"/>
      <c r="CB209" s="198"/>
      <c r="CC209" s="198"/>
      <c r="CD209" s="198"/>
      <c r="CR209" s="107"/>
      <c r="CS209" s="107"/>
      <c r="CT209" s="107"/>
      <c r="CU209" s="107"/>
      <c r="CV209" s="107"/>
      <c r="EV209" s="198"/>
      <c r="EW209" s="198"/>
      <c r="EX209" s="198"/>
      <c r="EY209" s="198"/>
      <c r="EZ209" s="198"/>
      <c r="FA209" s="198"/>
      <c r="FB209" s="198"/>
      <c r="FC209" s="198"/>
    </row>
    <row r="210" spans="2:159" x14ac:dyDescent="0.25">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BE210" s="108"/>
      <c r="BF210" s="108"/>
      <c r="BG210" s="108"/>
      <c r="BH210" s="108"/>
      <c r="BI210" s="108"/>
      <c r="BJ210" s="108"/>
      <c r="BV210" s="107"/>
      <c r="BW210" s="198"/>
      <c r="BX210" s="198"/>
      <c r="BY210" s="198"/>
      <c r="BZ210" s="198"/>
      <c r="CA210" s="198"/>
      <c r="CB210" s="198"/>
      <c r="CC210" s="198"/>
      <c r="CD210" s="198"/>
      <c r="CR210" s="107"/>
      <c r="CS210" s="107"/>
      <c r="CT210" s="107"/>
      <c r="CU210" s="107"/>
      <c r="CV210" s="107"/>
      <c r="EV210" s="198"/>
      <c r="EW210" s="198"/>
      <c r="EX210" s="198"/>
      <c r="EY210" s="198"/>
      <c r="EZ210" s="198"/>
      <c r="FA210" s="198"/>
      <c r="FB210" s="198"/>
      <c r="FC210" s="198"/>
    </row>
    <row r="211" spans="2:159" x14ac:dyDescent="0.25">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BE211" s="108"/>
      <c r="BF211" s="108"/>
      <c r="BG211" s="108"/>
      <c r="BH211" s="108"/>
      <c r="BI211" s="108"/>
      <c r="BJ211" s="108"/>
      <c r="BV211" s="107"/>
      <c r="BW211" s="198"/>
      <c r="BX211" s="198"/>
      <c r="BY211" s="198"/>
      <c r="BZ211" s="198"/>
      <c r="CA211" s="198"/>
      <c r="CB211" s="198"/>
      <c r="CC211" s="198"/>
      <c r="CD211" s="198"/>
      <c r="CR211" s="107"/>
      <c r="CS211" s="107"/>
      <c r="CT211" s="107"/>
      <c r="CU211" s="107"/>
      <c r="CV211" s="107"/>
      <c r="EV211" s="198"/>
      <c r="EW211" s="198"/>
      <c r="EX211" s="198"/>
      <c r="EY211" s="198"/>
      <c r="EZ211" s="198"/>
      <c r="FA211" s="198"/>
      <c r="FB211" s="198"/>
      <c r="FC211" s="198"/>
    </row>
    <row r="212" spans="2:159" x14ac:dyDescent="0.25">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BE212" s="108"/>
      <c r="BF212" s="108"/>
      <c r="BG212" s="108"/>
      <c r="BH212" s="108"/>
      <c r="BI212" s="108"/>
      <c r="BJ212" s="108"/>
      <c r="BV212" s="107"/>
      <c r="BW212" s="198"/>
      <c r="BX212" s="198"/>
      <c r="BY212" s="198"/>
      <c r="BZ212" s="198"/>
      <c r="CA212" s="198"/>
      <c r="CB212" s="198"/>
      <c r="CC212" s="198"/>
      <c r="CD212" s="198"/>
      <c r="CR212" s="107"/>
      <c r="CS212" s="107"/>
      <c r="CT212" s="107"/>
      <c r="CU212" s="107"/>
      <c r="CV212" s="107"/>
      <c r="EV212" s="198"/>
      <c r="EW212" s="198"/>
      <c r="EX212" s="198"/>
      <c r="EY212" s="198"/>
      <c r="EZ212" s="198"/>
      <c r="FA212" s="198"/>
      <c r="FB212" s="198"/>
      <c r="FC212" s="198"/>
    </row>
    <row r="213" spans="2:159" x14ac:dyDescent="0.25">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BE213" s="108"/>
      <c r="BF213" s="108"/>
      <c r="BG213" s="108"/>
      <c r="BH213" s="108"/>
      <c r="BI213" s="108"/>
      <c r="BJ213" s="108"/>
      <c r="BV213" s="107"/>
      <c r="BW213" s="198"/>
      <c r="BX213" s="198"/>
      <c r="BY213" s="198"/>
      <c r="BZ213" s="198"/>
      <c r="CA213" s="198"/>
      <c r="CB213" s="198"/>
      <c r="CC213" s="198"/>
      <c r="CD213" s="198"/>
      <c r="CR213" s="107"/>
      <c r="CS213" s="107"/>
      <c r="CT213" s="107"/>
      <c r="CU213" s="107"/>
      <c r="CV213" s="107"/>
      <c r="EV213" s="198"/>
      <c r="EW213" s="198"/>
      <c r="EX213" s="198"/>
      <c r="EY213" s="198"/>
      <c r="EZ213" s="198"/>
      <c r="FA213" s="198"/>
      <c r="FB213" s="198"/>
      <c r="FC213" s="198"/>
    </row>
    <row r="214" spans="2:159" x14ac:dyDescent="0.25">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BE214" s="108"/>
      <c r="BF214" s="108"/>
      <c r="BG214" s="108"/>
      <c r="BH214" s="108"/>
      <c r="BI214" s="108"/>
      <c r="BJ214" s="108"/>
      <c r="BV214" s="107"/>
      <c r="BW214" s="198"/>
      <c r="BX214" s="198"/>
      <c r="BY214" s="198"/>
      <c r="BZ214" s="198"/>
      <c r="CA214" s="198"/>
      <c r="CB214" s="198"/>
      <c r="CC214" s="198"/>
      <c r="CD214" s="198"/>
      <c r="CR214" s="107"/>
      <c r="CS214" s="107"/>
      <c r="CT214" s="107"/>
      <c r="CU214" s="107"/>
      <c r="CV214" s="107"/>
      <c r="EV214" s="198"/>
      <c r="EW214" s="198"/>
      <c r="EX214" s="198"/>
      <c r="EY214" s="198"/>
      <c r="EZ214" s="198"/>
      <c r="FA214" s="198"/>
      <c r="FB214" s="198"/>
      <c r="FC214" s="198"/>
    </row>
    <row r="215" spans="2:159" x14ac:dyDescent="0.25">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BE215" s="108"/>
      <c r="BF215" s="108"/>
      <c r="BG215" s="108"/>
      <c r="BH215" s="108"/>
      <c r="BI215" s="108"/>
      <c r="BJ215" s="108"/>
      <c r="BV215" s="107"/>
      <c r="BW215" s="198"/>
      <c r="BX215" s="198"/>
      <c r="BY215" s="198"/>
      <c r="BZ215" s="198"/>
      <c r="CA215" s="198"/>
      <c r="CB215" s="198"/>
      <c r="CC215" s="198"/>
      <c r="CD215" s="198"/>
      <c r="CR215" s="107"/>
      <c r="CS215" s="107"/>
      <c r="CT215" s="107"/>
      <c r="CU215" s="107"/>
      <c r="CV215" s="107"/>
      <c r="EV215" s="198"/>
      <c r="EW215" s="198"/>
      <c r="EX215" s="198"/>
      <c r="EY215" s="198"/>
      <c r="EZ215" s="198"/>
      <c r="FA215" s="198"/>
      <c r="FB215" s="198"/>
      <c r="FC215" s="198"/>
    </row>
    <row r="216" spans="2:159" x14ac:dyDescent="0.25">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BE216" s="108"/>
      <c r="BF216" s="108"/>
      <c r="BG216" s="108"/>
      <c r="BH216" s="108"/>
      <c r="BI216" s="108"/>
      <c r="BJ216" s="108"/>
      <c r="BV216" s="107"/>
      <c r="BW216" s="198"/>
      <c r="BX216" s="198"/>
      <c r="BY216" s="198"/>
      <c r="BZ216" s="198"/>
      <c r="CA216" s="198"/>
      <c r="CB216" s="198"/>
      <c r="CC216" s="198"/>
      <c r="CD216" s="198"/>
      <c r="CR216" s="107"/>
      <c r="CS216" s="107"/>
      <c r="CT216" s="107"/>
      <c r="CU216" s="107"/>
      <c r="CV216" s="107"/>
      <c r="EV216" s="198"/>
      <c r="EW216" s="198"/>
      <c r="EX216" s="198"/>
      <c r="EY216" s="198"/>
      <c r="EZ216" s="198"/>
      <c r="FA216" s="198"/>
      <c r="FB216" s="198"/>
      <c r="FC216" s="198"/>
    </row>
    <row r="217" spans="2:159" x14ac:dyDescent="0.25">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BE217" s="108"/>
      <c r="BF217" s="108"/>
      <c r="BG217" s="108"/>
      <c r="BH217" s="108"/>
      <c r="BI217" s="108"/>
      <c r="BJ217" s="108"/>
      <c r="BV217" s="107"/>
      <c r="BW217" s="198"/>
      <c r="BX217" s="198"/>
      <c r="BY217" s="198"/>
      <c r="BZ217" s="198"/>
      <c r="CA217" s="198"/>
      <c r="CB217" s="198"/>
      <c r="CC217" s="198"/>
      <c r="CD217" s="198"/>
      <c r="CR217" s="107"/>
      <c r="CS217" s="107"/>
      <c r="CT217" s="107"/>
      <c r="CU217" s="107"/>
      <c r="CV217" s="107"/>
      <c r="EV217" s="198"/>
      <c r="EW217" s="198"/>
      <c r="EX217" s="198"/>
      <c r="EY217" s="198"/>
      <c r="EZ217" s="198"/>
      <c r="FA217" s="198"/>
      <c r="FB217" s="198"/>
      <c r="FC217" s="198"/>
    </row>
    <row r="218" spans="2:159" x14ac:dyDescent="0.25">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BE218" s="108"/>
      <c r="BF218" s="108"/>
      <c r="BG218" s="108"/>
      <c r="BH218" s="108"/>
      <c r="BI218" s="108"/>
      <c r="BJ218" s="108"/>
      <c r="BV218" s="107"/>
      <c r="BW218" s="198"/>
      <c r="BX218" s="198"/>
      <c r="BY218" s="198"/>
      <c r="BZ218" s="198"/>
      <c r="CA218" s="198"/>
      <c r="CB218" s="198"/>
      <c r="CC218" s="198"/>
      <c r="CD218" s="198"/>
      <c r="CR218" s="107"/>
      <c r="CS218" s="107"/>
      <c r="CT218" s="107"/>
      <c r="CU218" s="107"/>
      <c r="CV218" s="107"/>
      <c r="EV218" s="198"/>
      <c r="EW218" s="198"/>
      <c r="EX218" s="198"/>
      <c r="EY218" s="198"/>
      <c r="EZ218" s="198"/>
      <c r="FA218" s="198"/>
      <c r="FB218" s="198"/>
      <c r="FC218" s="198"/>
    </row>
    <row r="219" spans="2:159" x14ac:dyDescent="0.25">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BE219" s="108"/>
      <c r="BF219" s="108"/>
      <c r="BG219" s="108"/>
      <c r="BH219" s="108"/>
      <c r="BI219" s="108"/>
      <c r="BJ219" s="108"/>
      <c r="BV219" s="107"/>
      <c r="BW219" s="198"/>
      <c r="BX219" s="198"/>
      <c r="BY219" s="198"/>
      <c r="BZ219" s="198"/>
      <c r="CA219" s="198"/>
      <c r="CB219" s="198"/>
      <c r="CC219" s="198"/>
      <c r="CD219" s="198"/>
      <c r="CR219" s="107"/>
      <c r="CS219" s="107"/>
      <c r="CT219" s="107"/>
      <c r="CU219" s="107"/>
      <c r="CV219" s="107"/>
      <c r="EV219" s="198"/>
      <c r="EW219" s="198"/>
      <c r="EX219" s="198"/>
      <c r="EY219" s="198"/>
      <c r="EZ219" s="198"/>
      <c r="FA219" s="198"/>
      <c r="FB219" s="198"/>
      <c r="FC219" s="198"/>
    </row>
    <row r="220" spans="2:159" x14ac:dyDescent="0.25">
      <c r="BE220" s="108"/>
      <c r="BF220" s="108"/>
      <c r="BG220" s="108"/>
      <c r="BH220" s="108"/>
      <c r="BI220" s="108"/>
      <c r="BJ220" s="108"/>
      <c r="BV220" s="107"/>
      <c r="BW220" s="198"/>
      <c r="BX220" s="198"/>
      <c r="BY220" s="198"/>
      <c r="BZ220" s="198"/>
      <c r="CA220" s="198"/>
      <c r="CB220" s="198"/>
      <c r="CC220" s="198"/>
      <c r="CD220" s="198"/>
      <c r="CR220" s="107"/>
      <c r="CS220" s="107"/>
      <c r="CT220" s="107"/>
      <c r="CU220" s="107"/>
      <c r="CV220" s="107"/>
      <c r="EV220" s="198"/>
      <c r="EW220" s="198"/>
      <c r="EX220" s="198"/>
      <c r="EY220" s="198"/>
      <c r="EZ220" s="198"/>
      <c r="FA220" s="198"/>
      <c r="FB220" s="198"/>
      <c r="FC220" s="198"/>
    </row>
    <row r="221" spans="2:159" x14ac:dyDescent="0.25">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c r="BV221" s="107"/>
      <c r="BW221" s="198"/>
      <c r="BX221" s="198"/>
      <c r="BY221" s="198"/>
      <c r="BZ221" s="198"/>
      <c r="CA221" s="198"/>
      <c r="CB221" s="198"/>
      <c r="CC221" s="198"/>
      <c r="CD221" s="198"/>
      <c r="EV221" s="198"/>
      <c r="EW221" s="198"/>
      <c r="EX221" s="198"/>
      <c r="EY221" s="198"/>
      <c r="EZ221" s="198"/>
      <c r="FA221" s="198"/>
      <c r="FB221" s="198"/>
      <c r="FC221" s="198"/>
    </row>
    <row r="222" spans="2:159" x14ac:dyDescent="0.25">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c r="BV222" s="107"/>
      <c r="BW222" s="198"/>
      <c r="BX222" s="198"/>
      <c r="BY222" s="198"/>
      <c r="BZ222" s="198"/>
      <c r="CA222" s="198"/>
      <c r="CB222" s="198"/>
      <c r="CC222" s="198"/>
      <c r="CD222" s="198"/>
      <c r="EV222" s="198"/>
      <c r="EW222" s="198"/>
      <c r="EX222" s="198"/>
      <c r="EY222" s="198"/>
      <c r="EZ222" s="198"/>
      <c r="FA222" s="198"/>
      <c r="FB222" s="198"/>
      <c r="FC222" s="198"/>
    </row>
    <row r="223" spans="2:159" x14ac:dyDescent="0.25">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c r="BV223" s="107"/>
      <c r="BW223" s="198"/>
      <c r="BX223" s="198"/>
      <c r="BY223" s="198"/>
      <c r="BZ223" s="198"/>
      <c r="CA223" s="198"/>
      <c r="CB223" s="198"/>
      <c r="CC223" s="198"/>
      <c r="CD223" s="198"/>
      <c r="EV223" s="198"/>
      <c r="EW223" s="198"/>
      <c r="EX223" s="198"/>
      <c r="EY223" s="198"/>
      <c r="EZ223" s="198"/>
      <c r="FA223" s="198"/>
      <c r="FB223" s="198"/>
      <c r="FC223" s="198"/>
    </row>
    <row r="224" spans="2:159" x14ac:dyDescent="0.25">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c r="BV224" s="107"/>
      <c r="BW224" s="198"/>
      <c r="BX224" s="198"/>
      <c r="BY224" s="198"/>
      <c r="BZ224" s="198"/>
      <c r="CA224" s="198"/>
      <c r="CB224" s="198"/>
      <c r="CC224" s="198"/>
      <c r="CD224" s="198"/>
      <c r="EV224" s="198"/>
      <c r="EW224" s="198"/>
      <c r="EX224" s="198"/>
      <c r="EY224" s="198"/>
      <c r="EZ224" s="198"/>
      <c r="FA224" s="198"/>
      <c r="FB224" s="198"/>
      <c r="FC224" s="198"/>
    </row>
    <row r="225" spans="2:159" x14ac:dyDescent="0.25">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c r="BV225" s="107"/>
      <c r="BW225" s="198"/>
      <c r="BX225" s="198"/>
      <c r="BY225" s="198"/>
      <c r="BZ225" s="198"/>
      <c r="CA225" s="198"/>
      <c r="CB225" s="198"/>
      <c r="CC225" s="198"/>
      <c r="CD225" s="198"/>
      <c r="EV225" s="198"/>
      <c r="EW225" s="198"/>
      <c r="EX225" s="198"/>
      <c r="EY225" s="198"/>
      <c r="EZ225" s="198"/>
      <c r="FA225" s="198"/>
      <c r="FB225" s="198"/>
      <c r="FC225" s="198"/>
    </row>
    <row r="226" spans="2:159" x14ac:dyDescent="0.25">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BV226" s="107"/>
      <c r="BW226" s="198"/>
      <c r="BX226" s="198"/>
      <c r="BY226" s="198"/>
      <c r="BZ226" s="198"/>
      <c r="CA226" s="198"/>
      <c r="CB226" s="198"/>
      <c r="CC226" s="198"/>
      <c r="CD226" s="198"/>
      <c r="EV226" s="198"/>
      <c r="EW226" s="198"/>
      <c r="EX226" s="198"/>
      <c r="EY226" s="198"/>
      <c r="EZ226" s="198"/>
      <c r="FA226" s="198"/>
      <c r="FB226" s="198"/>
      <c r="FC226" s="198"/>
    </row>
    <row r="227" spans="2:159" x14ac:dyDescent="0.25">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BV227" s="107"/>
      <c r="BW227" s="198"/>
      <c r="BX227" s="198"/>
      <c r="BY227" s="198"/>
      <c r="BZ227" s="198"/>
      <c r="CA227" s="198"/>
      <c r="CB227" s="198"/>
      <c r="CC227" s="198"/>
      <c r="CD227" s="198"/>
      <c r="EV227" s="198"/>
      <c r="EW227" s="198"/>
      <c r="EX227" s="198"/>
      <c r="EY227" s="198"/>
      <c r="EZ227" s="198"/>
      <c r="FA227" s="198"/>
      <c r="FB227" s="198"/>
      <c r="FC227" s="198"/>
    </row>
    <row r="228" spans="2:159" x14ac:dyDescent="0.25">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BV228" s="107"/>
      <c r="BW228" s="198"/>
      <c r="BX228" s="198"/>
      <c r="BY228" s="198"/>
      <c r="BZ228" s="198"/>
      <c r="CA228" s="198"/>
      <c r="CB228" s="198"/>
      <c r="CC228" s="198"/>
      <c r="CD228" s="198"/>
      <c r="EV228" s="198"/>
      <c r="EW228" s="198"/>
      <c r="EX228" s="198"/>
      <c r="EY228" s="198"/>
      <c r="EZ228" s="198"/>
      <c r="FA228" s="198"/>
      <c r="FB228" s="198"/>
      <c r="FC228" s="198"/>
    </row>
    <row r="229" spans="2:159" x14ac:dyDescent="0.25">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BV229" s="107"/>
      <c r="BW229" s="198"/>
      <c r="BX229" s="198"/>
      <c r="BY229" s="198"/>
      <c r="BZ229" s="198"/>
      <c r="CA229" s="198"/>
      <c r="CB229" s="198"/>
      <c r="CC229" s="198"/>
      <c r="CD229" s="198"/>
      <c r="EV229" s="198"/>
      <c r="EW229" s="198"/>
      <c r="EX229" s="198"/>
      <c r="EY229" s="198"/>
      <c r="EZ229" s="198"/>
      <c r="FA229" s="198"/>
      <c r="FB229" s="198"/>
      <c r="FC229" s="198"/>
    </row>
    <row r="230" spans="2:159" x14ac:dyDescent="0.25">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BV230" s="107"/>
      <c r="BW230" s="198"/>
      <c r="BX230" s="198"/>
      <c r="BY230" s="198"/>
      <c r="BZ230" s="198"/>
      <c r="CA230" s="198"/>
      <c r="CB230" s="198"/>
      <c r="CC230" s="198"/>
      <c r="CD230" s="198"/>
      <c r="EV230" s="198"/>
      <c r="EW230" s="198"/>
      <c r="EX230" s="198"/>
      <c r="EY230" s="198"/>
      <c r="EZ230" s="198"/>
      <c r="FA230" s="198"/>
      <c r="FB230" s="198"/>
      <c r="FC230" s="198"/>
    </row>
    <row r="231" spans="2:159" x14ac:dyDescent="0.25">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c r="BV231" s="107"/>
      <c r="BW231" s="198"/>
      <c r="BX231" s="198"/>
      <c r="BY231" s="198"/>
      <c r="BZ231" s="198"/>
      <c r="CA231" s="198"/>
      <c r="CB231" s="198"/>
      <c r="CC231" s="198"/>
      <c r="CD231" s="198"/>
      <c r="EV231" s="198"/>
      <c r="EW231" s="198"/>
      <c r="EX231" s="198"/>
      <c r="EY231" s="198"/>
      <c r="EZ231" s="198"/>
      <c r="FA231" s="198"/>
      <c r="FB231" s="198"/>
      <c r="FC231" s="198"/>
    </row>
    <row r="232" spans="2:159" x14ac:dyDescent="0.25">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c r="BV232" s="107"/>
      <c r="BW232" s="198"/>
      <c r="BX232" s="198"/>
      <c r="BY232" s="198"/>
      <c r="BZ232" s="198"/>
      <c r="CA232" s="198"/>
      <c r="CB232" s="198"/>
      <c r="CC232" s="198"/>
      <c r="CD232" s="198"/>
      <c r="EV232" s="198"/>
      <c r="EW232" s="198"/>
      <c r="EX232" s="198"/>
      <c r="EY232" s="198"/>
      <c r="EZ232" s="198"/>
      <c r="FA232" s="198"/>
      <c r="FB232" s="198"/>
      <c r="FC232" s="198"/>
    </row>
    <row r="233" spans="2:159" x14ac:dyDescent="0.25">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c r="BV233" s="107"/>
      <c r="BW233" s="198"/>
      <c r="BX233" s="198"/>
      <c r="BY233" s="198"/>
      <c r="BZ233" s="198"/>
      <c r="CA233" s="198"/>
      <c r="CB233" s="198"/>
      <c r="CC233" s="198"/>
      <c r="CD233" s="198"/>
      <c r="EV233" s="198"/>
      <c r="EW233" s="198"/>
      <c r="EX233" s="198"/>
      <c r="EY233" s="198"/>
      <c r="EZ233" s="198"/>
      <c r="FA233" s="198"/>
      <c r="FB233" s="198"/>
      <c r="FC233" s="198"/>
    </row>
    <row r="234" spans="2:159" x14ac:dyDescent="0.25">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c r="BV234" s="107"/>
      <c r="BW234" s="198"/>
      <c r="BX234" s="198"/>
      <c r="BY234" s="198"/>
      <c r="BZ234" s="198"/>
      <c r="CA234" s="198"/>
      <c r="CB234" s="198"/>
      <c r="CC234" s="198"/>
      <c r="CD234" s="198"/>
      <c r="EV234" s="198"/>
      <c r="EW234" s="198"/>
      <c r="EX234" s="198"/>
      <c r="EY234" s="198"/>
      <c r="EZ234" s="198"/>
      <c r="FA234" s="198"/>
      <c r="FB234" s="198"/>
      <c r="FC234" s="198"/>
    </row>
    <row r="235" spans="2:159" x14ac:dyDescent="0.25">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BV235" s="107"/>
      <c r="BW235" s="198"/>
      <c r="BX235" s="198"/>
      <c r="BY235" s="198"/>
      <c r="BZ235" s="198"/>
      <c r="CA235" s="198"/>
      <c r="CB235" s="198"/>
      <c r="CC235" s="198"/>
      <c r="CD235" s="198"/>
      <c r="EV235" s="198"/>
      <c r="EW235" s="198"/>
      <c r="EX235" s="198"/>
      <c r="EY235" s="198"/>
      <c r="EZ235" s="198"/>
      <c r="FA235" s="198"/>
      <c r="FB235" s="198"/>
      <c r="FC235" s="198"/>
    </row>
    <row r="236" spans="2:159" x14ac:dyDescent="0.25">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BV236" s="107"/>
      <c r="BW236" s="198"/>
      <c r="BX236" s="198"/>
      <c r="BY236" s="198"/>
      <c r="BZ236" s="198"/>
      <c r="CA236" s="198"/>
      <c r="CB236" s="198"/>
      <c r="CC236" s="198"/>
      <c r="CD236" s="198"/>
      <c r="EV236" s="198"/>
      <c r="EW236" s="198"/>
      <c r="EX236" s="198"/>
      <c r="EY236" s="198"/>
      <c r="EZ236" s="198"/>
      <c r="FA236" s="198"/>
      <c r="FB236" s="198"/>
      <c r="FC236" s="198"/>
    </row>
    <row r="237" spans="2:159" x14ac:dyDescent="0.25">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BV237" s="107"/>
      <c r="BW237" s="198"/>
      <c r="BX237" s="198"/>
      <c r="BY237" s="198"/>
      <c r="BZ237" s="198"/>
      <c r="CA237" s="198"/>
      <c r="CB237" s="198"/>
      <c r="CC237" s="198"/>
      <c r="CD237" s="198"/>
      <c r="EV237" s="198"/>
      <c r="EW237" s="198"/>
      <c r="EX237" s="198"/>
      <c r="EY237" s="198"/>
      <c r="EZ237" s="198"/>
      <c r="FA237" s="198"/>
      <c r="FB237" s="198"/>
      <c r="FC237" s="198"/>
    </row>
    <row r="238" spans="2:159" x14ac:dyDescent="0.25">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BV238" s="107"/>
      <c r="BW238" s="198"/>
      <c r="BX238" s="198"/>
      <c r="BY238" s="198"/>
      <c r="BZ238" s="198"/>
      <c r="CA238" s="198"/>
      <c r="CB238" s="198"/>
      <c r="CC238" s="198"/>
      <c r="CD238" s="198"/>
      <c r="EV238" s="198"/>
      <c r="EW238" s="198"/>
      <c r="EX238" s="198"/>
      <c r="EY238" s="198"/>
      <c r="EZ238" s="198"/>
      <c r="FA238" s="198"/>
      <c r="FB238" s="198"/>
      <c r="FC238" s="198"/>
    </row>
    <row r="239" spans="2:159" x14ac:dyDescent="0.25">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BV239" s="107"/>
      <c r="BW239" s="198"/>
      <c r="BX239" s="198"/>
      <c r="BY239" s="198"/>
      <c r="BZ239" s="198"/>
      <c r="CA239" s="198"/>
      <c r="CB239" s="198"/>
      <c r="CC239" s="198"/>
      <c r="CD239" s="198"/>
      <c r="EV239" s="198"/>
      <c r="EW239" s="198"/>
      <c r="EX239" s="198"/>
      <c r="EY239" s="198"/>
      <c r="EZ239" s="198"/>
      <c r="FA239" s="198"/>
      <c r="FB239" s="198"/>
      <c r="FC239" s="198"/>
    </row>
    <row r="240" spans="2:159" x14ac:dyDescent="0.25">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BV240" s="107"/>
      <c r="BW240" s="198"/>
      <c r="BX240" s="198"/>
      <c r="BY240" s="198"/>
      <c r="BZ240" s="198"/>
      <c r="CA240" s="198"/>
      <c r="CB240" s="198"/>
      <c r="CC240" s="198"/>
      <c r="CD240" s="198"/>
      <c r="EV240" s="198"/>
      <c r="EW240" s="198"/>
      <c r="EX240" s="198"/>
      <c r="EY240" s="198"/>
      <c r="EZ240" s="198"/>
      <c r="FA240" s="198"/>
      <c r="FB240" s="198"/>
      <c r="FC240" s="198"/>
    </row>
    <row r="241" spans="2:159" x14ac:dyDescent="0.25">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BV241" s="107"/>
      <c r="BW241" s="198"/>
      <c r="BX241" s="198"/>
      <c r="BY241" s="198"/>
      <c r="BZ241" s="198"/>
      <c r="CA241" s="198"/>
      <c r="CB241" s="198"/>
      <c r="CC241" s="198"/>
      <c r="CD241" s="198"/>
      <c r="EV241" s="198"/>
      <c r="EW241" s="198"/>
      <c r="EX241" s="198"/>
      <c r="EY241" s="198"/>
      <c r="EZ241" s="198"/>
      <c r="FA241" s="198"/>
      <c r="FB241" s="198"/>
      <c r="FC241" s="198"/>
    </row>
    <row r="242" spans="2:159" x14ac:dyDescent="0.25">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c r="BV242" s="107"/>
      <c r="BW242" s="198"/>
      <c r="BX242" s="198"/>
      <c r="BY242" s="198"/>
      <c r="BZ242" s="198"/>
      <c r="CA242" s="198"/>
      <c r="CB242" s="198"/>
      <c r="CC242" s="198"/>
      <c r="CD242" s="198"/>
      <c r="EV242" s="198"/>
      <c r="EW242" s="198"/>
      <c r="EX242" s="198"/>
      <c r="EY242" s="198"/>
      <c r="EZ242" s="198"/>
      <c r="FA242" s="198"/>
      <c r="FB242" s="198"/>
      <c r="FC242" s="198"/>
    </row>
    <row r="243" spans="2:159" x14ac:dyDescent="0.25">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c r="BV243" s="107"/>
      <c r="BW243" s="198"/>
      <c r="BX243" s="198"/>
      <c r="BY243" s="198"/>
      <c r="BZ243" s="198"/>
      <c r="CA243" s="198"/>
      <c r="CB243" s="198"/>
      <c r="CC243" s="198"/>
      <c r="CD243" s="198"/>
      <c r="EV243" s="198"/>
      <c r="EW243" s="198"/>
      <c r="EX243" s="198"/>
      <c r="EY243" s="198"/>
      <c r="EZ243" s="198"/>
      <c r="FA243" s="198"/>
      <c r="FB243" s="198"/>
      <c r="FC243" s="198"/>
    </row>
    <row r="244" spans="2:159" x14ac:dyDescent="0.25">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c r="BV244" s="107"/>
      <c r="BW244" s="198"/>
      <c r="BX244" s="198"/>
      <c r="BY244" s="198"/>
      <c r="BZ244" s="198"/>
      <c r="CA244" s="198"/>
      <c r="CB244" s="198"/>
      <c r="CC244" s="198"/>
      <c r="CD244" s="198"/>
      <c r="EV244" s="198"/>
      <c r="EW244" s="198"/>
      <c r="EX244" s="198"/>
      <c r="EY244" s="198"/>
      <c r="EZ244" s="198"/>
      <c r="FA244" s="198"/>
      <c r="FB244" s="198"/>
      <c r="FC244" s="198"/>
    </row>
    <row r="245" spans="2:159" x14ac:dyDescent="0.25">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BV245" s="107"/>
      <c r="BW245" s="198"/>
      <c r="BX245" s="198"/>
      <c r="BY245" s="198"/>
      <c r="BZ245" s="198"/>
      <c r="CA245" s="198"/>
      <c r="CB245" s="198"/>
      <c r="CC245" s="198"/>
      <c r="CD245" s="198"/>
      <c r="EV245" s="198"/>
      <c r="EW245" s="198"/>
      <c r="EX245" s="198"/>
      <c r="EY245" s="198"/>
      <c r="EZ245" s="198"/>
      <c r="FA245" s="198"/>
      <c r="FB245" s="198"/>
      <c r="FC245" s="198"/>
    </row>
    <row r="246" spans="2:159" x14ac:dyDescent="0.25">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c r="BV246" s="107"/>
      <c r="BW246" s="198"/>
      <c r="BX246" s="198"/>
      <c r="BY246" s="198"/>
      <c r="BZ246" s="198"/>
      <c r="CA246" s="198"/>
      <c r="CB246" s="198"/>
      <c r="CC246" s="198"/>
      <c r="CD246" s="198"/>
      <c r="EV246" s="198"/>
      <c r="EW246" s="198"/>
      <c r="EX246" s="198"/>
      <c r="EY246" s="198"/>
      <c r="EZ246" s="198"/>
      <c r="FA246" s="198"/>
      <c r="FB246" s="198"/>
      <c r="FC246" s="198"/>
    </row>
    <row r="247" spans="2:159" x14ac:dyDescent="0.25">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c r="BV247" s="107"/>
      <c r="BW247" s="198"/>
      <c r="BX247" s="198"/>
      <c r="BY247" s="198"/>
      <c r="BZ247" s="198"/>
      <c r="CA247" s="198"/>
      <c r="CB247" s="198"/>
      <c r="CC247" s="198"/>
      <c r="CD247" s="198"/>
      <c r="EV247" s="198"/>
      <c r="EW247" s="198"/>
      <c r="EX247" s="198"/>
      <c r="EY247" s="198"/>
      <c r="EZ247" s="198"/>
      <c r="FA247" s="198"/>
      <c r="FB247" s="198"/>
      <c r="FC247" s="198"/>
    </row>
    <row r="248" spans="2:159" x14ac:dyDescent="0.25">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c r="BV248" s="107"/>
      <c r="BW248" s="198"/>
      <c r="BX248" s="198"/>
      <c r="BY248" s="198"/>
      <c r="BZ248" s="198"/>
      <c r="CA248" s="198"/>
      <c r="CB248" s="198"/>
      <c r="CC248" s="198"/>
      <c r="CD248" s="198"/>
      <c r="EV248" s="198"/>
      <c r="EW248" s="198"/>
      <c r="EX248" s="198"/>
      <c r="EY248" s="198"/>
      <c r="EZ248" s="198"/>
      <c r="FA248" s="198"/>
      <c r="FB248" s="198"/>
      <c r="FC248" s="198"/>
    </row>
    <row r="249" spans="2:159" x14ac:dyDescent="0.25">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c r="BV249" s="107"/>
      <c r="BW249" s="198"/>
      <c r="BX249" s="198"/>
      <c r="BY249" s="198"/>
      <c r="BZ249" s="198"/>
      <c r="CA249" s="198"/>
      <c r="CB249" s="198"/>
      <c r="CC249" s="198"/>
      <c r="CD249" s="198"/>
      <c r="EV249" s="198"/>
      <c r="EW249" s="198"/>
      <c r="EX249" s="198"/>
      <c r="EY249" s="198"/>
      <c r="EZ249" s="198"/>
      <c r="FA249" s="198"/>
      <c r="FB249" s="198"/>
      <c r="FC249" s="198"/>
    </row>
    <row r="250" spans="2:159" x14ac:dyDescent="0.25">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c r="BV250" s="107"/>
      <c r="BW250" s="198"/>
      <c r="BX250" s="198"/>
      <c r="BY250" s="198"/>
      <c r="BZ250" s="198"/>
      <c r="CA250" s="198"/>
      <c r="CB250" s="198"/>
      <c r="CC250" s="198"/>
      <c r="CD250" s="198"/>
      <c r="EV250" s="198"/>
      <c r="EW250" s="198"/>
      <c r="EX250" s="198"/>
      <c r="EY250" s="198"/>
      <c r="EZ250" s="198"/>
      <c r="FA250" s="198"/>
      <c r="FB250" s="198"/>
      <c r="FC250" s="198"/>
    </row>
    <row r="251" spans="2:159" x14ac:dyDescent="0.25">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c r="BV251" s="107"/>
      <c r="BW251" s="198"/>
      <c r="BX251" s="198"/>
      <c r="BY251" s="198"/>
      <c r="BZ251" s="198"/>
      <c r="CA251" s="198"/>
      <c r="CB251" s="198"/>
      <c r="CC251" s="198"/>
      <c r="CD251" s="198"/>
      <c r="EV251" s="198"/>
      <c r="EW251" s="198"/>
      <c r="EX251" s="198"/>
      <c r="EY251" s="198"/>
      <c r="EZ251" s="198"/>
      <c r="FA251" s="198"/>
      <c r="FB251" s="198"/>
      <c r="FC251" s="198"/>
    </row>
    <row r="252" spans="2:159" x14ac:dyDescent="0.25">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c r="BV252" s="107"/>
      <c r="BW252" s="198"/>
      <c r="BX252" s="198"/>
      <c r="BY252" s="198"/>
      <c r="BZ252" s="198"/>
      <c r="CA252" s="198"/>
      <c r="CB252" s="198"/>
      <c r="CC252" s="198"/>
      <c r="CD252" s="198"/>
      <c r="EV252" s="198"/>
      <c r="EW252" s="198"/>
      <c r="EX252" s="198"/>
      <c r="EY252" s="198"/>
      <c r="EZ252" s="198"/>
      <c r="FA252" s="198"/>
      <c r="FB252" s="198"/>
      <c r="FC252" s="198"/>
    </row>
    <row r="253" spans="2:159" x14ac:dyDescent="0.25">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c r="BV253" s="107"/>
      <c r="BW253" s="198"/>
      <c r="BX253" s="198"/>
      <c r="BY253" s="198"/>
      <c r="BZ253" s="198"/>
      <c r="CA253" s="198"/>
      <c r="CB253" s="198"/>
      <c r="CC253" s="198"/>
      <c r="CD253" s="198"/>
      <c r="EV253" s="198"/>
      <c r="EW253" s="198"/>
      <c r="EX253" s="198"/>
      <c r="EY253" s="198"/>
      <c r="EZ253" s="198"/>
      <c r="FA253" s="198"/>
      <c r="FB253" s="198"/>
      <c r="FC253" s="198"/>
    </row>
    <row r="254" spans="2:159" x14ac:dyDescent="0.25">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c r="BV254" s="107"/>
      <c r="BW254" s="198"/>
      <c r="BX254" s="198"/>
      <c r="BY254" s="198"/>
      <c r="BZ254" s="198"/>
      <c r="CA254" s="198"/>
      <c r="CB254" s="198"/>
      <c r="CC254" s="198"/>
      <c r="CD254" s="198"/>
      <c r="EV254" s="198"/>
      <c r="EW254" s="198"/>
      <c r="EX254" s="198"/>
      <c r="EY254" s="198"/>
      <c r="EZ254" s="198"/>
      <c r="FA254" s="198"/>
      <c r="FB254" s="198"/>
      <c r="FC254" s="198"/>
    </row>
    <row r="255" spans="2:159" x14ac:dyDescent="0.25">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c r="BV255" s="107"/>
      <c r="BW255" s="198"/>
      <c r="BX255" s="198"/>
      <c r="BY255" s="198"/>
      <c r="BZ255" s="198"/>
      <c r="CA255" s="198"/>
      <c r="CB255" s="198"/>
      <c r="CC255" s="198"/>
      <c r="CD255" s="198"/>
      <c r="EV255" s="198"/>
      <c r="EW255" s="198"/>
      <c r="EX255" s="198"/>
      <c r="EY255" s="198"/>
      <c r="EZ255" s="198"/>
      <c r="FA255" s="198"/>
      <c r="FB255" s="198"/>
      <c r="FC255" s="198"/>
    </row>
    <row r="256" spans="2:159" x14ac:dyDescent="0.25">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c r="BV256" s="107"/>
      <c r="BW256" s="198"/>
      <c r="BX256" s="198"/>
      <c r="BY256" s="198"/>
      <c r="BZ256" s="198"/>
      <c r="CA256" s="198"/>
      <c r="CB256" s="198"/>
      <c r="CC256" s="198"/>
      <c r="CD256" s="198"/>
      <c r="EV256" s="198"/>
      <c r="EW256" s="198"/>
      <c r="EX256" s="198"/>
      <c r="EY256" s="198"/>
      <c r="EZ256" s="198"/>
      <c r="FA256" s="198"/>
      <c r="FB256" s="198"/>
      <c r="FC256" s="198"/>
    </row>
    <row r="257" spans="2:159" x14ac:dyDescent="0.25">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BV257" s="107"/>
      <c r="BW257" s="198"/>
      <c r="BX257" s="198"/>
      <c r="BY257" s="198"/>
      <c r="BZ257" s="198"/>
      <c r="CA257" s="198"/>
      <c r="CB257" s="198"/>
      <c r="CC257" s="198"/>
      <c r="CD257" s="198"/>
      <c r="EV257" s="198"/>
      <c r="EW257" s="198"/>
      <c r="EX257" s="198"/>
      <c r="EY257" s="198"/>
      <c r="EZ257" s="198"/>
      <c r="FA257" s="198"/>
      <c r="FB257" s="198"/>
      <c r="FC257" s="198"/>
    </row>
    <row r="258" spans="2:159" x14ac:dyDescent="0.25">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BV258" s="107"/>
      <c r="BW258" s="198"/>
      <c r="BX258" s="198"/>
      <c r="BY258" s="198"/>
      <c r="BZ258" s="198"/>
      <c r="CA258" s="198"/>
      <c r="CB258" s="198"/>
      <c r="CC258" s="198"/>
      <c r="CD258" s="198"/>
      <c r="EV258" s="198"/>
      <c r="EW258" s="198"/>
      <c r="EX258" s="198"/>
      <c r="EY258" s="198"/>
      <c r="EZ258" s="198"/>
      <c r="FA258" s="198"/>
      <c r="FB258" s="198"/>
      <c r="FC258" s="198"/>
    </row>
    <row r="259" spans="2:159" x14ac:dyDescent="0.25">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BV259" s="107"/>
      <c r="BW259" s="198"/>
      <c r="BX259" s="198"/>
      <c r="BY259" s="198"/>
      <c r="BZ259" s="198"/>
      <c r="CA259" s="198"/>
      <c r="CB259" s="198"/>
      <c r="CC259" s="198"/>
      <c r="CD259" s="198"/>
      <c r="EV259" s="198"/>
      <c r="EW259" s="198"/>
      <c r="EX259" s="198"/>
      <c r="EY259" s="198"/>
      <c r="EZ259" s="198"/>
      <c r="FA259" s="198"/>
      <c r="FB259" s="198"/>
      <c r="FC259" s="198"/>
    </row>
    <row r="260" spans="2:159" x14ac:dyDescent="0.25">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BV260" s="107"/>
      <c r="BW260" s="198"/>
      <c r="BX260" s="198"/>
      <c r="BY260" s="198"/>
      <c r="BZ260" s="198"/>
      <c r="CA260" s="198"/>
      <c r="CB260" s="198"/>
      <c r="CC260" s="198"/>
      <c r="CD260" s="198"/>
      <c r="EV260" s="198"/>
      <c r="EW260" s="198"/>
      <c r="EX260" s="198"/>
      <c r="EY260" s="198"/>
      <c r="EZ260" s="198"/>
      <c r="FA260" s="198"/>
      <c r="FB260" s="198"/>
      <c r="FC260" s="198"/>
    </row>
    <row r="261" spans="2:159" x14ac:dyDescent="0.25">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BV261" s="107"/>
      <c r="BW261" s="198"/>
      <c r="BX261" s="198"/>
      <c r="BY261" s="198"/>
      <c r="BZ261" s="198"/>
      <c r="CA261" s="198"/>
      <c r="CB261" s="198"/>
      <c r="CC261" s="198"/>
      <c r="CD261" s="198"/>
      <c r="EV261" s="198"/>
      <c r="EW261" s="198"/>
      <c r="EX261" s="198"/>
      <c r="EY261" s="198"/>
      <c r="EZ261" s="198"/>
      <c r="FA261" s="198"/>
      <c r="FB261" s="198"/>
      <c r="FC261" s="198"/>
    </row>
    <row r="262" spans="2:159" x14ac:dyDescent="0.25">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BV262" s="107"/>
      <c r="BW262" s="198"/>
      <c r="BX262" s="198"/>
      <c r="BY262" s="198"/>
      <c r="BZ262" s="198"/>
      <c r="CA262" s="198"/>
      <c r="CB262" s="198"/>
      <c r="CC262" s="198"/>
      <c r="CD262" s="198"/>
      <c r="EV262" s="198"/>
      <c r="EW262" s="198"/>
      <c r="EX262" s="198"/>
      <c r="EY262" s="198"/>
      <c r="EZ262" s="198"/>
      <c r="FA262" s="198"/>
      <c r="FB262" s="198"/>
      <c r="FC262" s="198"/>
    </row>
    <row r="263" spans="2:159" x14ac:dyDescent="0.25">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BV263" s="107"/>
      <c r="BW263" s="198"/>
      <c r="BX263" s="198"/>
      <c r="BY263" s="198"/>
      <c r="BZ263" s="198"/>
      <c r="CA263" s="198"/>
      <c r="CB263" s="198"/>
      <c r="CC263" s="198"/>
      <c r="CD263" s="198"/>
      <c r="EV263" s="198"/>
      <c r="EW263" s="198"/>
      <c r="EX263" s="198"/>
      <c r="EY263" s="198"/>
      <c r="EZ263" s="198"/>
      <c r="FA263" s="198"/>
      <c r="FB263" s="198"/>
      <c r="FC263" s="198"/>
    </row>
    <row r="264" spans="2:159" x14ac:dyDescent="0.25">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BV264" s="107"/>
      <c r="BW264" s="198"/>
      <c r="BX264" s="198"/>
      <c r="BY264" s="198"/>
      <c r="BZ264" s="198"/>
      <c r="CA264" s="198"/>
      <c r="CB264" s="198"/>
      <c r="CC264" s="198"/>
      <c r="CD264" s="198"/>
      <c r="EV264" s="198"/>
      <c r="EW264" s="198"/>
      <c r="EX264" s="198"/>
      <c r="EY264" s="198"/>
      <c r="EZ264" s="198"/>
      <c r="FA264" s="198"/>
      <c r="FB264" s="198"/>
      <c r="FC264" s="198"/>
    </row>
    <row r="265" spans="2:159" x14ac:dyDescent="0.25">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BV265" s="107"/>
      <c r="BW265" s="198"/>
      <c r="BX265" s="198"/>
      <c r="BY265" s="198"/>
      <c r="BZ265" s="198"/>
      <c r="CA265" s="198"/>
      <c r="CB265" s="198"/>
      <c r="CC265" s="198"/>
      <c r="CD265" s="198"/>
      <c r="EV265" s="198"/>
      <c r="EW265" s="198"/>
      <c r="EX265" s="198"/>
      <c r="EY265" s="198"/>
      <c r="EZ265" s="198"/>
      <c r="FA265" s="198"/>
      <c r="FB265" s="198"/>
      <c r="FC265" s="198"/>
    </row>
    <row r="266" spans="2:159" x14ac:dyDescent="0.25">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BV266" s="107"/>
      <c r="BW266" s="198"/>
      <c r="BX266" s="198"/>
      <c r="BY266" s="198"/>
      <c r="BZ266" s="198"/>
      <c r="CA266" s="198"/>
      <c r="CB266" s="198"/>
      <c r="CC266" s="198"/>
      <c r="CD266" s="198"/>
      <c r="EV266" s="198"/>
      <c r="EW266" s="198"/>
      <c r="EX266" s="198"/>
      <c r="EY266" s="198"/>
      <c r="EZ266" s="198"/>
      <c r="FA266" s="198"/>
      <c r="FB266" s="198"/>
      <c r="FC266" s="198"/>
    </row>
    <row r="267" spans="2:159" x14ac:dyDescent="0.25">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BV267" s="107"/>
      <c r="BW267" s="198"/>
      <c r="BX267" s="198"/>
      <c r="BY267" s="198"/>
      <c r="BZ267" s="198"/>
      <c r="CA267" s="198"/>
      <c r="CB267" s="198"/>
      <c r="CC267" s="198"/>
      <c r="CD267" s="198"/>
      <c r="EV267" s="198"/>
      <c r="EW267" s="198"/>
      <c r="EX267" s="198"/>
      <c r="EY267" s="198"/>
      <c r="EZ267" s="198"/>
      <c r="FA267" s="198"/>
      <c r="FB267" s="198"/>
      <c r="FC267" s="198"/>
    </row>
    <row r="268" spans="2:159" x14ac:dyDescent="0.25">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BV268" s="107"/>
      <c r="BW268" s="198"/>
      <c r="BX268" s="198"/>
      <c r="BY268" s="198"/>
      <c r="BZ268" s="198"/>
      <c r="CA268" s="198"/>
      <c r="CB268" s="198"/>
      <c r="CC268" s="198"/>
      <c r="CD268" s="198"/>
      <c r="EV268" s="198"/>
      <c r="EW268" s="198"/>
      <c r="EX268" s="198"/>
      <c r="EY268" s="198"/>
      <c r="EZ268" s="198"/>
      <c r="FA268" s="198"/>
      <c r="FB268" s="198"/>
      <c r="FC268" s="198"/>
    </row>
    <row r="269" spans="2:159" x14ac:dyDescent="0.25">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BV269" s="107"/>
      <c r="BW269" s="198"/>
      <c r="BX269" s="198"/>
      <c r="BY269" s="198"/>
      <c r="BZ269" s="198"/>
      <c r="CA269" s="198"/>
      <c r="CB269" s="198"/>
      <c r="CC269" s="198"/>
      <c r="CD269" s="198"/>
      <c r="EV269" s="198"/>
      <c r="EW269" s="198"/>
      <c r="EX269" s="198"/>
      <c r="EY269" s="198"/>
      <c r="EZ269" s="198"/>
      <c r="FA269" s="198"/>
      <c r="FB269" s="198"/>
      <c r="FC269" s="198"/>
    </row>
    <row r="270" spans="2:159" x14ac:dyDescent="0.25">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BV270" s="107"/>
      <c r="BW270" s="198"/>
      <c r="BX270" s="198"/>
      <c r="BY270" s="198"/>
      <c r="BZ270" s="198"/>
      <c r="CA270" s="198"/>
      <c r="CB270" s="198"/>
      <c r="CC270" s="198"/>
      <c r="CD270" s="198"/>
      <c r="EV270" s="198"/>
      <c r="EW270" s="198"/>
      <c r="EX270" s="198"/>
      <c r="EY270" s="198"/>
      <c r="EZ270" s="198"/>
      <c r="FA270" s="198"/>
      <c r="FB270" s="198"/>
      <c r="FC270" s="198"/>
    </row>
    <row r="271" spans="2:159" x14ac:dyDescent="0.25">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c r="BV271" s="107"/>
      <c r="BW271" s="198"/>
      <c r="BX271" s="198"/>
      <c r="BY271" s="198"/>
      <c r="BZ271" s="198"/>
      <c r="CA271" s="198"/>
      <c r="CB271" s="198"/>
      <c r="CC271" s="198"/>
      <c r="CD271" s="198"/>
      <c r="EV271" s="198"/>
      <c r="EW271" s="198"/>
      <c r="EX271" s="198"/>
      <c r="EY271" s="198"/>
      <c r="EZ271" s="198"/>
      <c r="FA271" s="198"/>
      <c r="FB271" s="198"/>
      <c r="FC271" s="198"/>
    </row>
    <row r="272" spans="2:159" x14ac:dyDescent="0.25">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c r="BV272" s="107"/>
      <c r="BW272" s="198"/>
      <c r="BX272" s="198"/>
      <c r="BY272" s="198"/>
      <c r="BZ272" s="198"/>
      <c r="CA272" s="198"/>
      <c r="CB272" s="198"/>
      <c r="CC272" s="198"/>
      <c r="CD272" s="198"/>
      <c r="EV272" s="198"/>
      <c r="EW272" s="198"/>
      <c r="EX272" s="198"/>
      <c r="EY272" s="198"/>
      <c r="EZ272" s="198"/>
      <c r="FA272" s="198"/>
      <c r="FB272" s="198"/>
      <c r="FC272" s="198"/>
    </row>
    <row r="273" spans="2:159" x14ac:dyDescent="0.25">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BV273" s="107"/>
      <c r="BW273" s="198"/>
      <c r="BX273" s="198"/>
      <c r="BY273" s="198"/>
      <c r="BZ273" s="198"/>
      <c r="CA273" s="198"/>
      <c r="CB273" s="198"/>
      <c r="CC273" s="198"/>
      <c r="CD273" s="198"/>
      <c r="EV273" s="198"/>
      <c r="EW273" s="198"/>
      <c r="EX273" s="198"/>
      <c r="EY273" s="198"/>
      <c r="EZ273" s="198"/>
      <c r="FA273" s="198"/>
      <c r="FB273" s="198"/>
      <c r="FC273" s="198"/>
    </row>
    <row r="274" spans="2:159" x14ac:dyDescent="0.25">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c r="BV274" s="107"/>
      <c r="BW274" s="198"/>
      <c r="BX274" s="198"/>
      <c r="BY274" s="198"/>
      <c r="BZ274" s="198"/>
      <c r="CA274" s="198"/>
      <c r="CB274" s="198"/>
      <c r="CC274" s="198"/>
      <c r="CD274" s="198"/>
      <c r="EV274" s="198"/>
      <c r="EW274" s="198"/>
      <c r="EX274" s="198"/>
      <c r="EY274" s="198"/>
      <c r="EZ274" s="198"/>
      <c r="FA274" s="198"/>
      <c r="FB274" s="198"/>
      <c r="FC274" s="198"/>
    </row>
    <row r="275" spans="2:159" x14ac:dyDescent="0.25">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BV275" s="107"/>
      <c r="BW275" s="198"/>
      <c r="BX275" s="198"/>
      <c r="BY275" s="198"/>
      <c r="BZ275" s="198"/>
      <c r="CA275" s="198"/>
      <c r="CB275" s="198"/>
      <c r="CC275" s="198"/>
      <c r="CD275" s="198"/>
      <c r="EV275" s="198"/>
      <c r="EW275" s="198"/>
      <c r="EX275" s="198"/>
      <c r="EY275" s="198"/>
      <c r="EZ275" s="198"/>
      <c r="FA275" s="198"/>
      <c r="FB275" s="198"/>
      <c r="FC275" s="198"/>
    </row>
    <row r="276" spans="2:159" x14ac:dyDescent="0.25">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BV276" s="107"/>
      <c r="BW276" s="198"/>
      <c r="BX276" s="198"/>
      <c r="BY276" s="198"/>
      <c r="BZ276" s="198"/>
      <c r="CA276" s="198"/>
      <c r="CB276" s="198"/>
      <c r="CC276" s="198"/>
      <c r="CD276" s="198"/>
      <c r="EV276" s="198"/>
      <c r="EW276" s="198"/>
      <c r="EX276" s="198"/>
      <c r="EY276" s="198"/>
      <c r="EZ276" s="198"/>
      <c r="FA276" s="198"/>
      <c r="FB276" s="198"/>
      <c r="FC276" s="198"/>
    </row>
    <row r="277" spans="2:159" x14ac:dyDescent="0.25">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BV277" s="107"/>
      <c r="BW277" s="198"/>
      <c r="BX277" s="198"/>
      <c r="BY277" s="198"/>
      <c r="BZ277" s="198"/>
      <c r="CA277" s="198"/>
      <c r="CB277" s="198"/>
      <c r="CC277" s="198"/>
      <c r="CD277" s="198"/>
      <c r="EV277" s="198"/>
      <c r="EW277" s="198"/>
      <c r="EX277" s="198"/>
      <c r="EY277" s="198"/>
      <c r="EZ277" s="198"/>
      <c r="FA277" s="198"/>
      <c r="FB277" s="198"/>
      <c r="FC277" s="198"/>
    </row>
    <row r="278" spans="2:159" x14ac:dyDescent="0.25">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BV278" s="107"/>
      <c r="BW278" s="198"/>
      <c r="BX278" s="198"/>
      <c r="BY278" s="198"/>
      <c r="BZ278" s="198"/>
      <c r="CA278" s="198"/>
      <c r="CB278" s="198"/>
      <c r="CC278" s="198"/>
      <c r="CD278" s="198"/>
      <c r="EV278" s="198"/>
      <c r="EW278" s="198"/>
      <c r="EX278" s="198"/>
      <c r="EY278" s="198"/>
      <c r="EZ278" s="198"/>
      <c r="FA278" s="198"/>
      <c r="FB278" s="198"/>
      <c r="FC278" s="198"/>
    </row>
    <row r="279" spans="2:159" x14ac:dyDescent="0.25">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BV279" s="107"/>
      <c r="BW279" s="198"/>
      <c r="BX279" s="198"/>
      <c r="BY279" s="198"/>
      <c r="BZ279" s="198"/>
      <c r="CA279" s="198"/>
      <c r="CB279" s="198"/>
      <c r="CC279" s="198"/>
      <c r="CD279" s="198"/>
      <c r="EV279" s="198"/>
      <c r="EW279" s="198"/>
      <c r="EX279" s="198"/>
      <c r="EY279" s="198"/>
      <c r="EZ279" s="198"/>
      <c r="FA279" s="198"/>
      <c r="FB279" s="198"/>
      <c r="FC279" s="198"/>
    </row>
    <row r="280" spans="2:159" x14ac:dyDescent="0.25">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c r="BV280" s="107"/>
      <c r="BW280" s="198"/>
      <c r="BX280" s="198"/>
      <c r="BY280" s="198"/>
      <c r="BZ280" s="198"/>
      <c r="CA280" s="198"/>
      <c r="CB280" s="198"/>
      <c r="CC280" s="198"/>
      <c r="CD280" s="198"/>
      <c r="EV280" s="198"/>
      <c r="EW280" s="198"/>
      <c r="EX280" s="198"/>
      <c r="EY280" s="198"/>
      <c r="EZ280" s="198"/>
      <c r="FA280" s="198"/>
      <c r="FB280" s="198"/>
      <c r="FC280" s="198"/>
    </row>
    <row r="281" spans="2:159" x14ac:dyDescent="0.25">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c r="BV281" s="107"/>
      <c r="BW281" s="198"/>
      <c r="BX281" s="198"/>
      <c r="BY281" s="198"/>
      <c r="BZ281" s="198"/>
      <c r="CA281" s="198"/>
      <c r="CB281" s="198"/>
      <c r="CC281" s="198"/>
      <c r="CD281" s="198"/>
      <c r="EV281" s="198"/>
      <c r="EW281" s="198"/>
      <c r="EX281" s="198"/>
      <c r="EY281" s="198"/>
      <c r="EZ281" s="198"/>
      <c r="FA281" s="198"/>
      <c r="FB281" s="198"/>
      <c r="FC281" s="198"/>
    </row>
    <row r="282" spans="2:159" x14ac:dyDescent="0.25">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c r="BV282" s="107"/>
      <c r="BW282" s="198"/>
      <c r="BX282" s="198"/>
      <c r="BY282" s="198"/>
      <c r="BZ282" s="198"/>
      <c r="CA282" s="198"/>
      <c r="CB282" s="198"/>
      <c r="CC282" s="198"/>
      <c r="CD282" s="198"/>
      <c r="EV282" s="198"/>
      <c r="EW282" s="198"/>
      <c r="EX282" s="198"/>
      <c r="EY282" s="198"/>
      <c r="EZ282" s="198"/>
      <c r="FA282" s="198"/>
      <c r="FB282" s="198"/>
      <c r="FC282" s="198"/>
    </row>
    <row r="283" spans="2:159" x14ac:dyDescent="0.25">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c r="BV283" s="107"/>
      <c r="BW283" s="198"/>
      <c r="BX283" s="198"/>
      <c r="BY283" s="198"/>
      <c r="BZ283" s="198"/>
      <c r="CA283" s="198"/>
      <c r="CB283" s="198"/>
      <c r="CC283" s="198"/>
      <c r="CD283" s="198"/>
      <c r="EV283" s="198"/>
      <c r="EW283" s="198"/>
      <c r="EX283" s="198"/>
      <c r="EY283" s="198"/>
      <c r="EZ283" s="198"/>
      <c r="FA283" s="198"/>
      <c r="FB283" s="198"/>
      <c r="FC283" s="198"/>
    </row>
    <row r="284" spans="2:159" x14ac:dyDescent="0.25">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c r="BV284" s="107"/>
      <c r="BW284" s="198"/>
      <c r="BX284" s="198"/>
      <c r="BY284" s="198"/>
      <c r="BZ284" s="198"/>
      <c r="CA284" s="198"/>
      <c r="CB284" s="198"/>
      <c r="CC284" s="198"/>
      <c r="CD284" s="198"/>
      <c r="EV284" s="198"/>
      <c r="EW284" s="198"/>
      <c r="EX284" s="198"/>
      <c r="EY284" s="198"/>
      <c r="EZ284" s="198"/>
      <c r="FA284" s="198"/>
      <c r="FB284" s="198"/>
      <c r="FC284" s="198"/>
    </row>
    <row r="285" spans="2:159" x14ac:dyDescent="0.25">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c r="BV285" s="107"/>
      <c r="BW285" s="198"/>
      <c r="BX285" s="198"/>
      <c r="BY285" s="198"/>
      <c r="BZ285" s="198"/>
      <c r="CA285" s="198"/>
      <c r="CB285" s="198"/>
      <c r="CC285" s="198"/>
      <c r="CD285" s="198"/>
      <c r="EV285" s="198"/>
      <c r="EW285" s="198"/>
      <c r="EX285" s="198"/>
      <c r="EY285" s="198"/>
      <c r="EZ285" s="198"/>
      <c r="FA285" s="198"/>
      <c r="FB285" s="198"/>
      <c r="FC285" s="198"/>
    </row>
    <row r="286" spans="2:159" x14ac:dyDescent="0.25">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c r="BV286" s="107"/>
      <c r="BW286" s="198"/>
      <c r="BX286" s="198"/>
      <c r="BY286" s="198"/>
      <c r="BZ286" s="198"/>
      <c r="CA286" s="198"/>
      <c r="CB286" s="198"/>
      <c r="CC286" s="198"/>
      <c r="CD286" s="198"/>
      <c r="EV286" s="198"/>
      <c r="EW286" s="198"/>
      <c r="EX286" s="198"/>
      <c r="EY286" s="198"/>
      <c r="EZ286" s="198"/>
      <c r="FA286" s="198"/>
      <c r="FB286" s="198"/>
      <c r="FC286" s="198"/>
    </row>
    <row r="287" spans="2:159" x14ac:dyDescent="0.25">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BV287" s="107"/>
      <c r="BW287" s="198"/>
      <c r="BX287" s="198"/>
      <c r="BY287" s="198"/>
      <c r="BZ287" s="198"/>
      <c r="CA287" s="198"/>
      <c r="CB287" s="198"/>
      <c r="CC287" s="198"/>
      <c r="CD287" s="198"/>
      <c r="EV287" s="198"/>
      <c r="EW287" s="198"/>
      <c r="EX287" s="198"/>
      <c r="EY287" s="198"/>
      <c r="EZ287" s="198"/>
      <c r="FA287" s="198"/>
      <c r="FB287" s="198"/>
      <c r="FC287" s="198"/>
    </row>
    <row r="288" spans="2:159" x14ac:dyDescent="0.25">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BV288" s="107"/>
      <c r="BW288" s="198"/>
      <c r="BX288" s="198"/>
      <c r="BY288" s="198"/>
      <c r="BZ288" s="198"/>
      <c r="CA288" s="198"/>
      <c r="CB288" s="198"/>
      <c r="CC288" s="198"/>
      <c r="CD288" s="198"/>
      <c r="EV288" s="198"/>
      <c r="EW288" s="198"/>
      <c r="EX288" s="198"/>
      <c r="EY288" s="198"/>
      <c r="EZ288" s="198"/>
      <c r="FA288" s="198"/>
      <c r="FB288" s="198"/>
      <c r="FC288" s="198"/>
    </row>
    <row r="289" spans="2:159" x14ac:dyDescent="0.25">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c r="BV289" s="107"/>
      <c r="BW289" s="198"/>
      <c r="BX289" s="198"/>
      <c r="BY289" s="198"/>
      <c r="BZ289" s="198"/>
      <c r="CA289" s="198"/>
      <c r="CB289" s="198"/>
      <c r="CC289" s="198"/>
      <c r="CD289" s="198"/>
      <c r="EV289" s="198"/>
      <c r="EW289" s="198"/>
      <c r="EX289" s="198"/>
      <c r="EY289" s="198"/>
      <c r="EZ289" s="198"/>
      <c r="FA289" s="198"/>
      <c r="FB289" s="198"/>
      <c r="FC289" s="198"/>
    </row>
    <row r="290" spans="2:159" x14ac:dyDescent="0.25">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c r="BV290" s="107"/>
      <c r="BW290" s="198"/>
      <c r="BX290" s="198"/>
      <c r="BY290" s="198"/>
      <c r="BZ290" s="198"/>
      <c r="CA290" s="198"/>
      <c r="CB290" s="198"/>
      <c r="CC290" s="198"/>
      <c r="CD290" s="198"/>
      <c r="EV290" s="198"/>
      <c r="EW290" s="198"/>
      <c r="EX290" s="198"/>
      <c r="EY290" s="198"/>
      <c r="EZ290" s="198"/>
      <c r="FA290" s="198"/>
      <c r="FB290" s="198"/>
      <c r="FC290" s="198"/>
    </row>
    <row r="291" spans="2:159" x14ac:dyDescent="0.25">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c r="BV291" s="107"/>
      <c r="BW291" s="198"/>
      <c r="BX291" s="198"/>
      <c r="BY291" s="198"/>
      <c r="BZ291" s="198"/>
      <c r="CA291" s="198"/>
      <c r="CB291" s="198"/>
      <c r="CC291" s="198"/>
      <c r="CD291" s="198"/>
      <c r="EV291" s="198"/>
      <c r="EW291" s="198"/>
      <c r="EX291" s="198"/>
      <c r="EY291" s="198"/>
      <c r="EZ291" s="198"/>
      <c r="FA291" s="198"/>
      <c r="FB291" s="198"/>
      <c r="FC291" s="198"/>
    </row>
    <row r="292" spans="2:159" x14ac:dyDescent="0.25">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BV292" s="107"/>
      <c r="BW292" s="198"/>
      <c r="BX292" s="198"/>
      <c r="BY292" s="198"/>
      <c r="BZ292" s="198"/>
      <c r="CA292" s="198"/>
      <c r="CB292" s="198"/>
      <c r="CC292" s="198"/>
      <c r="CD292" s="198"/>
      <c r="EV292" s="198"/>
      <c r="EW292" s="198"/>
      <c r="EX292" s="198"/>
      <c r="EY292" s="198"/>
      <c r="EZ292" s="198"/>
      <c r="FA292" s="198"/>
      <c r="FB292" s="198"/>
      <c r="FC292" s="198"/>
    </row>
    <row r="293" spans="2:159" x14ac:dyDescent="0.25">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BV293" s="107"/>
      <c r="BW293" s="198"/>
      <c r="BX293" s="198"/>
      <c r="BY293" s="198"/>
      <c r="BZ293" s="198"/>
      <c r="CA293" s="198"/>
      <c r="CB293" s="198"/>
      <c r="CC293" s="198"/>
      <c r="CD293" s="198"/>
      <c r="EV293" s="198"/>
      <c r="EW293" s="198"/>
      <c r="EX293" s="198"/>
      <c r="EY293" s="198"/>
      <c r="EZ293" s="198"/>
      <c r="FA293" s="198"/>
      <c r="FB293" s="198"/>
      <c r="FC293" s="198"/>
    </row>
    <row r="294" spans="2:159" x14ac:dyDescent="0.25">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c r="BV294" s="107"/>
      <c r="BW294" s="198"/>
      <c r="BX294" s="198"/>
      <c r="BY294" s="198"/>
      <c r="BZ294" s="198"/>
      <c r="CA294" s="198"/>
      <c r="CB294" s="198"/>
      <c r="CC294" s="198"/>
      <c r="CD294" s="198"/>
      <c r="EV294" s="198"/>
      <c r="EW294" s="198"/>
      <c r="EX294" s="198"/>
      <c r="EY294" s="198"/>
      <c r="EZ294" s="198"/>
      <c r="FA294" s="198"/>
      <c r="FB294" s="198"/>
      <c r="FC294" s="198"/>
    </row>
    <row r="295" spans="2:159" x14ac:dyDescent="0.25">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c r="BV295" s="107"/>
      <c r="BW295" s="198"/>
      <c r="BX295" s="198"/>
      <c r="BY295" s="198"/>
      <c r="BZ295" s="198"/>
      <c r="CA295" s="198"/>
      <c r="CB295" s="198"/>
      <c r="CC295" s="198"/>
      <c r="CD295" s="198"/>
      <c r="EV295" s="198"/>
      <c r="EW295" s="198"/>
      <c r="EX295" s="198"/>
      <c r="EY295" s="198"/>
      <c r="EZ295" s="198"/>
      <c r="FA295" s="198"/>
      <c r="FB295" s="198"/>
      <c r="FC295" s="198"/>
    </row>
    <row r="296" spans="2:159" x14ac:dyDescent="0.25">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c r="BV296" s="107"/>
      <c r="BW296" s="198"/>
      <c r="BX296" s="198"/>
      <c r="BY296" s="198"/>
      <c r="BZ296" s="198"/>
      <c r="CA296" s="198"/>
      <c r="CB296" s="198"/>
      <c r="CC296" s="198"/>
      <c r="CD296" s="198"/>
      <c r="EV296" s="198"/>
      <c r="EW296" s="198"/>
      <c r="EX296" s="198"/>
      <c r="EY296" s="198"/>
      <c r="EZ296" s="198"/>
      <c r="FA296" s="198"/>
      <c r="FB296" s="198"/>
      <c r="FC296" s="198"/>
    </row>
    <row r="297" spans="2:159" x14ac:dyDescent="0.25">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c r="BV297" s="107"/>
      <c r="BW297" s="198"/>
      <c r="BX297" s="198"/>
      <c r="BY297" s="198"/>
      <c r="BZ297" s="198"/>
      <c r="CA297" s="198"/>
      <c r="CB297" s="198"/>
      <c r="CC297" s="198"/>
      <c r="CD297" s="198"/>
      <c r="EV297" s="198"/>
      <c r="EW297" s="198"/>
      <c r="EX297" s="198"/>
      <c r="EY297" s="198"/>
      <c r="EZ297" s="198"/>
      <c r="FA297" s="198"/>
      <c r="FB297" s="198"/>
      <c r="FC297" s="198"/>
    </row>
    <row r="298" spans="2:159" x14ac:dyDescent="0.25">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BV298" s="107"/>
      <c r="BW298" s="198"/>
      <c r="BX298" s="198"/>
      <c r="BY298" s="198"/>
      <c r="BZ298" s="198"/>
      <c r="CA298" s="198"/>
      <c r="CB298" s="198"/>
      <c r="CC298" s="198"/>
      <c r="CD298" s="198"/>
      <c r="EV298" s="198"/>
      <c r="EW298" s="198"/>
      <c r="EX298" s="198"/>
      <c r="EY298" s="198"/>
      <c r="EZ298" s="198"/>
      <c r="FA298" s="198"/>
      <c r="FB298" s="198"/>
      <c r="FC298" s="198"/>
    </row>
    <row r="299" spans="2:159" x14ac:dyDescent="0.25">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BV299" s="107"/>
      <c r="BW299" s="198"/>
      <c r="BX299" s="198"/>
      <c r="BY299" s="198"/>
      <c r="BZ299" s="198"/>
      <c r="CA299" s="198"/>
      <c r="CB299" s="198"/>
      <c r="CC299" s="198"/>
      <c r="CD299" s="198"/>
      <c r="EV299" s="198"/>
      <c r="EW299" s="198"/>
      <c r="EX299" s="198"/>
      <c r="EY299" s="198"/>
      <c r="EZ299" s="198"/>
      <c r="FA299" s="198"/>
      <c r="FB299" s="198"/>
      <c r="FC299" s="198"/>
    </row>
    <row r="300" spans="2:159" x14ac:dyDescent="0.25">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BV300" s="107"/>
      <c r="BW300" s="198"/>
      <c r="BX300" s="198"/>
      <c r="BY300" s="198"/>
      <c r="BZ300" s="198"/>
      <c r="CA300" s="198"/>
      <c r="CB300" s="198"/>
      <c r="CC300" s="198"/>
      <c r="CD300" s="198"/>
      <c r="EV300" s="198"/>
      <c r="EW300" s="198"/>
      <c r="EX300" s="198"/>
      <c r="EY300" s="198"/>
      <c r="EZ300" s="198"/>
      <c r="FA300" s="198"/>
      <c r="FB300" s="198"/>
      <c r="FC300" s="198"/>
    </row>
    <row r="301" spans="2:159" x14ac:dyDescent="0.25">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BV301" s="107"/>
      <c r="BW301" s="198"/>
      <c r="BX301" s="198"/>
      <c r="BY301" s="198"/>
      <c r="BZ301" s="198"/>
      <c r="CA301" s="198"/>
      <c r="CB301" s="198"/>
      <c r="CC301" s="198"/>
      <c r="CD301" s="198"/>
      <c r="EV301" s="198"/>
      <c r="EW301" s="198"/>
      <c r="EX301" s="198"/>
      <c r="EY301" s="198"/>
      <c r="EZ301" s="198"/>
      <c r="FA301" s="198"/>
      <c r="FB301" s="198"/>
      <c r="FC301" s="198"/>
    </row>
    <row r="302" spans="2:159" x14ac:dyDescent="0.25">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BV302" s="107"/>
      <c r="BW302" s="198"/>
      <c r="BX302" s="198"/>
      <c r="BY302" s="198"/>
      <c r="BZ302" s="198"/>
      <c r="CA302" s="198"/>
      <c r="CB302" s="198"/>
      <c r="CC302" s="198"/>
      <c r="CD302" s="198"/>
      <c r="EV302" s="198"/>
      <c r="EW302" s="198"/>
      <c r="EX302" s="198"/>
      <c r="EY302" s="198"/>
      <c r="EZ302" s="198"/>
      <c r="FA302" s="198"/>
      <c r="FB302" s="198"/>
      <c r="FC302" s="198"/>
    </row>
    <row r="303" spans="2:159" x14ac:dyDescent="0.25">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c r="BV303" s="107"/>
      <c r="BW303" s="198"/>
      <c r="BX303" s="198"/>
      <c r="BY303" s="198"/>
      <c r="BZ303" s="198"/>
      <c r="CA303" s="198"/>
      <c r="CB303" s="198"/>
      <c r="CC303" s="198"/>
      <c r="CD303" s="198"/>
      <c r="EV303" s="198"/>
      <c r="EW303" s="198"/>
      <c r="EX303" s="198"/>
      <c r="EY303" s="198"/>
      <c r="EZ303" s="198"/>
      <c r="FA303" s="198"/>
      <c r="FB303" s="198"/>
      <c r="FC303" s="198"/>
    </row>
    <row r="304" spans="2:159" x14ac:dyDescent="0.25">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c r="BV304" s="107"/>
      <c r="BW304" s="198"/>
      <c r="BX304" s="198"/>
      <c r="BY304" s="198"/>
      <c r="BZ304" s="198"/>
      <c r="CA304" s="198"/>
      <c r="CB304" s="198"/>
      <c r="CC304" s="198"/>
      <c r="CD304" s="198"/>
      <c r="EV304" s="198"/>
      <c r="EW304" s="198"/>
      <c r="EX304" s="198"/>
      <c r="EY304" s="198"/>
      <c r="EZ304" s="198"/>
      <c r="FA304" s="198"/>
      <c r="FB304" s="198"/>
      <c r="FC304" s="198"/>
    </row>
    <row r="305" spans="2:159" x14ac:dyDescent="0.25">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c r="BV305" s="107"/>
      <c r="BW305" s="198"/>
      <c r="BX305" s="198"/>
      <c r="BY305" s="198"/>
      <c r="BZ305" s="198"/>
      <c r="CA305" s="198"/>
      <c r="CB305" s="198"/>
      <c r="CC305" s="198"/>
      <c r="CD305" s="198"/>
      <c r="EV305" s="198"/>
      <c r="EW305" s="198"/>
      <c r="EX305" s="198"/>
      <c r="EY305" s="198"/>
      <c r="EZ305" s="198"/>
      <c r="FA305" s="198"/>
      <c r="FB305" s="198"/>
      <c r="FC305" s="198"/>
    </row>
    <row r="306" spans="2:159" x14ac:dyDescent="0.25">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c r="BV306" s="107"/>
      <c r="BW306" s="198"/>
      <c r="BX306" s="198"/>
      <c r="BY306" s="198"/>
      <c r="BZ306" s="198"/>
      <c r="CA306" s="198"/>
      <c r="CB306" s="198"/>
      <c r="CC306" s="198"/>
      <c r="CD306" s="198"/>
      <c r="EV306" s="198"/>
      <c r="EW306" s="198"/>
      <c r="EX306" s="198"/>
      <c r="EY306" s="198"/>
      <c r="EZ306" s="198"/>
      <c r="FA306" s="198"/>
      <c r="FB306" s="198"/>
      <c r="FC306" s="198"/>
    </row>
    <row r="307" spans="2:159" x14ac:dyDescent="0.25">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BV307" s="107"/>
      <c r="BW307" s="198"/>
      <c r="BX307" s="198"/>
      <c r="BY307" s="198"/>
      <c r="BZ307" s="198"/>
      <c r="CA307" s="198"/>
      <c r="CB307" s="198"/>
      <c r="CC307" s="198"/>
      <c r="CD307" s="198"/>
      <c r="EV307" s="198"/>
      <c r="EW307" s="198"/>
      <c r="EX307" s="198"/>
      <c r="EY307" s="198"/>
      <c r="EZ307" s="198"/>
      <c r="FA307" s="198"/>
      <c r="FB307" s="198"/>
      <c r="FC307" s="198"/>
    </row>
    <row r="308" spans="2:159" x14ac:dyDescent="0.25">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BV308" s="107"/>
      <c r="BW308" s="198"/>
      <c r="BX308" s="198"/>
      <c r="BY308" s="198"/>
      <c r="BZ308" s="198"/>
      <c r="CA308" s="198"/>
      <c r="CB308" s="198"/>
      <c r="CC308" s="198"/>
      <c r="CD308" s="198"/>
      <c r="EV308" s="198"/>
      <c r="EW308" s="198"/>
      <c r="EX308" s="198"/>
      <c r="EY308" s="198"/>
      <c r="EZ308" s="198"/>
      <c r="FA308" s="198"/>
      <c r="FB308" s="198"/>
      <c r="FC308" s="198"/>
    </row>
    <row r="309" spans="2:159" x14ac:dyDescent="0.25">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BV309" s="107"/>
      <c r="BW309" s="198"/>
      <c r="BX309" s="198"/>
      <c r="BY309" s="198"/>
      <c r="BZ309" s="198"/>
      <c r="CA309" s="198"/>
      <c r="CB309" s="198"/>
      <c r="CC309" s="198"/>
      <c r="CD309" s="198"/>
      <c r="EV309" s="198"/>
      <c r="EW309" s="198"/>
      <c r="EX309" s="198"/>
      <c r="EY309" s="198"/>
      <c r="EZ309" s="198"/>
      <c r="FA309" s="198"/>
      <c r="FB309" s="198"/>
      <c r="FC309" s="198"/>
    </row>
    <row r="310" spans="2:159" x14ac:dyDescent="0.25">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BV310" s="107"/>
      <c r="BW310" s="198"/>
      <c r="BX310" s="198"/>
      <c r="BY310" s="198"/>
      <c r="BZ310" s="198"/>
      <c r="CA310" s="198"/>
      <c r="CB310" s="198"/>
      <c r="CC310" s="198"/>
      <c r="CD310" s="198"/>
      <c r="EV310" s="198"/>
      <c r="EW310" s="198"/>
      <c r="EX310" s="198"/>
      <c r="EY310" s="198"/>
      <c r="EZ310" s="198"/>
      <c r="FA310" s="198"/>
      <c r="FB310" s="198"/>
      <c r="FC310" s="198"/>
    </row>
    <row r="311" spans="2:159" x14ac:dyDescent="0.25">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BV311" s="107"/>
      <c r="BW311" s="198"/>
      <c r="BX311" s="198"/>
      <c r="BY311" s="198"/>
      <c r="BZ311" s="198"/>
      <c r="CA311" s="198"/>
      <c r="CB311" s="198"/>
      <c r="CC311" s="198"/>
      <c r="CD311" s="198"/>
      <c r="EV311" s="198"/>
      <c r="EW311" s="198"/>
      <c r="EX311" s="198"/>
      <c r="EY311" s="198"/>
      <c r="EZ311" s="198"/>
      <c r="FA311" s="198"/>
      <c r="FB311" s="198"/>
      <c r="FC311" s="198"/>
    </row>
    <row r="312" spans="2:159" x14ac:dyDescent="0.25">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BV312" s="107"/>
      <c r="BW312" s="198"/>
      <c r="BX312" s="198"/>
      <c r="BY312" s="198"/>
      <c r="BZ312" s="198"/>
      <c r="CA312" s="198"/>
      <c r="CB312" s="198"/>
      <c r="CC312" s="198"/>
      <c r="CD312" s="198"/>
      <c r="EV312" s="198"/>
      <c r="EW312" s="198"/>
      <c r="EX312" s="198"/>
      <c r="EY312" s="198"/>
      <c r="EZ312" s="198"/>
      <c r="FA312" s="198"/>
      <c r="FB312" s="198"/>
      <c r="FC312" s="198"/>
    </row>
    <row r="313" spans="2:159" x14ac:dyDescent="0.25">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BV313" s="107"/>
      <c r="BW313" s="198"/>
      <c r="BX313" s="198"/>
      <c r="BY313" s="198"/>
      <c r="BZ313" s="198"/>
      <c r="CA313" s="198"/>
      <c r="CB313" s="198"/>
      <c r="CC313" s="198"/>
      <c r="CD313" s="198"/>
      <c r="EV313" s="198"/>
      <c r="EW313" s="198"/>
      <c r="EX313" s="198"/>
      <c r="EY313" s="198"/>
      <c r="EZ313" s="198"/>
      <c r="FA313" s="198"/>
      <c r="FB313" s="198"/>
      <c r="FC313" s="198"/>
    </row>
    <row r="314" spans="2:159" x14ac:dyDescent="0.25">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BV314" s="107"/>
      <c r="BW314" s="198"/>
      <c r="BX314" s="198"/>
      <c r="BY314" s="198"/>
      <c r="BZ314" s="198"/>
      <c r="CA314" s="198"/>
      <c r="CB314" s="198"/>
      <c r="CC314" s="198"/>
      <c r="CD314" s="198"/>
      <c r="EV314" s="198"/>
      <c r="EW314" s="198"/>
      <c r="EX314" s="198"/>
      <c r="EY314" s="198"/>
      <c r="EZ314" s="198"/>
      <c r="FA314" s="198"/>
      <c r="FB314" s="198"/>
      <c r="FC314" s="198"/>
    </row>
    <row r="315" spans="2:159" x14ac:dyDescent="0.25">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BV315" s="107"/>
      <c r="BW315" s="198"/>
      <c r="BX315" s="198"/>
      <c r="BY315" s="198"/>
      <c r="BZ315" s="198"/>
      <c r="CA315" s="198"/>
      <c r="CB315" s="198"/>
      <c r="CC315" s="198"/>
      <c r="CD315" s="198"/>
      <c r="EV315" s="198"/>
      <c r="EW315" s="198"/>
      <c r="EX315" s="198"/>
      <c r="EY315" s="198"/>
      <c r="EZ315" s="198"/>
      <c r="FA315" s="198"/>
      <c r="FB315" s="198"/>
      <c r="FC315" s="198"/>
    </row>
    <row r="316" spans="2:159" x14ac:dyDescent="0.25">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BV316" s="107"/>
      <c r="BW316" s="198"/>
      <c r="BX316" s="198"/>
      <c r="BY316" s="198"/>
      <c r="BZ316" s="198"/>
      <c r="CA316" s="198"/>
      <c r="CB316" s="198"/>
      <c r="CC316" s="198"/>
      <c r="CD316" s="198"/>
      <c r="EV316" s="198"/>
      <c r="EW316" s="198"/>
      <c r="EX316" s="198"/>
      <c r="EY316" s="198"/>
      <c r="EZ316" s="198"/>
      <c r="FA316" s="198"/>
      <c r="FB316" s="198"/>
      <c r="FC316" s="198"/>
    </row>
    <row r="317" spans="2:159" x14ac:dyDescent="0.25">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BV317" s="107"/>
      <c r="BW317" s="198"/>
      <c r="BX317" s="198"/>
      <c r="BY317" s="198"/>
      <c r="BZ317" s="198"/>
      <c r="CA317" s="198"/>
      <c r="CB317" s="198"/>
      <c r="CC317" s="198"/>
      <c r="CD317" s="198"/>
      <c r="EV317" s="198"/>
      <c r="EW317" s="198"/>
      <c r="EX317" s="198"/>
      <c r="EY317" s="198"/>
      <c r="EZ317" s="198"/>
      <c r="FA317" s="198"/>
      <c r="FB317" s="198"/>
      <c r="FC317" s="198"/>
    </row>
    <row r="318" spans="2:159" x14ac:dyDescent="0.25">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c r="BV318" s="107"/>
      <c r="BW318" s="198"/>
      <c r="BX318" s="198"/>
      <c r="BY318" s="198"/>
      <c r="BZ318" s="198"/>
      <c r="CA318" s="198"/>
      <c r="CB318" s="198"/>
      <c r="CC318" s="198"/>
      <c r="CD318" s="198"/>
      <c r="EV318" s="198"/>
      <c r="EW318" s="198"/>
      <c r="EX318" s="198"/>
      <c r="EY318" s="198"/>
      <c r="EZ318" s="198"/>
      <c r="FA318" s="198"/>
      <c r="FB318" s="198"/>
      <c r="FC318" s="198"/>
    </row>
    <row r="319" spans="2:159" x14ac:dyDescent="0.25">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c r="BV319" s="107"/>
      <c r="BW319" s="198"/>
      <c r="BX319" s="198"/>
      <c r="BY319" s="198"/>
      <c r="BZ319" s="198"/>
      <c r="CA319" s="198"/>
      <c r="CB319" s="198"/>
      <c r="CC319" s="198"/>
      <c r="CD319" s="198"/>
      <c r="EV319" s="198"/>
      <c r="EW319" s="198"/>
      <c r="EX319" s="198"/>
      <c r="EY319" s="198"/>
      <c r="EZ319" s="198"/>
      <c r="FA319" s="198"/>
      <c r="FB319" s="198"/>
      <c r="FC319" s="198"/>
    </row>
    <row r="320" spans="2:159" x14ac:dyDescent="0.25">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c r="BV320" s="107"/>
      <c r="BW320" s="198"/>
      <c r="BX320" s="198"/>
      <c r="BY320" s="198"/>
      <c r="BZ320" s="198"/>
      <c r="CA320" s="198"/>
      <c r="CB320" s="198"/>
      <c r="CC320" s="198"/>
      <c r="CD320" s="198"/>
      <c r="EV320" s="198"/>
      <c r="EW320" s="198"/>
      <c r="EX320" s="198"/>
      <c r="EY320" s="198"/>
      <c r="EZ320" s="198"/>
      <c r="FA320" s="198"/>
      <c r="FB320" s="198"/>
      <c r="FC320" s="198"/>
    </row>
    <row r="321" spans="2:159" x14ac:dyDescent="0.25">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c r="BV321" s="107"/>
      <c r="BW321" s="198"/>
      <c r="BX321" s="198"/>
      <c r="BY321" s="198"/>
      <c r="BZ321" s="198"/>
      <c r="CA321" s="198"/>
      <c r="CB321" s="198"/>
      <c r="CC321" s="198"/>
      <c r="CD321" s="198"/>
      <c r="EV321" s="198"/>
      <c r="EW321" s="198"/>
      <c r="EX321" s="198"/>
      <c r="EY321" s="198"/>
      <c r="EZ321" s="198"/>
      <c r="FA321" s="198"/>
      <c r="FB321" s="198"/>
      <c r="FC321" s="198"/>
    </row>
    <row r="322" spans="2:159" x14ac:dyDescent="0.25">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c r="BV322" s="107"/>
      <c r="BW322" s="198"/>
      <c r="BX322" s="198"/>
      <c r="BY322" s="198"/>
      <c r="BZ322" s="198"/>
      <c r="CA322" s="198"/>
      <c r="CB322" s="198"/>
      <c r="CC322" s="198"/>
      <c r="CD322" s="198"/>
      <c r="EV322" s="198"/>
      <c r="EW322" s="198"/>
      <c r="EX322" s="198"/>
      <c r="EY322" s="198"/>
      <c r="EZ322" s="198"/>
      <c r="FA322" s="198"/>
      <c r="FB322" s="198"/>
      <c r="FC322" s="198"/>
    </row>
    <row r="323" spans="2:159" x14ac:dyDescent="0.25">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c r="BV323" s="107"/>
      <c r="BW323" s="198"/>
      <c r="BX323" s="198"/>
      <c r="BY323" s="198"/>
      <c r="BZ323" s="198"/>
      <c r="CA323" s="198"/>
      <c r="CB323" s="198"/>
      <c r="CC323" s="198"/>
      <c r="CD323" s="198"/>
      <c r="EV323" s="198"/>
      <c r="EW323" s="198"/>
      <c r="EX323" s="198"/>
      <c r="EY323" s="198"/>
      <c r="EZ323" s="198"/>
      <c r="FA323" s="198"/>
      <c r="FB323" s="198"/>
      <c r="FC323" s="198"/>
    </row>
    <row r="324" spans="2:159" x14ac:dyDescent="0.25">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BV324" s="107"/>
      <c r="BW324" s="198"/>
      <c r="BX324" s="198"/>
      <c r="BY324" s="198"/>
      <c r="BZ324" s="198"/>
      <c r="CA324" s="198"/>
      <c r="CB324" s="198"/>
      <c r="CC324" s="198"/>
      <c r="CD324" s="198"/>
      <c r="EV324" s="198"/>
      <c r="EW324" s="198"/>
      <c r="EX324" s="198"/>
      <c r="EY324" s="198"/>
      <c r="EZ324" s="198"/>
      <c r="FA324" s="198"/>
      <c r="FB324" s="198"/>
      <c r="FC324" s="198"/>
    </row>
    <row r="325" spans="2:159" x14ac:dyDescent="0.25">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BV325" s="107"/>
      <c r="BW325" s="198"/>
      <c r="BX325" s="198"/>
      <c r="BY325" s="198"/>
      <c r="BZ325" s="198"/>
      <c r="CA325" s="198"/>
      <c r="CB325" s="198"/>
      <c r="CC325" s="198"/>
      <c r="CD325" s="198"/>
      <c r="EV325" s="198"/>
      <c r="EW325" s="198"/>
      <c r="EX325" s="198"/>
      <c r="EY325" s="198"/>
      <c r="EZ325" s="198"/>
      <c r="FA325" s="198"/>
      <c r="FB325" s="198"/>
      <c r="FC325" s="198"/>
    </row>
    <row r="326" spans="2:159" x14ac:dyDescent="0.25">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BV326" s="107"/>
      <c r="BW326" s="198"/>
      <c r="BX326" s="198"/>
      <c r="BY326" s="198"/>
      <c r="BZ326" s="198"/>
      <c r="CA326" s="198"/>
      <c r="CB326" s="198"/>
      <c r="CC326" s="198"/>
      <c r="CD326" s="198"/>
      <c r="EV326" s="198"/>
      <c r="EW326" s="198"/>
      <c r="EX326" s="198"/>
      <c r="EY326" s="198"/>
      <c r="EZ326" s="198"/>
      <c r="FA326" s="198"/>
      <c r="FB326" s="198"/>
      <c r="FC326" s="198"/>
    </row>
    <row r="327" spans="2:159" x14ac:dyDescent="0.25">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BV327" s="107"/>
      <c r="BW327" s="198"/>
      <c r="BX327" s="198"/>
      <c r="BY327" s="198"/>
      <c r="BZ327" s="198"/>
      <c r="CA327" s="198"/>
      <c r="CB327" s="198"/>
      <c r="CC327" s="198"/>
      <c r="CD327" s="198"/>
      <c r="EV327" s="198"/>
      <c r="EW327" s="198"/>
      <c r="EX327" s="198"/>
      <c r="EY327" s="198"/>
      <c r="EZ327" s="198"/>
      <c r="FA327" s="198"/>
      <c r="FB327" s="198"/>
      <c r="FC327" s="198"/>
    </row>
    <row r="328" spans="2:159" x14ac:dyDescent="0.25">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BV328" s="107"/>
      <c r="BW328" s="198"/>
      <c r="BX328" s="198"/>
      <c r="BY328" s="198"/>
      <c r="BZ328" s="198"/>
      <c r="CA328" s="198"/>
      <c r="CB328" s="198"/>
      <c r="CC328" s="198"/>
      <c r="CD328" s="198"/>
      <c r="EV328" s="198"/>
      <c r="EW328" s="198"/>
      <c r="EX328" s="198"/>
      <c r="EY328" s="198"/>
      <c r="EZ328" s="198"/>
      <c r="FA328" s="198"/>
      <c r="FB328" s="198"/>
      <c r="FC328" s="198"/>
    </row>
    <row r="329" spans="2:159" x14ac:dyDescent="0.25">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BV329" s="107"/>
      <c r="BW329" s="198"/>
      <c r="BX329" s="198"/>
      <c r="BY329" s="198"/>
      <c r="BZ329" s="198"/>
      <c r="CA329" s="198"/>
      <c r="CB329" s="198"/>
      <c r="CC329" s="198"/>
      <c r="CD329" s="198"/>
      <c r="EV329" s="198"/>
      <c r="EW329" s="198"/>
      <c r="EX329" s="198"/>
      <c r="EY329" s="198"/>
      <c r="EZ329" s="198"/>
      <c r="FA329" s="198"/>
      <c r="FB329" s="198"/>
      <c r="FC329" s="198"/>
    </row>
    <row r="330" spans="2:159" x14ac:dyDescent="0.25">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BV330" s="107"/>
      <c r="BW330" s="198"/>
      <c r="BX330" s="198"/>
      <c r="BY330" s="198"/>
      <c r="BZ330" s="198"/>
      <c r="CA330" s="198"/>
      <c r="CB330" s="198"/>
      <c r="CC330" s="198"/>
      <c r="CD330" s="198"/>
      <c r="EV330" s="198"/>
      <c r="EW330" s="198"/>
      <c r="EX330" s="198"/>
      <c r="EY330" s="198"/>
      <c r="EZ330" s="198"/>
      <c r="FA330" s="198"/>
      <c r="FB330" s="198"/>
      <c r="FC330" s="198"/>
    </row>
    <row r="331" spans="2:159" x14ac:dyDescent="0.25">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BV331" s="107"/>
      <c r="BW331" s="198"/>
      <c r="BX331" s="198"/>
      <c r="BY331" s="198"/>
      <c r="BZ331" s="198"/>
      <c r="CA331" s="198"/>
      <c r="CB331" s="198"/>
      <c r="CC331" s="198"/>
      <c r="CD331" s="198"/>
      <c r="EV331" s="198"/>
      <c r="EW331" s="198"/>
      <c r="EX331" s="198"/>
      <c r="EY331" s="198"/>
      <c r="EZ331" s="198"/>
      <c r="FA331" s="198"/>
      <c r="FB331" s="198"/>
      <c r="FC331" s="198"/>
    </row>
    <row r="332" spans="2:159" x14ac:dyDescent="0.25">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BV332" s="107"/>
      <c r="BW332" s="198"/>
      <c r="BX332" s="198"/>
      <c r="BY332" s="198"/>
      <c r="BZ332" s="198"/>
      <c r="CA332" s="198"/>
      <c r="CB332" s="198"/>
      <c r="CC332" s="198"/>
      <c r="CD332" s="198"/>
      <c r="EV332" s="198"/>
      <c r="EW332" s="198"/>
      <c r="EX332" s="198"/>
      <c r="EY332" s="198"/>
      <c r="EZ332" s="198"/>
      <c r="FA332" s="198"/>
      <c r="FB332" s="198"/>
      <c r="FC332" s="198"/>
    </row>
    <row r="333" spans="2:159" x14ac:dyDescent="0.25">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BV333" s="107"/>
      <c r="BW333" s="198"/>
      <c r="BX333" s="198"/>
      <c r="BY333" s="198"/>
      <c r="BZ333" s="198"/>
      <c r="CA333" s="198"/>
      <c r="CB333" s="198"/>
      <c r="CC333" s="198"/>
      <c r="CD333" s="198"/>
      <c r="EV333" s="198"/>
      <c r="EW333" s="198"/>
      <c r="EX333" s="198"/>
      <c r="EY333" s="198"/>
      <c r="EZ333" s="198"/>
      <c r="FA333" s="198"/>
      <c r="FB333" s="198"/>
      <c r="FC333" s="198"/>
    </row>
    <row r="334" spans="2:159" x14ac:dyDescent="0.25">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BV334" s="107"/>
      <c r="BW334" s="198"/>
      <c r="BX334" s="198"/>
      <c r="BY334" s="198"/>
      <c r="BZ334" s="198"/>
      <c r="CA334" s="198"/>
      <c r="CB334" s="198"/>
      <c r="CC334" s="198"/>
      <c r="CD334" s="198"/>
      <c r="EV334" s="198"/>
      <c r="EW334" s="198"/>
      <c r="EX334" s="198"/>
      <c r="EY334" s="198"/>
      <c r="EZ334" s="198"/>
      <c r="FA334" s="198"/>
      <c r="FB334" s="198"/>
      <c r="FC334" s="198"/>
    </row>
    <row r="335" spans="2:159" x14ac:dyDescent="0.25">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BV335" s="107"/>
      <c r="BW335" s="198"/>
      <c r="BX335" s="198"/>
      <c r="BY335" s="198"/>
      <c r="BZ335" s="198"/>
      <c r="CA335" s="198"/>
      <c r="CB335" s="198"/>
      <c r="CC335" s="198"/>
      <c r="CD335" s="198"/>
      <c r="EV335" s="198"/>
      <c r="EW335" s="198"/>
      <c r="EX335" s="198"/>
      <c r="EY335" s="198"/>
      <c r="EZ335" s="198"/>
      <c r="FA335" s="198"/>
      <c r="FB335" s="198"/>
      <c r="FC335" s="198"/>
    </row>
    <row r="336" spans="2:159" x14ac:dyDescent="0.25">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BV336" s="107"/>
      <c r="BW336" s="198"/>
      <c r="BX336" s="198"/>
      <c r="BY336" s="198"/>
      <c r="BZ336" s="198"/>
      <c r="CA336" s="198"/>
      <c r="CB336" s="198"/>
      <c r="CC336" s="198"/>
      <c r="CD336" s="198"/>
      <c r="EV336" s="198"/>
      <c r="EW336" s="198"/>
      <c r="EX336" s="198"/>
      <c r="EY336" s="198"/>
      <c r="EZ336" s="198"/>
      <c r="FA336" s="198"/>
      <c r="FB336" s="198"/>
      <c r="FC336" s="198"/>
    </row>
    <row r="337" spans="2:159" x14ac:dyDescent="0.25">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BV337" s="107"/>
      <c r="BW337" s="198"/>
      <c r="BX337" s="198"/>
      <c r="BY337" s="198"/>
      <c r="BZ337" s="198"/>
      <c r="CA337" s="198"/>
      <c r="CB337" s="198"/>
      <c r="CC337" s="198"/>
      <c r="CD337" s="198"/>
      <c r="EV337" s="198"/>
      <c r="EW337" s="198"/>
      <c r="EX337" s="198"/>
      <c r="EY337" s="198"/>
      <c r="EZ337" s="198"/>
      <c r="FA337" s="198"/>
      <c r="FB337" s="198"/>
      <c r="FC337" s="198"/>
    </row>
    <row r="338" spans="2:159" x14ac:dyDescent="0.25">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BV338" s="107"/>
      <c r="BW338" s="198"/>
      <c r="BX338" s="198"/>
      <c r="BY338" s="198"/>
      <c r="BZ338" s="198"/>
      <c r="CA338" s="198"/>
      <c r="CB338" s="198"/>
      <c r="CC338" s="198"/>
      <c r="CD338" s="198"/>
      <c r="EV338" s="198"/>
      <c r="EW338" s="198"/>
      <c r="EX338" s="198"/>
      <c r="EY338" s="198"/>
      <c r="EZ338" s="198"/>
      <c r="FA338" s="198"/>
      <c r="FB338" s="198"/>
      <c r="FC338" s="198"/>
    </row>
    <row r="339" spans="2:159" x14ac:dyDescent="0.25">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BV339" s="107"/>
      <c r="BW339" s="198"/>
      <c r="BX339" s="198"/>
      <c r="BY339" s="198"/>
      <c r="BZ339" s="198"/>
      <c r="CA339" s="198"/>
      <c r="CB339" s="198"/>
      <c r="CC339" s="198"/>
      <c r="CD339" s="198"/>
      <c r="EV339" s="198"/>
      <c r="EW339" s="198"/>
      <c r="EX339" s="198"/>
      <c r="EY339" s="198"/>
      <c r="EZ339" s="198"/>
      <c r="FA339" s="198"/>
      <c r="FB339" s="198"/>
      <c r="FC339" s="198"/>
    </row>
    <row r="340" spans="2:159" x14ac:dyDescent="0.25">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BV340" s="107"/>
      <c r="BW340" s="198"/>
      <c r="BX340" s="198"/>
      <c r="BY340" s="198"/>
      <c r="BZ340" s="198"/>
      <c r="CA340" s="198"/>
      <c r="CB340" s="198"/>
      <c r="CC340" s="198"/>
      <c r="CD340" s="198"/>
      <c r="EV340" s="198"/>
      <c r="EW340" s="198"/>
      <c r="EX340" s="198"/>
      <c r="EY340" s="198"/>
      <c r="EZ340" s="198"/>
      <c r="FA340" s="198"/>
      <c r="FB340" s="198"/>
      <c r="FC340" s="198"/>
    </row>
    <row r="341" spans="2:159" x14ac:dyDescent="0.25">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BV341" s="107"/>
      <c r="BW341" s="198"/>
      <c r="BX341" s="198"/>
      <c r="BY341" s="198"/>
      <c r="BZ341" s="198"/>
      <c r="CA341" s="198"/>
      <c r="CB341" s="198"/>
      <c r="CC341" s="198"/>
      <c r="CD341" s="198"/>
      <c r="EV341" s="198"/>
      <c r="EW341" s="198"/>
      <c r="EX341" s="198"/>
      <c r="EY341" s="198"/>
      <c r="EZ341" s="198"/>
      <c r="FA341" s="198"/>
      <c r="FB341" s="198"/>
      <c r="FC341" s="198"/>
    </row>
    <row r="342" spans="2:159" x14ac:dyDescent="0.25">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c r="BV342" s="107"/>
      <c r="BW342" s="198"/>
      <c r="BX342" s="198"/>
      <c r="BY342" s="198"/>
      <c r="BZ342" s="198"/>
      <c r="CA342" s="198"/>
      <c r="CB342" s="198"/>
      <c r="CC342" s="198"/>
      <c r="CD342" s="198"/>
      <c r="EV342" s="198"/>
      <c r="EW342" s="198"/>
      <c r="EX342" s="198"/>
      <c r="EY342" s="198"/>
      <c r="EZ342" s="198"/>
      <c r="FA342" s="198"/>
      <c r="FB342" s="198"/>
      <c r="FC342" s="198"/>
    </row>
    <row r="343" spans="2:159" x14ac:dyDescent="0.25">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c r="BV343" s="107"/>
      <c r="BW343" s="198"/>
      <c r="BX343" s="198"/>
      <c r="BY343" s="198"/>
      <c r="BZ343" s="198"/>
      <c r="CA343" s="198"/>
      <c r="CB343" s="198"/>
      <c r="CC343" s="198"/>
      <c r="CD343" s="198"/>
      <c r="EV343" s="198"/>
      <c r="EW343" s="198"/>
      <c r="EX343" s="198"/>
      <c r="EY343" s="198"/>
      <c r="EZ343" s="198"/>
      <c r="FA343" s="198"/>
      <c r="FB343" s="198"/>
      <c r="FC343" s="198"/>
    </row>
    <row r="344" spans="2:159" x14ac:dyDescent="0.25">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c r="BV344" s="107"/>
      <c r="BW344" s="198"/>
      <c r="BX344" s="198"/>
      <c r="BY344" s="198"/>
      <c r="BZ344" s="198"/>
      <c r="CA344" s="198"/>
      <c r="CB344" s="198"/>
      <c r="CC344" s="198"/>
      <c r="CD344" s="198"/>
      <c r="EV344" s="198"/>
      <c r="EW344" s="198"/>
      <c r="EX344" s="198"/>
      <c r="EY344" s="198"/>
      <c r="EZ344" s="198"/>
      <c r="FA344" s="198"/>
      <c r="FB344" s="198"/>
      <c r="FC344" s="198"/>
    </row>
    <row r="345" spans="2:159" x14ac:dyDescent="0.25">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c r="BV345" s="107"/>
      <c r="BW345" s="198"/>
      <c r="BX345" s="198"/>
      <c r="BY345" s="198"/>
      <c r="BZ345" s="198"/>
      <c r="CA345" s="198"/>
      <c r="CB345" s="198"/>
      <c r="CC345" s="198"/>
      <c r="CD345" s="198"/>
      <c r="EV345" s="198"/>
      <c r="EW345" s="198"/>
      <c r="EX345" s="198"/>
      <c r="EY345" s="198"/>
      <c r="EZ345" s="198"/>
      <c r="FA345" s="198"/>
      <c r="FB345" s="198"/>
      <c r="FC345" s="198"/>
    </row>
    <row r="346" spans="2:159" x14ac:dyDescent="0.25">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BV346" s="107"/>
      <c r="BW346" s="198"/>
      <c r="BX346" s="198"/>
      <c r="BY346" s="198"/>
      <c r="BZ346" s="198"/>
      <c r="CA346" s="198"/>
      <c r="CB346" s="198"/>
      <c r="CC346" s="198"/>
      <c r="CD346" s="198"/>
      <c r="EV346" s="198"/>
      <c r="EW346" s="198"/>
      <c r="EX346" s="198"/>
      <c r="EY346" s="198"/>
      <c r="EZ346" s="198"/>
      <c r="FA346" s="198"/>
      <c r="FB346" s="198"/>
      <c r="FC346" s="198"/>
    </row>
    <row r="347" spans="2:159" x14ac:dyDescent="0.25">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BV347" s="107"/>
      <c r="BW347" s="198"/>
      <c r="BX347" s="198"/>
      <c r="BY347" s="198"/>
      <c r="BZ347" s="198"/>
      <c r="CA347" s="198"/>
      <c r="CB347" s="198"/>
      <c r="CC347" s="198"/>
      <c r="CD347" s="198"/>
      <c r="EV347" s="198"/>
      <c r="EW347" s="198"/>
      <c r="EX347" s="198"/>
      <c r="EY347" s="198"/>
      <c r="EZ347" s="198"/>
      <c r="FA347" s="198"/>
      <c r="FB347" s="198"/>
      <c r="FC347" s="198"/>
    </row>
    <row r="348" spans="2:159" x14ac:dyDescent="0.25">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BV348" s="107"/>
      <c r="BW348" s="198"/>
      <c r="BX348" s="198"/>
      <c r="BY348" s="198"/>
      <c r="BZ348" s="198"/>
      <c r="CA348" s="198"/>
      <c r="CB348" s="198"/>
      <c r="CC348" s="198"/>
      <c r="CD348" s="198"/>
      <c r="EV348" s="198"/>
      <c r="EW348" s="198"/>
      <c r="EX348" s="198"/>
      <c r="EY348" s="198"/>
      <c r="EZ348" s="198"/>
      <c r="FA348" s="198"/>
      <c r="FB348" s="198"/>
      <c r="FC348" s="198"/>
    </row>
    <row r="349" spans="2:159" x14ac:dyDescent="0.25">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BV349" s="107"/>
      <c r="BW349" s="198"/>
      <c r="BX349" s="198"/>
      <c r="BY349" s="198"/>
      <c r="BZ349" s="198"/>
      <c r="CA349" s="198"/>
      <c r="CB349" s="198"/>
      <c r="CC349" s="198"/>
      <c r="CD349" s="198"/>
      <c r="EV349" s="198"/>
      <c r="EW349" s="198"/>
      <c r="EX349" s="198"/>
      <c r="EY349" s="198"/>
      <c r="EZ349" s="198"/>
      <c r="FA349" s="198"/>
      <c r="FB349" s="198"/>
      <c r="FC349" s="198"/>
    </row>
    <row r="350" spans="2:159" x14ac:dyDescent="0.25">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BV350" s="107"/>
      <c r="BW350" s="198"/>
      <c r="BX350" s="198"/>
      <c r="BY350" s="198"/>
      <c r="BZ350" s="198"/>
      <c r="CA350" s="198"/>
      <c r="CB350" s="198"/>
      <c r="CC350" s="198"/>
      <c r="CD350" s="198"/>
      <c r="EV350" s="198"/>
      <c r="EW350" s="198"/>
      <c r="EX350" s="198"/>
      <c r="EY350" s="198"/>
      <c r="EZ350" s="198"/>
      <c r="FA350" s="198"/>
      <c r="FB350" s="198"/>
      <c r="FC350" s="198"/>
    </row>
    <row r="351" spans="2:159" x14ac:dyDescent="0.25">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BV351" s="107"/>
      <c r="BW351" s="198"/>
      <c r="BX351" s="198"/>
      <c r="BY351" s="198"/>
      <c r="BZ351" s="198"/>
      <c r="CA351" s="198"/>
      <c r="CB351" s="198"/>
      <c r="CC351" s="198"/>
      <c r="CD351" s="198"/>
      <c r="EV351" s="198"/>
      <c r="EW351" s="198"/>
      <c r="EX351" s="198"/>
      <c r="EY351" s="198"/>
      <c r="EZ351" s="198"/>
      <c r="FA351" s="198"/>
      <c r="FB351" s="198"/>
      <c r="FC351" s="198"/>
    </row>
    <row r="352" spans="2:159" x14ac:dyDescent="0.25">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BV352" s="107"/>
      <c r="BW352" s="198"/>
      <c r="BX352" s="198"/>
      <c r="BY352" s="198"/>
      <c r="BZ352" s="198"/>
      <c r="CA352" s="198"/>
      <c r="CB352" s="198"/>
      <c r="CC352" s="198"/>
      <c r="CD352" s="198"/>
      <c r="EV352" s="198"/>
      <c r="EW352" s="198"/>
      <c r="EX352" s="198"/>
      <c r="EY352" s="198"/>
      <c r="EZ352" s="198"/>
      <c r="FA352" s="198"/>
      <c r="FB352" s="198"/>
      <c r="FC352" s="198"/>
    </row>
    <row r="353" spans="2:159" x14ac:dyDescent="0.25">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BV353" s="107"/>
      <c r="BW353" s="198"/>
      <c r="BX353" s="198"/>
      <c r="BY353" s="198"/>
      <c r="BZ353" s="198"/>
      <c r="CA353" s="198"/>
      <c r="CB353" s="198"/>
      <c r="CC353" s="198"/>
      <c r="CD353" s="198"/>
      <c r="EV353" s="198"/>
      <c r="EW353" s="198"/>
      <c r="EX353" s="198"/>
      <c r="EY353" s="198"/>
      <c r="EZ353" s="198"/>
      <c r="FA353" s="198"/>
      <c r="FB353" s="198"/>
      <c r="FC353" s="198"/>
    </row>
    <row r="354" spans="2:159" x14ac:dyDescent="0.25">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BV354" s="60"/>
      <c r="BW354" s="198"/>
      <c r="BX354" s="198"/>
      <c r="BY354" s="198"/>
      <c r="BZ354" s="198"/>
      <c r="CA354" s="198"/>
      <c r="CB354" s="198"/>
      <c r="CC354" s="198"/>
      <c r="CD354" s="198"/>
      <c r="EV354" s="198"/>
      <c r="EW354" s="198"/>
      <c r="EX354" s="198"/>
      <c r="EY354" s="198"/>
      <c r="EZ354" s="198"/>
      <c r="FA354" s="198"/>
      <c r="FB354" s="198"/>
      <c r="FC354" s="198"/>
    </row>
    <row r="355" spans="2:159" x14ac:dyDescent="0.25">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spans="2:159" x14ac:dyDescent="0.25">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spans="2:159" x14ac:dyDescent="0.25">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spans="2:159" x14ac:dyDescent="0.25">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spans="2:159" x14ac:dyDescent="0.25">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spans="2:159" x14ac:dyDescent="0.25">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spans="2:159" x14ac:dyDescent="0.25">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spans="2:159" x14ac:dyDescent="0.25">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spans="2:159" x14ac:dyDescent="0.25">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spans="2:159" x14ac:dyDescent="0.25">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spans="2:159" x14ac:dyDescent="0.25">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spans="2:159" x14ac:dyDescent="0.25">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spans="2:159" x14ac:dyDescent="0.25">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spans="2:159" x14ac:dyDescent="0.25">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spans="2:26" x14ac:dyDescent="0.25">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spans="2:26" x14ac:dyDescent="0.25">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spans="2:26" x14ac:dyDescent="0.25">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spans="2:26" x14ac:dyDescent="0.25">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spans="2:26" x14ac:dyDescent="0.25">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spans="2:26" x14ac:dyDescent="0.25">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spans="2:26" x14ac:dyDescent="0.25">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spans="2:26" x14ac:dyDescent="0.25">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spans="2:26" x14ac:dyDescent="0.25">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spans="2:26" x14ac:dyDescent="0.25">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spans="2:26" x14ac:dyDescent="0.25">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spans="2:26" x14ac:dyDescent="0.25">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spans="2:26" x14ac:dyDescent="0.25">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spans="2:26" x14ac:dyDescent="0.25">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spans="2:26" x14ac:dyDescent="0.25">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spans="2:26" x14ac:dyDescent="0.25">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spans="2:26" x14ac:dyDescent="0.25">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spans="2:26" x14ac:dyDescent="0.25">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spans="2:26" x14ac:dyDescent="0.25">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spans="2:26" x14ac:dyDescent="0.25">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spans="2:26" x14ac:dyDescent="0.25">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spans="2:26" x14ac:dyDescent="0.25">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spans="2:26" x14ac:dyDescent="0.25">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spans="2:26" x14ac:dyDescent="0.25">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spans="2:26" x14ac:dyDescent="0.25">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spans="2:26" x14ac:dyDescent="0.25">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spans="2:26" x14ac:dyDescent="0.25">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spans="2:26" x14ac:dyDescent="0.25">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spans="2:26" x14ac:dyDescent="0.25">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spans="2:26" x14ac:dyDescent="0.25">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spans="2:26" x14ac:dyDescent="0.25">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spans="2:26" x14ac:dyDescent="0.25">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spans="2:26" x14ac:dyDescent="0.25">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spans="2:26" x14ac:dyDescent="0.25">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spans="2:26" x14ac:dyDescent="0.25">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spans="2:26" x14ac:dyDescent="0.25">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spans="2:26" x14ac:dyDescent="0.25">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spans="2:26" x14ac:dyDescent="0.25">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spans="2:26" x14ac:dyDescent="0.25">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spans="2:26" x14ac:dyDescent="0.25">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spans="2:26" x14ac:dyDescent="0.25">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spans="2:26" x14ac:dyDescent="0.25">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spans="2:26" x14ac:dyDescent="0.25">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spans="2:26" x14ac:dyDescent="0.25">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spans="2:26" x14ac:dyDescent="0.25">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spans="2:26" x14ac:dyDescent="0.25">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spans="2:26" x14ac:dyDescent="0.25">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spans="2:26" x14ac:dyDescent="0.25">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spans="2:26" x14ac:dyDescent="0.25">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spans="2:26" x14ac:dyDescent="0.25">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spans="2:26" x14ac:dyDescent="0.25">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spans="2:26" x14ac:dyDescent="0.25">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spans="2:26" x14ac:dyDescent="0.25">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spans="2:26" x14ac:dyDescent="0.25">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spans="2:26" x14ac:dyDescent="0.25">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spans="2:26" x14ac:dyDescent="0.25">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spans="2:26" x14ac:dyDescent="0.25">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spans="2:26" x14ac:dyDescent="0.25">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spans="2:26" x14ac:dyDescent="0.25">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spans="2:26" x14ac:dyDescent="0.25">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spans="2:26" x14ac:dyDescent="0.25">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spans="2:26" x14ac:dyDescent="0.25">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spans="2:26" x14ac:dyDescent="0.25">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spans="2:26" x14ac:dyDescent="0.25">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spans="2:26" x14ac:dyDescent="0.25">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spans="2:26" x14ac:dyDescent="0.25">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spans="2:26" x14ac:dyDescent="0.25">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spans="2:26" x14ac:dyDescent="0.25">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spans="2:26" x14ac:dyDescent="0.25">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spans="2:26" x14ac:dyDescent="0.25">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spans="2:26" x14ac:dyDescent="0.25">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spans="2:26" x14ac:dyDescent="0.25">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spans="2:26" x14ac:dyDescent="0.25">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spans="2:26" x14ac:dyDescent="0.25">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spans="2:26" x14ac:dyDescent="0.25">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spans="2:26" x14ac:dyDescent="0.25">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spans="2:26" x14ac:dyDescent="0.25">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spans="2:26" x14ac:dyDescent="0.25">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spans="2:26" x14ac:dyDescent="0.25">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spans="2:26" x14ac:dyDescent="0.25">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spans="2:26" x14ac:dyDescent="0.25">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spans="2:26" x14ac:dyDescent="0.25">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spans="2:26" x14ac:dyDescent="0.25">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spans="2:26" x14ac:dyDescent="0.25">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spans="2:26" x14ac:dyDescent="0.25">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spans="2:26" x14ac:dyDescent="0.25">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spans="2:26" x14ac:dyDescent="0.25">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spans="2:26" x14ac:dyDescent="0.25">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spans="2:26" x14ac:dyDescent="0.25">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spans="2:26" x14ac:dyDescent="0.25">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spans="2:26" x14ac:dyDescent="0.25">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spans="2:26" x14ac:dyDescent="0.25">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spans="2:26" x14ac:dyDescent="0.25">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spans="2:26" x14ac:dyDescent="0.25">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spans="2:26" x14ac:dyDescent="0.25">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spans="2:26" x14ac:dyDescent="0.25">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spans="2:26" x14ac:dyDescent="0.25">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spans="2:26" x14ac:dyDescent="0.25">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spans="2:26" x14ac:dyDescent="0.25">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spans="2:26" x14ac:dyDescent="0.25">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spans="2:26" x14ac:dyDescent="0.25">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spans="2:26" x14ac:dyDescent="0.25">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spans="2:26" x14ac:dyDescent="0.25">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spans="2:26" x14ac:dyDescent="0.25">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spans="2:26" x14ac:dyDescent="0.25">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spans="2:26" x14ac:dyDescent="0.25">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spans="2:26" x14ac:dyDescent="0.25">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spans="2:26" x14ac:dyDescent="0.25">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spans="2:26" x14ac:dyDescent="0.25">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spans="2:26" x14ac:dyDescent="0.25">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spans="2:26" x14ac:dyDescent="0.25">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spans="2:26" x14ac:dyDescent="0.25">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spans="2:26" x14ac:dyDescent="0.25">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spans="2:26" x14ac:dyDescent="0.25">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spans="2:26" x14ac:dyDescent="0.25">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spans="2:26" x14ac:dyDescent="0.25">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spans="2:26" x14ac:dyDescent="0.25">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spans="2:26" x14ac:dyDescent="0.25">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spans="2:26" x14ac:dyDescent="0.25">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spans="2:26" x14ac:dyDescent="0.25">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spans="2:26" x14ac:dyDescent="0.25">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spans="2:26" x14ac:dyDescent="0.25">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spans="2:26" x14ac:dyDescent="0.25">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spans="2:26" x14ac:dyDescent="0.25">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spans="2:26" x14ac:dyDescent="0.25">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spans="2:26" x14ac:dyDescent="0.25">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spans="2:26" x14ac:dyDescent="0.25">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spans="2:26" x14ac:dyDescent="0.25">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spans="2:26" x14ac:dyDescent="0.25">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spans="2:26" x14ac:dyDescent="0.25">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spans="2:26" x14ac:dyDescent="0.25">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spans="2:26" x14ac:dyDescent="0.25">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spans="2:26" x14ac:dyDescent="0.25">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spans="2:26" x14ac:dyDescent="0.25">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spans="2:26" x14ac:dyDescent="0.25">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spans="2:26" x14ac:dyDescent="0.25">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spans="2:26" x14ac:dyDescent="0.25">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spans="2:26" x14ac:dyDescent="0.25">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spans="2:26" x14ac:dyDescent="0.25">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spans="2:26" x14ac:dyDescent="0.25">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spans="2:26" x14ac:dyDescent="0.25">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spans="2:26" x14ac:dyDescent="0.25">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spans="2:26" x14ac:dyDescent="0.25">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spans="2:26" x14ac:dyDescent="0.25">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spans="2:26" x14ac:dyDescent="0.25">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spans="2:26" x14ac:dyDescent="0.25">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spans="2:26" x14ac:dyDescent="0.25">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spans="2:26" x14ac:dyDescent="0.25">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spans="2:26" x14ac:dyDescent="0.25">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spans="2:26" x14ac:dyDescent="0.25">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spans="2:26" x14ac:dyDescent="0.25">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spans="2:26" x14ac:dyDescent="0.25">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spans="2:26" x14ac:dyDescent="0.25">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spans="2:26" x14ac:dyDescent="0.25">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spans="2:26" x14ac:dyDescent="0.25">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spans="2:26" x14ac:dyDescent="0.25">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spans="2:26" x14ac:dyDescent="0.25">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spans="2:26" x14ac:dyDescent="0.25">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spans="2:26" x14ac:dyDescent="0.25">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spans="2:26" x14ac:dyDescent="0.25">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spans="2:26" x14ac:dyDescent="0.25">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spans="2:26" x14ac:dyDescent="0.25">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spans="2:26" x14ac:dyDescent="0.25">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spans="2:26" x14ac:dyDescent="0.25">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spans="2:26" x14ac:dyDescent="0.25">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spans="2:26" x14ac:dyDescent="0.25">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spans="2:26" x14ac:dyDescent="0.25">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spans="2:26" x14ac:dyDescent="0.25">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spans="2:26" x14ac:dyDescent="0.25">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spans="2:26" x14ac:dyDescent="0.25">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spans="2:26" x14ac:dyDescent="0.25">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spans="2:26" x14ac:dyDescent="0.25">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spans="2:26" x14ac:dyDescent="0.25">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spans="2:26" x14ac:dyDescent="0.25">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spans="2:26" x14ac:dyDescent="0.25">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spans="2:26" x14ac:dyDescent="0.25">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spans="2:26" x14ac:dyDescent="0.25">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spans="2:26" x14ac:dyDescent="0.25">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spans="2:26" x14ac:dyDescent="0.25">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spans="2:26" x14ac:dyDescent="0.25">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spans="2:26" x14ac:dyDescent="0.25">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spans="2:26" x14ac:dyDescent="0.25">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spans="2:26" x14ac:dyDescent="0.25">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spans="2:26" x14ac:dyDescent="0.25">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spans="2:26" x14ac:dyDescent="0.25">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spans="2:26" x14ac:dyDescent="0.25">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spans="2:26" x14ac:dyDescent="0.25">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spans="2:26" x14ac:dyDescent="0.25">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spans="2:26" x14ac:dyDescent="0.25">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spans="2:26" x14ac:dyDescent="0.25">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spans="2:26" x14ac:dyDescent="0.25">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spans="2:26" x14ac:dyDescent="0.25">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spans="2:26" x14ac:dyDescent="0.25">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spans="2:26" x14ac:dyDescent="0.25">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spans="2:26" x14ac:dyDescent="0.25">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spans="2:26" x14ac:dyDescent="0.25">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spans="2:26" x14ac:dyDescent="0.25">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spans="2:26" x14ac:dyDescent="0.25">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spans="2:26" x14ac:dyDescent="0.25">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spans="2:26" x14ac:dyDescent="0.25">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spans="2:26" x14ac:dyDescent="0.25">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spans="2:26" x14ac:dyDescent="0.25">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spans="2:26" x14ac:dyDescent="0.25">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spans="2:26" x14ac:dyDescent="0.25">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spans="2:26" x14ac:dyDescent="0.25">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spans="2:26" x14ac:dyDescent="0.25">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spans="2:26" x14ac:dyDescent="0.25">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spans="2:26" x14ac:dyDescent="0.25">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spans="2:26" x14ac:dyDescent="0.25">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spans="2:26" x14ac:dyDescent="0.25">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spans="2:26" x14ac:dyDescent="0.25">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spans="2:26" x14ac:dyDescent="0.25">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spans="2:26" x14ac:dyDescent="0.25">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spans="2:26" x14ac:dyDescent="0.25">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spans="2:26" x14ac:dyDescent="0.25">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spans="2:26" x14ac:dyDescent="0.25">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spans="2:26" x14ac:dyDescent="0.25">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spans="2:26" x14ac:dyDescent="0.25">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spans="2:26" x14ac:dyDescent="0.25">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spans="2:26" x14ac:dyDescent="0.25">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spans="2:26" x14ac:dyDescent="0.25">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spans="2:26" x14ac:dyDescent="0.25">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spans="2:26" x14ac:dyDescent="0.25">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spans="2:26" x14ac:dyDescent="0.25">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spans="2:26" x14ac:dyDescent="0.25">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spans="2:26" x14ac:dyDescent="0.25">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spans="2:26" x14ac:dyDescent="0.25">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spans="2:26" x14ac:dyDescent="0.25">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spans="2:26" x14ac:dyDescent="0.25">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spans="2:26" x14ac:dyDescent="0.25">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spans="2:26" x14ac:dyDescent="0.25">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spans="2:26" x14ac:dyDescent="0.25">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spans="2:26" x14ac:dyDescent="0.25">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spans="2:26" x14ac:dyDescent="0.25">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spans="2:26" x14ac:dyDescent="0.25">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spans="2:26" x14ac:dyDescent="0.25">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spans="2:26" x14ac:dyDescent="0.25">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spans="2:26" x14ac:dyDescent="0.25">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spans="2:26" x14ac:dyDescent="0.25">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spans="2:26" x14ac:dyDescent="0.25">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spans="2:26" x14ac:dyDescent="0.25">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spans="2:26" x14ac:dyDescent="0.25">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spans="2:26" x14ac:dyDescent="0.25">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spans="2:26" x14ac:dyDescent="0.25">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spans="2:26" x14ac:dyDescent="0.25">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spans="2:26" x14ac:dyDescent="0.25">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spans="2:26" x14ac:dyDescent="0.25">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spans="2:26" x14ac:dyDescent="0.25">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spans="2:26" x14ac:dyDescent="0.25">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spans="2:26" x14ac:dyDescent="0.25">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spans="2:26" x14ac:dyDescent="0.25">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spans="2:26" x14ac:dyDescent="0.25">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spans="2:26" x14ac:dyDescent="0.25">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spans="2:26" x14ac:dyDescent="0.25">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spans="2:26" x14ac:dyDescent="0.25">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spans="2:26" x14ac:dyDescent="0.25">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spans="2:26" x14ac:dyDescent="0.25">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spans="2:26" x14ac:dyDescent="0.25">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spans="2:26" x14ac:dyDescent="0.25">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spans="2:26" x14ac:dyDescent="0.25">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spans="2:26" x14ac:dyDescent="0.25">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spans="2:26" x14ac:dyDescent="0.25">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spans="2:26" x14ac:dyDescent="0.25">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spans="2:26" x14ac:dyDescent="0.25">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spans="2:26" x14ac:dyDescent="0.25">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spans="2:26" x14ac:dyDescent="0.25">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spans="2:26" x14ac:dyDescent="0.25">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spans="2:26" x14ac:dyDescent="0.25">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spans="2:26" x14ac:dyDescent="0.25">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spans="2:26" x14ac:dyDescent="0.25">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spans="2:26" x14ac:dyDescent="0.25">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spans="2:26" x14ac:dyDescent="0.25">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spans="2:26" x14ac:dyDescent="0.25">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spans="2:26" x14ac:dyDescent="0.25">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spans="2:26" x14ac:dyDescent="0.25">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spans="2:26" x14ac:dyDescent="0.25">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spans="2:26" x14ac:dyDescent="0.25">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spans="2:26" x14ac:dyDescent="0.25">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spans="2:26" x14ac:dyDescent="0.25">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spans="2:26" x14ac:dyDescent="0.25">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spans="2:26" x14ac:dyDescent="0.25">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spans="2:26" x14ac:dyDescent="0.25">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spans="2:26" x14ac:dyDescent="0.25">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spans="2:26" x14ac:dyDescent="0.25">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spans="2:26" x14ac:dyDescent="0.25">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spans="2:26" x14ac:dyDescent="0.25">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spans="2:26" x14ac:dyDescent="0.25">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spans="2:26" x14ac:dyDescent="0.25">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spans="2:26" x14ac:dyDescent="0.25">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spans="2:26" x14ac:dyDescent="0.25">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spans="2:26" x14ac:dyDescent="0.25">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spans="2:26" x14ac:dyDescent="0.25">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spans="2:26" x14ac:dyDescent="0.25">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spans="2:26" x14ac:dyDescent="0.25">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spans="2:26" x14ac:dyDescent="0.25">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spans="2:26" x14ac:dyDescent="0.25">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spans="2:26" x14ac:dyDescent="0.25">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spans="2:26" x14ac:dyDescent="0.25">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spans="2:26" x14ac:dyDescent="0.25">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spans="2:26" x14ac:dyDescent="0.25">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spans="2:26" x14ac:dyDescent="0.25">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spans="2:26" x14ac:dyDescent="0.25">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spans="2:26" x14ac:dyDescent="0.25">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spans="2:26" x14ac:dyDescent="0.25">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spans="2:26" x14ac:dyDescent="0.25">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spans="2:26" x14ac:dyDescent="0.25">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spans="2:26" x14ac:dyDescent="0.25">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spans="2:26" x14ac:dyDescent="0.25">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spans="2:26" x14ac:dyDescent="0.25">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spans="2:26" x14ac:dyDescent="0.25">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spans="2:26" x14ac:dyDescent="0.25">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spans="2:26" x14ac:dyDescent="0.25">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spans="2:26" x14ac:dyDescent="0.25">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spans="2:26" x14ac:dyDescent="0.25">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spans="2:26" x14ac:dyDescent="0.25">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spans="2:26" x14ac:dyDescent="0.25">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spans="2:26" x14ac:dyDescent="0.25">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spans="2:26" x14ac:dyDescent="0.25">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spans="2:26" x14ac:dyDescent="0.25">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spans="2:26" x14ac:dyDescent="0.25">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spans="2:26" x14ac:dyDescent="0.25">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spans="2:26" x14ac:dyDescent="0.25">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spans="2:26" x14ac:dyDescent="0.25">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spans="2:26" x14ac:dyDescent="0.25">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spans="2:26" x14ac:dyDescent="0.25">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spans="2:26" x14ac:dyDescent="0.25">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spans="2:26" x14ac:dyDescent="0.25">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spans="2:26" x14ac:dyDescent="0.25">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spans="2:26" x14ac:dyDescent="0.25">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spans="2:26" x14ac:dyDescent="0.25">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spans="2:26" x14ac:dyDescent="0.25">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spans="2:26" x14ac:dyDescent="0.25">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spans="2:26" x14ac:dyDescent="0.25">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spans="2:26" x14ac:dyDescent="0.25">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spans="2:26" x14ac:dyDescent="0.25">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spans="2:26" x14ac:dyDescent="0.25">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spans="2:26" x14ac:dyDescent="0.25">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spans="2:26" x14ac:dyDescent="0.25">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spans="2:26" x14ac:dyDescent="0.25">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spans="2:26" x14ac:dyDescent="0.25">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spans="2:26" x14ac:dyDescent="0.25">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spans="2:26" x14ac:dyDescent="0.25">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spans="2:26" x14ac:dyDescent="0.25">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spans="2:26" x14ac:dyDescent="0.25">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spans="2:26" x14ac:dyDescent="0.25">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spans="2:26" x14ac:dyDescent="0.25">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spans="2:26" x14ac:dyDescent="0.25">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spans="2:26" x14ac:dyDescent="0.25">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spans="2:26" x14ac:dyDescent="0.25">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spans="2:26" x14ac:dyDescent="0.25">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spans="2:26" x14ac:dyDescent="0.25">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spans="2:26" x14ac:dyDescent="0.25">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spans="2:26" x14ac:dyDescent="0.25">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spans="2:26" x14ac:dyDescent="0.25">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spans="2:26" x14ac:dyDescent="0.25">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spans="2:26" x14ac:dyDescent="0.25">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spans="2:26" x14ac:dyDescent="0.25">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spans="2:26" x14ac:dyDescent="0.25">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spans="2:26" x14ac:dyDescent="0.25">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spans="2:26" x14ac:dyDescent="0.25">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spans="2:26" x14ac:dyDescent="0.25">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spans="2:26" x14ac:dyDescent="0.25">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spans="2:26" x14ac:dyDescent="0.25">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spans="2:26" x14ac:dyDescent="0.25">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spans="2:26" x14ac:dyDescent="0.25">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spans="2:26" x14ac:dyDescent="0.25">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spans="2:26" x14ac:dyDescent="0.25">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spans="2:26" x14ac:dyDescent="0.25">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spans="2:26" x14ac:dyDescent="0.25">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spans="2:26" x14ac:dyDescent="0.25">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spans="2:26" x14ac:dyDescent="0.25">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spans="2:26" x14ac:dyDescent="0.25">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spans="2:26" x14ac:dyDescent="0.25">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spans="2:26" x14ac:dyDescent="0.25">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spans="2:26" x14ac:dyDescent="0.25">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spans="2:26" x14ac:dyDescent="0.25">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spans="2:26" x14ac:dyDescent="0.25">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spans="2:26" x14ac:dyDescent="0.25">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spans="2:26" x14ac:dyDescent="0.25">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spans="2:26" x14ac:dyDescent="0.25">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spans="2:26" x14ac:dyDescent="0.25">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spans="2:26" x14ac:dyDescent="0.25">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spans="2:26" x14ac:dyDescent="0.25">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spans="2:26" x14ac:dyDescent="0.25">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spans="2:26" x14ac:dyDescent="0.25">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spans="2:26" x14ac:dyDescent="0.25">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spans="2:26" x14ac:dyDescent="0.25">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spans="2:26" x14ac:dyDescent="0.25">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spans="2:26" x14ac:dyDescent="0.25">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spans="2:26" x14ac:dyDescent="0.25">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spans="2:26" x14ac:dyDescent="0.25">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spans="2:26" x14ac:dyDescent="0.25">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spans="2:26" x14ac:dyDescent="0.25">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spans="2:26" x14ac:dyDescent="0.25">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spans="2:26" x14ac:dyDescent="0.25">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spans="2:26" x14ac:dyDescent="0.25">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spans="2:26" x14ac:dyDescent="0.25">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spans="2:26" x14ac:dyDescent="0.25">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spans="2:26" x14ac:dyDescent="0.25">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spans="2:26" x14ac:dyDescent="0.25">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spans="2:26" x14ac:dyDescent="0.25">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spans="2:26" x14ac:dyDescent="0.25">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spans="2:26" x14ac:dyDescent="0.25">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spans="2:26" x14ac:dyDescent="0.25">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spans="2:26" x14ac:dyDescent="0.25">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spans="2:26" x14ac:dyDescent="0.25">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spans="2:26" x14ac:dyDescent="0.25">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spans="2:26" x14ac:dyDescent="0.25">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spans="2:26" x14ac:dyDescent="0.25">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spans="2:26" x14ac:dyDescent="0.25">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spans="2:26" x14ac:dyDescent="0.25">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spans="2:26" x14ac:dyDescent="0.25">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spans="2:26" x14ac:dyDescent="0.25">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spans="2:26" x14ac:dyDescent="0.25">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spans="2:26" x14ac:dyDescent="0.25">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spans="2:26" x14ac:dyDescent="0.25">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spans="2:26" x14ac:dyDescent="0.25">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spans="2:26" x14ac:dyDescent="0.25">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spans="2:26" x14ac:dyDescent="0.25">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spans="2:26" x14ac:dyDescent="0.25">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spans="2:26" x14ac:dyDescent="0.25">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spans="2:26" x14ac:dyDescent="0.25">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spans="2:26" x14ac:dyDescent="0.25">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spans="2:26" x14ac:dyDescent="0.25">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spans="2:26" x14ac:dyDescent="0.25">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spans="2:26" x14ac:dyDescent="0.25">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spans="2:26" x14ac:dyDescent="0.25">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spans="2:26" x14ac:dyDescent="0.25">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spans="2:26" x14ac:dyDescent="0.25">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spans="2:26" x14ac:dyDescent="0.25">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spans="2:26" x14ac:dyDescent="0.25">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spans="2:26" x14ac:dyDescent="0.25">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spans="2:26" x14ac:dyDescent="0.25">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spans="2:26" x14ac:dyDescent="0.25">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spans="2:26" x14ac:dyDescent="0.25">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spans="2:26" x14ac:dyDescent="0.25">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spans="2:26" x14ac:dyDescent="0.25">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spans="2:26" x14ac:dyDescent="0.25">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spans="2:26" x14ac:dyDescent="0.25">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spans="2:26" x14ac:dyDescent="0.25">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spans="2:26" x14ac:dyDescent="0.25">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spans="2:26" x14ac:dyDescent="0.25">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spans="2:26" x14ac:dyDescent="0.25">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spans="2:26" x14ac:dyDescent="0.25">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spans="2:26" x14ac:dyDescent="0.25">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spans="2:26" x14ac:dyDescent="0.25">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spans="2:26" x14ac:dyDescent="0.25">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spans="2:26" x14ac:dyDescent="0.25">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spans="2:26" x14ac:dyDescent="0.25">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spans="2:26" x14ac:dyDescent="0.25">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spans="2:26" x14ac:dyDescent="0.25">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spans="2:26" x14ac:dyDescent="0.25">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spans="2:26" x14ac:dyDescent="0.25">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spans="2:26" x14ac:dyDescent="0.25">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spans="2:26" x14ac:dyDescent="0.25">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spans="2:26" x14ac:dyDescent="0.25">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spans="2:26" x14ac:dyDescent="0.25">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spans="2:26" x14ac:dyDescent="0.25">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spans="2:26" x14ac:dyDescent="0.25">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spans="2:26" x14ac:dyDescent="0.25">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spans="2:26" x14ac:dyDescent="0.25">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spans="2:26" x14ac:dyDescent="0.25">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spans="2:26" x14ac:dyDescent="0.25">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spans="2:26" x14ac:dyDescent="0.25">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spans="2:26" x14ac:dyDescent="0.25">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spans="2:26" x14ac:dyDescent="0.25">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spans="2:26" x14ac:dyDescent="0.25">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spans="2:26" x14ac:dyDescent="0.25">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spans="2:26" x14ac:dyDescent="0.25">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spans="2:26" x14ac:dyDescent="0.25">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spans="2:26" x14ac:dyDescent="0.25">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spans="2:26" x14ac:dyDescent="0.25">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spans="2:26" x14ac:dyDescent="0.25">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spans="2:26" x14ac:dyDescent="0.25">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spans="2:26" x14ac:dyDescent="0.25">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spans="2:26" x14ac:dyDescent="0.25">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spans="2:26" x14ac:dyDescent="0.25">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spans="2:26" x14ac:dyDescent="0.25">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spans="2:26" x14ac:dyDescent="0.25">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spans="2:26" x14ac:dyDescent="0.25">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spans="2:26" x14ac:dyDescent="0.25">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spans="2:26" x14ac:dyDescent="0.25">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spans="2:26" x14ac:dyDescent="0.25">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spans="2:26" x14ac:dyDescent="0.25">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spans="2:26" x14ac:dyDescent="0.25">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spans="2:26" x14ac:dyDescent="0.25">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spans="2:26" x14ac:dyDescent="0.25">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spans="2:26" x14ac:dyDescent="0.25">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spans="2:26" x14ac:dyDescent="0.25">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spans="2:26" x14ac:dyDescent="0.25">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spans="2:26" x14ac:dyDescent="0.25">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spans="2:26" x14ac:dyDescent="0.25">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spans="2:26" x14ac:dyDescent="0.25">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spans="2:26" x14ac:dyDescent="0.25">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spans="2:26" x14ac:dyDescent="0.25">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spans="2:26" x14ac:dyDescent="0.25">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spans="2:26" x14ac:dyDescent="0.25">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spans="2:26" x14ac:dyDescent="0.25">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spans="2:26" x14ac:dyDescent="0.25">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spans="2:26" x14ac:dyDescent="0.25">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spans="2:26" x14ac:dyDescent="0.25">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spans="2:26" x14ac:dyDescent="0.25">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spans="2:26" x14ac:dyDescent="0.25">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spans="2:26" x14ac:dyDescent="0.25">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spans="2:26" x14ac:dyDescent="0.25">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spans="2:26" x14ac:dyDescent="0.25">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spans="2:26" x14ac:dyDescent="0.25">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spans="2:26" x14ac:dyDescent="0.25">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spans="2:26" x14ac:dyDescent="0.25">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spans="2:26" x14ac:dyDescent="0.25">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spans="2:26" x14ac:dyDescent="0.25">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spans="2:26" x14ac:dyDescent="0.25">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spans="2:26" x14ac:dyDescent="0.25">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spans="2:26" x14ac:dyDescent="0.25">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spans="2:26" x14ac:dyDescent="0.25">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spans="2:26" x14ac:dyDescent="0.25">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spans="2:26" x14ac:dyDescent="0.25">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spans="2:26" x14ac:dyDescent="0.25">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spans="2:26" x14ac:dyDescent="0.25">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spans="2:26" x14ac:dyDescent="0.25">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spans="2:26" x14ac:dyDescent="0.25">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spans="2:26" x14ac:dyDescent="0.25">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spans="2:26" x14ac:dyDescent="0.25">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spans="2:26" x14ac:dyDescent="0.25">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spans="2:26" x14ac:dyDescent="0.25">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spans="2:26" x14ac:dyDescent="0.25">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spans="2:26" x14ac:dyDescent="0.25">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spans="2:26" x14ac:dyDescent="0.25">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spans="2:26" x14ac:dyDescent="0.25">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spans="2:26" x14ac:dyDescent="0.25">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spans="2:26" x14ac:dyDescent="0.25">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spans="2:26" x14ac:dyDescent="0.25">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spans="2:26" x14ac:dyDescent="0.25">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spans="2:26" x14ac:dyDescent="0.25">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spans="2:26" x14ac:dyDescent="0.25">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spans="2:26" x14ac:dyDescent="0.25">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spans="2:26" x14ac:dyDescent="0.25">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spans="2:26" x14ac:dyDescent="0.25">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spans="2:26" x14ac:dyDescent="0.25">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spans="2:26" x14ac:dyDescent="0.25">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spans="2:26" x14ac:dyDescent="0.25">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spans="2:26" x14ac:dyDescent="0.25">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spans="2:26" x14ac:dyDescent="0.25">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spans="2:26" x14ac:dyDescent="0.25">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spans="2:26" x14ac:dyDescent="0.25">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spans="2:26" x14ac:dyDescent="0.25">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spans="2:26" x14ac:dyDescent="0.25">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spans="2:26" x14ac:dyDescent="0.25">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spans="2:26" x14ac:dyDescent="0.25">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spans="2:26" x14ac:dyDescent="0.25">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spans="2:26" x14ac:dyDescent="0.25">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spans="2:26" x14ac:dyDescent="0.25">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spans="2:26" x14ac:dyDescent="0.25">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spans="2:26" x14ac:dyDescent="0.25">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spans="2:26" x14ac:dyDescent="0.25">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spans="2:26" x14ac:dyDescent="0.25">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spans="2:26" x14ac:dyDescent="0.25">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spans="2:26" x14ac:dyDescent="0.25">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spans="2:26" x14ac:dyDescent="0.25">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spans="2:26" x14ac:dyDescent="0.25">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spans="2:26" x14ac:dyDescent="0.25">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spans="2:26" x14ac:dyDescent="0.25">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spans="2:26" x14ac:dyDescent="0.25">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spans="2:26" x14ac:dyDescent="0.25">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spans="2:26" x14ac:dyDescent="0.25">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spans="2:26" x14ac:dyDescent="0.25">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spans="2:26" x14ac:dyDescent="0.25">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spans="2:26" x14ac:dyDescent="0.25">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spans="2:26" x14ac:dyDescent="0.25">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spans="2:26" x14ac:dyDescent="0.25">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spans="2:26" x14ac:dyDescent="0.25">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spans="2:26" x14ac:dyDescent="0.25">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spans="2:26" x14ac:dyDescent="0.25">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spans="2:26" x14ac:dyDescent="0.25">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spans="2:26" x14ac:dyDescent="0.25">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spans="2:26" x14ac:dyDescent="0.25">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spans="2:26" x14ac:dyDescent="0.25">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spans="2:26" x14ac:dyDescent="0.25">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spans="2:26" x14ac:dyDescent="0.25">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spans="2:26" x14ac:dyDescent="0.25">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spans="2:26" x14ac:dyDescent="0.25">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spans="2:26" x14ac:dyDescent="0.25">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spans="2:26" x14ac:dyDescent="0.25">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spans="2:26" x14ac:dyDescent="0.25">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spans="2:26" x14ac:dyDescent="0.25">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spans="2:26" x14ac:dyDescent="0.25">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spans="2:26" x14ac:dyDescent="0.25">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spans="2:26" x14ac:dyDescent="0.25">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spans="2:26" x14ac:dyDescent="0.25">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spans="2:26" x14ac:dyDescent="0.25">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spans="2:26" x14ac:dyDescent="0.25">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spans="2:26" x14ac:dyDescent="0.25">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spans="2:26" x14ac:dyDescent="0.25">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spans="2:26" x14ac:dyDescent="0.25">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spans="2:26" x14ac:dyDescent="0.25">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spans="2:26" x14ac:dyDescent="0.25">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spans="2:26" x14ac:dyDescent="0.25">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spans="2:26" x14ac:dyDescent="0.25">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spans="2:26" x14ac:dyDescent="0.25">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spans="2:26" x14ac:dyDescent="0.25">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spans="2:26" x14ac:dyDescent="0.25">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spans="2:26" x14ac:dyDescent="0.25">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spans="2:26" x14ac:dyDescent="0.25">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spans="2:26" x14ac:dyDescent="0.25">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spans="2:26" x14ac:dyDescent="0.25">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spans="2:26" x14ac:dyDescent="0.25">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spans="2:26" x14ac:dyDescent="0.25">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spans="2:26" x14ac:dyDescent="0.25">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spans="2:26" x14ac:dyDescent="0.25">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spans="2:26" x14ac:dyDescent="0.25">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spans="2:26" x14ac:dyDescent="0.25">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spans="2:26" x14ac:dyDescent="0.25">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spans="2:26" x14ac:dyDescent="0.25">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spans="2:26" x14ac:dyDescent="0.25">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spans="2:26" x14ac:dyDescent="0.25">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spans="2:26" x14ac:dyDescent="0.25">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spans="2:26" x14ac:dyDescent="0.25">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spans="2:26" x14ac:dyDescent="0.25">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spans="2:26" x14ac:dyDescent="0.25">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spans="2:26" x14ac:dyDescent="0.25">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spans="2:26" x14ac:dyDescent="0.25">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spans="2:26" x14ac:dyDescent="0.25">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spans="2:26" x14ac:dyDescent="0.25">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spans="2:26" x14ac:dyDescent="0.25">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spans="2:26" x14ac:dyDescent="0.25">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spans="2:26" x14ac:dyDescent="0.25">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spans="2:26" x14ac:dyDescent="0.25">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spans="2:26" x14ac:dyDescent="0.25">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spans="2:26" x14ac:dyDescent="0.25">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spans="2:26" x14ac:dyDescent="0.25">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spans="2:26" x14ac:dyDescent="0.25">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spans="2:26" x14ac:dyDescent="0.25">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spans="2:26" x14ac:dyDescent="0.25">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spans="2:26" x14ac:dyDescent="0.25">
      <c r="B1002" s="124"/>
      <c r="C1002" s="124"/>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spans="2:26" x14ac:dyDescent="0.25">
      <c r="B1003" s="124"/>
      <c r="C1003" s="124"/>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spans="2:26" x14ac:dyDescent="0.25">
      <c r="B1004" s="124"/>
      <c r="C1004" s="124"/>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row r="1005" spans="2:26" x14ac:dyDescent="0.25">
      <c r="B1005" s="124"/>
      <c r="C1005" s="124"/>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row>
    <row r="1006" spans="2:26" x14ac:dyDescent="0.25">
      <c r="B1006" s="124"/>
      <c r="C1006" s="124"/>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row>
    <row r="1007" spans="2:26" x14ac:dyDescent="0.25">
      <c r="B1007" s="124"/>
      <c r="C1007" s="124"/>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row>
    <row r="1008" spans="2:26" x14ac:dyDescent="0.25">
      <c r="B1008" s="124"/>
      <c r="C1008" s="124"/>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row>
    <row r="1009" spans="2:26" x14ac:dyDescent="0.25">
      <c r="B1009" s="124"/>
      <c r="C1009" s="124"/>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row>
    <row r="1010" spans="2:26" x14ac:dyDescent="0.25">
      <c r="B1010" s="124"/>
      <c r="C1010" s="124"/>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row>
    <row r="1011" spans="2:26" x14ac:dyDescent="0.25">
      <c r="B1011" s="124"/>
      <c r="C1011" s="124"/>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row>
    <row r="1012" spans="2:26" x14ac:dyDescent="0.25">
      <c r="B1012" s="124"/>
      <c r="C1012" s="124"/>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row>
    <row r="1013" spans="2:26" x14ac:dyDescent="0.25">
      <c r="B1013" s="124"/>
      <c r="C1013" s="124"/>
      <c r="D1013" s="124"/>
      <c r="E1013" s="124"/>
      <c r="F1013" s="124"/>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row>
    <row r="1014" spans="2:26" x14ac:dyDescent="0.25">
      <c r="B1014" s="124"/>
      <c r="C1014" s="124"/>
      <c r="D1014" s="124"/>
      <c r="E1014" s="124"/>
      <c r="F1014" s="124"/>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row>
    <row r="1015" spans="2:26" x14ac:dyDescent="0.25">
      <c r="B1015" s="124"/>
      <c r="C1015" s="124"/>
      <c r="D1015" s="124"/>
      <c r="E1015" s="124"/>
      <c r="F1015" s="124"/>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row>
    <row r="1016" spans="2:26" x14ac:dyDescent="0.25">
      <c r="B1016" s="124"/>
      <c r="C1016" s="124"/>
      <c r="D1016" s="124"/>
      <c r="E1016" s="124"/>
      <c r="F1016" s="124"/>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row>
    <row r="1017" spans="2:26" x14ac:dyDescent="0.25">
      <c r="B1017" s="124"/>
      <c r="C1017" s="124"/>
      <c r="D1017" s="124"/>
      <c r="E1017" s="124"/>
      <c r="F1017" s="124"/>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row>
    <row r="1018" spans="2:26" x14ac:dyDescent="0.25">
      <c r="B1018" s="124"/>
      <c r="C1018" s="124"/>
      <c r="D1018" s="124"/>
      <c r="E1018" s="124"/>
      <c r="F1018" s="124"/>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row>
    <row r="1019" spans="2:26" x14ac:dyDescent="0.25">
      <c r="B1019" s="124"/>
      <c r="C1019" s="124"/>
      <c r="D1019" s="124"/>
      <c r="E1019" s="124"/>
      <c r="F1019" s="124"/>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row>
    <row r="1020" spans="2:26" x14ac:dyDescent="0.25">
      <c r="B1020" s="124"/>
      <c r="C1020" s="124"/>
      <c r="D1020" s="124"/>
      <c r="E1020" s="124"/>
      <c r="F1020" s="124"/>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row>
    <row r="1021" spans="2:26" x14ac:dyDescent="0.25">
      <c r="B1021" s="124"/>
      <c r="C1021" s="124"/>
      <c r="D1021" s="124"/>
      <c r="E1021" s="124"/>
      <c r="F1021" s="124"/>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row>
    <row r="1022" spans="2:26" x14ac:dyDescent="0.25">
      <c r="B1022" s="124"/>
      <c r="C1022" s="124"/>
      <c r="D1022" s="124"/>
      <c r="E1022" s="124"/>
      <c r="F1022" s="124"/>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row>
    <row r="1023" spans="2:26" x14ac:dyDescent="0.25">
      <c r="B1023" s="124"/>
      <c r="C1023" s="124"/>
      <c r="D1023" s="124"/>
      <c r="E1023" s="124"/>
      <c r="F1023" s="124"/>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row>
    <row r="1024" spans="2:26" x14ac:dyDescent="0.25">
      <c r="B1024" s="124"/>
      <c r="C1024" s="124"/>
      <c r="D1024" s="124"/>
      <c r="E1024" s="124"/>
      <c r="F1024" s="124"/>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row>
    <row r="1025" spans="2:26" x14ac:dyDescent="0.25">
      <c r="B1025" s="124"/>
      <c r="C1025" s="124"/>
      <c r="D1025" s="124"/>
      <c r="E1025" s="124"/>
      <c r="F1025" s="124"/>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row>
    <row r="1026" spans="2:26" x14ac:dyDescent="0.25">
      <c r="B1026" s="124"/>
      <c r="C1026" s="124"/>
      <c r="D1026" s="124"/>
      <c r="E1026" s="124"/>
      <c r="F1026" s="124"/>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row>
    <row r="1027" spans="2:26" x14ac:dyDescent="0.25">
      <c r="B1027" s="124"/>
      <c r="C1027" s="124"/>
      <c r="D1027" s="124"/>
      <c r="E1027" s="124"/>
      <c r="F1027" s="124"/>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row>
    <row r="1028" spans="2:26" x14ac:dyDescent="0.25">
      <c r="B1028" s="124"/>
      <c r="C1028" s="124"/>
      <c r="D1028" s="124"/>
      <c r="E1028" s="124"/>
      <c r="F1028" s="124"/>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row>
    <row r="1029" spans="2:26" x14ac:dyDescent="0.25">
      <c r="B1029" s="124"/>
      <c r="C1029" s="124"/>
      <c r="D1029" s="124"/>
      <c r="E1029" s="124"/>
      <c r="F1029" s="124"/>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row>
    <row r="1030" spans="2:26" x14ac:dyDescent="0.25">
      <c r="B1030" s="124"/>
      <c r="C1030" s="124"/>
      <c r="D1030" s="124"/>
      <c r="E1030" s="124"/>
      <c r="F1030" s="124"/>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row>
    <row r="1031" spans="2:26" x14ac:dyDescent="0.25">
      <c r="B1031" s="124"/>
      <c r="C1031" s="124"/>
      <c r="D1031" s="124"/>
      <c r="E1031" s="124"/>
      <c r="F1031" s="124"/>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row>
    <row r="1032" spans="2:26" x14ac:dyDescent="0.25">
      <c r="B1032" s="124"/>
      <c r="C1032" s="124"/>
      <c r="D1032" s="124"/>
      <c r="E1032" s="124"/>
      <c r="F1032" s="124"/>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row>
    <row r="1033" spans="2:26" x14ac:dyDescent="0.25">
      <c r="B1033" s="124"/>
      <c r="C1033" s="124"/>
      <c r="D1033" s="124"/>
      <c r="E1033" s="124"/>
      <c r="F1033" s="124"/>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row>
    <row r="1034" spans="2:26" x14ac:dyDescent="0.25">
      <c r="B1034" s="124"/>
      <c r="C1034" s="124"/>
      <c r="D1034" s="124"/>
      <c r="E1034" s="124"/>
      <c r="F1034" s="124"/>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row>
    <row r="1035" spans="2:26" x14ac:dyDescent="0.25">
      <c r="B1035" s="124"/>
      <c r="C1035" s="124"/>
      <c r="D1035" s="124"/>
      <c r="E1035" s="124"/>
      <c r="F1035" s="124"/>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row>
    <row r="1036" spans="2:26" x14ac:dyDescent="0.25">
      <c r="B1036" s="124"/>
      <c r="C1036" s="124"/>
      <c r="D1036" s="124"/>
      <c r="E1036" s="124"/>
      <c r="F1036" s="124"/>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row>
    <row r="1037" spans="2:26" x14ac:dyDescent="0.25">
      <c r="B1037" s="124"/>
      <c r="C1037" s="124"/>
      <c r="D1037" s="124"/>
      <c r="E1037" s="124"/>
      <c r="F1037" s="124"/>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row>
    <row r="1038" spans="2:26" x14ac:dyDescent="0.25">
      <c r="B1038" s="124"/>
      <c r="C1038" s="124"/>
      <c r="D1038" s="124"/>
      <c r="E1038" s="124"/>
      <c r="F1038" s="124"/>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row>
    <row r="1039" spans="2:26" x14ac:dyDescent="0.25">
      <c r="B1039" s="124"/>
      <c r="C1039" s="124"/>
      <c r="D1039" s="124"/>
      <c r="E1039" s="124"/>
      <c r="F1039" s="124"/>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row>
    <row r="1040" spans="2:26" x14ac:dyDescent="0.25">
      <c r="B1040" s="124"/>
      <c r="C1040" s="124"/>
      <c r="D1040" s="124"/>
      <c r="E1040" s="124"/>
      <c r="F1040" s="124"/>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row>
    <row r="1041" spans="2:26" x14ac:dyDescent="0.25">
      <c r="B1041" s="124"/>
      <c r="C1041" s="124"/>
      <c r="D1041" s="124"/>
      <c r="E1041" s="124"/>
      <c r="F1041" s="124"/>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row>
    <row r="1042" spans="2:26" x14ac:dyDescent="0.25">
      <c r="B1042" s="124"/>
      <c r="C1042" s="124"/>
      <c r="D1042" s="124"/>
      <c r="E1042" s="124"/>
      <c r="F1042" s="124"/>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row>
    <row r="1043" spans="2:26" x14ac:dyDescent="0.25">
      <c r="B1043" s="124"/>
      <c r="C1043" s="124"/>
      <c r="D1043" s="124"/>
      <c r="E1043" s="124"/>
      <c r="F1043" s="124"/>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row>
    <row r="1044" spans="2:26" x14ac:dyDescent="0.25">
      <c r="B1044" s="124"/>
      <c r="C1044" s="124"/>
      <c r="D1044" s="124"/>
      <c r="E1044" s="124"/>
      <c r="F1044" s="124"/>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row>
    <row r="1045" spans="2:26" x14ac:dyDescent="0.25">
      <c r="B1045" s="124"/>
      <c r="C1045" s="124"/>
      <c r="D1045" s="124"/>
      <c r="E1045" s="124"/>
      <c r="F1045" s="124"/>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row>
    <row r="1046" spans="2:26" x14ac:dyDescent="0.25">
      <c r="B1046" s="124"/>
      <c r="C1046" s="124"/>
      <c r="D1046" s="124"/>
      <c r="E1046" s="124"/>
      <c r="F1046" s="124"/>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row>
    <row r="1047" spans="2:26" x14ac:dyDescent="0.25">
      <c r="B1047" s="124"/>
      <c r="C1047" s="124"/>
      <c r="D1047" s="124"/>
      <c r="E1047" s="124"/>
      <c r="F1047" s="124"/>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row>
    <row r="1048" spans="2:26" x14ac:dyDescent="0.25">
      <c r="B1048" s="124"/>
      <c r="C1048" s="124"/>
      <c r="D1048" s="124"/>
      <c r="E1048" s="124"/>
      <c r="F1048" s="124"/>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row>
    <row r="1049" spans="2:26" x14ac:dyDescent="0.25">
      <c r="B1049" s="124"/>
      <c r="C1049" s="124"/>
      <c r="D1049" s="124"/>
      <c r="E1049" s="124"/>
      <c r="F1049" s="124"/>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row>
    <row r="1050" spans="2:26" x14ac:dyDescent="0.25">
      <c r="B1050" s="124"/>
      <c r="C1050" s="124"/>
      <c r="D1050" s="124"/>
      <c r="E1050" s="124"/>
      <c r="F1050" s="124"/>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row>
    <row r="1051" spans="2:26" x14ac:dyDescent="0.25">
      <c r="B1051" s="124"/>
      <c r="C1051" s="124"/>
      <c r="D1051" s="124"/>
      <c r="E1051" s="124"/>
      <c r="F1051" s="124"/>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row>
    <row r="1052" spans="2:26" x14ac:dyDescent="0.25">
      <c r="B1052" s="124"/>
      <c r="C1052" s="124"/>
      <c r="D1052" s="124"/>
      <c r="E1052" s="124"/>
      <c r="F1052" s="124"/>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row>
    <row r="1053" spans="2:26" x14ac:dyDescent="0.25">
      <c r="B1053" s="124"/>
      <c r="C1053" s="124"/>
      <c r="D1053" s="124"/>
      <c r="E1053" s="124"/>
      <c r="F1053" s="124"/>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row>
    <row r="1054" spans="2:26" x14ac:dyDescent="0.25">
      <c r="B1054" s="124"/>
      <c r="C1054" s="124"/>
      <c r="D1054" s="124"/>
      <c r="E1054" s="124"/>
      <c r="F1054" s="124"/>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row>
    <row r="1055" spans="2:26" x14ac:dyDescent="0.25">
      <c r="B1055" s="124"/>
      <c r="C1055" s="124"/>
      <c r="D1055" s="124"/>
      <c r="E1055" s="124"/>
      <c r="F1055" s="124"/>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row>
    <row r="1056" spans="2:26" x14ac:dyDescent="0.25">
      <c r="B1056" s="124"/>
      <c r="C1056" s="124"/>
      <c r="D1056" s="124"/>
      <c r="E1056" s="124"/>
      <c r="F1056" s="124"/>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row>
    <row r="1057" spans="2:26" x14ac:dyDescent="0.25">
      <c r="B1057" s="124"/>
      <c r="C1057" s="124"/>
      <c r="D1057" s="124"/>
      <c r="E1057" s="124"/>
      <c r="F1057" s="124"/>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row>
    <row r="1058" spans="2:26" x14ac:dyDescent="0.25">
      <c r="B1058" s="124"/>
      <c r="C1058" s="124"/>
      <c r="D1058" s="124"/>
      <c r="E1058" s="124"/>
      <c r="F1058" s="124"/>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row>
    <row r="1059" spans="2:26" x14ac:dyDescent="0.25">
      <c r="B1059" s="124"/>
      <c r="C1059" s="124"/>
      <c r="D1059" s="124"/>
      <c r="E1059" s="124"/>
      <c r="F1059" s="124"/>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row>
    <row r="1060" spans="2:26" x14ac:dyDescent="0.25">
      <c r="B1060" s="124"/>
      <c r="C1060" s="124"/>
      <c r="D1060" s="124"/>
      <c r="E1060" s="124"/>
      <c r="F1060" s="124"/>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row>
    <row r="1061" spans="2:26" x14ac:dyDescent="0.25">
      <c r="B1061" s="124"/>
      <c r="C1061" s="124"/>
      <c r="D1061" s="124"/>
      <c r="E1061" s="124"/>
      <c r="F1061" s="124"/>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row>
    <row r="1062" spans="2:26" x14ac:dyDescent="0.25">
      <c r="B1062" s="124"/>
      <c r="C1062" s="124"/>
      <c r="D1062" s="124"/>
      <c r="E1062" s="124"/>
      <c r="F1062" s="124"/>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row>
    <row r="1063" spans="2:26" x14ac:dyDescent="0.25">
      <c r="B1063" s="124"/>
      <c r="C1063" s="124"/>
      <c r="D1063" s="124"/>
      <c r="E1063" s="124"/>
      <c r="F1063" s="124"/>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row>
    <row r="1064" spans="2:26" x14ac:dyDescent="0.25">
      <c r="B1064" s="124"/>
      <c r="C1064" s="124"/>
      <c r="D1064" s="124"/>
      <c r="E1064" s="124"/>
      <c r="F1064" s="124"/>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row>
    <row r="1065" spans="2:26" x14ac:dyDescent="0.25">
      <c r="B1065" s="124"/>
      <c r="C1065" s="124"/>
      <c r="D1065" s="124"/>
      <c r="E1065" s="124"/>
      <c r="F1065" s="124"/>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row>
    <row r="1066" spans="2:26" x14ac:dyDescent="0.25">
      <c r="B1066" s="124"/>
      <c r="C1066" s="124"/>
      <c r="D1066" s="124"/>
      <c r="E1066" s="124"/>
      <c r="F1066" s="124"/>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row>
    <row r="1067" spans="2:26" x14ac:dyDescent="0.25">
      <c r="B1067" s="124"/>
      <c r="C1067" s="124"/>
      <c r="D1067" s="124"/>
      <c r="E1067" s="124"/>
      <c r="F1067" s="124"/>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row>
    <row r="1068" spans="2:26" x14ac:dyDescent="0.25">
      <c r="B1068" s="124"/>
      <c r="C1068" s="124"/>
      <c r="D1068" s="124"/>
      <c r="E1068" s="124"/>
      <c r="F1068" s="124"/>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row>
    <row r="1069" spans="2:26" x14ac:dyDescent="0.25">
      <c r="B1069" s="124"/>
      <c r="C1069" s="124"/>
      <c r="D1069" s="124"/>
      <c r="E1069" s="124"/>
      <c r="F1069" s="124"/>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row>
    <row r="1070" spans="2:26" x14ac:dyDescent="0.25">
      <c r="B1070" s="124"/>
      <c r="C1070" s="124"/>
      <c r="D1070" s="124"/>
      <c r="E1070" s="124"/>
      <c r="F1070" s="124"/>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row>
    <row r="1071" spans="2:26" x14ac:dyDescent="0.25">
      <c r="B1071" s="124"/>
      <c r="C1071" s="124"/>
      <c r="D1071" s="124"/>
      <c r="E1071" s="124"/>
      <c r="F1071" s="124"/>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row>
    <row r="1072" spans="2:26" x14ac:dyDescent="0.25">
      <c r="B1072" s="124"/>
      <c r="C1072" s="124"/>
      <c r="D1072" s="124"/>
      <c r="E1072" s="124"/>
      <c r="F1072" s="124"/>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row>
    <row r="1073" spans="2:26" x14ac:dyDescent="0.25">
      <c r="B1073" s="124"/>
      <c r="C1073" s="124"/>
      <c r="D1073" s="124"/>
      <c r="E1073" s="124"/>
      <c r="F1073" s="124"/>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row>
    <row r="1074" spans="2:26" x14ac:dyDescent="0.25">
      <c r="B1074" s="124"/>
      <c r="C1074" s="124"/>
      <c r="D1074" s="124"/>
      <c r="E1074" s="124"/>
      <c r="F1074" s="124"/>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row>
    <row r="1075" spans="2:26" x14ac:dyDescent="0.25">
      <c r="B1075" s="124"/>
      <c r="C1075" s="124"/>
      <c r="D1075" s="124"/>
      <c r="E1075" s="124"/>
      <c r="F1075" s="124"/>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row>
    <row r="1076" spans="2:26" x14ac:dyDescent="0.25">
      <c r="B1076" s="124"/>
      <c r="C1076" s="124"/>
      <c r="D1076" s="124"/>
      <c r="E1076" s="124"/>
      <c r="F1076" s="124"/>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row>
    <row r="1077" spans="2:26" x14ac:dyDescent="0.25">
      <c r="B1077" s="124"/>
      <c r="C1077" s="124"/>
      <c r="D1077" s="124"/>
      <c r="E1077" s="124"/>
      <c r="F1077" s="124"/>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row>
    <row r="1078" spans="2:26" x14ac:dyDescent="0.25">
      <c r="B1078" s="124"/>
      <c r="C1078" s="124"/>
      <c r="D1078" s="124"/>
      <c r="E1078" s="124"/>
      <c r="F1078" s="124"/>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row>
    <row r="1079" spans="2:26" x14ac:dyDescent="0.25">
      <c r="B1079" s="124"/>
      <c r="C1079" s="124"/>
      <c r="D1079" s="124"/>
      <c r="E1079" s="124"/>
      <c r="F1079" s="124"/>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row>
    <row r="1080" spans="2:26" x14ac:dyDescent="0.25">
      <c r="B1080" s="124"/>
      <c r="C1080" s="124"/>
      <c r="D1080" s="124"/>
      <c r="E1080" s="124"/>
      <c r="F1080" s="124"/>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row>
    <row r="1081" spans="2:26" x14ac:dyDescent="0.25">
      <c r="B1081" s="124"/>
      <c r="C1081" s="124"/>
      <c r="D1081" s="124"/>
      <c r="E1081" s="124"/>
      <c r="F1081" s="124"/>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row>
    <row r="1082" spans="2:26" x14ac:dyDescent="0.25">
      <c r="B1082" s="124"/>
      <c r="C1082" s="124"/>
      <c r="D1082" s="124"/>
      <c r="E1082" s="124"/>
      <c r="F1082" s="124"/>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row>
    <row r="1083" spans="2:26" x14ac:dyDescent="0.25">
      <c r="B1083" s="124"/>
      <c r="C1083" s="124"/>
      <c r="D1083" s="124"/>
      <c r="E1083" s="124"/>
      <c r="F1083" s="124"/>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row>
    <row r="1084" spans="2:26" x14ac:dyDescent="0.25">
      <c r="B1084" s="124"/>
      <c r="C1084" s="124"/>
      <c r="D1084" s="124"/>
      <c r="E1084" s="124"/>
      <c r="F1084" s="124"/>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row>
    <row r="1085" spans="2:26" x14ac:dyDescent="0.25">
      <c r="B1085" s="124"/>
      <c r="C1085" s="124"/>
      <c r="D1085" s="124"/>
      <c r="E1085" s="124"/>
      <c r="F1085" s="124"/>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row>
    <row r="1086" spans="2:26" x14ac:dyDescent="0.25">
      <c r="B1086" s="124"/>
      <c r="C1086" s="124"/>
      <c r="D1086" s="124"/>
      <c r="E1086" s="124"/>
      <c r="F1086" s="124"/>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row>
    <row r="1087" spans="2:26" x14ac:dyDescent="0.25">
      <c r="B1087" s="124"/>
      <c r="C1087" s="124"/>
      <c r="D1087" s="124"/>
      <c r="E1087" s="124"/>
      <c r="F1087" s="124"/>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row>
    <row r="1088" spans="2:26" x14ac:dyDescent="0.25">
      <c r="B1088" s="124"/>
      <c r="C1088" s="124"/>
      <c r="D1088" s="124"/>
      <c r="E1088" s="124"/>
      <c r="F1088" s="124"/>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row>
    <row r="1089" spans="2:26" x14ac:dyDescent="0.25">
      <c r="B1089" s="124"/>
      <c r="C1089" s="124"/>
      <c r="D1089" s="124"/>
      <c r="E1089" s="124"/>
      <c r="F1089" s="124"/>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row>
    <row r="1090" spans="2:26" x14ac:dyDescent="0.25">
      <c r="B1090" s="124"/>
      <c r="C1090" s="124"/>
      <c r="D1090" s="124"/>
      <c r="E1090" s="124"/>
      <c r="F1090" s="124"/>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row>
    <row r="1091" spans="2:26" x14ac:dyDescent="0.25">
      <c r="B1091" s="124"/>
      <c r="C1091" s="124"/>
      <c r="D1091" s="124"/>
      <c r="E1091" s="124"/>
      <c r="F1091" s="124"/>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row>
    <row r="1092" spans="2:26" x14ac:dyDescent="0.25">
      <c r="B1092" s="124"/>
      <c r="C1092" s="124"/>
      <c r="D1092" s="124"/>
      <c r="E1092" s="124"/>
      <c r="F1092" s="124"/>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row>
    <row r="1093" spans="2:26" x14ac:dyDescent="0.25">
      <c r="B1093" s="124"/>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row>
    <row r="1094" spans="2:26" x14ac:dyDescent="0.25">
      <c r="B1094" s="124"/>
      <c r="C1094" s="124"/>
      <c r="D1094" s="124"/>
      <c r="E1094" s="124"/>
      <c r="F1094" s="124"/>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row>
    <row r="1095" spans="2:26" x14ac:dyDescent="0.25">
      <c r="B1095" s="124"/>
      <c r="C1095" s="124"/>
      <c r="D1095" s="124"/>
      <c r="E1095" s="124"/>
      <c r="F1095" s="124"/>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row>
    <row r="1096" spans="2:26" x14ac:dyDescent="0.25">
      <c r="B1096" s="124"/>
      <c r="C1096" s="124"/>
      <c r="D1096" s="124"/>
      <c r="E1096" s="124"/>
      <c r="F1096" s="124"/>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row>
    <row r="1097" spans="2:26" x14ac:dyDescent="0.25">
      <c r="B1097" s="124"/>
      <c r="C1097" s="124"/>
      <c r="D1097" s="124"/>
      <c r="E1097" s="124"/>
      <c r="F1097" s="124"/>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row>
    <row r="1098" spans="2:26" x14ac:dyDescent="0.25">
      <c r="B1098" s="124"/>
      <c r="C1098" s="124"/>
      <c r="D1098" s="124"/>
      <c r="E1098" s="124"/>
      <c r="F1098" s="124"/>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row>
    <row r="1099" spans="2:26" x14ac:dyDescent="0.25">
      <c r="B1099" s="124"/>
      <c r="C1099" s="124"/>
      <c r="D1099" s="124"/>
      <c r="E1099" s="124"/>
      <c r="F1099" s="124"/>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row>
    <row r="1100" spans="2:26" x14ac:dyDescent="0.25">
      <c r="B1100" s="124"/>
      <c r="C1100" s="124"/>
      <c r="D1100" s="124"/>
      <c r="E1100" s="124"/>
      <c r="F1100" s="124"/>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row>
    <row r="1101" spans="2:26" x14ac:dyDescent="0.25">
      <c r="B1101" s="124"/>
      <c r="C1101" s="124"/>
      <c r="D1101" s="124"/>
      <c r="E1101" s="124"/>
      <c r="F1101" s="124"/>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row>
    <row r="1102" spans="2:26" x14ac:dyDescent="0.25">
      <c r="B1102" s="124"/>
      <c r="C1102" s="124"/>
      <c r="D1102" s="124"/>
      <c r="E1102" s="124"/>
      <c r="F1102" s="124"/>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row>
    <row r="1103" spans="2:26" x14ac:dyDescent="0.25">
      <c r="B1103" s="124"/>
      <c r="C1103" s="124"/>
      <c r="D1103" s="124"/>
      <c r="E1103" s="124"/>
      <c r="F1103" s="124"/>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row>
    <row r="1104" spans="2:26" x14ac:dyDescent="0.25">
      <c r="B1104" s="124"/>
      <c r="C1104" s="124"/>
      <c r="D1104" s="124"/>
      <c r="E1104" s="124"/>
      <c r="F1104" s="124"/>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row>
    <row r="1105" spans="2:26" x14ac:dyDescent="0.25">
      <c r="B1105" s="124"/>
      <c r="C1105" s="124"/>
      <c r="D1105" s="124"/>
      <c r="E1105" s="124"/>
      <c r="F1105" s="124"/>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row>
    <row r="1106" spans="2:26" x14ac:dyDescent="0.25">
      <c r="B1106" s="124"/>
      <c r="C1106" s="124"/>
      <c r="D1106" s="124"/>
      <c r="E1106" s="124"/>
      <c r="F1106" s="124"/>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row>
    <row r="1107" spans="2:26" x14ac:dyDescent="0.25">
      <c r="B1107" s="124"/>
      <c r="C1107" s="124"/>
      <c r="D1107" s="124"/>
      <c r="E1107" s="124"/>
      <c r="F1107" s="124"/>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row>
    <row r="1108" spans="2:26" x14ac:dyDescent="0.25">
      <c r="B1108" s="124"/>
      <c r="C1108" s="124"/>
      <c r="D1108" s="124"/>
      <c r="E1108" s="124"/>
      <c r="F1108" s="124"/>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row>
    <row r="1109" spans="2:26" x14ac:dyDescent="0.25">
      <c r="B1109" s="124"/>
      <c r="C1109" s="124"/>
      <c r="D1109" s="124"/>
      <c r="E1109" s="124"/>
      <c r="F1109" s="124"/>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row>
    <row r="1110" spans="2:26" x14ac:dyDescent="0.25">
      <c r="B1110" s="124"/>
      <c r="C1110" s="124"/>
      <c r="D1110" s="124"/>
      <c r="E1110" s="124"/>
      <c r="F1110" s="124"/>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row>
    <row r="1111" spans="2:26" x14ac:dyDescent="0.25">
      <c r="B1111" s="124"/>
      <c r="C1111" s="124"/>
      <c r="D1111" s="124"/>
      <c r="E1111" s="124"/>
      <c r="F1111" s="124"/>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row>
    <row r="1112" spans="2:26" x14ac:dyDescent="0.25">
      <c r="B1112" s="124"/>
      <c r="C1112" s="124"/>
      <c r="D1112" s="124"/>
      <c r="E1112" s="124"/>
      <c r="F1112" s="124"/>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row>
    <row r="1113" spans="2:26" x14ac:dyDescent="0.25">
      <c r="B1113" s="124"/>
      <c r="C1113" s="124"/>
      <c r="D1113" s="124"/>
      <c r="E1113" s="124"/>
      <c r="F1113" s="124"/>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row>
    <row r="1114" spans="2:26" x14ac:dyDescent="0.25">
      <c r="B1114" s="124"/>
      <c r="C1114" s="124"/>
      <c r="D1114" s="124"/>
      <c r="E1114" s="124"/>
      <c r="F1114" s="124"/>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row>
    <row r="1115" spans="2:26" x14ac:dyDescent="0.25">
      <c r="B1115" s="124"/>
      <c r="C1115" s="124"/>
      <c r="D1115" s="124"/>
      <c r="E1115" s="124"/>
      <c r="F1115" s="124"/>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row>
    <row r="1116" spans="2:26" x14ac:dyDescent="0.25">
      <c r="B1116" s="124"/>
      <c r="C1116" s="124"/>
      <c r="D1116" s="124"/>
      <c r="E1116" s="124"/>
      <c r="F1116" s="124"/>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row>
    <row r="1117" spans="2:26" x14ac:dyDescent="0.25">
      <c r="B1117" s="124"/>
      <c r="C1117" s="124"/>
      <c r="D1117" s="124"/>
      <c r="E1117" s="124"/>
      <c r="F1117" s="124"/>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row>
    <row r="1118" spans="2:26" x14ac:dyDescent="0.25">
      <c r="B1118" s="124"/>
      <c r="C1118" s="124"/>
      <c r="D1118" s="124"/>
      <c r="E1118" s="124"/>
      <c r="F1118" s="124"/>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row>
    <row r="1119" spans="2:26" x14ac:dyDescent="0.25">
      <c r="B1119" s="124"/>
      <c r="C1119" s="124"/>
      <c r="D1119" s="124"/>
      <c r="E1119" s="124"/>
      <c r="F1119" s="124"/>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row>
    <row r="1120" spans="2:26" x14ac:dyDescent="0.25">
      <c r="B1120" s="124"/>
      <c r="C1120" s="124"/>
      <c r="D1120" s="124"/>
      <c r="E1120" s="124"/>
      <c r="F1120" s="124"/>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row>
    <row r="1121" spans="2:26" x14ac:dyDescent="0.25">
      <c r="B1121" s="124"/>
      <c r="C1121" s="124"/>
      <c r="D1121" s="124"/>
      <c r="E1121" s="124"/>
      <c r="F1121" s="124"/>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row>
    <row r="1122" spans="2:26" x14ac:dyDescent="0.25">
      <c r="B1122" s="124"/>
      <c r="C1122" s="124"/>
      <c r="D1122" s="124"/>
      <c r="E1122" s="124"/>
      <c r="F1122" s="124"/>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row>
    <row r="1123" spans="2:26" x14ac:dyDescent="0.25">
      <c r="B1123" s="124"/>
      <c r="C1123" s="124"/>
      <c r="D1123" s="124"/>
      <c r="E1123" s="124"/>
      <c r="F1123" s="124"/>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row>
    <row r="1124" spans="2:26" x14ac:dyDescent="0.25">
      <c r="B1124" s="124"/>
      <c r="C1124" s="124"/>
      <c r="D1124" s="124"/>
      <c r="E1124" s="124"/>
      <c r="F1124" s="124"/>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row>
    <row r="1125" spans="2:26" x14ac:dyDescent="0.25">
      <c r="B1125" s="124"/>
      <c r="C1125" s="124"/>
      <c r="D1125" s="124"/>
      <c r="E1125" s="124"/>
      <c r="F1125" s="124"/>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row>
    <row r="1126" spans="2:26" x14ac:dyDescent="0.25">
      <c r="B1126" s="124"/>
      <c r="C1126" s="124"/>
      <c r="D1126" s="124"/>
      <c r="E1126" s="124"/>
      <c r="F1126" s="124"/>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row>
    <row r="1127" spans="2:26" x14ac:dyDescent="0.25">
      <c r="B1127" s="124"/>
      <c r="C1127" s="124"/>
      <c r="D1127" s="124"/>
      <c r="E1127" s="124"/>
      <c r="F1127" s="124"/>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row>
    <row r="1128" spans="2:26" x14ac:dyDescent="0.25">
      <c r="B1128" s="124"/>
      <c r="C1128" s="124"/>
      <c r="D1128" s="124"/>
      <c r="E1128" s="124"/>
      <c r="F1128" s="124"/>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row>
    <row r="1129" spans="2:26" x14ac:dyDescent="0.25">
      <c r="B1129" s="124"/>
      <c r="C1129" s="124"/>
      <c r="D1129" s="124"/>
      <c r="E1129" s="124"/>
      <c r="F1129" s="124"/>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row>
    <row r="1130" spans="2:26" x14ac:dyDescent="0.25">
      <c r="B1130" s="124"/>
      <c r="C1130" s="124"/>
      <c r="D1130" s="124"/>
      <c r="E1130" s="124"/>
      <c r="F1130" s="124"/>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row>
    <row r="1131" spans="2:26" x14ac:dyDescent="0.25">
      <c r="B1131" s="124"/>
      <c r="C1131" s="124"/>
      <c r="D1131" s="124"/>
      <c r="E1131" s="124"/>
      <c r="F1131" s="124"/>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row>
    <row r="1132" spans="2:26" x14ac:dyDescent="0.25">
      <c r="B1132" s="124"/>
      <c r="C1132" s="124"/>
      <c r="D1132" s="124"/>
      <c r="E1132" s="124"/>
      <c r="F1132" s="124"/>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row>
    <row r="1133" spans="2:26" x14ac:dyDescent="0.25">
      <c r="B1133" s="124"/>
      <c r="C1133" s="124"/>
      <c r="D1133" s="124"/>
      <c r="E1133" s="124"/>
      <c r="F1133" s="124"/>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row>
    <row r="1134" spans="2:26" x14ac:dyDescent="0.25">
      <c r="B1134" s="124"/>
      <c r="C1134" s="124"/>
      <c r="D1134" s="124"/>
      <c r="E1134" s="124"/>
      <c r="F1134" s="124"/>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row>
    <row r="1135" spans="2:26" x14ac:dyDescent="0.25">
      <c r="B1135" s="124"/>
      <c r="C1135" s="124"/>
      <c r="D1135" s="124"/>
      <c r="E1135" s="124"/>
      <c r="F1135" s="124"/>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row>
    <row r="1136" spans="2:26" x14ac:dyDescent="0.25">
      <c r="B1136" s="124"/>
      <c r="C1136" s="124"/>
      <c r="D1136" s="124"/>
      <c r="E1136" s="124"/>
      <c r="F1136" s="124"/>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row>
    <row r="1137" spans="2:26" x14ac:dyDescent="0.25">
      <c r="B1137" s="124"/>
      <c r="C1137" s="124"/>
      <c r="D1137" s="124"/>
      <c r="E1137" s="124"/>
      <c r="F1137" s="124"/>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row>
    <row r="1138" spans="2:26" x14ac:dyDescent="0.25">
      <c r="B1138" s="124"/>
      <c r="C1138" s="124"/>
      <c r="D1138" s="124"/>
      <c r="E1138" s="124"/>
      <c r="F1138" s="124"/>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row>
    <row r="1139" spans="2:26" x14ac:dyDescent="0.25">
      <c r="B1139" s="124"/>
      <c r="C1139" s="124"/>
      <c r="D1139" s="124"/>
      <c r="E1139" s="124"/>
      <c r="F1139" s="124"/>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row>
    <row r="1140" spans="2:26" x14ac:dyDescent="0.25">
      <c r="B1140" s="124"/>
      <c r="C1140" s="124"/>
      <c r="D1140" s="124"/>
      <c r="E1140" s="124"/>
      <c r="F1140" s="124"/>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row>
    <row r="1141" spans="2:26" x14ac:dyDescent="0.25">
      <c r="B1141" s="124"/>
      <c r="C1141" s="124"/>
      <c r="D1141" s="124"/>
      <c r="E1141" s="124"/>
      <c r="F1141" s="124"/>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row>
    <row r="1142" spans="2:26" x14ac:dyDescent="0.25">
      <c r="B1142" s="124"/>
      <c r="C1142" s="124"/>
      <c r="D1142" s="124"/>
      <c r="E1142" s="124"/>
      <c r="F1142" s="124"/>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row>
    <row r="1143" spans="2:26" x14ac:dyDescent="0.25">
      <c r="B1143" s="124"/>
      <c r="C1143" s="124"/>
      <c r="D1143" s="124"/>
      <c r="E1143" s="124"/>
      <c r="F1143" s="124"/>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row>
    <row r="1144" spans="2:26" x14ac:dyDescent="0.25">
      <c r="B1144" s="124"/>
      <c r="C1144" s="124"/>
      <c r="D1144" s="124"/>
      <c r="E1144" s="124"/>
      <c r="F1144" s="124"/>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row>
    <row r="1145" spans="2:26" x14ac:dyDescent="0.25">
      <c r="B1145" s="124"/>
      <c r="C1145" s="124"/>
      <c r="D1145" s="124"/>
      <c r="E1145" s="124"/>
      <c r="F1145" s="124"/>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row>
    <row r="1146" spans="2:26" x14ac:dyDescent="0.25">
      <c r="B1146" s="124"/>
      <c r="C1146" s="124"/>
      <c r="D1146" s="124"/>
      <c r="E1146" s="124"/>
      <c r="F1146" s="124"/>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row>
    <row r="1147" spans="2:26" x14ac:dyDescent="0.25">
      <c r="B1147" s="124"/>
      <c r="C1147" s="124"/>
      <c r="D1147" s="124"/>
      <c r="E1147" s="124"/>
      <c r="F1147" s="124"/>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row>
    <row r="1148" spans="2:26" x14ac:dyDescent="0.25">
      <c r="B1148" s="124"/>
      <c r="C1148" s="124"/>
      <c r="D1148" s="124"/>
      <c r="E1148" s="124"/>
      <c r="F1148" s="124"/>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row>
    <row r="1149" spans="2:26" x14ac:dyDescent="0.25">
      <c r="B1149" s="124"/>
      <c r="C1149" s="124"/>
      <c r="D1149" s="124"/>
      <c r="E1149" s="124"/>
      <c r="F1149" s="124"/>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row>
    <row r="1150" spans="2:26" x14ac:dyDescent="0.25">
      <c r="B1150" s="124"/>
      <c r="C1150" s="124"/>
      <c r="D1150" s="124"/>
      <c r="E1150" s="124"/>
      <c r="F1150" s="124"/>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row>
    <row r="1151" spans="2:26" x14ac:dyDescent="0.25">
      <c r="B1151" s="124"/>
      <c r="C1151" s="124"/>
      <c r="D1151" s="124"/>
      <c r="E1151" s="124"/>
      <c r="F1151" s="124"/>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row>
    <row r="1152" spans="2:26" x14ac:dyDescent="0.25">
      <c r="B1152" s="124"/>
      <c r="C1152" s="124"/>
      <c r="D1152" s="124"/>
      <c r="E1152" s="124"/>
      <c r="F1152" s="124"/>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row>
    <row r="1153" spans="2:26" x14ac:dyDescent="0.25">
      <c r="B1153" s="124"/>
      <c r="C1153" s="124"/>
      <c r="D1153" s="124"/>
      <c r="E1153" s="124"/>
      <c r="F1153" s="124"/>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row>
    <row r="1154" spans="2:26" x14ac:dyDescent="0.25">
      <c r="B1154" s="124"/>
      <c r="C1154" s="124"/>
      <c r="D1154" s="124"/>
      <c r="E1154" s="124"/>
      <c r="F1154" s="124"/>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row>
    <row r="1155" spans="2:26" x14ac:dyDescent="0.25">
      <c r="B1155" s="124"/>
      <c r="C1155" s="124"/>
      <c r="D1155" s="124"/>
      <c r="E1155" s="124"/>
      <c r="F1155" s="124"/>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row>
    <row r="1156" spans="2:26" x14ac:dyDescent="0.25">
      <c r="B1156" s="124"/>
      <c r="C1156" s="124"/>
      <c r="D1156" s="124"/>
      <c r="E1156" s="124"/>
      <c r="F1156" s="124"/>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row>
    <row r="1157" spans="2:26" x14ac:dyDescent="0.25">
      <c r="B1157" s="124"/>
      <c r="C1157" s="124"/>
      <c r="D1157" s="124"/>
      <c r="E1157" s="124"/>
      <c r="F1157" s="124"/>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row>
    <row r="1158" spans="2:26" x14ac:dyDescent="0.25">
      <c r="B1158" s="124"/>
      <c r="C1158" s="124"/>
      <c r="D1158" s="124"/>
      <c r="E1158" s="124"/>
      <c r="F1158" s="124"/>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row>
    <row r="1159" spans="2:26" x14ac:dyDescent="0.25">
      <c r="B1159" s="124"/>
      <c r="C1159" s="124"/>
      <c r="D1159" s="124"/>
      <c r="E1159" s="124"/>
      <c r="F1159" s="124"/>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row>
    <row r="1160" spans="2:26" x14ac:dyDescent="0.25">
      <c r="B1160" s="124"/>
      <c r="C1160" s="124"/>
      <c r="D1160" s="124"/>
      <c r="E1160" s="124"/>
      <c r="F1160" s="124"/>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row>
    <row r="1161" spans="2:26" x14ac:dyDescent="0.25">
      <c r="B1161" s="124"/>
      <c r="C1161" s="124"/>
      <c r="D1161" s="124"/>
      <c r="E1161" s="124"/>
      <c r="F1161" s="124"/>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row>
    <row r="1162" spans="2:26" x14ac:dyDescent="0.25">
      <c r="B1162" s="124"/>
      <c r="C1162" s="124"/>
      <c r="D1162" s="124"/>
      <c r="E1162" s="124"/>
      <c r="F1162" s="124"/>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row>
    <row r="1163" spans="2:26" x14ac:dyDescent="0.25">
      <c r="B1163" s="124"/>
      <c r="C1163" s="124"/>
      <c r="D1163" s="124"/>
      <c r="E1163" s="124"/>
      <c r="F1163" s="124"/>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row>
    <row r="1164" spans="2:26" x14ac:dyDescent="0.25">
      <c r="B1164" s="124"/>
      <c r="C1164" s="124"/>
      <c r="D1164" s="124"/>
      <c r="E1164" s="124"/>
      <c r="F1164" s="124"/>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row>
    <row r="1165" spans="2:26" x14ac:dyDescent="0.25">
      <c r="B1165" s="124"/>
      <c r="C1165" s="124"/>
      <c r="D1165" s="124"/>
      <c r="E1165" s="124"/>
      <c r="F1165" s="124"/>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row>
    <row r="1166" spans="2:26" x14ac:dyDescent="0.25">
      <c r="B1166" s="124"/>
      <c r="C1166" s="124"/>
      <c r="D1166" s="124"/>
      <c r="E1166" s="124"/>
      <c r="F1166" s="124"/>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row>
    <row r="1167" spans="2:26" x14ac:dyDescent="0.25">
      <c r="B1167" s="124"/>
      <c r="C1167" s="124"/>
      <c r="D1167" s="124"/>
      <c r="E1167" s="124"/>
      <c r="F1167" s="124"/>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row>
    <row r="1168" spans="2:26" x14ac:dyDescent="0.25">
      <c r="B1168" s="124"/>
      <c r="C1168" s="124"/>
      <c r="D1168" s="124"/>
      <c r="E1168" s="124"/>
      <c r="F1168" s="124"/>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row>
    <row r="1169" spans="2:26" x14ac:dyDescent="0.25">
      <c r="B1169" s="124"/>
      <c r="C1169" s="124"/>
      <c r="D1169" s="124"/>
      <c r="E1169" s="124"/>
      <c r="F1169" s="124"/>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row>
    <row r="1170" spans="2:26" x14ac:dyDescent="0.25">
      <c r="B1170" s="124"/>
      <c r="C1170" s="124"/>
      <c r="D1170" s="124"/>
      <c r="E1170" s="124"/>
      <c r="F1170" s="124"/>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row>
    <row r="1171" spans="2:26" x14ac:dyDescent="0.25">
      <c r="B1171" s="124"/>
      <c r="C1171" s="124"/>
      <c r="D1171" s="124"/>
      <c r="E1171" s="124"/>
      <c r="F1171" s="124"/>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row>
    <row r="1172" spans="2:26" x14ac:dyDescent="0.25">
      <c r="B1172" s="124"/>
      <c r="C1172" s="124"/>
      <c r="D1172" s="124"/>
      <c r="E1172" s="124"/>
      <c r="F1172" s="124"/>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row>
    <row r="1173" spans="2:26" x14ac:dyDescent="0.25">
      <c r="B1173" s="124"/>
      <c r="C1173" s="124"/>
      <c r="D1173" s="124"/>
      <c r="E1173" s="124"/>
      <c r="F1173" s="124"/>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row>
    <row r="1174" spans="2:26" x14ac:dyDescent="0.25">
      <c r="B1174" s="124"/>
      <c r="C1174" s="124"/>
      <c r="D1174" s="124"/>
      <c r="E1174" s="124"/>
      <c r="F1174" s="124"/>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row>
    <row r="1175" spans="2:26" x14ac:dyDescent="0.25">
      <c r="B1175" s="124"/>
      <c r="C1175" s="124"/>
      <c r="D1175" s="124"/>
      <c r="E1175" s="124"/>
      <c r="F1175" s="124"/>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row>
    <row r="1176" spans="2:26" x14ac:dyDescent="0.25">
      <c r="B1176" s="124"/>
      <c r="C1176" s="124"/>
      <c r="D1176" s="124"/>
      <c r="E1176" s="124"/>
      <c r="F1176" s="124"/>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row>
    <row r="1177" spans="2:26" x14ac:dyDescent="0.25">
      <c r="B1177" s="124"/>
      <c r="C1177" s="124"/>
      <c r="D1177" s="124"/>
      <c r="E1177" s="124"/>
      <c r="F1177" s="124"/>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row>
    <row r="1178" spans="2:26" x14ac:dyDescent="0.25">
      <c r="B1178" s="124"/>
      <c r="C1178" s="124"/>
      <c r="D1178" s="124"/>
      <c r="E1178" s="124"/>
      <c r="F1178" s="124"/>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row>
    <row r="1179" spans="2:26" x14ac:dyDescent="0.25">
      <c r="B1179" s="124"/>
      <c r="C1179" s="124"/>
      <c r="D1179" s="124"/>
      <c r="E1179" s="124"/>
      <c r="F1179" s="124"/>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row>
    <row r="1180" spans="2:26" x14ac:dyDescent="0.25">
      <c r="B1180" s="124"/>
      <c r="C1180" s="124"/>
      <c r="D1180" s="124"/>
      <c r="E1180" s="124"/>
      <c r="F1180" s="124"/>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row>
    <row r="1181" spans="2:26" x14ac:dyDescent="0.25">
      <c r="B1181" s="124"/>
      <c r="C1181" s="124"/>
      <c r="D1181" s="124"/>
      <c r="E1181" s="124"/>
      <c r="F1181" s="124"/>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row>
    <row r="1182" spans="2:26" x14ac:dyDescent="0.25">
      <c r="B1182" s="124"/>
      <c r="C1182" s="124"/>
      <c r="D1182" s="124"/>
      <c r="E1182" s="124"/>
      <c r="F1182" s="124"/>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row>
    <row r="1183" spans="2:26" x14ac:dyDescent="0.25">
      <c r="B1183" s="124"/>
      <c r="C1183" s="124"/>
      <c r="D1183" s="124"/>
      <c r="E1183" s="124"/>
      <c r="F1183" s="124"/>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row>
    <row r="1184" spans="2:26" x14ac:dyDescent="0.25">
      <c r="B1184" s="124"/>
      <c r="C1184" s="124"/>
      <c r="D1184" s="124"/>
      <c r="E1184" s="124"/>
      <c r="F1184" s="124"/>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row>
    <row r="1185" spans="2:26" x14ac:dyDescent="0.25">
      <c r="B1185" s="124"/>
      <c r="C1185" s="124"/>
      <c r="D1185" s="124"/>
      <c r="E1185" s="124"/>
      <c r="F1185" s="124"/>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row>
    <row r="1186" spans="2:26" x14ac:dyDescent="0.25">
      <c r="B1186" s="124"/>
      <c r="C1186" s="124"/>
      <c r="D1186" s="124"/>
      <c r="E1186" s="124"/>
      <c r="F1186" s="124"/>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row>
    <row r="1187" spans="2:26" x14ac:dyDescent="0.25">
      <c r="B1187" s="124"/>
      <c r="C1187" s="124"/>
      <c r="D1187" s="124"/>
      <c r="E1187" s="124"/>
      <c r="F1187" s="124"/>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row>
    <row r="1188" spans="2:26" x14ac:dyDescent="0.25">
      <c r="B1188" s="124"/>
      <c r="C1188" s="124"/>
      <c r="D1188" s="124"/>
      <c r="E1188" s="124"/>
      <c r="F1188" s="124"/>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row>
    <row r="1189" spans="2:26" x14ac:dyDescent="0.25">
      <c r="B1189" s="124"/>
      <c r="C1189" s="124"/>
      <c r="D1189" s="124"/>
      <c r="E1189" s="124"/>
      <c r="F1189" s="124"/>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row>
    <row r="1190" spans="2:26" x14ac:dyDescent="0.25">
      <c r="B1190" s="124"/>
      <c r="C1190" s="124"/>
      <c r="D1190" s="124"/>
      <c r="E1190" s="124"/>
      <c r="F1190" s="124"/>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row>
    <row r="1191" spans="2:26" x14ac:dyDescent="0.25">
      <c r="B1191" s="124"/>
      <c r="C1191" s="124"/>
      <c r="D1191" s="124"/>
      <c r="E1191" s="124"/>
      <c r="F1191" s="124"/>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row>
    <row r="1192" spans="2:26" x14ac:dyDescent="0.25">
      <c r="B1192" s="124"/>
      <c r="C1192" s="124"/>
      <c r="D1192" s="124"/>
      <c r="E1192" s="124"/>
      <c r="F1192" s="124"/>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row>
    <row r="1193" spans="2:26" x14ac:dyDescent="0.25">
      <c r="B1193" s="124"/>
      <c r="C1193" s="124"/>
      <c r="D1193" s="124"/>
      <c r="E1193" s="124"/>
      <c r="F1193" s="124"/>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row>
    <row r="1194" spans="2:26" x14ac:dyDescent="0.25">
      <c r="B1194" s="124"/>
      <c r="C1194" s="124"/>
      <c r="D1194" s="124"/>
      <c r="E1194" s="124"/>
      <c r="F1194" s="124"/>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row>
    <row r="1195" spans="2:26" x14ac:dyDescent="0.25">
      <c r="B1195" s="124"/>
      <c r="C1195" s="124"/>
      <c r="D1195" s="124"/>
      <c r="E1195" s="124"/>
      <c r="F1195" s="124"/>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row>
    <row r="1196" spans="2:26" x14ac:dyDescent="0.25">
      <c r="B1196" s="124"/>
      <c r="C1196" s="124"/>
      <c r="D1196" s="124"/>
      <c r="E1196" s="124"/>
      <c r="F1196" s="124"/>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row>
    <row r="1197" spans="2:26" x14ac:dyDescent="0.25">
      <c r="B1197" s="124"/>
      <c r="C1197" s="124"/>
      <c r="D1197" s="124"/>
      <c r="E1197" s="124"/>
      <c r="F1197" s="124"/>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row>
    <row r="1198" spans="2:26" x14ac:dyDescent="0.25">
      <c r="B1198" s="124"/>
      <c r="C1198" s="124"/>
      <c r="D1198" s="124"/>
      <c r="E1198" s="124"/>
      <c r="F1198" s="124"/>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row>
    <row r="1199" spans="2:26" x14ac:dyDescent="0.25">
      <c r="B1199" s="124"/>
      <c r="C1199" s="124"/>
      <c r="D1199" s="124"/>
      <c r="E1199" s="124"/>
      <c r="F1199" s="124"/>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row>
    <row r="1200" spans="2:26" x14ac:dyDescent="0.25">
      <c r="B1200" s="124"/>
      <c r="C1200" s="124"/>
      <c r="D1200" s="124"/>
      <c r="E1200" s="124"/>
      <c r="F1200" s="124"/>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row>
    <row r="1201" spans="2:26" x14ac:dyDescent="0.25">
      <c r="B1201" s="124"/>
      <c r="C1201" s="124"/>
      <c r="D1201" s="124"/>
      <c r="E1201" s="124"/>
      <c r="F1201" s="124"/>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row>
    <row r="1202" spans="2:26" x14ac:dyDescent="0.25">
      <c r="B1202" s="124"/>
      <c r="C1202" s="124"/>
      <c r="D1202" s="124"/>
      <c r="E1202" s="124"/>
      <c r="F1202" s="124"/>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row>
    <row r="1203" spans="2:26" x14ac:dyDescent="0.25">
      <c r="B1203" s="124"/>
      <c r="C1203" s="124"/>
      <c r="D1203" s="124"/>
      <c r="E1203" s="124"/>
      <c r="F1203" s="124"/>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row>
    <row r="1204" spans="2:26" x14ac:dyDescent="0.25">
      <c r="B1204" s="124"/>
      <c r="C1204" s="124"/>
      <c r="D1204" s="124"/>
      <c r="E1204" s="124"/>
      <c r="F1204" s="124"/>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row>
    <row r="1205" spans="2:26" x14ac:dyDescent="0.25">
      <c r="B1205" s="124"/>
      <c r="C1205" s="124"/>
      <c r="D1205" s="124"/>
      <c r="E1205" s="124"/>
      <c r="F1205" s="124"/>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row>
    <row r="1206" spans="2:26" x14ac:dyDescent="0.25">
      <c r="B1206" s="124"/>
      <c r="C1206" s="124"/>
      <c r="D1206" s="124"/>
      <c r="E1206" s="124"/>
      <c r="F1206" s="124"/>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row>
    <row r="1207" spans="2:26" x14ac:dyDescent="0.25">
      <c r="B1207" s="124"/>
      <c r="C1207" s="124"/>
      <c r="D1207" s="124"/>
      <c r="E1207" s="124"/>
      <c r="F1207" s="124"/>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row>
    <row r="1208" spans="2:26" x14ac:dyDescent="0.25">
      <c r="B1208" s="124"/>
      <c r="C1208" s="124"/>
      <c r="D1208" s="124"/>
      <c r="E1208" s="124"/>
      <c r="F1208" s="124"/>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row>
    <row r="1209" spans="2:26" x14ac:dyDescent="0.25">
      <c r="B1209" s="124"/>
      <c r="C1209" s="124"/>
      <c r="D1209" s="124"/>
      <c r="E1209" s="124"/>
      <c r="F1209" s="124"/>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row>
    <row r="1210" spans="2:26" x14ac:dyDescent="0.25">
      <c r="B1210" s="124"/>
      <c r="C1210" s="124"/>
      <c r="D1210" s="124"/>
      <c r="E1210" s="124"/>
      <c r="F1210" s="124"/>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row>
    <row r="1211" spans="2:26" x14ac:dyDescent="0.25">
      <c r="B1211" s="124"/>
      <c r="C1211" s="124"/>
      <c r="D1211" s="124"/>
      <c r="E1211" s="124"/>
      <c r="F1211" s="124"/>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row>
    <row r="1212" spans="2:26" x14ac:dyDescent="0.25">
      <c r="B1212" s="124"/>
      <c r="C1212" s="124"/>
      <c r="D1212" s="124"/>
      <c r="E1212" s="124"/>
      <c r="F1212" s="124"/>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row>
    <row r="1213" spans="2:26" x14ac:dyDescent="0.25">
      <c r="B1213" s="124"/>
      <c r="C1213" s="124"/>
      <c r="D1213" s="124"/>
      <c r="E1213" s="124"/>
      <c r="F1213" s="124"/>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row>
    <row r="1214" spans="2:26" x14ac:dyDescent="0.25">
      <c r="B1214" s="124"/>
      <c r="C1214" s="124"/>
      <c r="D1214" s="124"/>
      <c r="E1214" s="124"/>
      <c r="F1214" s="124"/>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row>
    <row r="1215" spans="2:26" x14ac:dyDescent="0.25">
      <c r="B1215" s="124"/>
      <c r="C1215" s="124"/>
      <c r="D1215" s="124"/>
      <c r="E1215" s="124"/>
      <c r="F1215" s="124"/>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row>
    <row r="1216" spans="2:26" x14ac:dyDescent="0.25">
      <c r="B1216" s="124"/>
      <c r="C1216" s="124"/>
      <c r="D1216" s="124"/>
      <c r="E1216" s="124"/>
      <c r="F1216" s="124"/>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row>
    <row r="1217" spans="2:26" x14ac:dyDescent="0.25">
      <c r="B1217" s="124"/>
      <c r="C1217" s="124"/>
      <c r="D1217" s="124"/>
      <c r="E1217" s="124"/>
      <c r="F1217" s="124"/>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row>
    <row r="1218" spans="2:26" x14ac:dyDescent="0.25">
      <c r="B1218" s="124"/>
      <c r="C1218" s="124"/>
      <c r="D1218" s="124"/>
      <c r="E1218" s="124"/>
      <c r="F1218" s="124"/>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row>
    <row r="1219" spans="2:26" x14ac:dyDescent="0.25">
      <c r="B1219" s="124"/>
      <c r="C1219" s="124"/>
      <c r="D1219" s="124"/>
      <c r="E1219" s="124"/>
      <c r="F1219" s="124"/>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row>
    <row r="1220" spans="2:26" x14ac:dyDescent="0.25">
      <c r="B1220" s="124"/>
      <c r="C1220" s="124"/>
      <c r="D1220" s="124"/>
      <c r="E1220" s="124"/>
      <c r="F1220" s="124"/>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row>
    <row r="1221" spans="2:26" x14ac:dyDescent="0.25">
      <c r="B1221" s="124"/>
      <c r="C1221" s="124"/>
      <c r="D1221" s="124"/>
      <c r="E1221" s="124"/>
      <c r="F1221" s="124"/>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row>
    <row r="1222" spans="2:26" x14ac:dyDescent="0.25">
      <c r="B1222" s="124"/>
      <c r="C1222" s="124"/>
      <c r="D1222" s="124"/>
      <c r="E1222" s="124"/>
      <c r="F1222" s="124"/>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row>
    <row r="1223" spans="2:26" x14ac:dyDescent="0.25">
      <c r="B1223" s="124"/>
      <c r="C1223" s="124"/>
      <c r="D1223" s="124"/>
      <c r="E1223" s="124"/>
      <c r="F1223" s="124"/>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row>
    <row r="1224" spans="2:26" x14ac:dyDescent="0.25">
      <c r="B1224" s="124"/>
      <c r="C1224" s="124"/>
      <c r="D1224" s="124"/>
      <c r="E1224" s="124"/>
      <c r="F1224" s="124"/>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row>
    <row r="1225" spans="2:26" x14ac:dyDescent="0.25">
      <c r="B1225" s="124"/>
      <c r="C1225" s="124"/>
      <c r="D1225" s="124"/>
      <c r="E1225" s="124"/>
      <c r="F1225" s="124"/>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row>
    <row r="1226" spans="2:26" x14ac:dyDescent="0.25">
      <c r="B1226" s="124"/>
      <c r="C1226" s="124"/>
      <c r="D1226" s="124"/>
      <c r="E1226" s="124"/>
      <c r="F1226" s="124"/>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row>
    <row r="1227" spans="2:26" x14ac:dyDescent="0.25">
      <c r="B1227" s="124"/>
      <c r="C1227" s="124"/>
      <c r="D1227" s="124"/>
      <c r="E1227" s="124"/>
      <c r="F1227" s="124"/>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row>
    <row r="1228" spans="2:26" x14ac:dyDescent="0.25">
      <c r="B1228" s="124"/>
      <c r="C1228" s="124"/>
      <c r="D1228" s="124"/>
      <c r="E1228" s="124"/>
      <c r="F1228" s="124"/>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row>
    <row r="1229" spans="2:26" x14ac:dyDescent="0.25">
      <c r="B1229" s="124"/>
      <c r="C1229" s="124"/>
      <c r="D1229" s="124"/>
      <c r="E1229" s="124"/>
      <c r="F1229" s="124"/>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row>
    <row r="1230" spans="2:26" x14ac:dyDescent="0.25">
      <c r="B1230" s="124"/>
      <c r="C1230" s="124"/>
      <c r="D1230" s="124"/>
      <c r="E1230" s="124"/>
      <c r="F1230" s="124"/>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row>
    <row r="1231" spans="2:26" x14ac:dyDescent="0.25">
      <c r="B1231" s="124"/>
      <c r="C1231" s="124"/>
      <c r="D1231" s="124"/>
      <c r="E1231" s="124"/>
      <c r="F1231" s="124"/>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row>
    <row r="1232" spans="2:26" x14ac:dyDescent="0.25">
      <c r="B1232" s="124"/>
      <c r="C1232" s="124"/>
      <c r="D1232" s="124"/>
      <c r="E1232" s="124"/>
      <c r="F1232" s="124"/>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row>
    <row r="1233" spans="2:26" x14ac:dyDescent="0.25">
      <c r="B1233" s="124"/>
      <c r="C1233" s="124"/>
      <c r="D1233" s="124"/>
      <c r="E1233" s="124"/>
      <c r="F1233" s="124"/>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row>
    <row r="1234" spans="2:26" x14ac:dyDescent="0.25">
      <c r="B1234" s="124"/>
      <c r="C1234" s="124"/>
      <c r="D1234" s="124"/>
      <c r="E1234" s="124"/>
      <c r="F1234" s="124"/>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row>
    <row r="1235" spans="2:26" x14ac:dyDescent="0.25">
      <c r="B1235" s="124"/>
      <c r="C1235" s="124"/>
      <c r="D1235" s="124"/>
      <c r="E1235" s="124"/>
      <c r="F1235" s="124"/>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row>
    <row r="1236" spans="2:26" x14ac:dyDescent="0.25">
      <c r="B1236" s="124"/>
      <c r="C1236" s="124"/>
      <c r="D1236" s="124"/>
      <c r="E1236" s="124"/>
      <c r="F1236" s="124"/>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row>
    <row r="1237" spans="2:26" x14ac:dyDescent="0.25">
      <c r="B1237" s="124"/>
      <c r="C1237" s="124"/>
      <c r="D1237" s="124"/>
      <c r="E1237" s="124"/>
      <c r="F1237" s="124"/>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row>
    <row r="1238" spans="2:26" x14ac:dyDescent="0.25">
      <c r="B1238" s="124"/>
      <c r="C1238" s="124"/>
      <c r="D1238" s="124"/>
      <c r="E1238" s="124"/>
      <c r="F1238" s="124"/>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row>
    <row r="1239" spans="2:26" x14ac:dyDescent="0.25">
      <c r="B1239" s="124"/>
      <c r="C1239" s="124"/>
      <c r="D1239" s="124"/>
      <c r="E1239" s="124"/>
      <c r="F1239" s="124"/>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row>
    <row r="1240" spans="2:26" x14ac:dyDescent="0.25">
      <c r="B1240" s="124"/>
      <c r="C1240" s="124"/>
      <c r="D1240" s="124"/>
      <c r="E1240" s="124"/>
      <c r="F1240" s="124"/>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row>
    <row r="1241" spans="2:26" x14ac:dyDescent="0.25">
      <c r="B1241" s="124"/>
      <c r="C1241" s="124"/>
      <c r="D1241" s="124"/>
      <c r="E1241" s="124"/>
      <c r="F1241" s="124"/>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row>
    <row r="1242" spans="2:26" x14ac:dyDescent="0.25">
      <c r="B1242" s="124"/>
      <c r="C1242" s="124"/>
      <c r="D1242" s="124"/>
      <c r="E1242" s="124"/>
      <c r="F1242" s="124"/>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row>
    <row r="1243" spans="2:26" x14ac:dyDescent="0.25">
      <c r="B1243" s="124"/>
      <c r="C1243" s="124"/>
      <c r="D1243" s="124"/>
      <c r="E1243" s="124"/>
      <c r="F1243" s="124"/>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row>
    <row r="1244" spans="2:26" x14ac:dyDescent="0.25">
      <c r="B1244" s="124"/>
      <c r="C1244" s="124"/>
      <c r="D1244" s="124"/>
      <c r="E1244" s="124"/>
      <c r="F1244" s="124"/>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row>
    <row r="1245" spans="2:26" x14ac:dyDescent="0.25">
      <c r="B1245" s="124"/>
      <c r="C1245" s="124"/>
      <c r="D1245" s="124"/>
      <c r="E1245" s="124"/>
      <c r="F1245" s="124"/>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row>
    <row r="1246" spans="2:26" x14ac:dyDescent="0.25">
      <c r="B1246" s="124"/>
      <c r="C1246" s="124"/>
      <c r="D1246" s="124"/>
      <c r="E1246" s="124"/>
      <c r="F1246" s="124"/>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row>
    <row r="1247" spans="2:26" x14ac:dyDescent="0.25">
      <c r="B1247" s="124"/>
      <c r="C1247" s="124"/>
      <c r="D1247" s="124"/>
      <c r="E1247" s="124"/>
      <c r="F1247" s="124"/>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row>
    <row r="1248" spans="2:26" x14ac:dyDescent="0.25">
      <c r="B1248" s="124"/>
      <c r="C1248" s="124"/>
      <c r="D1248" s="124"/>
      <c r="E1248" s="124"/>
      <c r="F1248" s="124"/>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row>
    <row r="1249" spans="2:26" x14ac:dyDescent="0.25">
      <c r="B1249" s="124"/>
      <c r="C1249" s="124"/>
      <c r="D1249" s="124"/>
      <c r="E1249" s="124"/>
      <c r="F1249" s="124"/>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row>
    <row r="1250" spans="2:26" x14ac:dyDescent="0.25">
      <c r="B1250" s="124"/>
      <c r="C1250" s="124"/>
      <c r="D1250" s="124"/>
      <c r="E1250" s="124"/>
      <c r="F1250" s="124"/>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row>
    <row r="1251" spans="2:26" x14ac:dyDescent="0.25">
      <c r="B1251" s="124"/>
      <c r="C1251" s="124"/>
      <c r="D1251" s="124"/>
      <c r="E1251" s="124"/>
      <c r="F1251" s="124"/>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row>
    <row r="1252" spans="2:26" x14ac:dyDescent="0.25">
      <c r="B1252" s="124"/>
      <c r="C1252" s="124"/>
      <c r="D1252" s="124"/>
      <c r="E1252" s="124"/>
      <c r="F1252" s="124"/>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row>
    <row r="1253" spans="2:26" x14ac:dyDescent="0.25">
      <c r="B1253" s="124"/>
      <c r="C1253" s="124"/>
      <c r="D1253" s="124"/>
      <c r="E1253" s="124"/>
      <c r="F1253" s="124"/>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row>
    <row r="1254" spans="2:26" x14ac:dyDescent="0.25">
      <c r="B1254" s="124"/>
      <c r="C1254" s="124"/>
      <c r="D1254" s="124"/>
      <c r="E1254" s="124"/>
      <c r="F1254" s="124"/>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row>
    <row r="1255" spans="2:26" x14ac:dyDescent="0.25">
      <c r="B1255" s="124"/>
      <c r="C1255" s="124"/>
      <c r="D1255" s="124"/>
      <c r="E1255" s="124"/>
      <c r="F1255" s="124"/>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row>
    <row r="1256" spans="2:26" x14ac:dyDescent="0.25">
      <c r="B1256" s="124"/>
      <c r="C1256" s="124"/>
      <c r="D1256" s="124"/>
      <c r="E1256" s="124"/>
      <c r="F1256" s="124"/>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row>
    <row r="1257" spans="2:26" x14ac:dyDescent="0.25">
      <c r="B1257" s="124"/>
      <c r="C1257" s="124"/>
      <c r="D1257" s="124"/>
      <c r="E1257" s="124"/>
      <c r="F1257" s="124"/>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row>
    <row r="1258" spans="2:26" x14ac:dyDescent="0.25">
      <c r="B1258" s="124"/>
      <c r="C1258" s="124"/>
      <c r="D1258" s="124"/>
      <c r="E1258" s="124"/>
      <c r="F1258" s="124"/>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row>
    <row r="1259" spans="2:26" x14ac:dyDescent="0.25">
      <c r="B1259" s="124"/>
      <c r="C1259" s="124"/>
      <c r="D1259" s="124"/>
      <c r="E1259" s="124"/>
      <c r="F1259" s="124"/>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row>
    <row r="1260" spans="2:26" x14ac:dyDescent="0.25">
      <c r="B1260" s="124"/>
      <c r="C1260" s="124"/>
      <c r="D1260" s="124"/>
      <c r="E1260" s="124"/>
      <c r="F1260" s="124"/>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row>
    <row r="1261" spans="2:26" x14ac:dyDescent="0.25">
      <c r="B1261" s="124"/>
      <c r="C1261" s="124"/>
      <c r="D1261" s="124"/>
      <c r="E1261" s="124"/>
      <c r="F1261" s="124"/>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row>
    <row r="1262" spans="2:26" x14ac:dyDescent="0.25">
      <c r="B1262" s="124"/>
      <c r="C1262" s="124"/>
      <c r="D1262" s="124"/>
      <c r="E1262" s="124"/>
      <c r="F1262" s="124"/>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row>
    <row r="1263" spans="2:26" x14ac:dyDescent="0.25">
      <c r="B1263" s="124"/>
      <c r="C1263" s="124"/>
      <c r="D1263" s="124"/>
      <c r="E1263" s="124"/>
      <c r="F1263" s="124"/>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row>
    <row r="1264" spans="2:26" x14ac:dyDescent="0.25">
      <c r="B1264" s="124"/>
      <c r="C1264" s="124"/>
      <c r="D1264" s="124"/>
      <c r="E1264" s="124"/>
      <c r="F1264" s="124"/>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row>
    <row r="1265" spans="2:26" x14ac:dyDescent="0.25">
      <c r="B1265" s="124"/>
      <c r="C1265" s="124"/>
      <c r="D1265" s="124"/>
      <c r="E1265" s="124"/>
      <c r="F1265" s="124"/>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row>
    <row r="1266" spans="2:26" x14ac:dyDescent="0.25">
      <c r="B1266" s="124"/>
      <c r="C1266" s="124"/>
      <c r="D1266" s="124"/>
      <c r="E1266" s="124"/>
      <c r="F1266" s="124"/>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row>
    <row r="1267" spans="2:26" x14ac:dyDescent="0.25">
      <c r="B1267" s="124"/>
      <c r="C1267" s="124"/>
      <c r="D1267" s="124"/>
      <c r="E1267" s="124"/>
      <c r="F1267" s="124"/>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row>
    <row r="1268" spans="2:26" x14ac:dyDescent="0.25">
      <c r="B1268" s="124"/>
      <c r="C1268" s="124"/>
      <c r="D1268" s="124"/>
      <c r="E1268" s="124"/>
      <c r="F1268" s="124"/>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row>
    <row r="1269" spans="2:26" x14ac:dyDescent="0.25">
      <c r="B1269" s="124"/>
      <c r="C1269" s="124"/>
      <c r="D1269" s="124"/>
      <c r="E1269" s="124"/>
      <c r="F1269" s="124"/>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row>
    <row r="1270" spans="2:26" x14ac:dyDescent="0.25">
      <c r="B1270" s="124"/>
      <c r="C1270" s="124"/>
      <c r="D1270" s="124"/>
      <c r="E1270" s="124"/>
      <c r="F1270" s="124"/>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row>
    <row r="1271" spans="2:26" x14ac:dyDescent="0.25">
      <c r="B1271" s="124"/>
      <c r="C1271" s="124"/>
      <c r="D1271" s="124"/>
      <c r="E1271" s="124"/>
      <c r="F1271" s="124"/>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row>
    <row r="1272" spans="2:26" x14ac:dyDescent="0.25">
      <c r="B1272" s="124"/>
      <c r="C1272" s="124"/>
      <c r="D1272" s="124"/>
      <c r="E1272" s="124"/>
      <c r="F1272" s="124"/>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row>
    <row r="1273" spans="2:26" x14ac:dyDescent="0.25">
      <c r="B1273" s="124"/>
      <c r="C1273" s="124"/>
      <c r="D1273" s="124"/>
      <c r="E1273" s="124"/>
      <c r="F1273" s="124"/>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row>
    <row r="1274" spans="2:26" x14ac:dyDescent="0.25">
      <c r="B1274" s="124"/>
      <c r="C1274" s="124"/>
      <c r="D1274" s="124"/>
      <c r="E1274" s="124"/>
      <c r="F1274" s="124"/>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row>
    <row r="1275" spans="2:26" x14ac:dyDescent="0.25">
      <c r="B1275" s="124"/>
      <c r="C1275" s="124"/>
      <c r="D1275" s="124"/>
      <c r="E1275" s="124"/>
      <c r="F1275" s="124"/>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row>
    <row r="1276" spans="2:26" x14ac:dyDescent="0.25">
      <c r="B1276" s="124"/>
      <c r="C1276" s="124"/>
      <c r="D1276" s="124"/>
      <c r="E1276" s="124"/>
      <c r="F1276" s="124"/>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row>
    <row r="1277" spans="2:26" x14ac:dyDescent="0.25">
      <c r="B1277" s="124"/>
      <c r="C1277" s="124"/>
      <c r="D1277" s="124"/>
      <c r="E1277" s="124"/>
      <c r="F1277" s="124"/>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row>
    <row r="1278" spans="2:26" x14ac:dyDescent="0.25">
      <c r="B1278" s="124"/>
      <c r="C1278" s="124"/>
      <c r="D1278" s="124"/>
      <c r="E1278" s="124"/>
      <c r="F1278" s="124"/>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row>
    <row r="1279" spans="2:26" x14ac:dyDescent="0.25">
      <c r="B1279" s="124"/>
      <c r="C1279" s="124"/>
      <c r="D1279" s="124"/>
      <c r="E1279" s="124"/>
      <c r="F1279" s="124"/>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row>
    <row r="1280" spans="2:26" x14ac:dyDescent="0.25">
      <c r="B1280" s="124"/>
      <c r="C1280" s="124"/>
      <c r="D1280" s="124"/>
      <c r="E1280" s="124"/>
      <c r="F1280" s="124"/>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row>
    <row r="1281" spans="2:26" x14ac:dyDescent="0.25">
      <c r="B1281" s="124"/>
      <c r="C1281" s="124"/>
      <c r="D1281" s="124"/>
      <c r="E1281" s="124"/>
      <c r="F1281" s="124"/>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row>
    <row r="1282" spans="2:26" x14ac:dyDescent="0.25">
      <c r="B1282" s="124"/>
      <c r="C1282" s="124"/>
      <c r="D1282" s="124"/>
      <c r="E1282" s="124"/>
      <c r="F1282" s="124"/>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row>
    <row r="1283" spans="2:26" x14ac:dyDescent="0.25">
      <c r="B1283" s="124"/>
      <c r="C1283" s="124"/>
      <c r="D1283" s="124"/>
      <c r="E1283" s="124"/>
      <c r="F1283" s="124"/>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row>
    <row r="1284" spans="2:26" x14ac:dyDescent="0.25">
      <c r="B1284" s="124"/>
      <c r="C1284" s="124"/>
      <c r="D1284" s="124"/>
      <c r="E1284" s="124"/>
      <c r="F1284" s="124"/>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row>
    <row r="1285" spans="2:26" x14ac:dyDescent="0.25">
      <c r="B1285" s="124"/>
      <c r="C1285" s="124"/>
      <c r="D1285" s="124"/>
      <c r="E1285" s="124"/>
      <c r="F1285" s="124"/>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row>
    <row r="1286" spans="2:26" x14ac:dyDescent="0.25">
      <c r="B1286" s="124"/>
      <c r="C1286" s="124"/>
      <c r="D1286" s="124"/>
      <c r="E1286" s="124"/>
      <c r="F1286" s="124"/>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row>
    <row r="1287" spans="2:26" x14ac:dyDescent="0.25">
      <c r="B1287" s="124"/>
      <c r="C1287" s="124"/>
      <c r="D1287" s="124"/>
      <c r="E1287" s="124"/>
      <c r="F1287" s="124"/>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row>
    <row r="1288" spans="2:26" x14ac:dyDescent="0.25">
      <c r="B1288" s="124"/>
      <c r="C1288" s="124"/>
      <c r="D1288" s="124"/>
      <c r="E1288" s="124"/>
      <c r="F1288" s="124"/>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row>
    <row r="1289" spans="2:26" x14ac:dyDescent="0.25">
      <c r="B1289" s="124"/>
      <c r="C1289" s="124"/>
      <c r="D1289" s="124"/>
      <c r="E1289" s="124"/>
      <c r="F1289" s="124"/>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row>
    <row r="1290" spans="2:26" x14ac:dyDescent="0.25">
      <c r="B1290" s="124"/>
      <c r="C1290" s="124"/>
      <c r="D1290" s="124"/>
      <c r="E1290" s="124"/>
      <c r="F1290" s="124"/>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row>
    <row r="1291" spans="2:26" x14ac:dyDescent="0.25">
      <c r="B1291" s="124"/>
      <c r="C1291" s="124"/>
      <c r="D1291" s="124"/>
      <c r="E1291" s="124"/>
      <c r="F1291" s="124"/>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row>
    <row r="1292" spans="2:26" x14ac:dyDescent="0.25">
      <c r="B1292" s="124"/>
      <c r="C1292" s="124"/>
      <c r="D1292" s="124"/>
      <c r="E1292" s="124"/>
      <c r="F1292" s="124"/>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row>
    <row r="1293" spans="2:26" x14ac:dyDescent="0.25">
      <c r="B1293" s="124"/>
      <c r="C1293" s="124"/>
      <c r="D1293" s="124"/>
      <c r="E1293" s="124"/>
      <c r="F1293" s="124"/>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row>
    <row r="1294" spans="2:26" x14ac:dyDescent="0.25">
      <c r="B1294" s="124"/>
      <c r="C1294" s="124"/>
      <c r="D1294" s="124"/>
      <c r="E1294" s="124"/>
      <c r="F1294" s="124"/>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row>
    <row r="1295" spans="2:26" x14ac:dyDescent="0.25">
      <c r="B1295" s="124"/>
      <c r="C1295" s="124"/>
      <c r="D1295" s="124"/>
      <c r="E1295" s="124"/>
      <c r="F1295" s="124"/>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row>
    <row r="1296" spans="2:26" x14ac:dyDescent="0.25">
      <c r="B1296" s="124"/>
      <c r="C1296" s="124"/>
      <c r="D1296" s="124"/>
      <c r="E1296" s="124"/>
      <c r="F1296" s="124"/>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row>
    <row r="1297" spans="2:26" x14ac:dyDescent="0.25">
      <c r="B1297" s="124"/>
      <c r="C1297" s="124"/>
      <c r="D1297" s="124"/>
      <c r="E1297" s="124"/>
      <c r="F1297" s="124"/>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row>
    <row r="1298" spans="2:26" x14ac:dyDescent="0.25">
      <c r="B1298" s="124"/>
      <c r="C1298" s="124"/>
      <c r="D1298" s="124"/>
      <c r="E1298" s="124"/>
      <c r="F1298" s="124"/>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row>
    <row r="1299" spans="2:26" x14ac:dyDescent="0.25">
      <c r="B1299" s="124"/>
      <c r="C1299" s="124"/>
      <c r="D1299" s="124"/>
      <c r="E1299" s="124"/>
      <c r="F1299" s="124"/>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row>
    <row r="1300" spans="2:26" x14ac:dyDescent="0.25">
      <c r="B1300" s="124"/>
      <c r="C1300" s="124"/>
      <c r="D1300" s="124"/>
      <c r="E1300" s="124"/>
      <c r="F1300" s="124"/>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row>
    <row r="1301" spans="2:26" x14ac:dyDescent="0.25">
      <c r="B1301" s="124"/>
      <c r="C1301" s="124"/>
      <c r="D1301" s="124"/>
      <c r="E1301" s="124"/>
      <c r="F1301" s="124"/>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row>
    <row r="1302" spans="2:26" x14ac:dyDescent="0.25">
      <c r="B1302" s="124"/>
      <c r="C1302" s="124"/>
      <c r="D1302" s="124"/>
      <c r="E1302" s="124"/>
      <c r="F1302" s="124"/>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row>
    <row r="1303" spans="2:26" x14ac:dyDescent="0.25">
      <c r="B1303" s="124"/>
      <c r="C1303" s="124"/>
      <c r="D1303" s="124"/>
      <c r="E1303" s="124"/>
      <c r="F1303" s="124"/>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row>
    <row r="1304" spans="2:26" x14ac:dyDescent="0.25">
      <c r="B1304" s="124"/>
      <c r="C1304" s="124"/>
      <c r="D1304" s="124"/>
      <c r="E1304" s="124"/>
      <c r="F1304" s="124"/>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row>
    <row r="1305" spans="2:26" x14ac:dyDescent="0.25">
      <c r="B1305" s="124"/>
      <c r="C1305" s="124"/>
      <c r="D1305" s="124"/>
      <c r="E1305" s="124"/>
      <c r="F1305" s="124"/>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row>
    <row r="1306" spans="2:26" x14ac:dyDescent="0.25">
      <c r="B1306" s="124"/>
      <c r="C1306" s="124"/>
      <c r="D1306" s="124"/>
      <c r="E1306" s="124"/>
      <c r="F1306" s="124"/>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row>
    <row r="1307" spans="2:26" x14ac:dyDescent="0.25">
      <c r="B1307" s="124"/>
      <c r="C1307" s="124"/>
      <c r="D1307" s="124"/>
      <c r="E1307" s="124"/>
      <c r="F1307" s="124"/>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row>
    <row r="1308" spans="2:26" x14ac:dyDescent="0.25">
      <c r="B1308" s="124"/>
      <c r="C1308" s="124"/>
      <c r="D1308" s="124"/>
      <c r="E1308" s="124"/>
      <c r="F1308" s="124"/>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row>
    <row r="1309" spans="2:26" x14ac:dyDescent="0.25">
      <c r="B1309" s="124"/>
      <c r="C1309" s="124"/>
      <c r="D1309" s="124"/>
      <c r="E1309" s="124"/>
      <c r="F1309" s="124"/>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row>
    <row r="1310" spans="2:26" x14ac:dyDescent="0.25">
      <c r="B1310" s="124"/>
      <c r="C1310" s="124"/>
      <c r="D1310" s="124"/>
      <c r="E1310" s="124"/>
      <c r="F1310" s="124"/>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row>
    <row r="1311" spans="2:26" x14ac:dyDescent="0.25">
      <c r="B1311" s="124"/>
      <c r="C1311" s="124"/>
      <c r="D1311" s="124"/>
      <c r="E1311" s="124"/>
      <c r="F1311" s="124"/>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row>
    <row r="1312" spans="2:26" x14ac:dyDescent="0.25">
      <c r="B1312" s="124"/>
      <c r="C1312" s="124"/>
      <c r="D1312" s="124"/>
      <c r="E1312" s="124"/>
      <c r="F1312" s="124"/>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row>
    <row r="1313" spans="2:26" x14ac:dyDescent="0.25">
      <c r="B1313" s="124"/>
      <c r="C1313" s="124"/>
      <c r="D1313" s="124"/>
      <c r="E1313" s="124"/>
      <c r="F1313" s="124"/>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row>
    <row r="1314" spans="2:26" x14ac:dyDescent="0.25">
      <c r="B1314" s="124"/>
      <c r="C1314" s="124"/>
      <c r="D1314" s="124"/>
      <c r="E1314" s="124"/>
      <c r="F1314" s="124"/>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row>
    <row r="1315" spans="2:26" x14ac:dyDescent="0.25">
      <c r="B1315" s="124"/>
      <c r="C1315" s="124"/>
      <c r="D1315" s="124"/>
      <c r="E1315" s="124"/>
      <c r="F1315" s="124"/>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row>
    <row r="1316" spans="2:26" x14ac:dyDescent="0.25">
      <c r="B1316" s="124"/>
      <c r="C1316" s="124"/>
      <c r="D1316" s="124"/>
      <c r="E1316" s="124"/>
      <c r="F1316" s="124"/>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row>
    <row r="1317" spans="2:26" x14ac:dyDescent="0.25">
      <c r="B1317" s="124"/>
      <c r="C1317" s="124"/>
      <c r="D1317" s="124"/>
      <c r="E1317" s="124"/>
      <c r="F1317" s="124"/>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row>
    <row r="1318" spans="2:26" x14ac:dyDescent="0.25">
      <c r="B1318" s="124"/>
      <c r="C1318" s="124"/>
      <c r="D1318" s="124"/>
      <c r="E1318" s="124"/>
      <c r="F1318" s="124"/>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row>
    <row r="1319" spans="2:26" x14ac:dyDescent="0.25">
      <c r="B1319" s="124"/>
      <c r="C1319" s="124"/>
      <c r="D1319" s="124"/>
      <c r="E1319" s="124"/>
      <c r="F1319" s="124"/>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row>
    <row r="1320" spans="2:26" x14ac:dyDescent="0.25">
      <c r="B1320" s="124"/>
      <c r="C1320" s="124"/>
      <c r="D1320" s="124"/>
      <c r="E1320" s="124"/>
      <c r="F1320" s="124"/>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row>
    <row r="1321" spans="2:26" x14ac:dyDescent="0.25">
      <c r="B1321" s="124"/>
      <c r="C1321" s="124"/>
      <c r="D1321" s="124"/>
      <c r="E1321" s="124"/>
      <c r="F1321" s="124"/>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row>
    <row r="1322" spans="2:26" x14ac:dyDescent="0.25">
      <c r="B1322" s="124"/>
      <c r="C1322" s="124"/>
      <c r="D1322" s="124"/>
      <c r="E1322" s="124"/>
      <c r="F1322" s="124"/>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row>
    <row r="1323" spans="2:26" x14ac:dyDescent="0.25">
      <c r="B1323" s="124"/>
      <c r="C1323" s="124"/>
      <c r="D1323" s="124"/>
      <c r="E1323" s="124"/>
      <c r="F1323" s="124"/>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row>
    <row r="1324" spans="2:26" x14ac:dyDescent="0.25">
      <c r="B1324" s="124"/>
      <c r="C1324" s="124"/>
      <c r="D1324" s="124"/>
      <c r="E1324" s="124"/>
      <c r="F1324" s="124"/>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row>
    <row r="1325" spans="2:26" x14ac:dyDescent="0.25">
      <c r="B1325" s="124"/>
      <c r="C1325" s="124"/>
      <c r="D1325" s="124"/>
      <c r="E1325" s="124"/>
      <c r="F1325" s="124"/>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row>
    <row r="1326" spans="2:26" x14ac:dyDescent="0.25">
      <c r="B1326" s="124"/>
      <c r="C1326" s="124"/>
      <c r="D1326" s="124"/>
      <c r="E1326" s="124"/>
      <c r="F1326" s="124"/>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row>
    <row r="1327" spans="2:26" x14ac:dyDescent="0.25">
      <c r="B1327" s="124"/>
      <c r="C1327" s="124"/>
      <c r="D1327" s="124"/>
      <c r="E1327" s="124"/>
      <c r="F1327" s="124"/>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row>
    <row r="1328" spans="2:26" x14ac:dyDescent="0.25">
      <c r="B1328" s="124"/>
      <c r="C1328" s="124"/>
      <c r="D1328" s="124"/>
      <c r="E1328" s="124"/>
      <c r="F1328" s="124"/>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row>
    <row r="1329" spans="2:26" x14ac:dyDescent="0.25">
      <c r="B1329" s="124"/>
      <c r="C1329" s="124"/>
      <c r="D1329" s="124"/>
      <c r="E1329" s="124"/>
      <c r="F1329" s="124"/>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row>
    <row r="1330" spans="2:26" x14ac:dyDescent="0.25">
      <c r="B1330" s="124"/>
      <c r="C1330" s="124"/>
      <c r="D1330" s="124"/>
      <c r="E1330" s="124"/>
      <c r="F1330" s="124"/>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row>
    <row r="1331" spans="2:26" x14ac:dyDescent="0.25">
      <c r="B1331" s="124"/>
      <c r="C1331" s="124"/>
      <c r="D1331" s="124"/>
      <c r="E1331" s="124"/>
      <c r="F1331" s="124"/>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row>
    <row r="1332" spans="2:26" x14ac:dyDescent="0.25">
      <c r="B1332" s="124"/>
      <c r="C1332" s="124"/>
      <c r="D1332" s="124"/>
      <c r="E1332" s="124"/>
      <c r="F1332" s="124"/>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row>
    <row r="1333" spans="2:26" x14ac:dyDescent="0.25">
      <c r="B1333" s="124"/>
      <c r="C1333" s="124"/>
      <c r="D1333" s="124"/>
      <c r="E1333" s="124"/>
      <c r="F1333" s="124"/>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row>
    <row r="1334" spans="2:26" x14ac:dyDescent="0.25">
      <c r="B1334" s="124"/>
      <c r="C1334" s="124"/>
      <c r="D1334" s="124"/>
      <c r="E1334" s="124"/>
      <c r="F1334" s="124"/>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row>
    <row r="1335" spans="2:26" x14ac:dyDescent="0.25">
      <c r="B1335" s="124"/>
      <c r="C1335" s="124"/>
      <c r="D1335" s="124"/>
      <c r="E1335" s="124"/>
      <c r="F1335" s="124"/>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row>
    <row r="1336" spans="2:26" x14ac:dyDescent="0.25">
      <c r="B1336" s="124"/>
      <c r="C1336" s="124"/>
      <c r="D1336" s="124"/>
      <c r="E1336" s="124"/>
      <c r="F1336" s="124"/>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row>
    <row r="1337" spans="2:26" x14ac:dyDescent="0.25">
      <c r="B1337" s="124"/>
      <c r="C1337" s="124"/>
      <c r="D1337" s="124"/>
      <c r="E1337" s="124"/>
      <c r="F1337" s="124"/>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row>
    <row r="1338" spans="2:26" x14ac:dyDescent="0.25">
      <c r="B1338" s="124"/>
      <c r="C1338" s="124"/>
      <c r="D1338" s="124"/>
      <c r="E1338" s="124"/>
      <c r="F1338" s="124"/>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row>
    <row r="1339" spans="2:26" x14ac:dyDescent="0.25">
      <c r="B1339" s="124"/>
      <c r="C1339" s="124"/>
      <c r="D1339" s="124"/>
      <c r="E1339" s="124"/>
      <c r="F1339" s="124"/>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row>
    <row r="1340" spans="2:26" x14ac:dyDescent="0.25">
      <c r="B1340" s="124"/>
      <c r="C1340" s="124"/>
      <c r="D1340" s="124"/>
      <c r="E1340" s="124"/>
      <c r="F1340" s="124"/>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row>
    <row r="1341" spans="2:26" x14ac:dyDescent="0.25">
      <c r="B1341" s="124"/>
      <c r="C1341" s="124"/>
      <c r="D1341" s="124"/>
      <c r="E1341" s="124"/>
      <c r="F1341" s="124"/>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row>
    <row r="1342" spans="2:26" x14ac:dyDescent="0.25">
      <c r="B1342" s="124"/>
      <c r="C1342" s="124"/>
      <c r="D1342" s="124"/>
      <c r="E1342" s="124"/>
      <c r="F1342" s="124"/>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row>
    <row r="1343" spans="2:26" x14ac:dyDescent="0.25">
      <c r="B1343" s="124"/>
      <c r="C1343" s="124"/>
      <c r="D1343" s="124"/>
      <c r="E1343" s="124"/>
      <c r="F1343" s="124"/>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row>
    <row r="1344" spans="2:26" x14ac:dyDescent="0.25">
      <c r="B1344" s="124"/>
      <c r="C1344" s="124"/>
      <c r="D1344" s="124"/>
      <c r="E1344" s="124"/>
      <c r="F1344" s="124"/>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row>
    <row r="1345" spans="2:26" x14ac:dyDescent="0.25">
      <c r="B1345" s="124"/>
      <c r="C1345" s="124"/>
      <c r="D1345" s="124"/>
      <c r="E1345" s="124"/>
      <c r="F1345" s="124"/>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row>
    <row r="1346" spans="2:26" x14ac:dyDescent="0.25">
      <c r="B1346" s="124"/>
      <c r="C1346" s="124"/>
      <c r="D1346" s="124"/>
      <c r="E1346" s="124"/>
      <c r="F1346" s="124"/>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row>
    <row r="1347" spans="2:26" x14ac:dyDescent="0.25">
      <c r="B1347" s="124"/>
      <c r="C1347" s="124"/>
      <c r="D1347" s="124"/>
      <c r="E1347" s="124"/>
      <c r="F1347" s="124"/>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row>
    <row r="1348" spans="2:26" x14ac:dyDescent="0.25">
      <c r="B1348" s="124"/>
      <c r="C1348" s="124"/>
      <c r="D1348" s="124"/>
      <c r="E1348" s="124"/>
      <c r="F1348" s="124"/>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row>
    <row r="1349" spans="2:26" x14ac:dyDescent="0.25">
      <c r="B1349" s="124"/>
      <c r="C1349" s="124"/>
      <c r="D1349" s="124"/>
      <c r="E1349" s="124"/>
      <c r="F1349" s="124"/>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row>
    <row r="1350" spans="2:26" x14ac:dyDescent="0.25">
      <c r="B1350" s="124"/>
      <c r="C1350" s="124"/>
      <c r="D1350" s="124"/>
      <c r="E1350" s="124"/>
      <c r="F1350" s="124"/>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row>
    <row r="1351" spans="2:26" x14ac:dyDescent="0.25">
      <c r="B1351" s="124"/>
      <c r="C1351" s="124"/>
      <c r="D1351" s="124"/>
      <c r="E1351" s="124"/>
      <c r="F1351" s="124"/>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row>
    <row r="1352" spans="2:26" x14ac:dyDescent="0.25">
      <c r="B1352" s="124"/>
      <c r="C1352" s="124"/>
      <c r="D1352" s="124"/>
      <c r="E1352" s="124"/>
      <c r="F1352" s="124"/>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row>
    <row r="1353" spans="2:26" x14ac:dyDescent="0.25">
      <c r="B1353" s="124"/>
      <c r="C1353" s="124"/>
      <c r="D1353" s="124"/>
      <c r="E1353" s="124"/>
      <c r="F1353" s="124"/>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row>
    <row r="1354" spans="2:26" x14ac:dyDescent="0.25">
      <c r="B1354" s="124"/>
      <c r="C1354" s="124"/>
      <c r="D1354" s="124"/>
      <c r="E1354" s="124"/>
      <c r="F1354" s="124"/>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row>
    <row r="1355" spans="2:26" x14ac:dyDescent="0.25">
      <c r="B1355" s="124"/>
      <c r="C1355" s="124"/>
      <c r="D1355" s="124"/>
      <c r="E1355" s="124"/>
      <c r="F1355" s="124"/>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row>
    <row r="1356" spans="2:26" x14ac:dyDescent="0.25">
      <c r="B1356" s="124"/>
      <c r="C1356" s="124"/>
      <c r="D1356" s="124"/>
      <c r="E1356" s="124"/>
      <c r="F1356" s="124"/>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row>
    <row r="1357" spans="2:26" x14ac:dyDescent="0.25">
      <c r="B1357" s="124"/>
      <c r="C1357" s="124"/>
      <c r="D1357" s="124"/>
      <c r="E1357" s="124"/>
      <c r="F1357" s="124"/>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row>
    <row r="1358" spans="2:26" x14ac:dyDescent="0.25">
      <c r="B1358" s="124"/>
      <c r="C1358" s="124"/>
      <c r="D1358" s="124"/>
      <c r="E1358" s="124"/>
      <c r="F1358" s="124"/>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row>
    <row r="1359" spans="2:26" x14ac:dyDescent="0.25">
      <c r="B1359" s="124"/>
      <c r="C1359" s="124"/>
      <c r="D1359" s="124"/>
      <c r="E1359" s="124"/>
      <c r="F1359" s="124"/>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row>
    <row r="1360" spans="2:26" x14ac:dyDescent="0.25">
      <c r="B1360" s="124"/>
      <c r="C1360" s="124"/>
      <c r="D1360" s="124"/>
      <c r="E1360" s="124"/>
      <c r="F1360" s="124"/>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row>
    <row r="1361" spans="2:26" x14ac:dyDescent="0.25">
      <c r="B1361" s="124"/>
      <c r="C1361" s="124"/>
      <c r="D1361" s="124"/>
      <c r="E1361" s="124"/>
      <c r="F1361" s="124"/>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row>
    <row r="1362" spans="2:26" x14ac:dyDescent="0.25">
      <c r="B1362" s="124"/>
      <c r="C1362" s="124"/>
      <c r="D1362" s="124"/>
      <c r="E1362" s="124"/>
      <c r="F1362" s="124"/>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row>
    <row r="1363" spans="2:26" x14ac:dyDescent="0.25">
      <c r="B1363" s="124"/>
      <c r="C1363" s="124"/>
      <c r="D1363" s="124"/>
      <c r="E1363" s="124"/>
      <c r="F1363" s="124"/>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row>
    <row r="1364" spans="2:26" x14ac:dyDescent="0.25">
      <c r="B1364" s="124"/>
      <c r="C1364" s="124"/>
      <c r="D1364" s="124"/>
      <c r="E1364" s="124"/>
      <c r="F1364" s="124"/>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row>
    <row r="1365" spans="2:26" x14ac:dyDescent="0.25">
      <c r="B1365" s="124"/>
      <c r="C1365" s="124"/>
      <c r="D1365" s="124"/>
      <c r="E1365" s="124"/>
      <c r="F1365" s="124"/>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row>
    <row r="1366" spans="2:26" x14ac:dyDescent="0.25">
      <c r="B1366" s="124"/>
      <c r="C1366" s="124"/>
      <c r="D1366" s="124"/>
      <c r="E1366" s="124"/>
      <c r="F1366" s="124"/>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row>
    <row r="1367" spans="2:26" x14ac:dyDescent="0.25">
      <c r="B1367" s="124"/>
      <c r="C1367" s="124"/>
      <c r="D1367" s="124"/>
      <c r="E1367" s="124"/>
      <c r="F1367" s="124"/>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row>
    <row r="1368" spans="2:26" x14ac:dyDescent="0.25">
      <c r="B1368" s="124"/>
      <c r="C1368" s="124"/>
      <c r="D1368" s="124"/>
      <c r="E1368" s="124"/>
      <c r="F1368" s="124"/>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row>
    <row r="1369" spans="2:26" x14ac:dyDescent="0.25">
      <c r="B1369" s="124"/>
      <c r="C1369" s="124"/>
      <c r="D1369" s="124"/>
      <c r="E1369" s="124"/>
      <c r="F1369" s="124"/>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row>
    <row r="1370" spans="2:26" x14ac:dyDescent="0.25">
      <c r="B1370" s="124"/>
      <c r="C1370" s="124"/>
      <c r="D1370" s="124"/>
      <c r="E1370" s="124"/>
      <c r="F1370" s="124"/>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row>
    <row r="1371" spans="2:26" x14ac:dyDescent="0.25">
      <c r="B1371" s="124"/>
      <c r="C1371" s="124"/>
      <c r="D1371" s="124"/>
      <c r="E1371" s="124"/>
      <c r="F1371" s="124"/>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row>
    <row r="1372" spans="2:26" x14ac:dyDescent="0.25">
      <c r="B1372" s="124"/>
      <c r="C1372" s="124"/>
      <c r="D1372" s="124"/>
      <c r="E1372" s="124"/>
      <c r="F1372" s="124"/>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row>
    <row r="1373" spans="2:26" x14ac:dyDescent="0.25">
      <c r="B1373" s="124"/>
      <c r="C1373" s="124"/>
      <c r="D1373" s="124"/>
      <c r="E1373" s="124"/>
      <c r="F1373" s="124"/>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row>
    <row r="1374" spans="2:26" x14ac:dyDescent="0.25">
      <c r="B1374" s="124"/>
      <c r="C1374" s="124"/>
      <c r="D1374" s="124"/>
      <c r="E1374" s="124"/>
      <c r="F1374" s="124"/>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row>
    <row r="1375" spans="2:26" x14ac:dyDescent="0.25">
      <c r="B1375" s="124"/>
      <c r="C1375" s="124"/>
      <c r="D1375" s="124"/>
      <c r="E1375" s="124"/>
      <c r="F1375" s="124"/>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row>
    <row r="1376" spans="2:26" x14ac:dyDescent="0.25">
      <c r="B1376" s="124"/>
      <c r="C1376" s="124"/>
      <c r="D1376" s="124"/>
      <c r="E1376" s="124"/>
      <c r="F1376" s="124"/>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row>
    <row r="1377" spans="2:26" x14ac:dyDescent="0.25">
      <c r="B1377" s="124"/>
      <c r="C1377" s="124"/>
      <c r="D1377" s="124"/>
      <c r="E1377" s="124"/>
      <c r="F1377" s="124"/>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row>
    <row r="1378" spans="2:26" x14ac:dyDescent="0.25">
      <c r="B1378" s="124"/>
      <c r="C1378" s="124"/>
      <c r="D1378" s="124"/>
      <c r="E1378" s="124"/>
      <c r="F1378" s="124"/>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row>
    <row r="1379" spans="2:26" x14ac:dyDescent="0.25">
      <c r="B1379" s="124"/>
      <c r="C1379" s="124"/>
      <c r="D1379" s="124"/>
      <c r="E1379" s="124"/>
      <c r="F1379" s="124"/>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row>
    <row r="1380" spans="2:26" x14ac:dyDescent="0.25">
      <c r="B1380" s="124"/>
      <c r="C1380" s="124"/>
      <c r="D1380" s="124"/>
      <c r="E1380" s="124"/>
      <c r="F1380" s="124"/>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row>
    <row r="1381" spans="2:26" x14ac:dyDescent="0.25">
      <c r="B1381" s="124"/>
      <c r="C1381" s="124"/>
      <c r="D1381" s="124"/>
      <c r="E1381" s="124"/>
      <c r="F1381" s="124"/>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row>
    <row r="1382" spans="2:26" x14ac:dyDescent="0.25">
      <c r="B1382" s="124"/>
      <c r="C1382" s="124"/>
      <c r="D1382" s="124"/>
      <c r="E1382" s="124"/>
      <c r="F1382" s="124"/>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row>
    <row r="1383" spans="2:26" x14ac:dyDescent="0.25">
      <c r="B1383" s="124"/>
      <c r="C1383" s="124"/>
      <c r="D1383" s="124"/>
      <c r="E1383" s="124"/>
      <c r="F1383" s="124"/>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row>
    <row r="1384" spans="2:26" x14ac:dyDescent="0.25">
      <c r="B1384" s="124"/>
      <c r="C1384" s="124"/>
      <c r="D1384" s="124"/>
      <c r="E1384" s="124"/>
      <c r="F1384" s="124"/>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row>
    <row r="1385" spans="2:26" x14ac:dyDescent="0.25">
      <c r="B1385" s="124"/>
      <c r="C1385" s="124"/>
      <c r="D1385" s="124"/>
      <c r="E1385" s="124"/>
      <c r="F1385" s="124"/>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row>
    <row r="1386" spans="2:26" x14ac:dyDescent="0.25">
      <c r="B1386" s="124"/>
      <c r="C1386" s="124"/>
      <c r="D1386" s="124"/>
      <c r="E1386" s="124"/>
      <c r="F1386" s="124"/>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row>
    <row r="1387" spans="2:26" x14ac:dyDescent="0.25">
      <c r="B1387" s="124"/>
      <c r="C1387" s="124"/>
      <c r="D1387" s="124"/>
      <c r="E1387" s="124"/>
      <c r="F1387" s="124"/>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row>
    <row r="1388" spans="2:26" x14ac:dyDescent="0.25">
      <c r="B1388" s="124"/>
      <c r="C1388" s="124"/>
      <c r="D1388" s="124"/>
      <c r="E1388" s="124"/>
      <c r="F1388" s="124"/>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row>
    <row r="1389" spans="2:26" x14ac:dyDescent="0.25">
      <c r="B1389" s="124"/>
      <c r="C1389" s="124"/>
      <c r="D1389" s="124"/>
      <c r="E1389" s="124"/>
      <c r="F1389" s="124"/>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row>
    <row r="1390" spans="2:26" x14ac:dyDescent="0.25">
      <c r="B1390" s="124"/>
      <c r="C1390" s="124"/>
      <c r="D1390" s="124"/>
      <c r="E1390" s="124"/>
      <c r="F1390" s="124"/>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row>
    <row r="1391" spans="2:26" x14ac:dyDescent="0.25">
      <c r="B1391" s="124"/>
      <c r="C1391" s="124"/>
      <c r="D1391" s="124"/>
      <c r="E1391" s="124"/>
      <c r="F1391" s="124"/>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row>
    <row r="1392" spans="2:26" x14ac:dyDescent="0.25">
      <c r="B1392" s="124"/>
      <c r="C1392" s="124"/>
      <c r="D1392" s="124"/>
      <c r="E1392" s="124"/>
      <c r="F1392" s="124"/>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row>
    <row r="1393" spans="2:26" x14ac:dyDescent="0.25">
      <c r="B1393" s="124"/>
      <c r="C1393" s="124"/>
      <c r="D1393" s="124"/>
      <c r="E1393" s="124"/>
      <c r="F1393" s="124"/>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row>
    <row r="1394" spans="2:26" x14ac:dyDescent="0.25">
      <c r="B1394" s="124"/>
      <c r="C1394" s="124"/>
      <c r="D1394" s="124"/>
      <c r="E1394" s="124"/>
      <c r="F1394" s="124"/>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row>
    <row r="1395" spans="2:26" x14ac:dyDescent="0.25">
      <c r="B1395" s="124"/>
      <c r="C1395" s="124"/>
      <c r="D1395" s="124"/>
      <c r="E1395" s="124"/>
      <c r="F1395" s="124"/>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row>
    <row r="1396" spans="2:26" x14ac:dyDescent="0.25">
      <c r="B1396" s="124"/>
      <c r="C1396" s="124"/>
      <c r="D1396" s="124"/>
      <c r="E1396" s="124"/>
      <c r="F1396" s="124"/>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row>
    <row r="1397" spans="2:26" x14ac:dyDescent="0.25">
      <c r="B1397" s="124"/>
      <c r="C1397" s="124"/>
      <c r="D1397" s="124"/>
      <c r="E1397" s="124"/>
      <c r="F1397" s="124"/>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row>
    <row r="1398" spans="2:26" x14ac:dyDescent="0.25">
      <c r="B1398" s="124"/>
      <c r="C1398" s="124"/>
      <c r="D1398" s="124"/>
      <c r="E1398" s="124"/>
      <c r="F1398" s="124"/>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row>
    <row r="1399" spans="2:26" x14ac:dyDescent="0.25">
      <c r="B1399" s="124"/>
      <c r="C1399" s="124"/>
      <c r="D1399" s="124"/>
      <c r="E1399" s="124"/>
      <c r="F1399" s="124"/>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row>
    <row r="1400" spans="2:26" x14ac:dyDescent="0.25">
      <c r="B1400" s="124"/>
      <c r="C1400" s="124"/>
      <c r="D1400" s="124"/>
      <c r="E1400" s="124"/>
      <c r="F1400" s="124"/>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row>
    <row r="1401" spans="2:26" x14ac:dyDescent="0.25">
      <c r="B1401" s="124"/>
      <c r="C1401" s="124"/>
      <c r="D1401" s="124"/>
      <c r="E1401" s="124"/>
      <c r="F1401" s="124"/>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row>
    <row r="1402" spans="2:26" x14ac:dyDescent="0.25">
      <c r="B1402" s="124"/>
      <c r="C1402" s="124"/>
      <c r="D1402" s="124"/>
      <c r="E1402" s="124"/>
      <c r="F1402" s="124"/>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row>
    <row r="1403" spans="2:26" x14ac:dyDescent="0.25">
      <c r="B1403" s="124"/>
      <c r="C1403" s="124"/>
      <c r="D1403" s="124"/>
      <c r="E1403" s="124"/>
      <c r="F1403" s="124"/>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row>
    <row r="1404" spans="2:26" x14ac:dyDescent="0.25">
      <c r="B1404" s="124"/>
      <c r="C1404" s="124"/>
      <c r="D1404" s="124"/>
      <c r="E1404" s="124"/>
      <c r="F1404" s="124"/>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row>
    <row r="1405" spans="2:26" x14ac:dyDescent="0.25">
      <c r="B1405" s="124"/>
      <c r="C1405" s="124"/>
      <c r="D1405" s="124"/>
      <c r="E1405" s="124"/>
      <c r="F1405" s="124"/>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row>
    <row r="1406" spans="2:26" x14ac:dyDescent="0.25">
      <c r="B1406" s="124"/>
      <c r="C1406" s="124"/>
      <c r="D1406" s="124"/>
      <c r="E1406" s="124"/>
      <c r="F1406" s="124"/>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row>
    <row r="1407" spans="2:26" x14ac:dyDescent="0.25">
      <c r="B1407" s="124"/>
      <c r="C1407" s="124"/>
      <c r="D1407" s="124"/>
      <c r="E1407" s="124"/>
      <c r="F1407" s="124"/>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row>
    <row r="1408" spans="2:26" x14ac:dyDescent="0.25">
      <c r="B1408" s="124"/>
      <c r="C1408" s="124"/>
      <c r="D1408" s="124"/>
      <c r="E1408" s="124"/>
      <c r="F1408" s="124"/>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row>
    <row r="1409" spans="2:26" x14ac:dyDescent="0.25">
      <c r="B1409" s="124"/>
      <c r="C1409" s="124"/>
      <c r="D1409" s="124"/>
      <c r="E1409" s="124"/>
      <c r="F1409" s="124"/>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row>
    <row r="1410" spans="2:26" x14ac:dyDescent="0.25">
      <c r="B1410" s="124"/>
      <c r="C1410" s="124"/>
      <c r="D1410" s="124"/>
      <c r="E1410" s="124"/>
      <c r="F1410" s="124"/>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row>
    <row r="1411" spans="2:26" x14ac:dyDescent="0.25">
      <c r="B1411" s="124"/>
      <c r="C1411" s="124"/>
      <c r="D1411" s="124"/>
      <c r="E1411" s="124"/>
      <c r="F1411" s="124"/>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row>
    <row r="1412" spans="2:26" x14ac:dyDescent="0.25">
      <c r="B1412" s="124"/>
      <c r="C1412" s="124"/>
      <c r="D1412" s="124"/>
      <c r="E1412" s="124"/>
      <c r="F1412" s="124"/>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row>
    <row r="1413" spans="2:26" x14ac:dyDescent="0.25">
      <c r="B1413" s="124"/>
      <c r="C1413" s="124"/>
      <c r="D1413" s="124"/>
      <c r="E1413" s="124"/>
      <c r="F1413" s="124"/>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row>
    <row r="1414" spans="2:26" x14ac:dyDescent="0.25">
      <c r="B1414" s="124"/>
      <c r="C1414" s="124"/>
      <c r="D1414" s="124"/>
      <c r="E1414" s="124"/>
      <c r="F1414" s="124"/>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row>
    <row r="1415" spans="2:26" x14ac:dyDescent="0.25">
      <c r="B1415" s="124"/>
      <c r="C1415" s="124"/>
      <c r="D1415" s="124"/>
      <c r="E1415" s="124"/>
      <c r="F1415" s="124"/>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row>
    <row r="1416" spans="2:26" x14ac:dyDescent="0.25">
      <c r="B1416" s="124"/>
      <c r="C1416" s="124"/>
      <c r="D1416" s="124"/>
      <c r="E1416" s="124"/>
      <c r="F1416" s="124"/>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row>
    <row r="1417" spans="2:26" x14ac:dyDescent="0.25">
      <c r="B1417" s="124"/>
      <c r="C1417" s="124"/>
      <c r="D1417" s="124"/>
      <c r="E1417" s="124"/>
      <c r="F1417" s="124"/>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row>
    <row r="1418" spans="2:26" x14ac:dyDescent="0.25">
      <c r="B1418" s="124"/>
      <c r="C1418" s="124"/>
      <c r="D1418" s="124"/>
      <c r="E1418" s="124"/>
      <c r="F1418" s="124"/>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row>
    <row r="1419" spans="2:26" x14ac:dyDescent="0.25">
      <c r="B1419" s="124"/>
      <c r="C1419" s="124"/>
      <c r="D1419" s="124"/>
      <c r="E1419" s="124"/>
      <c r="F1419" s="124"/>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row>
    <row r="1420" spans="2:26" x14ac:dyDescent="0.25">
      <c r="B1420" s="124"/>
      <c r="C1420" s="124"/>
      <c r="D1420" s="124"/>
      <c r="E1420" s="124"/>
      <c r="F1420" s="124"/>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row>
    <row r="1421" spans="2:26" x14ac:dyDescent="0.25">
      <c r="B1421" s="124"/>
      <c r="C1421" s="124"/>
      <c r="D1421" s="124"/>
      <c r="E1421" s="124"/>
      <c r="F1421" s="124"/>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row>
    <row r="1422" spans="2:26" x14ac:dyDescent="0.25">
      <c r="B1422" s="124"/>
      <c r="C1422" s="124"/>
      <c r="D1422" s="124"/>
      <c r="E1422" s="124"/>
      <c r="F1422" s="124"/>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row>
    <row r="1423" spans="2:26" x14ac:dyDescent="0.25">
      <c r="B1423" s="124"/>
      <c r="C1423" s="124"/>
      <c r="D1423" s="124"/>
      <c r="E1423" s="124"/>
      <c r="F1423" s="124"/>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row>
    <row r="1424" spans="2:26" x14ac:dyDescent="0.25">
      <c r="B1424" s="124"/>
      <c r="C1424" s="124"/>
      <c r="D1424" s="124"/>
      <c r="E1424" s="124"/>
      <c r="F1424" s="124"/>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row>
    <row r="1425" spans="2:26" x14ac:dyDescent="0.25">
      <c r="B1425" s="124"/>
      <c r="C1425" s="124"/>
      <c r="D1425" s="124"/>
      <c r="E1425" s="124"/>
      <c r="F1425" s="124"/>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row>
    <row r="1426" spans="2:26" x14ac:dyDescent="0.25">
      <c r="B1426" s="124"/>
      <c r="C1426" s="124"/>
      <c r="D1426" s="124"/>
      <c r="E1426" s="124"/>
      <c r="F1426" s="124"/>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row>
    <row r="1427" spans="2:26" x14ac:dyDescent="0.25">
      <c r="B1427" s="124"/>
      <c r="C1427" s="124"/>
      <c r="D1427" s="124"/>
      <c r="E1427" s="124"/>
      <c r="F1427" s="124"/>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row>
    <row r="1428" spans="2:26" x14ac:dyDescent="0.25">
      <c r="B1428" s="124"/>
      <c r="C1428" s="124"/>
      <c r="D1428" s="124"/>
      <c r="E1428" s="124"/>
      <c r="F1428" s="124"/>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row>
    <row r="1429" spans="2:26" x14ac:dyDescent="0.25">
      <c r="B1429" s="124"/>
      <c r="C1429" s="124"/>
      <c r="D1429" s="124"/>
      <c r="E1429" s="124"/>
      <c r="F1429" s="124"/>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row>
    <row r="1430" spans="2:26" x14ac:dyDescent="0.25">
      <c r="B1430" s="124"/>
      <c r="C1430" s="124"/>
      <c r="D1430" s="124"/>
      <c r="E1430" s="124"/>
      <c r="F1430" s="124"/>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row>
    <row r="1431" spans="2:26" x14ac:dyDescent="0.25">
      <c r="B1431" s="124"/>
      <c r="C1431" s="124"/>
      <c r="D1431" s="124"/>
      <c r="E1431" s="124"/>
      <c r="F1431" s="124"/>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row>
    <row r="1432" spans="2:26" x14ac:dyDescent="0.25">
      <c r="B1432" s="124"/>
      <c r="C1432" s="124"/>
      <c r="D1432" s="124"/>
      <c r="E1432" s="124"/>
      <c r="F1432" s="124"/>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row>
    <row r="1433" spans="2:26" x14ac:dyDescent="0.25">
      <c r="B1433" s="124"/>
      <c r="C1433" s="124"/>
      <c r="D1433" s="124"/>
      <c r="E1433" s="124"/>
      <c r="F1433" s="124"/>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row>
    <row r="1434" spans="2:26" x14ac:dyDescent="0.25">
      <c r="B1434" s="124"/>
      <c r="C1434" s="124"/>
      <c r="D1434" s="124"/>
      <c r="E1434" s="124"/>
      <c r="F1434" s="124"/>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row>
    <row r="1435" spans="2:26" x14ac:dyDescent="0.25">
      <c r="B1435" s="124"/>
      <c r="C1435" s="124"/>
      <c r="D1435" s="124"/>
      <c r="E1435" s="124"/>
      <c r="F1435" s="124"/>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row>
    <row r="1436" spans="2:26" x14ac:dyDescent="0.25">
      <c r="B1436" s="124"/>
      <c r="C1436" s="124"/>
      <c r="D1436" s="124"/>
      <c r="E1436" s="124"/>
      <c r="F1436" s="124"/>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row>
    <row r="1437" spans="2:26" x14ac:dyDescent="0.25">
      <c r="B1437" s="124"/>
      <c r="C1437" s="124"/>
      <c r="D1437" s="124"/>
      <c r="E1437" s="124"/>
      <c r="F1437" s="124"/>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row>
    <row r="1438" spans="2:26" x14ac:dyDescent="0.25">
      <c r="B1438" s="124"/>
      <c r="C1438" s="124"/>
      <c r="D1438" s="124"/>
      <c r="E1438" s="124"/>
      <c r="F1438" s="124"/>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row>
    <row r="1439" spans="2:26" x14ac:dyDescent="0.25">
      <c r="B1439" s="124"/>
      <c r="C1439" s="124"/>
      <c r="D1439" s="124"/>
      <c r="E1439" s="124"/>
      <c r="F1439" s="124"/>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row>
    <row r="1440" spans="2:26" x14ac:dyDescent="0.25">
      <c r="B1440" s="124"/>
      <c r="C1440" s="124"/>
      <c r="D1440" s="124"/>
      <c r="E1440" s="124"/>
      <c r="F1440" s="124"/>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row>
    <row r="1441" spans="2:26" x14ac:dyDescent="0.25">
      <c r="B1441" s="124"/>
      <c r="C1441" s="124"/>
      <c r="D1441" s="124"/>
      <c r="E1441" s="124"/>
      <c r="F1441" s="124"/>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row>
    <row r="1442" spans="2:26" x14ac:dyDescent="0.25">
      <c r="B1442" s="124"/>
      <c r="C1442" s="124"/>
      <c r="D1442" s="124"/>
      <c r="E1442" s="124"/>
      <c r="F1442" s="124"/>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row>
    <row r="1443" spans="2:26" x14ac:dyDescent="0.25">
      <c r="B1443" s="124"/>
      <c r="C1443" s="124"/>
      <c r="D1443" s="124"/>
      <c r="E1443" s="124"/>
      <c r="F1443" s="124"/>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row>
    <row r="1444" spans="2:26" x14ac:dyDescent="0.25">
      <c r="B1444" s="124"/>
      <c r="C1444" s="124"/>
      <c r="D1444" s="124"/>
      <c r="E1444" s="124"/>
      <c r="F1444" s="124"/>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row>
    <row r="1445" spans="2:26" x14ac:dyDescent="0.25">
      <c r="B1445" s="124"/>
      <c r="C1445" s="124"/>
      <c r="D1445" s="124"/>
      <c r="E1445" s="124"/>
      <c r="F1445" s="124"/>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row>
    <row r="1446" spans="2:26" x14ac:dyDescent="0.25">
      <c r="B1446" s="124"/>
      <c r="C1446" s="124"/>
      <c r="D1446" s="124"/>
      <c r="E1446" s="124"/>
      <c r="F1446" s="124"/>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row>
    <row r="1447" spans="2:26" x14ac:dyDescent="0.25">
      <c r="B1447" s="124"/>
      <c r="C1447" s="124"/>
      <c r="D1447" s="124"/>
      <c r="E1447" s="124"/>
      <c r="F1447" s="124"/>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row>
    <row r="1448" spans="2:26" x14ac:dyDescent="0.25">
      <c r="B1448" s="124"/>
      <c r="C1448" s="124"/>
      <c r="D1448" s="124"/>
      <c r="E1448" s="124"/>
      <c r="F1448" s="124"/>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row>
    <row r="1449" spans="2:26" x14ac:dyDescent="0.25">
      <c r="B1449" s="124"/>
      <c r="C1449" s="124"/>
      <c r="D1449" s="124"/>
      <c r="E1449" s="124"/>
      <c r="F1449" s="124"/>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row>
    <row r="1450" spans="2:26" x14ac:dyDescent="0.25">
      <c r="B1450" s="124"/>
      <c r="C1450" s="124"/>
      <c r="D1450" s="124"/>
      <c r="E1450" s="124"/>
      <c r="F1450" s="124"/>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row>
    <row r="1451" spans="2:26" x14ac:dyDescent="0.25">
      <c r="B1451" s="124"/>
      <c r="C1451" s="124"/>
      <c r="D1451" s="124"/>
      <c r="E1451" s="124"/>
      <c r="F1451" s="124"/>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row>
    <row r="1452" spans="2:26" x14ac:dyDescent="0.25">
      <c r="B1452" s="124"/>
      <c r="C1452" s="124"/>
      <c r="D1452" s="124"/>
      <c r="E1452" s="124"/>
      <c r="F1452" s="124"/>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row>
    <row r="1453" spans="2:26" x14ac:dyDescent="0.25">
      <c r="B1453" s="124"/>
      <c r="C1453" s="124"/>
      <c r="D1453" s="124"/>
      <c r="E1453" s="124"/>
      <c r="F1453" s="124"/>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row>
    <row r="1454" spans="2:26" x14ac:dyDescent="0.25">
      <c r="B1454" s="124"/>
      <c r="C1454" s="124"/>
      <c r="D1454" s="124"/>
      <c r="E1454" s="124"/>
      <c r="F1454" s="124"/>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row>
    <row r="1455" spans="2:26" x14ac:dyDescent="0.25">
      <c r="B1455" s="124"/>
      <c r="C1455" s="124"/>
      <c r="D1455" s="124"/>
      <c r="E1455" s="124"/>
      <c r="F1455" s="124"/>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row>
    <row r="1456" spans="2:26" x14ac:dyDescent="0.25">
      <c r="B1456" s="124"/>
      <c r="C1456" s="124"/>
      <c r="D1456" s="124"/>
      <c r="E1456" s="124"/>
      <c r="F1456" s="124"/>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row>
    <row r="1457" spans="2:26" x14ac:dyDescent="0.25">
      <c r="B1457" s="124"/>
      <c r="C1457" s="124"/>
      <c r="D1457" s="124"/>
      <c r="E1457" s="124"/>
      <c r="F1457" s="124"/>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row>
    <row r="1458" spans="2:26" x14ac:dyDescent="0.25">
      <c r="B1458" s="124"/>
      <c r="C1458" s="124"/>
      <c r="D1458" s="124"/>
      <c r="E1458" s="124"/>
      <c r="F1458" s="124"/>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row>
    <row r="1459" spans="2:26" x14ac:dyDescent="0.25">
      <c r="B1459" s="124"/>
      <c r="C1459" s="124"/>
      <c r="D1459" s="124"/>
      <c r="E1459" s="124"/>
      <c r="F1459" s="124"/>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row>
    <row r="1460" spans="2:26" x14ac:dyDescent="0.25">
      <c r="B1460" s="124"/>
      <c r="C1460" s="124"/>
      <c r="D1460" s="124"/>
      <c r="E1460" s="124"/>
      <c r="F1460" s="124"/>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row>
    <row r="1461" spans="2:26" x14ac:dyDescent="0.25">
      <c r="B1461" s="124"/>
      <c r="C1461" s="124"/>
      <c r="D1461" s="124"/>
      <c r="E1461" s="124"/>
      <c r="F1461" s="124"/>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row>
    <row r="1462" spans="2:26" x14ac:dyDescent="0.25">
      <c r="B1462" s="124"/>
      <c r="C1462" s="124"/>
      <c r="D1462" s="124"/>
      <c r="E1462" s="124"/>
      <c r="F1462" s="124"/>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row>
    <row r="1463" spans="2:26" x14ac:dyDescent="0.25">
      <c r="B1463" s="124"/>
      <c r="C1463" s="124"/>
      <c r="D1463" s="124"/>
      <c r="E1463" s="124"/>
      <c r="F1463" s="124"/>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row>
    <row r="1464" spans="2:26" x14ac:dyDescent="0.25">
      <c r="B1464" s="124"/>
      <c r="C1464" s="124"/>
      <c r="D1464" s="124"/>
      <c r="E1464" s="124"/>
      <c r="F1464" s="124"/>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row>
    <row r="1465" spans="2:26" x14ac:dyDescent="0.25">
      <c r="B1465" s="124"/>
      <c r="C1465" s="124"/>
      <c r="D1465" s="124"/>
      <c r="E1465" s="124"/>
      <c r="F1465" s="124"/>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row>
    <row r="1466" spans="2:26" x14ac:dyDescent="0.25">
      <c r="B1466" s="124"/>
      <c r="C1466" s="124"/>
      <c r="D1466" s="124"/>
      <c r="E1466" s="124"/>
      <c r="F1466" s="124"/>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row>
    <row r="1467" spans="2:26" x14ac:dyDescent="0.25">
      <c r="B1467" s="124"/>
      <c r="C1467" s="124"/>
      <c r="D1467" s="124"/>
      <c r="E1467" s="124"/>
      <c r="F1467" s="124"/>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row>
    <row r="1468" spans="2:26" x14ac:dyDescent="0.25">
      <c r="B1468" s="124"/>
      <c r="C1468" s="124"/>
      <c r="D1468" s="124"/>
      <c r="E1468" s="124"/>
      <c r="F1468" s="124"/>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row>
    <row r="1469" spans="2:26" x14ac:dyDescent="0.25">
      <c r="B1469" s="124"/>
      <c r="C1469" s="124"/>
      <c r="D1469" s="124"/>
      <c r="E1469" s="124"/>
      <c r="F1469" s="124"/>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row>
    <row r="1470" spans="2:26" x14ac:dyDescent="0.25">
      <c r="B1470" s="124"/>
      <c r="C1470" s="124"/>
      <c r="D1470" s="124"/>
      <c r="E1470" s="124"/>
      <c r="F1470" s="124"/>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row>
    <row r="1471" spans="2:26" x14ac:dyDescent="0.25">
      <c r="B1471" s="124"/>
      <c r="C1471" s="124"/>
      <c r="D1471" s="124"/>
      <c r="E1471" s="124"/>
      <c r="F1471" s="124"/>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row>
    <row r="1472" spans="2:26" x14ac:dyDescent="0.25">
      <c r="B1472" s="124"/>
      <c r="C1472" s="124"/>
      <c r="D1472" s="124"/>
      <c r="E1472" s="124"/>
      <c r="F1472" s="124"/>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row>
    <row r="1473" spans="2:26" x14ac:dyDescent="0.25">
      <c r="B1473" s="124"/>
      <c r="C1473" s="124"/>
      <c r="D1473" s="124"/>
      <c r="E1473" s="124"/>
      <c r="F1473" s="124"/>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row>
    <row r="1474" spans="2:26" x14ac:dyDescent="0.25">
      <c r="B1474" s="124"/>
      <c r="C1474" s="124"/>
      <c r="D1474" s="124"/>
      <c r="E1474" s="124"/>
      <c r="F1474" s="124"/>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row>
    <row r="1475" spans="2:26" x14ac:dyDescent="0.25">
      <c r="B1475" s="124"/>
      <c r="C1475" s="124"/>
      <c r="D1475" s="124"/>
      <c r="E1475" s="124"/>
      <c r="F1475" s="124"/>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row>
    <row r="1476" spans="2:26" x14ac:dyDescent="0.25">
      <c r="B1476" s="124"/>
      <c r="C1476" s="124"/>
      <c r="D1476" s="124"/>
      <c r="E1476" s="124"/>
      <c r="F1476" s="124"/>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row>
    <row r="1477" spans="2:26" x14ac:dyDescent="0.25">
      <c r="B1477" s="124"/>
      <c r="C1477" s="124"/>
      <c r="D1477" s="124"/>
      <c r="E1477" s="124"/>
      <c r="F1477" s="124"/>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row>
    <row r="1478" spans="2:26" x14ac:dyDescent="0.25">
      <c r="B1478" s="124"/>
      <c r="C1478" s="124"/>
      <c r="D1478" s="124"/>
      <c r="E1478" s="124"/>
      <c r="F1478" s="124"/>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row>
    <row r="1479" spans="2:26" x14ac:dyDescent="0.25">
      <c r="B1479" s="124"/>
      <c r="C1479" s="124"/>
      <c r="D1479" s="124"/>
      <c r="E1479" s="124"/>
      <c r="F1479" s="124"/>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row>
    <row r="1480" spans="2:26" x14ac:dyDescent="0.25">
      <c r="B1480" s="124"/>
      <c r="C1480" s="124"/>
      <c r="D1480" s="124"/>
      <c r="E1480" s="124"/>
      <c r="F1480" s="124"/>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row>
    <row r="1481" spans="2:26" x14ac:dyDescent="0.25">
      <c r="B1481" s="124"/>
      <c r="C1481" s="124"/>
      <c r="D1481" s="124"/>
      <c r="E1481" s="124"/>
      <c r="F1481" s="124"/>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row>
    <row r="1482" spans="2:26" x14ac:dyDescent="0.25">
      <c r="B1482" s="124"/>
      <c r="C1482" s="124"/>
      <c r="D1482" s="124"/>
      <c r="E1482" s="124"/>
      <c r="F1482" s="124"/>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row>
    <row r="1483" spans="2:26" x14ac:dyDescent="0.25">
      <c r="B1483" s="124"/>
      <c r="C1483" s="124"/>
      <c r="D1483" s="124"/>
      <c r="E1483" s="124"/>
      <c r="F1483" s="124"/>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row>
    <row r="1484" spans="2:26" x14ac:dyDescent="0.25">
      <c r="B1484" s="124"/>
      <c r="C1484" s="124"/>
      <c r="D1484" s="124"/>
      <c r="E1484" s="124"/>
      <c r="F1484" s="124"/>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row>
    <row r="1485" spans="2:26" x14ac:dyDescent="0.25">
      <c r="B1485" s="124"/>
      <c r="C1485" s="124"/>
      <c r="D1485" s="124"/>
      <c r="E1485" s="124"/>
      <c r="F1485" s="124"/>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row>
    <row r="1486" spans="2:26" x14ac:dyDescent="0.25">
      <c r="B1486" s="124"/>
      <c r="C1486" s="124"/>
      <c r="D1486" s="124"/>
      <c r="E1486" s="124"/>
      <c r="F1486" s="124"/>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row>
    <row r="1487" spans="2:26" x14ac:dyDescent="0.25">
      <c r="B1487" s="124"/>
      <c r="C1487" s="124"/>
      <c r="D1487" s="124"/>
      <c r="E1487" s="124"/>
      <c r="F1487" s="124"/>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row>
    <row r="1488" spans="2:26" x14ac:dyDescent="0.25">
      <c r="B1488" s="124"/>
      <c r="C1488" s="124"/>
      <c r="D1488" s="124"/>
      <c r="E1488" s="124"/>
      <c r="F1488" s="124"/>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row>
    <row r="1489" spans="2:26" x14ac:dyDescent="0.25">
      <c r="B1489" s="124"/>
      <c r="C1489" s="124"/>
      <c r="D1489" s="124"/>
      <c r="E1489" s="124"/>
      <c r="F1489" s="124"/>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row>
    <row r="1490" spans="2:26" x14ac:dyDescent="0.25">
      <c r="B1490" s="124"/>
      <c r="C1490" s="124"/>
      <c r="D1490" s="124"/>
      <c r="E1490" s="124"/>
      <c r="F1490" s="124"/>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row>
    <row r="1491" spans="2:26" x14ac:dyDescent="0.25">
      <c r="B1491" s="124"/>
      <c r="C1491" s="124"/>
      <c r="D1491" s="124"/>
      <c r="E1491" s="124"/>
      <c r="F1491" s="124"/>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row>
    <row r="1492" spans="2:26" x14ac:dyDescent="0.25">
      <c r="B1492" s="124"/>
      <c r="C1492" s="124"/>
      <c r="D1492" s="124"/>
      <c r="E1492" s="124"/>
      <c r="F1492" s="124"/>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row>
    <row r="1493" spans="2:26" x14ac:dyDescent="0.25">
      <c r="B1493" s="124"/>
      <c r="C1493" s="124"/>
      <c r="D1493" s="124"/>
      <c r="E1493" s="124"/>
      <c r="F1493" s="124"/>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row>
    <row r="1494" spans="2:26" x14ac:dyDescent="0.25">
      <c r="B1494" s="124"/>
      <c r="C1494" s="124"/>
      <c r="D1494" s="124"/>
      <c r="E1494" s="124"/>
      <c r="F1494" s="124"/>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row>
    <row r="1495" spans="2:26" x14ac:dyDescent="0.25">
      <c r="B1495" s="124"/>
      <c r="C1495" s="124"/>
      <c r="D1495" s="124"/>
      <c r="E1495" s="124"/>
      <c r="F1495" s="124"/>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row>
    <row r="1496" spans="2:26" x14ac:dyDescent="0.25">
      <c r="B1496" s="124"/>
      <c r="C1496" s="124"/>
      <c r="D1496" s="124"/>
      <c r="E1496" s="124"/>
      <c r="F1496" s="124"/>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row>
    <row r="1497" spans="2:26" x14ac:dyDescent="0.25">
      <c r="B1497" s="124"/>
      <c r="C1497" s="124"/>
      <c r="D1497" s="124"/>
      <c r="E1497" s="124"/>
      <c r="F1497" s="124"/>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row>
    <row r="1498" spans="2:26" x14ac:dyDescent="0.25">
      <c r="B1498" s="124"/>
      <c r="C1498" s="124"/>
      <c r="D1498" s="124"/>
      <c r="E1498" s="124"/>
      <c r="F1498" s="124"/>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row>
    <row r="1499" spans="2:26" x14ac:dyDescent="0.25">
      <c r="B1499" s="124"/>
      <c r="C1499" s="124"/>
      <c r="D1499" s="124"/>
      <c r="E1499" s="124"/>
      <c r="F1499" s="124"/>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row>
    <row r="1500" spans="2:26" x14ac:dyDescent="0.25">
      <c r="B1500" s="124"/>
      <c r="C1500" s="124"/>
      <c r="D1500" s="124"/>
      <c r="E1500" s="124"/>
      <c r="F1500" s="124"/>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row>
    <row r="1501" spans="2:26" x14ac:dyDescent="0.25">
      <c r="B1501" s="124"/>
      <c r="C1501" s="124"/>
      <c r="D1501" s="124"/>
      <c r="E1501" s="124"/>
      <c r="F1501" s="124"/>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row>
    <row r="1502" spans="2:26" x14ac:dyDescent="0.25">
      <c r="B1502" s="124"/>
      <c r="C1502" s="124"/>
      <c r="D1502" s="124"/>
      <c r="E1502" s="124"/>
      <c r="F1502" s="124"/>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row>
    <row r="1503" spans="2:26" x14ac:dyDescent="0.25">
      <c r="B1503" s="124"/>
      <c r="C1503" s="124"/>
      <c r="D1503" s="124"/>
      <c r="E1503" s="124"/>
      <c r="F1503" s="124"/>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row>
    <row r="1504" spans="2:26" x14ac:dyDescent="0.25">
      <c r="B1504" s="124"/>
      <c r="C1504" s="124"/>
      <c r="D1504" s="124"/>
      <c r="E1504" s="124"/>
      <c r="F1504" s="124"/>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row>
    <row r="1505" spans="2:26" x14ac:dyDescent="0.25">
      <c r="B1505" s="124"/>
      <c r="C1505" s="124"/>
      <c r="D1505" s="124"/>
      <c r="E1505" s="124"/>
      <c r="F1505" s="124"/>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row>
    <row r="1506" spans="2:26" x14ac:dyDescent="0.25">
      <c r="B1506" s="124"/>
      <c r="C1506" s="124"/>
      <c r="D1506" s="124"/>
      <c r="E1506" s="124"/>
      <c r="F1506" s="124"/>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row>
    <row r="1507" spans="2:26" x14ac:dyDescent="0.25">
      <c r="B1507" s="124"/>
      <c r="C1507" s="124"/>
      <c r="D1507" s="124"/>
      <c r="E1507" s="124"/>
      <c r="F1507" s="124"/>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row>
    <row r="1508" spans="2:26" x14ac:dyDescent="0.25">
      <c r="B1508" s="124"/>
      <c r="C1508" s="124"/>
      <c r="D1508" s="124"/>
      <c r="E1508" s="124"/>
      <c r="F1508" s="124"/>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row>
    <row r="1509" spans="2:26" x14ac:dyDescent="0.25">
      <c r="B1509" s="124"/>
      <c r="C1509" s="124"/>
      <c r="D1509" s="124"/>
      <c r="E1509" s="124"/>
      <c r="F1509" s="124"/>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row>
    <row r="1510" spans="2:26" x14ac:dyDescent="0.25">
      <c r="B1510" s="124"/>
      <c r="C1510" s="124"/>
      <c r="D1510" s="124"/>
      <c r="E1510" s="124"/>
      <c r="F1510" s="124"/>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row>
    <row r="1511" spans="2:26" x14ac:dyDescent="0.25">
      <c r="B1511" s="124"/>
      <c r="C1511" s="124"/>
      <c r="D1511" s="124"/>
      <c r="E1511" s="124"/>
      <c r="F1511" s="124"/>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row>
    <row r="1512" spans="2:26" x14ac:dyDescent="0.25">
      <c r="B1512" s="124"/>
      <c r="C1512" s="124"/>
      <c r="D1512" s="124"/>
      <c r="E1512" s="124"/>
      <c r="F1512" s="124"/>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row>
    <row r="1513" spans="2:26" x14ac:dyDescent="0.25">
      <c r="B1513" s="124"/>
      <c r="C1513" s="124"/>
      <c r="D1513" s="124"/>
      <c r="E1513" s="124"/>
      <c r="F1513" s="124"/>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row>
    <row r="1514" spans="2:26" x14ac:dyDescent="0.25">
      <c r="B1514" s="124"/>
      <c r="C1514" s="124"/>
      <c r="D1514" s="124"/>
      <c r="E1514" s="124"/>
      <c r="F1514" s="124"/>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row>
    <row r="1515" spans="2:26" x14ac:dyDescent="0.25">
      <c r="B1515" s="124"/>
      <c r="C1515" s="124"/>
      <c r="D1515" s="124"/>
      <c r="E1515" s="124"/>
      <c r="F1515" s="124"/>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row>
    <row r="1516" spans="2:26" x14ac:dyDescent="0.25">
      <c r="B1516" s="124"/>
      <c r="C1516" s="124"/>
      <c r="D1516" s="124"/>
      <c r="E1516" s="124"/>
      <c r="F1516" s="124"/>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row>
    <row r="1517" spans="2:26" x14ac:dyDescent="0.25">
      <c r="B1517" s="124"/>
      <c r="C1517" s="124"/>
      <c r="D1517" s="124"/>
      <c r="E1517" s="124"/>
      <c r="F1517" s="124"/>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row>
    <row r="1518" spans="2:26" x14ac:dyDescent="0.25">
      <c r="B1518" s="124"/>
      <c r="C1518" s="124"/>
      <c r="D1518" s="124"/>
      <c r="E1518" s="124"/>
      <c r="F1518" s="124"/>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row>
    <row r="1519" spans="2:26" x14ac:dyDescent="0.25">
      <c r="B1519" s="124"/>
      <c r="C1519" s="124"/>
      <c r="D1519" s="124"/>
      <c r="E1519" s="124"/>
      <c r="F1519" s="124"/>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row>
    <row r="1520" spans="2:26" x14ac:dyDescent="0.25">
      <c r="B1520" s="124"/>
      <c r="C1520" s="124"/>
      <c r="D1520" s="124"/>
      <c r="E1520" s="124"/>
      <c r="F1520" s="124"/>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row>
    <row r="1521" spans="2:26" x14ac:dyDescent="0.25">
      <c r="B1521" s="124"/>
      <c r="C1521" s="124"/>
      <c r="D1521" s="124"/>
      <c r="E1521" s="124"/>
      <c r="F1521" s="124"/>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row>
    <row r="1522" spans="2:26" x14ac:dyDescent="0.25">
      <c r="B1522" s="124"/>
      <c r="C1522" s="124"/>
      <c r="D1522" s="124"/>
      <c r="E1522" s="124"/>
      <c r="F1522" s="124"/>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row>
    <row r="1523" spans="2:26" x14ac:dyDescent="0.25">
      <c r="B1523" s="124"/>
      <c r="C1523" s="124"/>
      <c r="D1523" s="124"/>
      <c r="E1523" s="124"/>
      <c r="F1523" s="124"/>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row>
    <row r="1524" spans="2:26" x14ac:dyDescent="0.25">
      <c r="B1524" s="124"/>
      <c r="C1524" s="124"/>
      <c r="D1524" s="124"/>
      <c r="E1524" s="124"/>
      <c r="F1524" s="124"/>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row>
    <row r="1525" spans="2:26" x14ac:dyDescent="0.25">
      <c r="B1525" s="124"/>
      <c r="C1525" s="124"/>
      <c r="D1525" s="124"/>
      <c r="E1525" s="124"/>
      <c r="F1525" s="124"/>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row>
    <row r="1526" spans="2:26" x14ac:dyDescent="0.25">
      <c r="B1526" s="124"/>
      <c r="C1526" s="124"/>
      <c r="D1526" s="124"/>
      <c r="E1526" s="124"/>
      <c r="F1526" s="124"/>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row>
    <row r="1527" spans="2:26" x14ac:dyDescent="0.25">
      <c r="B1527" s="124"/>
      <c r="C1527" s="124"/>
      <c r="D1527" s="124"/>
      <c r="E1527" s="124"/>
      <c r="F1527" s="124"/>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row>
    <row r="1528" spans="2:26" x14ac:dyDescent="0.25">
      <c r="B1528" s="124"/>
      <c r="C1528" s="124"/>
      <c r="D1528" s="124"/>
      <c r="E1528" s="124"/>
      <c r="F1528" s="124"/>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row>
    <row r="1529" spans="2:26" x14ac:dyDescent="0.25">
      <c r="B1529" s="124"/>
      <c r="C1529" s="124"/>
      <c r="D1529" s="124"/>
      <c r="E1529" s="124"/>
      <c r="F1529" s="124"/>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row>
    <row r="1530" spans="2:26" x14ac:dyDescent="0.25">
      <c r="B1530" s="124"/>
      <c r="C1530" s="124"/>
      <c r="D1530" s="124"/>
      <c r="E1530" s="124"/>
      <c r="F1530" s="124"/>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row>
    <row r="1531" spans="2:26" x14ac:dyDescent="0.25">
      <c r="B1531" s="124"/>
      <c r="C1531" s="124"/>
      <c r="D1531" s="124"/>
      <c r="E1531" s="124"/>
      <c r="F1531" s="124"/>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row>
    <row r="1532" spans="2:26" x14ac:dyDescent="0.25">
      <c r="B1532" s="124"/>
      <c r="C1532" s="124"/>
      <c r="D1532" s="124"/>
      <c r="E1532" s="124"/>
      <c r="F1532" s="124"/>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row>
    <row r="1533" spans="2:26" x14ac:dyDescent="0.25">
      <c r="B1533" s="124"/>
      <c r="C1533" s="124"/>
      <c r="D1533" s="124"/>
      <c r="E1533" s="124"/>
      <c r="F1533" s="124"/>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row>
    <row r="1534" spans="2:26" x14ac:dyDescent="0.25">
      <c r="B1534" s="124"/>
      <c r="C1534" s="124"/>
      <c r="D1534" s="124"/>
      <c r="E1534" s="124"/>
      <c r="F1534" s="124"/>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row>
    <row r="1535" spans="2:26" x14ac:dyDescent="0.25">
      <c r="B1535" s="124"/>
      <c r="C1535" s="124"/>
      <c r="D1535" s="124"/>
      <c r="E1535" s="124"/>
      <c r="F1535" s="124"/>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row>
    <row r="1536" spans="2:26" x14ac:dyDescent="0.25">
      <c r="B1536" s="124"/>
      <c r="C1536" s="124"/>
      <c r="D1536" s="124"/>
      <c r="E1536" s="124"/>
      <c r="F1536" s="124"/>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row>
    <row r="1537" spans="2:26" x14ac:dyDescent="0.25">
      <c r="B1537" s="124"/>
      <c r="C1537" s="124"/>
      <c r="D1537" s="124"/>
      <c r="E1537" s="124"/>
      <c r="F1537" s="124"/>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row>
    <row r="1538" spans="2:26" x14ac:dyDescent="0.25">
      <c r="B1538" s="124"/>
      <c r="C1538" s="124"/>
      <c r="D1538" s="124"/>
      <c r="E1538" s="124"/>
      <c r="F1538" s="124"/>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row>
    <row r="1539" spans="2:26" x14ac:dyDescent="0.25">
      <c r="B1539" s="124"/>
      <c r="C1539" s="124"/>
      <c r="D1539" s="124"/>
      <c r="E1539" s="124"/>
      <c r="F1539" s="124"/>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row>
    <row r="1540" spans="2:26" x14ac:dyDescent="0.25">
      <c r="B1540" s="124"/>
      <c r="C1540" s="124"/>
      <c r="D1540" s="124"/>
      <c r="E1540" s="124"/>
      <c r="F1540" s="124"/>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row>
    <row r="1541" spans="2:26" x14ac:dyDescent="0.25">
      <c r="B1541" s="124"/>
      <c r="C1541" s="124"/>
      <c r="D1541" s="124"/>
      <c r="E1541" s="124"/>
      <c r="F1541" s="124"/>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row>
    <row r="1542" spans="2:26" x14ac:dyDescent="0.25">
      <c r="B1542" s="124"/>
      <c r="C1542" s="124"/>
      <c r="D1542" s="124"/>
      <c r="E1542" s="124"/>
      <c r="F1542" s="124"/>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row>
    <row r="1543" spans="2:26" x14ac:dyDescent="0.25">
      <c r="B1543" s="124"/>
      <c r="C1543" s="124"/>
      <c r="D1543" s="124"/>
      <c r="E1543" s="124"/>
      <c r="F1543" s="124"/>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row>
    <row r="1544" spans="2:26" x14ac:dyDescent="0.25">
      <c r="B1544" s="124"/>
      <c r="C1544" s="124"/>
      <c r="D1544" s="124"/>
      <c r="E1544" s="124"/>
      <c r="F1544" s="124"/>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row>
    <row r="1545" spans="2:26" x14ac:dyDescent="0.25">
      <c r="B1545" s="124"/>
      <c r="C1545" s="124"/>
      <c r="D1545" s="124"/>
      <c r="E1545" s="124"/>
      <c r="F1545" s="124"/>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row>
    <row r="1546" spans="2:26" x14ac:dyDescent="0.25">
      <c r="B1546" s="124"/>
      <c r="C1546" s="124"/>
      <c r="D1546" s="124"/>
      <c r="E1546" s="124"/>
      <c r="F1546" s="124"/>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row>
    <row r="1547" spans="2:26" x14ac:dyDescent="0.25">
      <c r="B1547" s="124"/>
      <c r="C1547" s="124"/>
      <c r="D1547" s="124"/>
      <c r="E1547" s="124"/>
      <c r="F1547" s="124"/>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row>
    <row r="1548" spans="2:26" x14ac:dyDescent="0.25">
      <c r="B1548" s="124"/>
      <c r="C1548" s="124"/>
      <c r="D1548" s="124"/>
      <c r="E1548" s="124"/>
      <c r="F1548" s="124"/>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row>
    <row r="1549" spans="2:26" x14ac:dyDescent="0.25">
      <c r="B1549" s="124"/>
      <c r="C1549" s="124"/>
      <c r="D1549" s="124"/>
      <c r="E1549" s="124"/>
      <c r="F1549" s="124"/>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row>
    <row r="1550" spans="2:26" x14ac:dyDescent="0.25">
      <c r="B1550" s="124"/>
      <c r="C1550" s="124"/>
      <c r="D1550" s="124"/>
      <c r="E1550" s="124"/>
      <c r="F1550" s="124"/>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row>
    <row r="1551" spans="2:26" x14ac:dyDescent="0.25">
      <c r="B1551" s="124"/>
      <c r="C1551" s="124"/>
      <c r="D1551" s="124"/>
      <c r="E1551" s="124"/>
      <c r="F1551" s="124"/>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row>
    <row r="1552" spans="2:26" x14ac:dyDescent="0.25">
      <c r="B1552" s="124"/>
      <c r="C1552" s="124"/>
      <c r="D1552" s="124"/>
      <c r="E1552" s="124"/>
      <c r="F1552" s="124"/>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row>
    <row r="1553" spans="2:26" x14ac:dyDescent="0.25">
      <c r="B1553" s="124"/>
      <c r="C1553" s="124"/>
      <c r="D1553" s="124"/>
      <c r="E1553" s="124"/>
      <c r="F1553" s="124"/>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row>
    <row r="1554" spans="2:26" x14ac:dyDescent="0.25">
      <c r="B1554" s="124"/>
      <c r="C1554" s="124"/>
      <c r="D1554" s="124"/>
      <c r="E1554" s="124"/>
      <c r="F1554" s="124"/>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row>
    <row r="1555" spans="2:26" x14ac:dyDescent="0.25">
      <c r="B1555" s="124"/>
      <c r="C1555" s="124"/>
      <c r="D1555" s="124"/>
      <c r="E1555" s="124"/>
      <c r="F1555" s="124"/>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row>
    <row r="1556" spans="2:26" x14ac:dyDescent="0.25">
      <c r="B1556" s="124"/>
      <c r="C1556" s="124"/>
      <c r="D1556" s="124"/>
      <c r="E1556" s="124"/>
      <c r="F1556" s="124"/>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row>
    <row r="1557" spans="2:26" x14ac:dyDescent="0.25">
      <c r="B1557" s="124"/>
      <c r="C1557" s="124"/>
      <c r="D1557" s="124"/>
      <c r="E1557" s="124"/>
      <c r="F1557" s="124"/>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row>
    <row r="1558" spans="2:26" x14ac:dyDescent="0.25">
      <c r="B1558" s="124"/>
      <c r="C1558" s="124"/>
      <c r="D1558" s="124"/>
      <c r="E1558" s="124"/>
      <c r="F1558" s="124"/>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row>
    <row r="1559" spans="2:26" x14ac:dyDescent="0.25">
      <c r="B1559" s="124"/>
      <c r="C1559" s="124"/>
      <c r="D1559" s="124"/>
      <c r="E1559" s="124"/>
      <c r="F1559" s="124"/>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row>
    <row r="1560" spans="2:26" x14ac:dyDescent="0.25">
      <c r="B1560" s="124"/>
      <c r="C1560" s="124"/>
      <c r="D1560" s="124"/>
      <c r="E1560" s="124"/>
      <c r="F1560" s="124"/>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row>
    <row r="1561" spans="2:26" x14ac:dyDescent="0.25">
      <c r="B1561" s="124"/>
      <c r="C1561" s="124"/>
      <c r="D1561" s="124"/>
      <c r="E1561" s="124"/>
      <c r="F1561" s="124"/>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row>
    <row r="1562" spans="2:26" x14ac:dyDescent="0.25">
      <c r="B1562" s="124"/>
      <c r="C1562" s="124"/>
      <c r="D1562" s="124"/>
      <c r="E1562" s="124"/>
      <c r="F1562" s="124"/>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row>
    <row r="1563" spans="2:26" x14ac:dyDescent="0.25">
      <c r="B1563" s="124"/>
      <c r="C1563" s="124"/>
      <c r="D1563" s="124"/>
      <c r="E1563" s="124"/>
      <c r="F1563" s="124"/>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row>
    <row r="1564" spans="2:26" x14ac:dyDescent="0.25">
      <c r="B1564" s="124"/>
      <c r="C1564" s="124"/>
      <c r="D1564" s="124"/>
      <c r="E1564" s="124"/>
      <c r="F1564" s="124"/>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row>
    <row r="1565" spans="2:26" x14ac:dyDescent="0.25">
      <c r="B1565" s="124"/>
      <c r="C1565" s="124"/>
      <c r="D1565" s="124"/>
      <c r="E1565" s="124"/>
      <c r="F1565" s="124"/>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row>
    <row r="1566" spans="2:26" x14ac:dyDescent="0.25">
      <c r="B1566" s="124"/>
      <c r="C1566" s="124"/>
      <c r="D1566" s="124"/>
      <c r="E1566" s="124"/>
      <c r="F1566" s="124"/>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row>
    <row r="1567" spans="2:26" x14ac:dyDescent="0.25">
      <c r="B1567" s="124"/>
      <c r="C1567" s="124"/>
      <c r="D1567" s="124"/>
      <c r="E1567" s="124"/>
      <c r="F1567" s="124"/>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row>
    <row r="1568" spans="2:26" x14ac:dyDescent="0.25">
      <c r="B1568" s="124"/>
      <c r="C1568" s="124"/>
      <c r="D1568" s="124"/>
      <c r="E1568" s="124"/>
      <c r="F1568" s="124"/>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row>
    <row r="1569" spans="2:26" x14ac:dyDescent="0.25">
      <c r="B1569" s="124"/>
      <c r="C1569" s="124"/>
      <c r="D1569" s="124"/>
      <c r="E1569" s="124"/>
      <c r="F1569" s="124"/>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row>
    <row r="1570" spans="2:26" x14ac:dyDescent="0.25">
      <c r="B1570" s="124"/>
      <c r="C1570" s="124"/>
      <c r="D1570" s="124"/>
      <c r="E1570" s="124"/>
      <c r="F1570" s="124"/>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row>
    <row r="1571" spans="2:26" x14ac:dyDescent="0.25">
      <c r="B1571" s="124"/>
      <c r="C1571" s="124"/>
      <c r="D1571" s="124"/>
      <c r="E1571" s="124"/>
      <c r="F1571" s="124"/>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row>
    <row r="1572" spans="2:26" x14ac:dyDescent="0.25">
      <c r="B1572" s="124"/>
      <c r="C1572" s="124"/>
      <c r="D1572" s="124"/>
      <c r="E1572" s="124"/>
      <c r="F1572" s="124"/>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row>
    <row r="1573" spans="2:26" x14ac:dyDescent="0.25">
      <c r="B1573" s="124"/>
      <c r="C1573" s="124"/>
      <c r="D1573" s="124"/>
      <c r="E1573" s="124"/>
      <c r="F1573" s="124"/>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row>
    <row r="1574" spans="2:26" x14ac:dyDescent="0.25">
      <c r="B1574" s="124"/>
      <c r="C1574" s="124"/>
      <c r="D1574" s="124"/>
      <c r="E1574" s="124"/>
      <c r="F1574" s="124"/>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row>
    <row r="1575" spans="2:26" x14ac:dyDescent="0.25">
      <c r="B1575" s="124"/>
      <c r="C1575" s="124"/>
      <c r="D1575" s="124"/>
      <c r="E1575" s="124"/>
      <c r="F1575" s="124"/>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row>
    <row r="1576" spans="2:26" x14ac:dyDescent="0.25">
      <c r="B1576" s="124"/>
      <c r="C1576" s="124"/>
      <c r="D1576" s="124"/>
      <c r="E1576" s="124"/>
      <c r="F1576" s="124"/>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row>
    <row r="1577" spans="2:26" x14ac:dyDescent="0.25">
      <c r="B1577" s="124"/>
      <c r="C1577" s="124"/>
      <c r="D1577" s="124"/>
      <c r="E1577" s="124"/>
      <c r="F1577" s="124"/>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row>
    <row r="1578" spans="2:26" x14ac:dyDescent="0.25">
      <c r="B1578" s="124"/>
      <c r="C1578" s="124"/>
      <c r="D1578" s="124"/>
      <c r="E1578" s="124"/>
      <c r="F1578" s="124"/>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row>
    <row r="1579" spans="2:26" x14ac:dyDescent="0.25">
      <c r="B1579" s="124"/>
      <c r="C1579" s="124"/>
      <c r="D1579" s="124"/>
      <c r="E1579" s="124"/>
      <c r="F1579" s="124"/>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row>
    <row r="1580" spans="2:26" x14ac:dyDescent="0.25">
      <c r="B1580" s="124"/>
      <c r="C1580" s="124"/>
      <c r="D1580" s="124"/>
      <c r="E1580" s="124"/>
      <c r="F1580" s="124"/>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row>
    <row r="1581" spans="2:26" x14ac:dyDescent="0.25">
      <c r="B1581" s="124"/>
      <c r="C1581" s="124"/>
      <c r="D1581" s="124"/>
      <c r="E1581" s="124"/>
      <c r="F1581" s="124"/>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row>
    <row r="1582" spans="2:26" x14ac:dyDescent="0.25">
      <c r="B1582" s="124"/>
      <c r="C1582" s="124"/>
      <c r="D1582" s="124"/>
      <c r="E1582" s="124"/>
      <c r="F1582" s="124"/>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row>
    <row r="1583" spans="2:26" x14ac:dyDescent="0.25">
      <c r="B1583" s="124"/>
      <c r="C1583" s="124"/>
      <c r="D1583" s="124"/>
      <c r="E1583" s="124"/>
      <c r="F1583" s="124"/>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row>
    <row r="1584" spans="2:26" x14ac:dyDescent="0.25">
      <c r="B1584" s="124"/>
      <c r="C1584" s="124"/>
      <c r="D1584" s="124"/>
      <c r="E1584" s="124"/>
      <c r="F1584" s="124"/>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row>
    <row r="1585" spans="2:26" x14ac:dyDescent="0.25">
      <c r="B1585" s="124"/>
      <c r="C1585" s="124"/>
      <c r="D1585" s="124"/>
      <c r="E1585" s="124"/>
      <c r="F1585" s="124"/>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row>
    <row r="1586" spans="2:26" x14ac:dyDescent="0.25">
      <c r="B1586" s="124"/>
      <c r="C1586" s="124"/>
      <c r="D1586" s="124"/>
      <c r="E1586" s="124"/>
      <c r="F1586" s="124"/>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row>
    <row r="1587" spans="2:26" x14ac:dyDescent="0.25">
      <c r="B1587" s="124"/>
      <c r="C1587" s="124"/>
      <c r="D1587" s="124"/>
      <c r="E1587" s="124"/>
      <c r="F1587" s="124"/>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row>
    <row r="1588" spans="2:26" x14ac:dyDescent="0.25">
      <c r="B1588" s="124"/>
      <c r="C1588" s="124"/>
      <c r="D1588" s="124"/>
      <c r="E1588" s="124"/>
      <c r="F1588" s="124"/>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row>
    <row r="1589" spans="2:26" x14ac:dyDescent="0.25">
      <c r="B1589" s="124"/>
      <c r="C1589" s="124"/>
      <c r="D1589" s="124"/>
      <c r="E1589" s="124"/>
      <c r="F1589" s="124"/>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row>
    <row r="1590" spans="2:26" x14ac:dyDescent="0.25">
      <c r="B1590" s="124"/>
      <c r="C1590" s="124"/>
      <c r="D1590" s="124"/>
      <c r="E1590" s="124"/>
      <c r="F1590" s="124"/>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row>
    <row r="1591" spans="2:26" x14ac:dyDescent="0.25">
      <c r="B1591" s="124"/>
      <c r="C1591" s="124"/>
      <c r="D1591" s="124"/>
      <c r="E1591" s="124"/>
      <c r="F1591" s="124"/>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row>
    <row r="1592" spans="2:26" x14ac:dyDescent="0.25">
      <c r="B1592" s="124"/>
      <c r="C1592" s="124"/>
      <c r="D1592" s="124"/>
      <c r="E1592" s="124"/>
      <c r="F1592" s="124"/>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row>
    <row r="1593" spans="2:26" x14ac:dyDescent="0.25">
      <c r="B1593" s="124"/>
      <c r="C1593" s="124"/>
      <c r="D1593" s="124"/>
      <c r="E1593" s="124"/>
      <c r="F1593" s="124"/>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row>
    <row r="1594" spans="2:26" x14ac:dyDescent="0.25">
      <c r="B1594" s="124"/>
      <c r="C1594" s="124"/>
      <c r="D1594" s="124"/>
      <c r="E1594" s="124"/>
      <c r="F1594" s="124"/>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row>
    <row r="1595" spans="2:26" x14ac:dyDescent="0.25">
      <c r="B1595" s="124"/>
      <c r="C1595" s="124"/>
      <c r="D1595" s="124"/>
      <c r="E1595" s="124"/>
      <c r="F1595" s="124"/>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row>
    <row r="1596" spans="2:26" x14ac:dyDescent="0.25">
      <c r="B1596" s="124"/>
      <c r="C1596" s="124"/>
      <c r="D1596" s="124"/>
      <c r="E1596" s="124"/>
      <c r="F1596" s="124"/>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row>
    <row r="1597" spans="2:26" x14ac:dyDescent="0.25">
      <c r="B1597" s="124"/>
      <c r="C1597" s="124"/>
      <c r="D1597" s="124"/>
      <c r="E1597" s="124"/>
      <c r="F1597" s="124"/>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row>
    <row r="1598" spans="2:26" x14ac:dyDescent="0.25">
      <c r="B1598" s="124"/>
      <c r="C1598" s="124"/>
      <c r="D1598" s="124"/>
      <c r="E1598" s="124"/>
      <c r="F1598" s="124"/>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row>
    <row r="1599" spans="2:26" x14ac:dyDescent="0.25">
      <c r="B1599" s="124"/>
      <c r="C1599" s="124"/>
      <c r="D1599" s="124"/>
      <c r="E1599" s="124"/>
      <c r="F1599" s="124"/>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row>
    <row r="1600" spans="2:26" x14ac:dyDescent="0.25">
      <c r="B1600" s="124"/>
      <c r="C1600" s="124"/>
      <c r="D1600" s="124"/>
      <c r="E1600" s="124"/>
      <c r="F1600" s="124"/>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row>
    <row r="1601" spans="2:26" x14ac:dyDescent="0.25">
      <c r="B1601" s="124"/>
      <c r="C1601" s="124"/>
      <c r="D1601" s="124"/>
      <c r="E1601" s="124"/>
      <c r="F1601" s="124"/>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row>
    <row r="1602" spans="2:26" x14ac:dyDescent="0.25">
      <c r="B1602" s="124"/>
      <c r="C1602" s="124"/>
      <c r="D1602" s="124"/>
      <c r="E1602" s="124"/>
      <c r="F1602" s="124"/>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row>
    <row r="1603" spans="2:26" x14ac:dyDescent="0.25">
      <c r="B1603" s="124"/>
      <c r="C1603" s="124"/>
      <c r="D1603" s="124"/>
      <c r="E1603" s="124"/>
      <c r="F1603" s="124"/>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row>
    <row r="1604" spans="2:26" x14ac:dyDescent="0.25">
      <c r="B1604" s="124"/>
      <c r="C1604" s="124"/>
      <c r="D1604" s="124"/>
      <c r="E1604" s="124"/>
      <c r="F1604" s="124"/>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row>
    <row r="1605" spans="2:26" x14ac:dyDescent="0.25">
      <c r="B1605" s="124"/>
      <c r="C1605" s="124"/>
      <c r="D1605" s="124"/>
      <c r="E1605" s="124"/>
      <c r="F1605" s="124"/>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row>
    <row r="1606" spans="2:26" x14ac:dyDescent="0.25">
      <c r="B1606" s="124"/>
      <c r="C1606" s="124"/>
      <c r="D1606" s="124"/>
      <c r="E1606" s="124"/>
      <c r="F1606" s="124"/>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row>
    <row r="1607" spans="2:26" x14ac:dyDescent="0.25">
      <c r="B1607" s="124"/>
      <c r="C1607" s="124"/>
      <c r="D1607" s="124"/>
      <c r="E1607" s="124"/>
      <c r="F1607" s="124"/>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row>
    <row r="1608" spans="2:26" x14ac:dyDescent="0.25">
      <c r="B1608" s="124"/>
      <c r="C1608" s="124"/>
      <c r="D1608" s="124"/>
      <c r="E1608" s="124"/>
      <c r="F1608" s="124"/>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row>
    <row r="1609" spans="2:26" x14ac:dyDescent="0.25">
      <c r="B1609" s="124"/>
      <c r="C1609" s="124"/>
      <c r="D1609" s="124"/>
      <c r="E1609" s="124"/>
      <c r="F1609" s="124"/>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row>
    <row r="1610" spans="2:26" x14ac:dyDescent="0.25">
      <c r="B1610" s="124"/>
      <c r="C1610" s="124"/>
      <c r="D1610" s="124"/>
      <c r="E1610" s="124"/>
      <c r="F1610" s="124"/>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row>
    <row r="1611" spans="2:26" x14ac:dyDescent="0.25">
      <c r="B1611" s="124"/>
      <c r="C1611" s="124"/>
      <c r="D1611" s="124"/>
      <c r="E1611" s="124"/>
      <c r="F1611" s="124"/>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row>
    <row r="1612" spans="2:26" x14ac:dyDescent="0.25">
      <c r="B1612" s="124"/>
      <c r="C1612" s="124"/>
      <c r="D1612" s="124"/>
      <c r="E1612" s="124"/>
      <c r="F1612" s="124"/>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row>
    <row r="1613" spans="2:26" x14ac:dyDescent="0.25">
      <c r="B1613" s="124"/>
      <c r="C1613" s="124"/>
      <c r="D1613" s="124"/>
      <c r="E1613" s="124"/>
      <c r="F1613" s="124"/>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row>
    <row r="1614" spans="2:26" x14ac:dyDescent="0.25">
      <c r="B1614" s="124"/>
      <c r="C1614" s="124"/>
      <c r="D1614" s="124"/>
      <c r="E1614" s="124"/>
      <c r="F1614" s="124"/>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row>
    <row r="1615" spans="2:26" x14ac:dyDescent="0.25">
      <c r="B1615" s="124"/>
      <c r="C1615" s="124"/>
      <c r="D1615" s="124"/>
      <c r="E1615" s="124"/>
      <c r="F1615" s="124"/>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row>
    <row r="1616" spans="2:26" x14ac:dyDescent="0.25">
      <c r="B1616" s="124"/>
      <c r="C1616" s="124"/>
      <c r="D1616" s="124"/>
      <c r="E1616" s="124"/>
      <c r="F1616" s="124"/>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row>
    <row r="1617" spans="2:26" x14ac:dyDescent="0.25">
      <c r="B1617" s="124"/>
      <c r="C1617" s="124"/>
      <c r="D1617" s="124"/>
      <c r="E1617" s="124"/>
      <c r="F1617" s="124"/>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row>
    <row r="1618" spans="2:26" x14ac:dyDescent="0.25">
      <c r="B1618" s="124"/>
      <c r="C1618" s="124"/>
      <c r="D1618" s="124"/>
      <c r="E1618" s="124"/>
      <c r="F1618" s="124"/>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row>
    <row r="1619" spans="2:26" x14ac:dyDescent="0.25">
      <c r="B1619" s="124"/>
      <c r="C1619" s="124"/>
      <c r="D1619" s="124"/>
      <c r="E1619" s="124"/>
      <c r="F1619" s="124"/>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row>
    <row r="1620" spans="2:26" x14ac:dyDescent="0.25">
      <c r="B1620" s="124"/>
      <c r="C1620" s="124"/>
      <c r="D1620" s="124"/>
      <c r="E1620" s="124"/>
      <c r="F1620" s="124"/>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row>
    <row r="1621" spans="2:26" x14ac:dyDescent="0.25">
      <c r="B1621" s="124"/>
      <c r="C1621" s="124"/>
      <c r="D1621" s="124"/>
      <c r="E1621" s="124"/>
      <c r="F1621" s="124"/>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row>
    <row r="1622" spans="2:26" x14ac:dyDescent="0.25">
      <c r="B1622" s="124"/>
      <c r="C1622" s="124"/>
      <c r="D1622" s="124"/>
      <c r="E1622" s="124"/>
      <c r="F1622" s="124"/>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row>
    <row r="1623" spans="2:26" x14ac:dyDescent="0.25">
      <c r="B1623" s="124"/>
      <c r="C1623" s="124"/>
      <c r="D1623" s="124"/>
      <c r="E1623" s="124"/>
      <c r="F1623" s="124"/>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row>
    <row r="1624" spans="2:26" x14ac:dyDescent="0.25">
      <c r="B1624" s="124"/>
      <c r="C1624" s="124"/>
      <c r="D1624" s="124"/>
      <c r="E1624" s="124"/>
      <c r="F1624" s="124"/>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row>
    <row r="1625" spans="2:26" x14ac:dyDescent="0.25">
      <c r="B1625" s="124"/>
      <c r="C1625" s="124"/>
      <c r="D1625" s="124"/>
      <c r="E1625" s="124"/>
      <c r="F1625" s="124"/>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row>
    <row r="1626" spans="2:26" x14ac:dyDescent="0.25">
      <c r="B1626" s="124"/>
      <c r="C1626" s="124"/>
      <c r="D1626" s="124"/>
      <c r="E1626" s="124"/>
      <c r="F1626" s="124"/>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row>
    <row r="1627" spans="2:26" x14ac:dyDescent="0.25">
      <c r="B1627" s="124"/>
      <c r="C1627" s="124"/>
      <c r="D1627" s="124"/>
      <c r="E1627" s="124"/>
      <c r="F1627" s="124"/>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row>
    <row r="1628" spans="2:26" x14ac:dyDescent="0.25">
      <c r="B1628" s="124"/>
      <c r="C1628" s="124"/>
      <c r="D1628" s="124"/>
      <c r="E1628" s="124"/>
      <c r="F1628" s="124"/>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row>
    <row r="1629" spans="2:26" x14ac:dyDescent="0.25">
      <c r="B1629" s="124"/>
      <c r="C1629" s="124"/>
      <c r="D1629" s="124"/>
      <c r="E1629" s="124"/>
      <c r="F1629" s="124"/>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row>
    <row r="1630" spans="2:26" x14ac:dyDescent="0.25">
      <c r="B1630" s="124"/>
      <c r="C1630" s="124"/>
      <c r="D1630" s="124"/>
      <c r="E1630" s="124"/>
      <c r="F1630" s="124"/>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row>
    <row r="1631" spans="2:26" x14ac:dyDescent="0.25">
      <c r="B1631" s="124"/>
      <c r="C1631" s="124"/>
      <c r="D1631" s="124"/>
      <c r="E1631" s="124"/>
      <c r="F1631" s="124"/>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row>
    <row r="1632" spans="2:26" x14ac:dyDescent="0.25">
      <c r="B1632" s="124"/>
      <c r="C1632" s="124"/>
      <c r="D1632" s="124"/>
      <c r="E1632" s="124"/>
      <c r="F1632" s="124"/>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row>
    <row r="1633" spans="2:26" x14ac:dyDescent="0.25">
      <c r="B1633" s="124"/>
      <c r="C1633" s="124"/>
      <c r="D1633" s="124"/>
      <c r="E1633" s="124"/>
      <c r="F1633" s="124"/>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row>
    <row r="1634" spans="2:26" x14ac:dyDescent="0.25">
      <c r="B1634" s="124"/>
      <c r="C1634" s="124"/>
      <c r="D1634" s="124"/>
      <c r="E1634" s="124"/>
      <c r="F1634" s="124"/>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row>
    <row r="1635" spans="2:26" x14ac:dyDescent="0.25">
      <c r="B1635" s="124"/>
      <c r="C1635" s="124"/>
      <c r="D1635" s="124"/>
      <c r="E1635" s="124"/>
      <c r="F1635" s="124"/>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row>
    <row r="1636" spans="2:26" x14ac:dyDescent="0.25">
      <c r="B1636" s="124"/>
      <c r="C1636" s="124"/>
      <c r="D1636" s="124"/>
      <c r="E1636" s="124"/>
      <c r="F1636" s="124"/>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row>
    <row r="1637" spans="2:26" x14ac:dyDescent="0.25">
      <c r="B1637" s="124"/>
      <c r="C1637" s="124"/>
      <c r="D1637" s="124"/>
      <c r="E1637" s="124"/>
      <c r="F1637" s="124"/>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row>
    <row r="1638" spans="2:26" x14ac:dyDescent="0.25">
      <c r="B1638" s="124"/>
      <c r="C1638" s="124"/>
      <c r="D1638" s="124"/>
      <c r="E1638" s="124"/>
      <c r="F1638" s="124"/>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row>
    <row r="1639" spans="2:26" x14ac:dyDescent="0.25">
      <c r="B1639" s="124"/>
      <c r="C1639" s="124"/>
      <c r="D1639" s="124"/>
      <c r="E1639" s="124"/>
      <c r="F1639" s="124"/>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row>
    <row r="1640" spans="2:26" x14ac:dyDescent="0.25">
      <c r="B1640" s="124"/>
      <c r="C1640" s="124"/>
      <c r="D1640" s="124"/>
      <c r="E1640" s="124"/>
      <c r="F1640" s="124"/>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row>
    <row r="1641" spans="2:26" x14ac:dyDescent="0.25">
      <c r="B1641" s="124"/>
      <c r="C1641" s="124"/>
      <c r="D1641" s="124"/>
      <c r="E1641" s="124"/>
      <c r="F1641" s="124"/>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row>
    <row r="1642" spans="2:26" x14ac:dyDescent="0.25">
      <c r="B1642" s="124"/>
      <c r="C1642" s="124"/>
      <c r="D1642" s="124"/>
      <c r="E1642" s="124"/>
      <c r="F1642" s="124"/>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row>
    <row r="1643" spans="2:26" x14ac:dyDescent="0.25">
      <c r="B1643" s="124"/>
      <c r="C1643" s="124"/>
      <c r="D1643" s="124"/>
      <c r="E1643" s="124"/>
      <c r="F1643" s="124"/>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row>
    <row r="1644" spans="2:26" x14ac:dyDescent="0.25">
      <c r="B1644" s="124"/>
      <c r="C1644" s="124"/>
      <c r="D1644" s="124"/>
      <c r="E1644" s="124"/>
      <c r="F1644" s="124"/>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row>
    <row r="1645" spans="2:26" x14ac:dyDescent="0.25">
      <c r="B1645" s="124"/>
      <c r="C1645" s="124"/>
      <c r="D1645" s="124"/>
      <c r="E1645" s="124"/>
      <c r="F1645" s="124"/>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row>
    <row r="1646" spans="2:26" x14ac:dyDescent="0.25">
      <c r="B1646" s="124"/>
      <c r="C1646" s="124"/>
      <c r="D1646" s="124"/>
      <c r="E1646" s="124"/>
      <c r="F1646" s="124"/>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row>
    <row r="1647" spans="2:26" x14ac:dyDescent="0.25">
      <c r="B1647" s="124"/>
      <c r="C1647" s="124"/>
      <c r="D1647" s="124"/>
      <c r="E1647" s="124"/>
      <c r="F1647" s="124"/>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row>
    <row r="1648" spans="2:26" x14ac:dyDescent="0.25">
      <c r="B1648" s="124"/>
      <c r="C1648" s="124"/>
      <c r="D1648" s="124"/>
      <c r="E1648" s="124"/>
      <c r="F1648" s="124"/>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row>
    <row r="1649" spans="2:26" x14ac:dyDescent="0.25">
      <c r="B1649" s="124"/>
      <c r="C1649" s="124"/>
      <c r="D1649" s="124"/>
      <c r="E1649" s="124"/>
      <c r="F1649" s="124"/>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row>
    <row r="1650" spans="2:26" x14ac:dyDescent="0.25">
      <c r="B1650" s="124"/>
      <c r="C1650" s="124"/>
      <c r="D1650" s="124"/>
      <c r="E1650" s="124"/>
      <c r="F1650" s="124"/>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row>
    <row r="1651" spans="2:26" x14ac:dyDescent="0.25">
      <c r="B1651" s="124"/>
      <c r="C1651" s="124"/>
      <c r="D1651" s="124"/>
      <c r="E1651" s="124"/>
      <c r="F1651" s="124"/>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row>
    <row r="1652" spans="2:26" x14ac:dyDescent="0.25">
      <c r="B1652" s="124"/>
      <c r="C1652" s="124"/>
      <c r="D1652" s="124"/>
      <c r="E1652" s="124"/>
      <c r="F1652" s="124"/>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row>
    <row r="1653" spans="2:26" x14ac:dyDescent="0.25">
      <c r="B1653" s="124"/>
      <c r="C1653" s="124"/>
      <c r="D1653" s="124"/>
      <c r="E1653" s="124"/>
      <c r="F1653" s="124"/>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row>
    <row r="1654" spans="2:26" x14ac:dyDescent="0.25">
      <c r="B1654" s="124"/>
      <c r="C1654" s="124"/>
      <c r="D1654" s="124"/>
      <c r="E1654" s="124"/>
      <c r="F1654" s="124"/>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row>
    <row r="1655" spans="2:26" x14ac:dyDescent="0.25">
      <c r="B1655" s="124"/>
      <c r="C1655" s="124"/>
      <c r="D1655" s="124"/>
      <c r="E1655" s="124"/>
      <c r="F1655" s="124"/>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row>
    <row r="1656" spans="2:26" x14ac:dyDescent="0.25">
      <c r="B1656" s="124"/>
      <c r="C1656" s="124"/>
      <c r="D1656" s="124"/>
      <c r="E1656" s="124"/>
      <c r="F1656" s="124"/>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row>
    <row r="1657" spans="2:26" x14ac:dyDescent="0.25">
      <c r="B1657" s="124"/>
      <c r="C1657" s="124"/>
      <c r="D1657" s="124"/>
      <c r="E1657" s="124"/>
      <c r="F1657" s="124"/>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row>
    <row r="1658" spans="2:26" x14ac:dyDescent="0.25">
      <c r="B1658" s="124"/>
      <c r="C1658" s="124"/>
      <c r="D1658" s="124"/>
      <c r="E1658" s="124"/>
      <c r="F1658" s="124"/>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row>
    <row r="1659" spans="2:26" x14ac:dyDescent="0.25">
      <c r="B1659" s="124"/>
      <c r="C1659" s="124"/>
      <c r="D1659" s="124"/>
      <c r="E1659" s="124"/>
      <c r="F1659" s="124"/>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row>
    <row r="1660" spans="2:26" x14ac:dyDescent="0.25">
      <c r="B1660" s="124"/>
      <c r="C1660" s="124"/>
      <c r="D1660" s="124"/>
      <c r="E1660" s="124"/>
      <c r="F1660" s="124"/>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row>
    <row r="1661" spans="2:26" x14ac:dyDescent="0.25">
      <c r="B1661" s="124"/>
      <c r="C1661" s="124"/>
      <c r="D1661" s="124"/>
      <c r="E1661" s="124"/>
      <c r="F1661" s="124"/>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row>
    <row r="1662" spans="2:26" x14ac:dyDescent="0.25">
      <c r="B1662" s="124"/>
      <c r="C1662" s="124"/>
      <c r="D1662" s="124"/>
      <c r="E1662" s="124"/>
      <c r="F1662" s="124"/>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row>
    <row r="1663" spans="2:26" x14ac:dyDescent="0.25">
      <c r="B1663" s="124"/>
      <c r="C1663" s="124"/>
      <c r="D1663" s="124"/>
      <c r="E1663" s="124"/>
      <c r="F1663" s="124"/>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row>
    <row r="1664" spans="2:26" x14ac:dyDescent="0.25">
      <c r="B1664" s="124"/>
      <c r="C1664" s="124"/>
      <c r="D1664" s="124"/>
      <c r="E1664" s="124"/>
      <c r="F1664" s="124"/>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row>
    <row r="1665" spans="2:26" x14ac:dyDescent="0.25">
      <c r="B1665" s="124"/>
      <c r="C1665" s="124"/>
      <c r="D1665" s="124"/>
      <c r="E1665" s="124"/>
      <c r="F1665" s="124"/>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row>
    <row r="1666" spans="2:26" x14ac:dyDescent="0.25">
      <c r="B1666" s="124"/>
      <c r="C1666" s="124"/>
      <c r="D1666" s="124"/>
      <c r="E1666" s="124"/>
      <c r="F1666" s="124"/>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row>
    <row r="1667" spans="2:26" x14ac:dyDescent="0.25">
      <c r="B1667" s="124"/>
      <c r="C1667" s="124"/>
      <c r="D1667" s="124"/>
      <c r="E1667" s="124"/>
      <c r="F1667" s="124"/>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row>
    <row r="1668" spans="2:26" x14ac:dyDescent="0.25">
      <c r="B1668" s="124"/>
      <c r="C1668" s="124"/>
      <c r="D1668" s="124"/>
      <c r="E1668" s="124"/>
      <c r="F1668" s="124"/>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row>
    <row r="1669" spans="2:26" x14ac:dyDescent="0.25">
      <c r="B1669" s="124"/>
      <c r="C1669" s="124"/>
      <c r="D1669" s="124"/>
      <c r="E1669" s="124"/>
      <c r="F1669" s="124"/>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row>
    <row r="1670" spans="2:26" x14ac:dyDescent="0.25">
      <c r="B1670" s="124"/>
      <c r="C1670" s="124"/>
      <c r="D1670" s="124"/>
      <c r="E1670" s="124"/>
      <c r="F1670" s="124"/>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row>
    <row r="1671" spans="2:26" x14ac:dyDescent="0.25">
      <c r="B1671" s="124"/>
      <c r="C1671" s="124"/>
      <c r="D1671" s="124"/>
      <c r="E1671" s="124"/>
      <c r="F1671" s="124"/>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row>
    <row r="1672" spans="2:26" x14ac:dyDescent="0.25">
      <c r="B1672" s="124"/>
      <c r="C1672" s="124"/>
      <c r="D1672" s="124"/>
      <c r="E1672" s="124"/>
      <c r="F1672" s="124"/>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row>
    <row r="1673" spans="2:26" x14ac:dyDescent="0.25">
      <c r="B1673" s="124"/>
      <c r="C1673" s="124"/>
      <c r="D1673" s="124"/>
      <c r="E1673" s="124"/>
      <c r="F1673" s="124"/>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row>
    <row r="1674" spans="2:26" x14ac:dyDescent="0.25">
      <c r="B1674" s="124"/>
      <c r="C1674" s="124"/>
      <c r="D1674" s="124"/>
      <c r="E1674" s="124"/>
      <c r="F1674" s="124"/>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row>
    <row r="1675" spans="2:26" x14ac:dyDescent="0.25">
      <c r="B1675" s="124"/>
      <c r="C1675" s="124"/>
      <c r="D1675" s="124"/>
      <c r="E1675" s="124"/>
      <c r="F1675" s="124"/>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row>
    <row r="1676" spans="2:26" x14ac:dyDescent="0.25">
      <c r="B1676" s="124"/>
      <c r="C1676" s="124"/>
      <c r="D1676" s="124"/>
      <c r="E1676" s="124"/>
      <c r="F1676" s="124"/>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row>
    <row r="1677" spans="2:26" x14ac:dyDescent="0.25">
      <c r="B1677" s="124"/>
      <c r="C1677" s="124"/>
      <c r="D1677" s="124"/>
      <c r="E1677" s="124"/>
      <c r="F1677" s="124"/>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row>
    <row r="1678" spans="2:26" x14ac:dyDescent="0.25">
      <c r="B1678" s="124"/>
      <c r="C1678" s="124"/>
      <c r="D1678" s="124"/>
      <c r="E1678" s="124"/>
      <c r="F1678" s="124"/>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row>
    <row r="1679" spans="2:26" x14ac:dyDescent="0.25">
      <c r="B1679" s="124"/>
      <c r="C1679" s="124"/>
      <c r="D1679" s="124"/>
      <c r="E1679" s="124"/>
      <c r="F1679" s="124"/>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row>
    <row r="1680" spans="2:26" x14ac:dyDescent="0.25">
      <c r="B1680" s="124"/>
      <c r="C1680" s="124"/>
      <c r="D1680" s="124"/>
      <c r="E1680" s="124"/>
      <c r="F1680" s="124"/>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row>
    <row r="1681" spans="2:26" x14ac:dyDescent="0.25">
      <c r="B1681" s="124"/>
      <c r="C1681" s="124"/>
      <c r="D1681" s="124"/>
      <c r="E1681" s="124"/>
      <c r="F1681" s="124"/>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row>
    <row r="1682" spans="2:26" x14ac:dyDescent="0.25">
      <c r="B1682" s="124"/>
      <c r="C1682" s="124"/>
      <c r="D1682" s="124"/>
      <c r="E1682" s="124"/>
      <c r="F1682" s="124"/>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row>
    <row r="1683" spans="2:26" x14ac:dyDescent="0.25">
      <c r="B1683" s="124"/>
      <c r="C1683" s="124"/>
      <c r="D1683" s="124"/>
      <c r="E1683" s="124"/>
      <c r="F1683" s="124"/>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row>
    <row r="1684" spans="2:26" x14ac:dyDescent="0.25">
      <c r="B1684" s="124"/>
      <c r="C1684" s="124"/>
      <c r="D1684" s="124"/>
      <c r="E1684" s="124"/>
      <c r="F1684" s="124"/>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row>
    <row r="1685" spans="2:26" x14ac:dyDescent="0.25">
      <c r="B1685" s="124"/>
      <c r="C1685" s="124"/>
      <c r="D1685" s="124"/>
      <c r="E1685" s="124"/>
      <c r="F1685" s="124"/>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row>
    <row r="1686" spans="2:26" x14ac:dyDescent="0.25">
      <c r="B1686" s="124"/>
      <c r="C1686" s="124"/>
      <c r="D1686" s="124"/>
      <c r="E1686" s="124"/>
      <c r="F1686" s="124"/>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row>
    <row r="1687" spans="2:26" x14ac:dyDescent="0.25">
      <c r="B1687" s="124"/>
      <c r="C1687" s="124"/>
      <c r="D1687" s="124"/>
      <c r="E1687" s="124"/>
      <c r="F1687" s="124"/>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row>
    <row r="1688" spans="2:26" x14ac:dyDescent="0.25">
      <c r="B1688" s="124"/>
      <c r="C1688" s="124"/>
      <c r="D1688" s="124"/>
      <c r="E1688" s="124"/>
      <c r="F1688" s="124"/>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row>
    <row r="1689" spans="2:26" x14ac:dyDescent="0.25">
      <c r="B1689" s="124"/>
      <c r="C1689" s="124"/>
      <c r="D1689" s="124"/>
      <c r="E1689" s="124"/>
      <c r="F1689" s="124"/>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row>
    <row r="1690" spans="2:26" x14ac:dyDescent="0.25">
      <c r="B1690" s="124"/>
      <c r="C1690" s="124"/>
      <c r="D1690" s="124"/>
      <c r="E1690" s="124"/>
      <c r="F1690" s="124"/>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row>
    <row r="1691" spans="2:26" x14ac:dyDescent="0.25">
      <c r="B1691" s="124"/>
      <c r="C1691" s="124"/>
      <c r="D1691" s="124"/>
      <c r="E1691" s="124"/>
      <c r="F1691" s="124"/>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row>
    <row r="1692" spans="2:26" x14ac:dyDescent="0.25">
      <c r="B1692" s="124"/>
      <c r="C1692" s="124"/>
      <c r="D1692" s="124"/>
      <c r="E1692" s="124"/>
      <c r="F1692" s="124"/>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row>
    <row r="1693" spans="2:26" x14ac:dyDescent="0.25">
      <c r="B1693" s="124"/>
      <c r="C1693" s="124"/>
      <c r="D1693" s="124"/>
      <c r="E1693" s="124"/>
      <c r="F1693" s="124"/>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row>
    <row r="1694" spans="2:26" x14ac:dyDescent="0.25">
      <c r="B1694" s="124"/>
      <c r="C1694" s="124"/>
      <c r="D1694" s="124"/>
      <c r="E1694" s="124"/>
      <c r="F1694" s="124"/>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row>
    <row r="1695" spans="2:26" x14ac:dyDescent="0.25">
      <c r="B1695" s="124"/>
      <c r="C1695" s="124"/>
      <c r="D1695" s="124"/>
      <c r="E1695" s="124"/>
      <c r="F1695" s="124"/>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row>
    <row r="1696" spans="2:26" x14ac:dyDescent="0.25">
      <c r="B1696" s="124"/>
      <c r="C1696" s="124"/>
      <c r="D1696" s="124"/>
      <c r="E1696" s="124"/>
      <c r="F1696" s="124"/>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row>
    <row r="1697" spans="2:26" x14ac:dyDescent="0.25">
      <c r="B1697" s="124"/>
      <c r="C1697" s="124"/>
      <c r="D1697" s="124"/>
      <c r="E1697" s="124"/>
      <c r="F1697" s="124"/>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row>
    <row r="1698" spans="2:26" x14ac:dyDescent="0.25">
      <c r="B1698" s="124"/>
      <c r="C1698" s="124"/>
      <c r="D1698" s="124"/>
      <c r="E1698" s="124"/>
      <c r="F1698" s="124"/>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row>
    <row r="1699" spans="2:26" x14ac:dyDescent="0.25">
      <c r="B1699" s="124"/>
      <c r="C1699" s="124"/>
      <c r="D1699" s="124"/>
      <c r="E1699" s="124"/>
      <c r="F1699" s="124"/>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row>
    <row r="1700" spans="2:26" x14ac:dyDescent="0.25">
      <c r="B1700" s="124"/>
      <c r="C1700" s="124"/>
      <c r="D1700" s="124"/>
      <c r="E1700" s="124"/>
      <c r="F1700" s="124"/>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row>
    <row r="1701" spans="2:26" x14ac:dyDescent="0.25">
      <c r="B1701" s="124"/>
      <c r="C1701" s="124"/>
      <c r="D1701" s="124"/>
      <c r="E1701" s="124"/>
      <c r="F1701" s="124"/>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row>
    <row r="1702" spans="2:26" x14ac:dyDescent="0.25">
      <c r="B1702" s="124"/>
      <c r="C1702" s="124"/>
      <c r="D1702" s="124"/>
      <c r="E1702" s="124"/>
      <c r="F1702" s="124"/>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row>
    <row r="1703" spans="2:26" x14ac:dyDescent="0.25">
      <c r="B1703" s="124"/>
      <c r="C1703" s="124"/>
      <c r="D1703" s="124"/>
      <c r="E1703" s="124"/>
      <c r="F1703" s="124"/>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row>
    <row r="1704" spans="2:26" x14ac:dyDescent="0.25">
      <c r="B1704" s="124"/>
      <c r="C1704" s="124"/>
      <c r="D1704" s="124"/>
      <c r="E1704" s="124"/>
      <c r="F1704" s="124"/>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row>
    <row r="1705" spans="2:26" x14ac:dyDescent="0.25">
      <c r="B1705" s="124"/>
      <c r="C1705" s="124"/>
      <c r="D1705" s="124"/>
      <c r="E1705" s="124"/>
      <c r="F1705" s="124"/>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row>
    <row r="1706" spans="2:26" x14ac:dyDescent="0.25">
      <c r="B1706" s="124"/>
      <c r="C1706" s="124"/>
      <c r="D1706" s="124"/>
      <c r="E1706" s="124"/>
      <c r="F1706" s="124"/>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row>
    <row r="1707" spans="2:26" x14ac:dyDescent="0.25">
      <c r="B1707" s="124"/>
      <c r="C1707" s="124"/>
      <c r="D1707" s="124"/>
      <c r="E1707" s="124"/>
      <c r="F1707" s="124"/>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row>
    <row r="1708" spans="2:26" x14ac:dyDescent="0.25">
      <c r="B1708" s="124"/>
      <c r="C1708" s="124"/>
      <c r="D1708" s="124"/>
      <c r="E1708" s="124"/>
      <c r="F1708" s="124"/>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row>
    <row r="1709" spans="2:26" x14ac:dyDescent="0.25">
      <c r="B1709" s="124"/>
      <c r="C1709" s="124"/>
      <c r="D1709" s="124"/>
      <c r="E1709" s="124"/>
      <c r="F1709" s="124"/>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row>
    <row r="1710" spans="2:26" x14ac:dyDescent="0.25">
      <c r="B1710" s="124"/>
      <c r="C1710" s="124"/>
      <c r="D1710" s="124"/>
      <c r="E1710" s="124"/>
      <c r="F1710" s="124"/>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row>
    <row r="1711" spans="2:26" x14ac:dyDescent="0.25">
      <c r="B1711" s="124"/>
      <c r="C1711" s="124"/>
      <c r="D1711" s="124"/>
      <c r="E1711" s="124"/>
      <c r="F1711" s="124"/>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row>
    <row r="1712" spans="2:26" x14ac:dyDescent="0.25">
      <c r="B1712" s="124"/>
      <c r="C1712" s="124"/>
      <c r="D1712" s="124"/>
      <c r="E1712" s="124"/>
      <c r="F1712" s="124"/>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row>
    <row r="1713" spans="2:26" x14ac:dyDescent="0.25">
      <c r="B1713" s="124"/>
      <c r="C1713" s="124"/>
      <c r="D1713" s="124"/>
      <c r="E1713" s="124"/>
      <c r="F1713" s="124"/>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row>
    <row r="1714" spans="2:26" x14ac:dyDescent="0.25">
      <c r="B1714" s="124"/>
      <c r="C1714" s="124"/>
      <c r="D1714" s="124"/>
      <c r="E1714" s="124"/>
      <c r="F1714" s="124"/>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row>
    <row r="1715" spans="2:26" x14ac:dyDescent="0.25">
      <c r="B1715" s="124"/>
      <c r="C1715" s="124"/>
      <c r="D1715" s="124"/>
      <c r="E1715" s="124"/>
      <c r="F1715" s="124"/>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row>
    <row r="1716" spans="2:26" x14ac:dyDescent="0.25">
      <c r="B1716" s="124"/>
      <c r="C1716" s="124"/>
      <c r="D1716" s="124"/>
      <c r="E1716" s="124"/>
      <c r="F1716" s="124"/>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row>
    <row r="1717" spans="2:26" x14ac:dyDescent="0.25">
      <c r="B1717" s="124"/>
      <c r="C1717" s="124"/>
      <c r="D1717" s="124"/>
      <c r="E1717" s="124"/>
      <c r="F1717" s="124"/>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row>
    <row r="1718" spans="2:26" x14ac:dyDescent="0.25">
      <c r="B1718" s="124"/>
      <c r="C1718" s="124"/>
      <c r="D1718" s="124"/>
      <c r="E1718" s="124"/>
      <c r="F1718" s="124"/>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row>
    <row r="1719" spans="2:26" x14ac:dyDescent="0.25">
      <c r="B1719" s="124"/>
      <c r="C1719" s="124"/>
      <c r="D1719" s="124"/>
      <c r="E1719" s="124"/>
      <c r="F1719" s="124"/>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row>
    <row r="1720" spans="2:26" x14ac:dyDescent="0.25">
      <c r="B1720" s="124"/>
      <c r="C1720" s="124"/>
      <c r="D1720" s="124"/>
      <c r="E1720" s="124"/>
      <c r="F1720" s="124"/>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row>
    <row r="1721" spans="2:26" x14ac:dyDescent="0.25">
      <c r="B1721" s="124"/>
      <c r="C1721" s="124"/>
      <c r="D1721" s="124"/>
      <c r="E1721" s="124"/>
      <c r="F1721" s="124"/>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row>
    <row r="1722" spans="2:26" x14ac:dyDescent="0.25">
      <c r="B1722" s="124"/>
      <c r="C1722" s="124"/>
      <c r="D1722" s="124"/>
      <c r="E1722" s="124"/>
      <c r="F1722" s="124"/>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row>
    <row r="1723" spans="2:26" x14ac:dyDescent="0.25">
      <c r="B1723" s="124"/>
      <c r="C1723" s="124"/>
      <c r="D1723" s="124"/>
      <c r="E1723" s="124"/>
      <c r="F1723" s="124"/>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row>
    <row r="1724" spans="2:26" x14ac:dyDescent="0.25">
      <c r="B1724" s="124"/>
      <c r="C1724" s="124"/>
      <c r="D1724" s="124"/>
      <c r="E1724" s="124"/>
      <c r="F1724" s="124"/>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row>
    <row r="1725" spans="2:26" x14ac:dyDescent="0.25">
      <c r="B1725" s="124"/>
      <c r="C1725" s="124"/>
      <c r="D1725" s="124"/>
      <c r="E1725" s="124"/>
      <c r="F1725" s="124"/>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row>
    <row r="1726" spans="2:26" x14ac:dyDescent="0.25">
      <c r="B1726" s="124"/>
      <c r="C1726" s="124"/>
      <c r="D1726" s="124"/>
      <c r="E1726" s="124"/>
      <c r="F1726" s="124"/>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row>
    <row r="1727" spans="2:26" x14ac:dyDescent="0.25">
      <c r="B1727" s="124"/>
      <c r="C1727" s="124"/>
      <c r="D1727" s="124"/>
      <c r="E1727" s="124"/>
      <c r="F1727" s="124"/>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row>
    <row r="1728" spans="2:26" x14ac:dyDescent="0.25">
      <c r="B1728" s="124"/>
      <c r="C1728" s="124"/>
      <c r="D1728" s="124"/>
      <c r="E1728" s="124"/>
      <c r="F1728" s="124"/>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row>
    <row r="1729" spans="2:26" x14ac:dyDescent="0.25">
      <c r="B1729" s="124"/>
      <c r="C1729" s="124"/>
      <c r="D1729" s="124"/>
      <c r="E1729" s="124"/>
      <c r="F1729" s="124"/>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row>
    <row r="1730" spans="2:26" x14ac:dyDescent="0.25">
      <c r="B1730" s="124"/>
      <c r="C1730" s="124"/>
      <c r="D1730" s="124"/>
      <c r="E1730" s="124"/>
      <c r="F1730" s="124"/>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row>
    <row r="1731" spans="2:26" x14ac:dyDescent="0.25">
      <c r="B1731" s="124"/>
      <c r="C1731" s="124"/>
      <c r="D1731" s="124"/>
      <c r="E1731" s="124"/>
      <c r="F1731" s="124"/>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row>
    <row r="1732" spans="2:26" x14ac:dyDescent="0.25">
      <c r="B1732" s="124"/>
      <c r="C1732" s="124"/>
      <c r="D1732" s="124"/>
      <c r="E1732" s="124"/>
      <c r="F1732" s="124"/>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row>
    <row r="1733" spans="2:26" x14ac:dyDescent="0.25">
      <c r="B1733" s="124"/>
      <c r="C1733" s="124"/>
      <c r="D1733" s="124"/>
      <c r="E1733" s="124"/>
      <c r="F1733" s="124"/>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row>
    <row r="1734" spans="2:26" x14ac:dyDescent="0.25">
      <c r="B1734" s="124"/>
      <c r="C1734" s="124"/>
      <c r="D1734" s="124"/>
      <c r="E1734" s="124"/>
      <c r="F1734" s="124"/>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row>
    <row r="1735" spans="2:26" x14ac:dyDescent="0.25">
      <c r="B1735" s="124"/>
      <c r="C1735" s="124"/>
      <c r="D1735" s="124"/>
      <c r="E1735" s="124"/>
      <c r="F1735" s="124"/>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row>
    <row r="1736" spans="2:26" x14ac:dyDescent="0.25">
      <c r="B1736" s="124"/>
      <c r="C1736" s="124"/>
      <c r="D1736" s="124"/>
      <c r="E1736" s="124"/>
      <c r="F1736" s="124"/>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row>
    <row r="1737" spans="2:26" x14ac:dyDescent="0.25">
      <c r="B1737" s="124"/>
      <c r="C1737" s="124"/>
      <c r="D1737" s="124"/>
      <c r="E1737" s="124"/>
      <c r="F1737" s="124"/>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row>
    <row r="1738" spans="2:26" x14ac:dyDescent="0.25">
      <c r="B1738" s="124"/>
      <c r="C1738" s="124"/>
      <c r="D1738" s="124"/>
      <c r="E1738" s="124"/>
      <c r="F1738" s="124"/>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row>
    <row r="1739" spans="2:26" x14ac:dyDescent="0.25">
      <c r="B1739" s="124"/>
      <c r="C1739" s="124"/>
      <c r="D1739" s="124"/>
      <c r="E1739" s="124"/>
      <c r="F1739" s="124"/>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row>
    <row r="1740" spans="2:26" x14ac:dyDescent="0.25">
      <c r="B1740" s="124"/>
      <c r="C1740" s="124"/>
      <c r="D1740" s="124"/>
      <c r="E1740" s="124"/>
      <c r="F1740" s="124"/>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row>
    <row r="1741" spans="2:26" x14ac:dyDescent="0.25">
      <c r="B1741" s="124"/>
      <c r="C1741" s="124"/>
      <c r="D1741" s="124"/>
      <c r="E1741" s="124"/>
      <c r="F1741" s="124"/>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row>
    <row r="1742" spans="2:26" x14ac:dyDescent="0.25">
      <c r="B1742" s="124"/>
      <c r="C1742" s="124"/>
      <c r="D1742" s="124"/>
      <c r="E1742" s="124"/>
      <c r="F1742" s="124"/>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row>
    <row r="1743" spans="2:26" x14ac:dyDescent="0.25">
      <c r="B1743" s="124"/>
      <c r="C1743" s="124"/>
      <c r="D1743" s="124"/>
      <c r="E1743" s="124"/>
      <c r="F1743" s="124"/>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row>
    <row r="1744" spans="2:26" x14ac:dyDescent="0.25">
      <c r="B1744" s="124"/>
      <c r="C1744" s="124"/>
      <c r="D1744" s="124"/>
      <c r="E1744" s="124"/>
      <c r="F1744" s="124"/>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row>
    <row r="1745" spans="2:26" x14ac:dyDescent="0.25">
      <c r="B1745" s="124"/>
      <c r="C1745" s="124"/>
      <c r="D1745" s="124"/>
      <c r="E1745" s="124"/>
      <c r="F1745" s="124"/>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row>
    <row r="1746" spans="2:26" x14ac:dyDescent="0.25">
      <c r="B1746" s="124"/>
      <c r="C1746" s="124"/>
      <c r="D1746" s="124"/>
      <c r="E1746" s="124"/>
      <c r="F1746" s="124"/>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row>
    <row r="1747" spans="2:26" x14ac:dyDescent="0.25">
      <c r="B1747" s="124"/>
      <c r="C1747" s="124"/>
      <c r="D1747" s="124"/>
      <c r="E1747" s="124"/>
      <c r="F1747" s="124"/>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row>
    <row r="1748" spans="2:26" x14ac:dyDescent="0.25">
      <c r="B1748" s="124"/>
      <c r="C1748" s="124"/>
      <c r="D1748" s="124"/>
      <c r="E1748" s="124"/>
      <c r="F1748" s="124"/>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row>
    <row r="1749" spans="2:26" x14ac:dyDescent="0.25">
      <c r="B1749" s="124"/>
      <c r="C1749" s="124"/>
      <c r="D1749" s="124"/>
      <c r="E1749" s="124"/>
      <c r="F1749" s="124"/>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row>
    <row r="1750" spans="2:26" x14ac:dyDescent="0.25">
      <c r="B1750" s="124"/>
      <c r="C1750" s="124"/>
      <c r="D1750" s="124"/>
      <c r="E1750" s="124"/>
      <c r="F1750" s="124"/>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row>
    <row r="1751" spans="2:26" x14ac:dyDescent="0.25">
      <c r="B1751" s="124"/>
      <c r="C1751" s="124"/>
      <c r="D1751" s="124"/>
      <c r="E1751" s="124"/>
      <c r="F1751" s="124"/>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row>
    <row r="1752" spans="2:26" x14ac:dyDescent="0.25">
      <c r="B1752" s="124"/>
      <c r="C1752" s="124"/>
      <c r="D1752" s="124"/>
      <c r="E1752" s="124"/>
      <c r="F1752" s="124"/>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row>
    <row r="1753" spans="2:26" x14ac:dyDescent="0.25">
      <c r="B1753" s="124"/>
      <c r="C1753" s="124"/>
      <c r="D1753" s="124"/>
      <c r="E1753" s="124"/>
      <c r="F1753" s="124"/>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row>
    <row r="1754" spans="2:26" x14ac:dyDescent="0.25">
      <c r="B1754" s="124"/>
      <c r="C1754" s="124"/>
      <c r="D1754" s="124"/>
      <c r="E1754" s="124"/>
      <c r="F1754" s="124"/>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row>
    <row r="1755" spans="2:26" x14ac:dyDescent="0.25">
      <c r="B1755" s="124"/>
      <c r="C1755" s="124"/>
      <c r="D1755" s="124"/>
      <c r="E1755" s="124"/>
      <c r="F1755" s="124"/>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row>
    <row r="1756" spans="2:26" x14ac:dyDescent="0.25">
      <c r="B1756" s="124"/>
      <c r="C1756" s="124"/>
      <c r="D1756" s="124"/>
      <c r="E1756" s="124"/>
      <c r="F1756" s="124"/>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row>
    <row r="1757" spans="2:26" x14ac:dyDescent="0.25">
      <c r="B1757" s="124"/>
      <c r="C1757" s="124"/>
      <c r="D1757" s="124"/>
      <c r="E1757" s="124"/>
      <c r="F1757" s="124"/>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row>
    <row r="1758" spans="2:26" x14ac:dyDescent="0.25">
      <c r="B1758" s="124"/>
      <c r="C1758" s="124"/>
      <c r="D1758" s="124"/>
      <c r="E1758" s="124"/>
      <c r="F1758" s="124"/>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row>
    <row r="1759" spans="2:26" x14ac:dyDescent="0.25">
      <c r="B1759" s="124"/>
      <c r="C1759" s="124"/>
      <c r="D1759" s="124"/>
      <c r="E1759" s="124"/>
      <c r="F1759" s="124"/>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row>
    <row r="1760" spans="2:26" x14ac:dyDescent="0.25">
      <c r="B1760" s="124"/>
      <c r="C1760" s="124"/>
      <c r="D1760" s="124"/>
      <c r="E1760" s="124"/>
      <c r="F1760" s="124"/>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row>
    <row r="1761" spans="2:26" x14ac:dyDescent="0.25">
      <c r="B1761" s="124"/>
      <c r="C1761" s="124"/>
      <c r="D1761" s="124"/>
      <c r="E1761" s="124"/>
      <c r="F1761" s="124"/>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row>
    <row r="1762" spans="2:26" x14ac:dyDescent="0.25">
      <c r="B1762" s="124"/>
      <c r="C1762" s="124"/>
      <c r="D1762" s="124"/>
      <c r="E1762" s="124"/>
      <c r="F1762" s="124"/>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row>
    <row r="1763" spans="2:26" x14ac:dyDescent="0.25">
      <c r="B1763" s="124"/>
      <c r="C1763" s="124"/>
      <c r="D1763" s="124"/>
      <c r="E1763" s="124"/>
      <c r="F1763" s="124"/>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row>
    <row r="1764" spans="2:26" x14ac:dyDescent="0.25">
      <c r="B1764" s="124"/>
      <c r="C1764" s="124"/>
      <c r="D1764" s="124"/>
      <c r="E1764" s="124"/>
      <c r="F1764" s="124"/>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row>
    <row r="1765" spans="2:26" x14ac:dyDescent="0.25">
      <c r="B1765" s="124"/>
      <c r="C1765" s="124"/>
      <c r="D1765" s="124"/>
      <c r="E1765" s="124"/>
      <c r="F1765" s="124"/>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row>
    <row r="1766" spans="2:26" x14ac:dyDescent="0.25">
      <c r="B1766" s="124"/>
      <c r="C1766" s="124"/>
      <c r="D1766" s="124"/>
      <c r="E1766" s="124"/>
      <c r="F1766" s="124"/>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row>
    <row r="1767" spans="2:26" x14ac:dyDescent="0.25">
      <c r="B1767" s="124"/>
      <c r="C1767" s="124"/>
      <c r="D1767" s="124"/>
      <c r="E1767" s="124"/>
      <c r="F1767" s="124"/>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row>
    <row r="1768" spans="2:26" x14ac:dyDescent="0.25">
      <c r="B1768" s="124"/>
      <c r="C1768" s="124"/>
      <c r="D1768" s="124"/>
      <c r="E1768" s="124"/>
      <c r="F1768" s="124"/>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row>
    <row r="1769" spans="2:26" x14ac:dyDescent="0.25">
      <c r="B1769" s="124"/>
      <c r="C1769" s="124"/>
      <c r="D1769" s="124"/>
      <c r="E1769" s="124"/>
      <c r="F1769" s="124"/>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row>
    <row r="1770" spans="2:26" x14ac:dyDescent="0.25">
      <c r="B1770" s="124"/>
      <c r="C1770" s="124"/>
      <c r="D1770" s="124"/>
      <c r="E1770" s="124"/>
      <c r="F1770" s="124"/>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row>
    <row r="1771" spans="2:26" x14ac:dyDescent="0.25">
      <c r="B1771" s="124"/>
      <c r="C1771" s="124"/>
      <c r="D1771" s="124"/>
      <c r="E1771" s="124"/>
      <c r="F1771" s="124"/>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row>
    <row r="1772" spans="2:26" x14ac:dyDescent="0.25">
      <c r="B1772" s="124"/>
      <c r="C1772" s="124"/>
      <c r="D1772" s="124"/>
      <c r="E1772" s="124"/>
      <c r="F1772" s="124"/>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row>
    <row r="1773" spans="2:26" x14ac:dyDescent="0.25">
      <c r="B1773" s="124"/>
      <c r="C1773" s="124"/>
      <c r="D1773" s="124"/>
      <c r="E1773" s="124"/>
      <c r="F1773" s="124"/>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row>
    <row r="1774" spans="2:26" x14ac:dyDescent="0.25">
      <c r="B1774" s="124"/>
      <c r="C1774" s="124"/>
      <c r="D1774" s="124"/>
      <c r="E1774" s="124"/>
      <c r="F1774" s="124"/>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row>
    <row r="1775" spans="2:26" x14ac:dyDescent="0.25">
      <c r="B1775" s="124"/>
      <c r="C1775" s="124"/>
      <c r="D1775" s="124"/>
      <c r="E1775" s="124"/>
      <c r="F1775" s="124"/>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row>
    <row r="1776" spans="2:26" x14ac:dyDescent="0.25">
      <c r="B1776" s="124"/>
      <c r="C1776" s="124"/>
      <c r="D1776" s="124"/>
      <c r="E1776" s="124"/>
      <c r="F1776" s="124"/>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row>
    <row r="1777" spans="2:26" x14ac:dyDescent="0.25">
      <c r="B1777" s="124"/>
      <c r="C1777" s="124"/>
      <c r="D1777" s="124"/>
      <c r="E1777" s="124"/>
      <c r="F1777" s="124"/>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row>
    <row r="1778" spans="2:26" x14ac:dyDescent="0.25">
      <c r="B1778" s="124"/>
      <c r="C1778" s="124"/>
      <c r="D1778" s="124"/>
      <c r="E1778" s="124"/>
      <c r="F1778" s="124"/>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row>
    <row r="1779" spans="2:26" x14ac:dyDescent="0.25">
      <c r="B1779" s="124"/>
      <c r="C1779" s="124"/>
      <c r="D1779" s="124"/>
      <c r="E1779" s="124"/>
      <c r="F1779" s="124"/>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row>
    <row r="1780" spans="2:26" x14ac:dyDescent="0.25">
      <c r="B1780" s="124"/>
      <c r="C1780" s="124"/>
      <c r="D1780" s="124"/>
      <c r="E1780" s="124"/>
      <c r="F1780" s="124"/>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row>
    <row r="1781" spans="2:26" x14ac:dyDescent="0.25">
      <c r="B1781" s="124"/>
      <c r="C1781" s="124"/>
      <c r="D1781" s="124"/>
      <c r="E1781" s="124"/>
      <c r="F1781" s="124"/>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row>
    <row r="1782" spans="2:26" x14ac:dyDescent="0.25">
      <c r="B1782" s="124"/>
      <c r="C1782" s="124"/>
      <c r="D1782" s="124"/>
      <c r="E1782" s="124"/>
      <c r="F1782" s="124"/>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row>
    <row r="1783" spans="2:26" x14ac:dyDescent="0.25">
      <c r="B1783" s="124"/>
      <c r="C1783" s="124"/>
      <c r="D1783" s="124"/>
      <c r="E1783" s="124"/>
      <c r="F1783" s="124"/>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row>
    <row r="1784" spans="2:26" x14ac:dyDescent="0.25">
      <c r="B1784" s="124"/>
      <c r="C1784" s="124"/>
      <c r="D1784" s="124"/>
      <c r="E1784" s="124"/>
      <c r="F1784" s="124"/>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row>
    <row r="1785" spans="2:26" x14ac:dyDescent="0.25">
      <c r="B1785" s="124"/>
      <c r="C1785" s="124"/>
      <c r="D1785" s="124"/>
      <c r="E1785" s="124"/>
      <c r="F1785" s="124"/>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row>
    <row r="1786" spans="2:26" x14ac:dyDescent="0.25">
      <c r="B1786" s="124"/>
      <c r="C1786" s="124"/>
      <c r="D1786" s="124"/>
      <c r="E1786" s="124"/>
      <c r="F1786" s="124"/>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row>
    <row r="1787" spans="2:26" x14ac:dyDescent="0.25">
      <c r="B1787" s="124"/>
      <c r="C1787" s="124"/>
      <c r="D1787" s="124"/>
      <c r="E1787" s="124"/>
      <c r="F1787" s="124"/>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row>
    <row r="1788" spans="2:26" x14ac:dyDescent="0.25">
      <c r="B1788" s="124"/>
      <c r="C1788" s="124"/>
      <c r="D1788" s="124"/>
      <c r="E1788" s="124"/>
      <c r="F1788" s="124"/>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row>
    <row r="1789" spans="2:26" x14ac:dyDescent="0.25">
      <c r="B1789" s="124"/>
      <c r="C1789" s="124"/>
      <c r="D1789" s="124"/>
      <c r="E1789" s="124"/>
      <c r="F1789" s="124"/>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row>
    <row r="1790" spans="2:26" x14ac:dyDescent="0.25">
      <c r="B1790" s="124"/>
      <c r="C1790" s="124"/>
      <c r="D1790" s="124"/>
      <c r="E1790" s="124"/>
      <c r="F1790" s="124"/>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row>
    <row r="1791" spans="2:26" x14ac:dyDescent="0.25">
      <c r="B1791" s="124"/>
      <c r="C1791" s="124"/>
      <c r="D1791" s="124"/>
      <c r="E1791" s="124"/>
      <c r="F1791" s="124"/>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row>
    <row r="1792" spans="2:26" x14ac:dyDescent="0.25">
      <c r="B1792" s="124"/>
      <c r="C1792" s="124"/>
      <c r="D1792" s="124"/>
      <c r="E1792" s="124"/>
      <c r="F1792" s="124"/>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row>
    <row r="1793" spans="2:26" x14ac:dyDescent="0.25">
      <c r="B1793" s="124"/>
      <c r="C1793" s="124"/>
      <c r="D1793" s="124"/>
      <c r="E1793" s="124"/>
      <c r="F1793" s="124"/>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row>
    <row r="1794" spans="2:26" x14ac:dyDescent="0.25">
      <c r="B1794" s="124"/>
      <c r="C1794" s="124"/>
      <c r="D1794" s="124"/>
      <c r="E1794" s="124"/>
      <c r="F1794" s="124"/>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row>
    <row r="1795" spans="2:26" x14ac:dyDescent="0.25">
      <c r="B1795" s="124"/>
      <c r="C1795" s="124"/>
      <c r="D1795" s="124"/>
      <c r="E1795" s="124"/>
      <c r="F1795" s="124"/>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row>
    <row r="1796" spans="2:26" x14ac:dyDescent="0.25">
      <c r="B1796" s="124"/>
      <c r="C1796" s="124"/>
      <c r="D1796" s="124"/>
      <c r="E1796" s="124"/>
      <c r="F1796" s="124"/>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row>
    <row r="1797" spans="2:26" x14ac:dyDescent="0.25">
      <c r="B1797" s="124"/>
      <c r="C1797" s="124"/>
      <c r="D1797" s="124"/>
      <c r="E1797" s="124"/>
      <c r="F1797" s="124"/>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row>
    <row r="1798" spans="2:26" x14ac:dyDescent="0.25">
      <c r="B1798" s="124"/>
      <c r="C1798" s="124"/>
      <c r="D1798" s="124"/>
      <c r="E1798" s="124"/>
      <c r="F1798" s="124"/>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row>
    <row r="1799" spans="2:26" x14ac:dyDescent="0.25">
      <c r="B1799" s="124"/>
      <c r="C1799" s="124"/>
      <c r="D1799" s="124"/>
      <c r="E1799" s="124"/>
      <c r="F1799" s="124"/>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row>
    <row r="1800" spans="2:26" x14ac:dyDescent="0.25">
      <c r="B1800" s="124"/>
      <c r="C1800" s="124"/>
      <c r="D1800" s="124"/>
      <c r="E1800" s="124"/>
      <c r="F1800" s="124"/>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row>
    <row r="1801" spans="2:26" x14ac:dyDescent="0.25">
      <c r="B1801" s="124"/>
      <c r="C1801" s="124"/>
      <c r="D1801" s="124"/>
      <c r="E1801" s="124"/>
      <c r="F1801" s="124"/>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row>
    <row r="1802" spans="2:26" x14ac:dyDescent="0.25">
      <c r="B1802" s="124"/>
      <c r="C1802" s="124"/>
      <c r="D1802" s="124"/>
      <c r="E1802" s="124"/>
      <c r="F1802" s="124"/>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row>
    <row r="1803" spans="2:26" x14ac:dyDescent="0.25">
      <c r="B1803" s="124"/>
      <c r="C1803" s="124"/>
      <c r="D1803" s="124"/>
      <c r="E1803" s="124"/>
      <c r="F1803" s="124"/>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row>
    <row r="1804" spans="2:26" x14ac:dyDescent="0.25">
      <c r="B1804" s="124"/>
      <c r="C1804" s="124"/>
      <c r="D1804" s="124"/>
      <c r="E1804" s="124"/>
      <c r="F1804" s="124"/>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row>
    <row r="1805" spans="2:26" x14ac:dyDescent="0.25">
      <c r="B1805" s="124"/>
      <c r="C1805" s="124"/>
      <c r="D1805" s="124"/>
      <c r="E1805" s="124"/>
      <c r="F1805" s="124"/>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row>
    <row r="1806" spans="2:26" x14ac:dyDescent="0.25">
      <c r="B1806" s="124"/>
      <c r="C1806" s="124"/>
      <c r="D1806" s="124"/>
      <c r="E1806" s="124"/>
      <c r="F1806" s="124"/>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row>
    <row r="1807" spans="2:26" x14ac:dyDescent="0.25">
      <c r="B1807" s="124"/>
      <c r="C1807" s="124"/>
      <c r="D1807" s="124"/>
      <c r="E1807" s="124"/>
      <c r="F1807" s="124"/>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row>
    <row r="1808" spans="2:26" x14ac:dyDescent="0.25">
      <c r="B1808" s="124"/>
      <c r="C1808" s="124"/>
      <c r="D1808" s="124"/>
      <c r="E1808" s="124"/>
      <c r="F1808" s="124"/>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row>
    <row r="1809" spans="2:26" x14ac:dyDescent="0.25">
      <c r="B1809" s="124"/>
      <c r="C1809" s="124"/>
      <c r="D1809" s="124"/>
      <c r="E1809" s="124"/>
      <c r="F1809" s="124"/>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row>
    <row r="1810" spans="2:26" x14ac:dyDescent="0.25">
      <c r="B1810" s="124"/>
      <c r="C1810" s="124"/>
      <c r="D1810" s="124"/>
      <c r="E1810" s="124"/>
      <c r="F1810" s="124"/>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row>
    <row r="1811" spans="2:26" x14ac:dyDescent="0.25">
      <c r="B1811" s="124"/>
      <c r="C1811" s="124"/>
      <c r="D1811" s="124"/>
      <c r="E1811" s="124"/>
      <c r="F1811" s="124"/>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row>
    <row r="1812" spans="2:26" x14ac:dyDescent="0.25">
      <c r="B1812" s="124"/>
      <c r="C1812" s="124"/>
      <c r="D1812" s="124"/>
      <c r="E1812" s="124"/>
      <c r="F1812" s="124"/>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row>
    <row r="1813" spans="2:26" x14ac:dyDescent="0.25">
      <c r="B1813" s="124"/>
      <c r="C1813" s="124"/>
      <c r="D1813" s="124"/>
      <c r="E1813" s="124"/>
      <c r="F1813" s="124"/>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row>
    <row r="1814" spans="2:26" x14ac:dyDescent="0.25">
      <c r="B1814" s="124"/>
      <c r="C1814" s="124"/>
      <c r="D1814" s="124"/>
      <c r="E1814" s="124"/>
      <c r="F1814" s="124"/>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row>
    <row r="1815" spans="2:26" x14ac:dyDescent="0.25">
      <c r="B1815" s="124"/>
      <c r="C1815" s="124"/>
      <c r="D1815" s="124"/>
      <c r="E1815" s="124"/>
      <c r="F1815" s="124"/>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row>
    <row r="1816" spans="2:26" x14ac:dyDescent="0.25">
      <c r="B1816" s="124"/>
      <c r="C1816" s="124"/>
      <c r="D1816" s="124"/>
      <c r="E1816" s="124"/>
      <c r="F1816" s="124"/>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row>
    <row r="1817" spans="2:26" x14ac:dyDescent="0.25">
      <c r="B1817" s="124"/>
      <c r="C1817" s="124"/>
      <c r="D1817" s="124"/>
      <c r="E1817" s="124"/>
      <c r="F1817" s="124"/>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row>
    <row r="1818" spans="2:26" x14ac:dyDescent="0.25">
      <c r="B1818" s="124"/>
      <c r="C1818" s="124"/>
      <c r="D1818" s="124"/>
      <c r="E1818" s="124"/>
      <c r="F1818" s="124"/>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row>
    <row r="1819" spans="2:26" x14ac:dyDescent="0.25">
      <c r="B1819" s="124"/>
      <c r="C1819" s="124"/>
      <c r="D1819" s="124"/>
      <c r="E1819" s="124"/>
      <c r="F1819" s="124"/>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row>
    <row r="1820" spans="2:26" x14ac:dyDescent="0.25">
      <c r="B1820" s="124"/>
      <c r="C1820" s="124"/>
      <c r="D1820" s="124"/>
      <c r="E1820" s="124"/>
      <c r="F1820" s="124"/>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row>
    <row r="1821" spans="2:26" x14ac:dyDescent="0.25">
      <c r="B1821" s="124"/>
      <c r="C1821" s="124"/>
      <c r="D1821" s="124"/>
      <c r="E1821" s="124"/>
      <c r="F1821" s="124"/>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row>
    <row r="1822" spans="2:26" x14ac:dyDescent="0.25">
      <c r="B1822" s="124"/>
      <c r="C1822" s="124"/>
      <c r="D1822" s="124"/>
      <c r="E1822" s="124"/>
      <c r="F1822" s="124"/>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row>
    <row r="1823" spans="2:26" x14ac:dyDescent="0.25">
      <c r="B1823" s="124"/>
      <c r="C1823" s="124"/>
      <c r="D1823" s="124"/>
      <c r="E1823" s="124"/>
      <c r="F1823" s="124"/>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row>
    <row r="1824" spans="2:26" x14ac:dyDescent="0.25">
      <c r="B1824" s="124"/>
      <c r="C1824" s="124"/>
      <c r="D1824" s="124"/>
      <c r="E1824" s="124"/>
      <c r="F1824" s="124"/>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row>
    <row r="1825" spans="2:26" x14ac:dyDescent="0.25">
      <c r="B1825" s="124"/>
      <c r="C1825" s="124"/>
      <c r="D1825" s="124"/>
      <c r="E1825" s="124"/>
      <c r="F1825" s="124"/>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row>
    <row r="1826" spans="2:26" x14ac:dyDescent="0.25">
      <c r="B1826" s="124"/>
      <c r="C1826" s="124"/>
      <c r="D1826" s="124"/>
      <c r="E1826" s="124"/>
      <c r="F1826" s="124"/>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row>
    <row r="1827" spans="2:26" x14ac:dyDescent="0.25">
      <c r="B1827" s="124"/>
      <c r="C1827" s="124"/>
      <c r="D1827" s="124"/>
      <c r="E1827" s="124"/>
      <c r="F1827" s="124"/>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row>
    <row r="1828" spans="2:26" x14ac:dyDescent="0.25">
      <c r="B1828" s="124"/>
      <c r="C1828" s="124"/>
      <c r="D1828" s="124"/>
      <c r="E1828" s="124"/>
      <c r="F1828" s="124"/>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row>
    <row r="1829" spans="2:26" x14ac:dyDescent="0.25">
      <c r="B1829" s="124"/>
      <c r="C1829" s="124"/>
      <c r="D1829" s="124"/>
      <c r="E1829" s="124"/>
      <c r="F1829" s="124"/>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row>
    <row r="1830" spans="2:26" x14ac:dyDescent="0.25">
      <c r="B1830" s="124"/>
      <c r="C1830" s="124"/>
      <c r="D1830" s="124"/>
      <c r="E1830" s="124"/>
      <c r="F1830" s="124"/>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row>
    <row r="1831" spans="2:26" x14ac:dyDescent="0.25">
      <c r="B1831" s="124"/>
      <c r="C1831" s="124"/>
      <c r="D1831" s="124"/>
      <c r="E1831" s="124"/>
      <c r="F1831" s="124"/>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row>
    <row r="1832" spans="2:26" x14ac:dyDescent="0.25">
      <c r="B1832" s="124"/>
      <c r="C1832" s="124"/>
      <c r="D1832" s="124"/>
      <c r="E1832" s="124"/>
      <c r="F1832" s="124"/>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row>
    <row r="1833" spans="2:26" x14ac:dyDescent="0.25">
      <c r="B1833" s="124"/>
      <c r="C1833" s="124"/>
      <c r="D1833" s="124"/>
      <c r="E1833" s="124"/>
      <c r="F1833" s="124"/>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row>
    <row r="1834" spans="2:26" x14ac:dyDescent="0.25">
      <c r="B1834" s="124"/>
      <c r="C1834" s="124"/>
      <c r="D1834" s="124"/>
      <c r="E1834" s="124"/>
      <c r="F1834" s="124"/>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row>
    <row r="1835" spans="2:26" x14ac:dyDescent="0.25">
      <c r="B1835" s="124"/>
      <c r="C1835" s="124"/>
      <c r="D1835" s="124"/>
      <c r="E1835" s="124"/>
      <c r="F1835" s="124"/>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row>
    <row r="1836" spans="2:26" x14ac:dyDescent="0.25">
      <c r="B1836" s="124"/>
      <c r="C1836" s="124"/>
      <c r="D1836" s="124"/>
      <c r="E1836" s="124"/>
      <c r="F1836" s="124"/>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row>
    <row r="1837" spans="2:26" x14ac:dyDescent="0.25">
      <c r="B1837" s="124"/>
      <c r="C1837" s="124"/>
      <c r="D1837" s="124"/>
      <c r="E1837" s="124"/>
      <c r="F1837" s="124"/>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row>
    <row r="1838" spans="2:26" x14ac:dyDescent="0.25">
      <c r="B1838" s="124"/>
      <c r="C1838" s="124"/>
      <c r="D1838" s="124"/>
      <c r="E1838" s="124"/>
      <c r="F1838" s="124"/>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row>
    <row r="1839" spans="2:26" x14ac:dyDescent="0.25">
      <c r="B1839" s="124"/>
      <c r="C1839" s="124"/>
      <c r="D1839" s="124"/>
      <c r="E1839" s="124"/>
      <c r="F1839" s="124"/>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row>
    <row r="1840" spans="2:26" x14ac:dyDescent="0.25">
      <c r="B1840" s="124"/>
      <c r="C1840" s="124"/>
      <c r="D1840" s="124"/>
      <c r="E1840" s="124"/>
      <c r="F1840" s="124"/>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row>
    <row r="1841" spans="2:26" x14ac:dyDescent="0.25">
      <c r="B1841" s="124"/>
      <c r="C1841" s="124"/>
      <c r="D1841" s="124"/>
      <c r="E1841" s="124"/>
      <c r="F1841" s="124"/>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row>
    <row r="1842" spans="2:26" x14ac:dyDescent="0.25">
      <c r="B1842" s="124"/>
      <c r="C1842" s="124"/>
      <c r="D1842" s="124"/>
      <c r="E1842" s="124"/>
      <c r="F1842" s="124"/>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row>
    <row r="1843" spans="2:26" x14ac:dyDescent="0.25">
      <c r="B1843" s="124"/>
      <c r="C1843" s="124"/>
      <c r="D1843" s="124"/>
      <c r="E1843" s="124"/>
      <c r="F1843" s="124"/>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row>
    <row r="1844" spans="2:26" x14ac:dyDescent="0.25">
      <c r="B1844" s="124"/>
      <c r="C1844" s="124"/>
      <c r="D1844" s="124"/>
      <c r="E1844" s="124"/>
      <c r="F1844" s="124"/>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row>
    <row r="1845" spans="2:26" x14ac:dyDescent="0.25">
      <c r="B1845" s="124"/>
      <c r="C1845" s="124"/>
      <c r="D1845" s="124"/>
      <c r="E1845" s="124"/>
      <c r="F1845" s="124"/>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row>
    <row r="1846" spans="2:26" x14ac:dyDescent="0.25">
      <c r="B1846" s="124"/>
      <c r="C1846" s="124"/>
      <c r="D1846" s="124"/>
      <c r="E1846" s="124"/>
      <c r="F1846" s="124"/>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row>
    <row r="1847" spans="2:26" x14ac:dyDescent="0.25">
      <c r="B1847" s="124"/>
      <c r="C1847" s="124"/>
      <c r="D1847" s="124"/>
      <c r="E1847" s="124"/>
      <c r="F1847" s="124"/>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row>
    <row r="1848" spans="2:26" x14ac:dyDescent="0.25">
      <c r="B1848" s="124"/>
      <c r="C1848" s="124"/>
      <c r="D1848" s="124"/>
      <c r="E1848" s="124"/>
      <c r="F1848" s="124"/>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row>
    <row r="1849" spans="2:26" x14ac:dyDescent="0.25">
      <c r="B1849" s="124"/>
      <c r="C1849" s="124"/>
      <c r="D1849" s="124"/>
      <c r="E1849" s="124"/>
      <c r="F1849" s="124"/>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row>
    <row r="1850" spans="2:26" x14ac:dyDescent="0.25">
      <c r="B1850" s="124"/>
      <c r="C1850" s="124"/>
      <c r="D1850" s="124"/>
      <c r="E1850" s="124"/>
      <c r="F1850" s="124"/>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row>
    <row r="1851" spans="2:26" x14ac:dyDescent="0.25">
      <c r="B1851" s="124"/>
      <c r="C1851" s="124"/>
      <c r="D1851" s="124"/>
      <c r="E1851" s="124"/>
      <c r="F1851" s="124"/>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row>
    <row r="1852" spans="2:26" x14ac:dyDescent="0.25">
      <c r="B1852" s="124"/>
      <c r="C1852" s="124"/>
      <c r="D1852" s="124"/>
      <c r="E1852" s="124"/>
      <c r="F1852" s="124"/>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row>
    <row r="1853" spans="2:26" x14ac:dyDescent="0.25">
      <c r="B1853" s="124"/>
      <c r="C1853" s="124"/>
      <c r="D1853" s="124"/>
      <c r="E1853" s="124"/>
      <c r="F1853" s="124"/>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row>
    <row r="1854" spans="2:26" x14ac:dyDescent="0.25">
      <c r="B1854" s="124"/>
      <c r="C1854" s="124"/>
      <c r="D1854" s="124"/>
      <c r="E1854" s="124"/>
      <c r="F1854" s="124"/>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row>
    <row r="1855" spans="2:26" x14ac:dyDescent="0.25">
      <c r="B1855" s="124"/>
      <c r="C1855" s="124"/>
      <c r="D1855" s="124"/>
      <c r="E1855" s="124"/>
      <c r="F1855" s="124"/>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row>
    <row r="1856" spans="2:26" x14ac:dyDescent="0.25">
      <c r="B1856" s="124"/>
      <c r="C1856" s="124"/>
      <c r="D1856" s="124"/>
      <c r="E1856" s="124"/>
      <c r="F1856" s="124"/>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row>
    <row r="1857" spans="2:26" x14ac:dyDescent="0.25">
      <c r="B1857" s="124"/>
      <c r="C1857" s="124"/>
      <c r="D1857" s="124"/>
      <c r="E1857" s="124"/>
      <c r="F1857" s="124"/>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row>
    <row r="1858" spans="2:26" x14ac:dyDescent="0.25">
      <c r="B1858" s="124"/>
      <c r="C1858" s="124"/>
      <c r="D1858" s="124"/>
      <c r="E1858" s="124"/>
      <c r="F1858" s="124"/>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row>
    <row r="1859" spans="2:26" x14ac:dyDescent="0.25">
      <c r="B1859" s="124"/>
      <c r="C1859" s="124"/>
      <c r="D1859" s="124"/>
      <c r="E1859" s="124"/>
      <c r="F1859" s="124"/>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row>
    <row r="1860" spans="2:26" x14ac:dyDescent="0.25">
      <c r="B1860" s="124"/>
      <c r="C1860" s="124"/>
      <c r="D1860" s="124"/>
      <c r="E1860" s="124"/>
      <c r="F1860" s="124"/>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row>
    <row r="1861" spans="2:26" x14ac:dyDescent="0.25">
      <c r="B1861" s="124"/>
      <c r="C1861" s="124"/>
      <c r="D1861" s="124"/>
      <c r="E1861" s="124"/>
      <c r="F1861" s="124"/>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row>
    <row r="1862" spans="2:26" x14ac:dyDescent="0.25">
      <c r="B1862" s="124"/>
      <c r="C1862" s="124"/>
      <c r="D1862" s="124"/>
      <c r="E1862" s="124"/>
      <c r="F1862" s="124"/>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row>
    <row r="1863" spans="2:26" x14ac:dyDescent="0.25">
      <c r="B1863" s="124"/>
      <c r="C1863" s="124"/>
      <c r="D1863" s="124"/>
      <c r="E1863" s="124"/>
      <c r="F1863" s="124"/>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row>
    <row r="1864" spans="2:26" x14ac:dyDescent="0.25">
      <c r="B1864" s="124"/>
      <c r="C1864" s="124"/>
      <c r="D1864" s="124"/>
      <c r="E1864" s="124"/>
      <c r="F1864" s="124"/>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row>
    <row r="1865" spans="2:26" x14ac:dyDescent="0.25">
      <c r="B1865" s="124"/>
      <c r="C1865" s="124"/>
      <c r="D1865" s="124"/>
      <c r="E1865" s="124"/>
      <c r="F1865" s="124"/>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row>
    <row r="1866" spans="2:26" x14ac:dyDescent="0.25">
      <c r="B1866" s="124"/>
      <c r="C1866" s="124"/>
      <c r="D1866" s="124"/>
      <c r="E1866" s="124"/>
      <c r="F1866" s="124"/>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row>
    <row r="1867" spans="2:26" x14ac:dyDescent="0.25">
      <c r="B1867" s="124"/>
      <c r="C1867" s="124"/>
      <c r="D1867" s="124"/>
      <c r="E1867" s="124"/>
      <c r="F1867" s="124"/>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row>
    <row r="1868" spans="2:26" x14ac:dyDescent="0.25">
      <c r="B1868" s="124"/>
      <c r="C1868" s="124"/>
      <c r="D1868" s="124"/>
      <c r="E1868" s="124"/>
      <c r="F1868" s="124"/>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row>
    <row r="1869" spans="2:26" x14ac:dyDescent="0.25">
      <c r="B1869" s="124"/>
      <c r="C1869" s="124"/>
      <c r="D1869" s="124"/>
      <c r="E1869" s="124"/>
      <c r="F1869" s="124"/>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row>
    <row r="1870" spans="2:26" x14ac:dyDescent="0.25">
      <c r="B1870" s="124"/>
      <c r="C1870" s="124"/>
      <c r="D1870" s="124"/>
      <c r="E1870" s="124"/>
      <c r="F1870" s="124"/>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row>
    <row r="1871" spans="2:26" x14ac:dyDescent="0.25">
      <c r="B1871" s="124"/>
      <c r="C1871" s="124"/>
      <c r="D1871" s="124"/>
      <c r="E1871" s="124"/>
      <c r="F1871" s="124"/>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row>
    <row r="1872" spans="2:26" x14ac:dyDescent="0.25">
      <c r="B1872" s="124"/>
      <c r="C1872" s="124"/>
      <c r="D1872" s="124"/>
      <c r="E1872" s="124"/>
      <c r="F1872" s="124"/>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row>
    <row r="1873" spans="2:26" x14ac:dyDescent="0.25">
      <c r="B1873" s="124"/>
      <c r="C1873" s="124"/>
      <c r="D1873" s="124"/>
      <c r="E1873" s="124"/>
      <c r="F1873" s="124"/>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row>
    <row r="1874" spans="2:26" x14ac:dyDescent="0.25">
      <c r="B1874" s="124"/>
      <c r="C1874" s="124"/>
      <c r="D1874" s="124"/>
      <c r="E1874" s="124"/>
      <c r="F1874" s="124"/>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row>
    <row r="1875" spans="2:26" x14ac:dyDescent="0.25">
      <c r="B1875" s="124"/>
      <c r="C1875" s="124"/>
      <c r="D1875" s="124"/>
      <c r="E1875" s="124"/>
      <c r="F1875" s="124"/>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row>
    <row r="1876" spans="2:26" x14ac:dyDescent="0.25">
      <c r="B1876" s="124"/>
      <c r="C1876" s="124"/>
      <c r="D1876" s="124"/>
      <c r="E1876" s="124"/>
      <c r="F1876" s="124"/>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row>
    <row r="1877" spans="2:26" x14ac:dyDescent="0.25">
      <c r="B1877" s="124"/>
      <c r="C1877" s="124"/>
      <c r="D1877" s="124"/>
      <c r="E1877" s="124"/>
      <c r="F1877" s="124"/>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row>
    <row r="1878" spans="2:26" x14ac:dyDescent="0.25">
      <c r="B1878" s="124"/>
      <c r="C1878" s="124"/>
      <c r="D1878" s="124"/>
      <c r="E1878" s="124"/>
      <c r="F1878" s="124"/>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row>
    <row r="1879" spans="2:26" x14ac:dyDescent="0.25">
      <c r="B1879" s="124"/>
      <c r="C1879" s="124"/>
      <c r="D1879" s="124"/>
      <c r="E1879" s="124"/>
      <c r="F1879" s="124"/>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row>
    <row r="1880" spans="2:26" x14ac:dyDescent="0.25">
      <c r="B1880" s="124"/>
      <c r="C1880" s="124"/>
      <c r="D1880" s="124"/>
      <c r="E1880" s="124"/>
      <c r="F1880" s="124"/>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row>
    <row r="1881" spans="2:26" x14ac:dyDescent="0.25">
      <c r="B1881" s="124"/>
      <c r="C1881" s="124"/>
      <c r="D1881" s="124"/>
      <c r="E1881" s="124"/>
      <c r="F1881" s="124"/>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row>
    <row r="1882" spans="2:26" x14ac:dyDescent="0.25">
      <c r="B1882" s="124"/>
      <c r="C1882" s="124"/>
      <c r="D1882" s="124"/>
      <c r="E1882" s="124"/>
      <c r="F1882" s="124"/>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row>
    <row r="1883" spans="2:26" x14ac:dyDescent="0.25">
      <c r="B1883" s="124"/>
      <c r="C1883" s="124"/>
      <c r="D1883" s="124"/>
      <c r="E1883" s="124"/>
      <c r="F1883" s="124"/>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row>
    <row r="1884" spans="2:26" x14ac:dyDescent="0.25">
      <c r="B1884" s="124"/>
      <c r="C1884" s="124"/>
      <c r="D1884" s="124"/>
      <c r="E1884" s="124"/>
      <c r="F1884" s="124"/>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row>
    <row r="1885" spans="2:26" x14ac:dyDescent="0.25">
      <c r="B1885" s="124"/>
      <c r="C1885" s="124"/>
      <c r="D1885" s="124"/>
      <c r="E1885" s="124"/>
      <c r="F1885" s="124"/>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row>
    <row r="1886" spans="2:26" x14ac:dyDescent="0.25">
      <c r="B1886" s="124"/>
      <c r="C1886" s="124"/>
      <c r="D1886" s="124"/>
      <c r="E1886" s="124"/>
      <c r="F1886" s="124"/>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row>
    <row r="1887" spans="2:26" x14ac:dyDescent="0.25">
      <c r="B1887" s="124"/>
      <c r="C1887" s="124"/>
      <c r="D1887" s="124"/>
      <c r="E1887" s="124"/>
      <c r="F1887" s="124"/>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row>
    <row r="1888" spans="2:26" x14ac:dyDescent="0.25">
      <c r="B1888" s="124"/>
      <c r="C1888" s="124"/>
      <c r="D1888" s="124"/>
      <c r="E1888" s="124"/>
      <c r="F1888" s="124"/>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row>
    <row r="1889" spans="2:26" x14ac:dyDescent="0.25">
      <c r="B1889" s="124"/>
      <c r="C1889" s="124"/>
      <c r="D1889" s="124"/>
      <c r="E1889" s="124"/>
      <c r="F1889" s="124"/>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row>
    <row r="1890" spans="2:26" x14ac:dyDescent="0.25">
      <c r="B1890" s="124"/>
      <c r="C1890" s="124"/>
      <c r="D1890" s="124"/>
      <c r="E1890" s="124"/>
      <c r="F1890" s="124"/>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row>
    <row r="1891" spans="2:26" x14ac:dyDescent="0.25">
      <c r="B1891" s="124"/>
      <c r="C1891" s="124"/>
      <c r="D1891" s="124"/>
      <c r="E1891" s="124"/>
      <c r="F1891" s="124"/>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row>
    <row r="1892" spans="2:26" x14ac:dyDescent="0.25">
      <c r="B1892" s="124"/>
      <c r="C1892" s="124"/>
      <c r="D1892" s="124"/>
      <c r="E1892" s="124"/>
      <c r="F1892" s="124"/>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row>
    <row r="1893" spans="2:26" x14ac:dyDescent="0.25">
      <c r="B1893" s="124"/>
      <c r="C1893" s="124"/>
      <c r="D1893" s="124"/>
      <c r="E1893" s="124"/>
      <c r="F1893" s="124"/>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row>
    <row r="1894" spans="2:26" x14ac:dyDescent="0.25">
      <c r="B1894" s="124"/>
      <c r="C1894" s="124"/>
      <c r="D1894" s="124"/>
      <c r="E1894" s="124"/>
      <c r="F1894" s="124"/>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row>
    <row r="1895" spans="2:26" x14ac:dyDescent="0.25">
      <c r="B1895" s="124"/>
      <c r="C1895" s="124"/>
      <c r="D1895" s="124"/>
      <c r="E1895" s="124"/>
      <c r="F1895" s="124"/>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row>
    <row r="1896" spans="2:26" x14ac:dyDescent="0.25">
      <c r="B1896" s="124"/>
      <c r="C1896" s="124"/>
      <c r="D1896" s="124"/>
      <c r="E1896" s="124"/>
      <c r="F1896" s="124"/>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row>
    <row r="1897" spans="2:26" x14ac:dyDescent="0.25">
      <c r="B1897" s="124"/>
      <c r="C1897" s="124"/>
      <c r="D1897" s="124"/>
      <c r="E1897" s="124"/>
      <c r="F1897" s="124"/>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row>
    <row r="1898" spans="2:26" x14ac:dyDescent="0.25">
      <c r="B1898" s="124"/>
      <c r="C1898" s="124"/>
      <c r="D1898" s="124"/>
      <c r="E1898" s="124"/>
      <c r="F1898" s="124"/>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row>
    <row r="1899" spans="2:26" x14ac:dyDescent="0.25">
      <c r="B1899" s="124"/>
      <c r="C1899" s="124"/>
      <c r="D1899" s="124"/>
      <c r="E1899" s="124"/>
      <c r="F1899" s="124"/>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row>
    <row r="1900" spans="2:26" x14ac:dyDescent="0.25">
      <c r="B1900" s="124"/>
      <c r="C1900" s="124"/>
      <c r="D1900" s="124"/>
      <c r="E1900" s="124"/>
      <c r="F1900" s="124"/>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row>
    <row r="1901" spans="2:26" x14ac:dyDescent="0.25">
      <c r="B1901" s="124"/>
      <c r="C1901" s="124"/>
      <c r="D1901" s="124"/>
      <c r="E1901" s="124"/>
      <c r="F1901" s="124"/>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row>
    <row r="1902" spans="2:26" x14ac:dyDescent="0.25">
      <c r="B1902" s="124"/>
      <c r="C1902" s="124"/>
      <c r="D1902" s="124"/>
      <c r="E1902" s="124"/>
      <c r="F1902" s="124"/>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row>
    <row r="1903" spans="2:26" x14ac:dyDescent="0.25">
      <c r="B1903" s="124"/>
      <c r="C1903" s="124"/>
      <c r="D1903" s="124"/>
      <c r="E1903" s="124"/>
      <c r="F1903" s="124"/>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row>
    <row r="1904" spans="2:26" x14ac:dyDescent="0.25">
      <c r="B1904" s="124"/>
      <c r="C1904" s="124"/>
      <c r="D1904" s="124"/>
      <c r="E1904" s="124"/>
      <c r="F1904" s="124"/>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row>
    <row r="1905" spans="2:26" x14ac:dyDescent="0.25">
      <c r="B1905" s="124"/>
      <c r="C1905" s="124"/>
      <c r="D1905" s="124"/>
      <c r="E1905" s="124"/>
      <c r="F1905" s="124"/>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row>
    <row r="1906" spans="2:26" x14ac:dyDescent="0.25">
      <c r="B1906" s="124"/>
      <c r="C1906" s="124"/>
      <c r="D1906" s="124"/>
      <c r="E1906" s="124"/>
      <c r="F1906" s="124"/>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row>
    <row r="1907" spans="2:26" x14ac:dyDescent="0.25">
      <c r="B1907" s="124"/>
      <c r="C1907" s="124"/>
      <c r="D1907" s="124"/>
      <c r="E1907" s="124"/>
      <c r="F1907" s="124"/>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row>
    <row r="1908" spans="2:26" x14ac:dyDescent="0.25">
      <c r="B1908" s="124"/>
      <c r="C1908" s="124"/>
      <c r="D1908" s="124"/>
      <c r="E1908" s="124"/>
      <c r="F1908" s="124"/>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row>
    <row r="1909" spans="2:26" x14ac:dyDescent="0.25">
      <c r="B1909" s="124"/>
      <c r="C1909" s="124"/>
      <c r="D1909" s="124"/>
      <c r="E1909" s="124"/>
      <c r="F1909" s="124"/>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row>
    <row r="1910" spans="2:26" x14ac:dyDescent="0.25">
      <c r="B1910" s="124"/>
      <c r="C1910" s="124"/>
      <c r="D1910" s="124"/>
      <c r="E1910" s="124"/>
      <c r="F1910" s="124"/>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row>
    <row r="1911" spans="2:26" x14ac:dyDescent="0.25">
      <c r="B1911" s="124"/>
      <c r="C1911" s="124"/>
      <c r="D1911" s="124"/>
      <c r="E1911" s="124"/>
      <c r="F1911" s="124"/>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row>
    <row r="1912" spans="2:26" x14ac:dyDescent="0.25">
      <c r="B1912" s="124"/>
      <c r="C1912" s="124"/>
      <c r="D1912" s="124"/>
      <c r="E1912" s="124"/>
      <c r="F1912" s="124"/>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row>
    <row r="1913" spans="2:26" x14ac:dyDescent="0.25">
      <c r="B1913" s="124"/>
      <c r="C1913" s="124"/>
      <c r="D1913" s="124"/>
      <c r="E1913" s="124"/>
      <c r="F1913" s="124"/>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row>
    <row r="1914" spans="2:26" x14ac:dyDescent="0.25">
      <c r="B1914" s="124"/>
      <c r="C1914" s="124"/>
      <c r="D1914" s="124"/>
      <c r="E1914" s="124"/>
      <c r="F1914" s="124"/>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row>
    <row r="1915" spans="2:26" x14ac:dyDescent="0.25">
      <c r="B1915" s="124"/>
      <c r="C1915" s="124"/>
      <c r="D1915" s="124"/>
      <c r="E1915" s="124"/>
      <c r="F1915" s="124"/>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row>
    <row r="1916" spans="2:26" x14ac:dyDescent="0.25">
      <c r="B1916" s="124"/>
      <c r="C1916" s="124"/>
      <c r="D1916" s="124"/>
      <c r="E1916" s="124"/>
      <c r="F1916" s="124"/>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row>
    <row r="1917" spans="2:26" x14ac:dyDescent="0.25">
      <c r="B1917" s="124"/>
      <c r="C1917" s="124"/>
      <c r="D1917" s="124"/>
      <c r="E1917" s="124"/>
      <c r="F1917" s="124"/>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row>
    <row r="1918" spans="2:26" x14ac:dyDescent="0.25">
      <c r="B1918" s="124"/>
      <c r="C1918" s="124"/>
      <c r="D1918" s="124"/>
      <c r="E1918" s="124"/>
      <c r="F1918" s="124"/>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row>
    <row r="1919" spans="2:26" x14ac:dyDescent="0.25">
      <c r="B1919" s="124"/>
      <c r="C1919" s="124"/>
      <c r="D1919" s="124"/>
      <c r="E1919" s="124"/>
      <c r="F1919" s="124"/>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row>
    <row r="1920" spans="2:26" x14ac:dyDescent="0.25">
      <c r="B1920" s="124"/>
      <c r="C1920" s="124"/>
      <c r="D1920" s="124"/>
      <c r="E1920" s="124"/>
      <c r="F1920" s="124"/>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row>
    <row r="1921" spans="2:26" x14ac:dyDescent="0.25">
      <c r="B1921" s="124"/>
      <c r="C1921" s="124"/>
      <c r="D1921" s="124"/>
      <c r="E1921" s="124"/>
      <c r="F1921" s="124"/>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row>
    <row r="1922" spans="2:26" x14ac:dyDescent="0.25">
      <c r="B1922" s="124"/>
      <c r="C1922" s="124"/>
      <c r="D1922" s="124"/>
      <c r="E1922" s="124"/>
      <c r="F1922" s="124"/>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row>
    <row r="1923" spans="2:26" x14ac:dyDescent="0.25">
      <c r="B1923" s="124"/>
      <c r="C1923" s="124"/>
      <c r="D1923" s="124"/>
      <c r="E1923" s="124"/>
      <c r="F1923" s="124"/>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row>
    <row r="1924" spans="2:26" x14ac:dyDescent="0.25">
      <c r="B1924" s="124"/>
      <c r="C1924" s="124"/>
      <c r="D1924" s="124"/>
      <c r="E1924" s="124"/>
      <c r="F1924" s="124"/>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row>
    <row r="1925" spans="2:26" x14ac:dyDescent="0.25">
      <c r="B1925" s="124"/>
      <c r="C1925" s="124"/>
      <c r="D1925" s="124"/>
      <c r="E1925" s="124"/>
      <c r="F1925" s="124"/>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row>
    <row r="1926" spans="2:26" x14ac:dyDescent="0.25">
      <c r="B1926" s="124"/>
      <c r="C1926" s="124"/>
      <c r="D1926" s="124"/>
      <c r="E1926" s="124"/>
      <c r="F1926" s="124"/>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row>
    <row r="1927" spans="2:26" x14ac:dyDescent="0.25">
      <c r="B1927" s="124"/>
      <c r="C1927" s="124"/>
      <c r="D1927" s="124"/>
      <c r="E1927" s="124"/>
      <c r="F1927" s="124"/>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row>
    <row r="1928" spans="2:26" x14ac:dyDescent="0.25">
      <c r="B1928" s="124"/>
      <c r="C1928" s="124"/>
      <c r="D1928" s="124"/>
      <c r="E1928" s="124"/>
      <c r="F1928" s="124"/>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row>
    <row r="1929" spans="2:26" x14ac:dyDescent="0.25">
      <c r="B1929" s="124"/>
      <c r="C1929" s="124"/>
      <c r="D1929" s="124"/>
      <c r="E1929" s="124"/>
      <c r="F1929" s="124"/>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row>
    <row r="1930" spans="2:26" x14ac:dyDescent="0.25">
      <c r="B1930" s="124"/>
      <c r="C1930" s="124"/>
      <c r="D1930" s="124"/>
      <c r="E1930" s="124"/>
      <c r="F1930" s="124"/>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row>
    <row r="1931" spans="2:26" x14ac:dyDescent="0.25">
      <c r="B1931" s="124"/>
      <c r="C1931" s="124"/>
      <c r="D1931" s="124"/>
      <c r="E1931" s="124"/>
      <c r="F1931" s="124"/>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row>
    <row r="1932" spans="2:26" x14ac:dyDescent="0.25">
      <c r="B1932" s="124"/>
      <c r="C1932" s="124"/>
      <c r="D1932" s="124"/>
      <c r="E1932" s="124"/>
      <c r="F1932" s="124"/>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row>
    <row r="1933" spans="2:26" x14ac:dyDescent="0.25">
      <c r="B1933" s="124"/>
      <c r="C1933" s="124"/>
      <c r="D1933" s="124"/>
      <c r="E1933" s="124"/>
      <c r="F1933" s="124"/>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row>
    <row r="1934" spans="2:26" x14ac:dyDescent="0.25">
      <c r="B1934" s="124"/>
      <c r="C1934" s="124"/>
      <c r="D1934" s="124"/>
      <c r="E1934" s="124"/>
      <c r="F1934" s="124"/>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row>
    <row r="1935" spans="2:26" x14ac:dyDescent="0.25">
      <c r="B1935" s="124"/>
      <c r="C1935" s="124"/>
      <c r="D1935" s="124"/>
      <c r="E1935" s="124"/>
      <c r="F1935" s="124"/>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row>
    <row r="1936" spans="2:26" x14ac:dyDescent="0.25">
      <c r="B1936" s="124"/>
      <c r="C1936" s="124"/>
      <c r="D1936" s="124"/>
      <c r="E1936" s="124"/>
      <c r="F1936" s="124"/>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row>
    <row r="1937" spans="2:26" x14ac:dyDescent="0.25">
      <c r="B1937" s="124"/>
      <c r="C1937" s="124"/>
      <c r="D1937" s="124"/>
      <c r="E1937" s="124"/>
      <c r="F1937" s="124"/>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row>
    <row r="1938" spans="2:26" x14ac:dyDescent="0.25">
      <c r="B1938" s="124"/>
      <c r="C1938" s="124"/>
      <c r="D1938" s="124"/>
      <c r="E1938" s="124"/>
      <c r="F1938" s="124"/>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row>
    <row r="1939" spans="2:26" x14ac:dyDescent="0.25">
      <c r="B1939" s="124"/>
      <c r="C1939" s="124"/>
      <c r="D1939" s="124"/>
      <c r="E1939" s="124"/>
      <c r="F1939" s="124"/>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row>
    <row r="1940" spans="2:26" x14ac:dyDescent="0.25">
      <c r="B1940" s="124"/>
      <c r="C1940" s="124"/>
      <c r="D1940" s="124"/>
      <c r="E1940" s="124"/>
      <c r="F1940" s="124"/>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row>
    <row r="1941" spans="2:26" x14ac:dyDescent="0.25">
      <c r="B1941" s="124"/>
      <c r="C1941" s="124"/>
      <c r="D1941" s="124"/>
      <c r="E1941" s="124"/>
      <c r="F1941" s="124"/>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row>
    <row r="1942" spans="2:26" x14ac:dyDescent="0.25">
      <c r="B1942" s="124"/>
      <c r="C1942" s="124"/>
      <c r="D1942" s="124"/>
      <c r="E1942" s="124"/>
      <c r="F1942" s="124"/>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row>
    <row r="1943" spans="2:26" x14ac:dyDescent="0.25">
      <c r="B1943" s="124"/>
      <c r="C1943" s="124"/>
      <c r="D1943" s="124"/>
      <c r="E1943" s="124"/>
      <c r="F1943" s="124"/>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row>
    <row r="1944" spans="2:26" x14ac:dyDescent="0.25">
      <c r="B1944" s="124"/>
      <c r="C1944" s="124"/>
      <c r="D1944" s="124"/>
      <c r="E1944" s="124"/>
      <c r="F1944" s="124"/>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row>
    <row r="1945" spans="2:26" x14ac:dyDescent="0.25">
      <c r="B1945" s="124"/>
      <c r="C1945" s="124"/>
      <c r="D1945" s="124"/>
      <c r="E1945" s="124"/>
      <c r="F1945" s="124"/>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row>
    <row r="1946" spans="2:26" x14ac:dyDescent="0.25">
      <c r="B1946" s="124"/>
      <c r="C1946" s="124"/>
      <c r="D1946" s="124"/>
      <c r="E1946" s="124"/>
      <c r="F1946" s="124"/>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row>
    <row r="1947" spans="2:26" x14ac:dyDescent="0.25">
      <c r="B1947" s="124"/>
      <c r="C1947" s="124"/>
      <c r="D1947" s="124"/>
      <c r="E1947" s="124"/>
      <c r="F1947" s="124"/>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row>
    <row r="1948" spans="2:26" x14ac:dyDescent="0.25">
      <c r="B1948" s="124"/>
      <c r="C1948" s="124"/>
      <c r="D1948" s="124"/>
      <c r="E1948" s="124"/>
      <c r="F1948" s="124"/>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row>
    <row r="1949" spans="2:26" x14ac:dyDescent="0.25">
      <c r="B1949" s="124"/>
      <c r="C1949" s="124"/>
      <c r="D1949" s="124"/>
      <c r="E1949" s="124"/>
      <c r="F1949" s="124"/>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row>
    <row r="1950" spans="2:26" x14ac:dyDescent="0.25">
      <c r="B1950" s="124"/>
      <c r="C1950" s="124"/>
      <c r="D1950" s="124"/>
      <c r="E1950" s="124"/>
      <c r="F1950" s="124"/>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row>
    <row r="1951" spans="2:26" x14ac:dyDescent="0.25">
      <c r="B1951" s="124"/>
      <c r="C1951" s="124"/>
      <c r="D1951" s="124"/>
      <c r="E1951" s="124"/>
      <c r="F1951" s="124"/>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row>
    <row r="1952" spans="2:26" x14ac:dyDescent="0.25">
      <c r="B1952" s="124"/>
      <c r="C1952" s="124"/>
      <c r="D1952" s="124"/>
      <c r="E1952" s="124"/>
      <c r="F1952" s="124"/>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row>
    <row r="1953" spans="2:26" x14ac:dyDescent="0.25">
      <c r="B1953" s="124"/>
      <c r="C1953" s="124"/>
      <c r="D1953" s="124"/>
      <c r="E1953" s="124"/>
      <c r="F1953" s="124"/>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row>
    <row r="1954" spans="2:26" x14ac:dyDescent="0.25">
      <c r="B1954" s="124"/>
      <c r="C1954" s="124"/>
      <c r="D1954" s="124"/>
      <c r="E1954" s="124"/>
      <c r="F1954" s="124"/>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row>
    <row r="1955" spans="2:26" x14ac:dyDescent="0.25">
      <c r="B1955" s="124"/>
      <c r="C1955" s="124"/>
      <c r="D1955" s="124"/>
      <c r="E1955" s="124"/>
      <c r="F1955" s="124"/>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row>
    <row r="1956" spans="2:26" x14ac:dyDescent="0.25">
      <c r="B1956" s="124"/>
      <c r="C1956" s="124"/>
      <c r="D1956" s="124"/>
      <c r="E1956" s="124"/>
      <c r="F1956" s="124"/>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row>
    <row r="1957" spans="2:26" x14ac:dyDescent="0.25">
      <c r="B1957" s="124"/>
      <c r="C1957" s="124"/>
      <c r="D1957" s="124"/>
      <c r="E1957" s="124"/>
      <c r="F1957" s="124"/>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row>
    <row r="1958" spans="2:26" x14ac:dyDescent="0.25">
      <c r="B1958" s="124"/>
      <c r="C1958" s="124"/>
      <c r="D1958" s="124"/>
      <c r="E1958" s="124"/>
      <c r="F1958" s="124"/>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row>
    <row r="1959" spans="2:26" x14ac:dyDescent="0.25">
      <c r="B1959" s="124"/>
      <c r="C1959" s="124"/>
      <c r="D1959" s="124"/>
      <c r="E1959" s="124"/>
      <c r="F1959" s="124"/>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row>
    <row r="1960" spans="2:26" x14ac:dyDescent="0.25">
      <c r="B1960" s="124"/>
      <c r="C1960" s="124"/>
      <c r="D1960" s="124"/>
      <c r="E1960" s="124"/>
      <c r="F1960" s="124"/>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row>
    <row r="1961" spans="2:26" x14ac:dyDescent="0.25">
      <c r="B1961" s="124"/>
      <c r="C1961" s="124"/>
      <c r="D1961" s="124"/>
      <c r="E1961" s="124"/>
      <c r="F1961" s="124"/>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row>
    <row r="1962" spans="2:26" x14ac:dyDescent="0.25">
      <c r="B1962" s="124"/>
      <c r="C1962" s="124"/>
      <c r="D1962" s="124"/>
      <c r="E1962" s="124"/>
      <c r="F1962" s="124"/>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row>
    <row r="1963" spans="2:26" x14ac:dyDescent="0.25">
      <c r="B1963" s="124"/>
      <c r="C1963" s="124"/>
      <c r="D1963" s="124"/>
      <c r="E1963" s="124"/>
      <c r="F1963" s="124"/>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row>
    <row r="1964" spans="2:26" x14ac:dyDescent="0.25">
      <c r="B1964" s="124"/>
      <c r="C1964" s="124"/>
      <c r="D1964" s="124"/>
      <c r="E1964" s="124"/>
      <c r="F1964" s="124"/>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row>
    <row r="1965" spans="2:26" x14ac:dyDescent="0.25">
      <c r="B1965" s="124"/>
      <c r="C1965" s="124"/>
      <c r="D1965" s="124"/>
      <c r="E1965" s="124"/>
      <c r="F1965" s="124"/>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row>
    <row r="1966" spans="2:26" x14ac:dyDescent="0.25">
      <c r="B1966" s="124"/>
      <c r="C1966" s="124"/>
      <c r="D1966" s="124"/>
      <c r="E1966" s="124"/>
      <c r="F1966" s="124"/>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row>
    <row r="1967" spans="2:26" x14ac:dyDescent="0.25">
      <c r="B1967" s="124"/>
      <c r="C1967" s="124"/>
      <c r="D1967" s="124"/>
      <c r="E1967" s="124"/>
      <c r="F1967" s="124"/>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row>
    <row r="1968" spans="2:26" x14ac:dyDescent="0.25">
      <c r="B1968" s="124"/>
      <c r="C1968" s="124"/>
      <c r="D1968" s="124"/>
      <c r="E1968" s="124"/>
      <c r="F1968" s="124"/>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row>
    <row r="1969" spans="2:26" x14ac:dyDescent="0.25">
      <c r="B1969" s="124"/>
      <c r="C1969" s="124"/>
      <c r="D1969" s="124"/>
      <c r="E1969" s="124"/>
      <c r="F1969" s="124"/>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row>
    <row r="1970" spans="2:26" x14ac:dyDescent="0.25">
      <c r="B1970" s="124"/>
      <c r="C1970" s="124"/>
      <c r="D1970" s="124"/>
      <c r="E1970" s="124"/>
      <c r="F1970" s="124"/>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row>
    <row r="1971" spans="2:26" x14ac:dyDescent="0.25">
      <c r="B1971" s="124"/>
      <c r="C1971" s="124"/>
      <c r="D1971" s="124"/>
      <c r="E1971" s="124"/>
      <c r="F1971" s="124"/>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row>
    <row r="1972" spans="2:26" x14ac:dyDescent="0.25">
      <c r="B1972" s="124"/>
      <c r="C1972" s="124"/>
      <c r="D1972" s="124"/>
      <c r="E1972" s="124"/>
      <c r="F1972" s="124"/>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row>
    <row r="1973" spans="2:26" x14ac:dyDescent="0.25">
      <c r="B1973" s="124"/>
      <c r="C1973" s="124"/>
      <c r="D1973" s="124"/>
      <c r="E1973" s="124"/>
      <c r="F1973" s="124"/>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row>
    <row r="1974" spans="2:26" x14ac:dyDescent="0.25">
      <c r="B1974" s="124"/>
      <c r="C1974" s="124"/>
      <c r="D1974" s="124"/>
      <c r="E1974" s="124"/>
      <c r="F1974" s="124"/>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row>
    <row r="1975" spans="2:26" x14ac:dyDescent="0.25">
      <c r="B1975" s="124"/>
      <c r="C1975" s="124"/>
      <c r="D1975" s="124"/>
      <c r="E1975" s="124"/>
      <c r="F1975" s="124"/>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row>
    <row r="1976" spans="2:26" x14ac:dyDescent="0.25">
      <c r="B1976" s="124"/>
      <c r="C1976" s="124"/>
      <c r="D1976" s="124"/>
      <c r="E1976" s="124"/>
      <c r="F1976" s="124"/>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row>
    <row r="1977" spans="2:26" x14ac:dyDescent="0.25">
      <c r="B1977" s="124"/>
      <c r="C1977" s="124"/>
      <c r="D1977" s="124"/>
      <c r="E1977" s="124"/>
      <c r="F1977" s="124"/>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row>
    <row r="1978" spans="2:26" x14ac:dyDescent="0.25">
      <c r="B1978" s="124"/>
      <c r="C1978" s="124"/>
      <c r="D1978" s="124"/>
      <c r="E1978" s="124"/>
      <c r="F1978" s="124"/>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row>
    <row r="1979" spans="2:26" x14ac:dyDescent="0.25">
      <c r="B1979" s="124"/>
      <c r="C1979" s="124"/>
      <c r="D1979" s="124"/>
      <c r="E1979" s="124"/>
      <c r="F1979" s="124"/>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row>
    <row r="1980" spans="2:26" x14ac:dyDescent="0.25">
      <c r="B1980" s="124"/>
      <c r="C1980" s="124"/>
      <c r="D1980" s="124"/>
      <c r="E1980" s="124"/>
      <c r="F1980" s="124"/>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row>
    <row r="1981" spans="2:26" x14ac:dyDescent="0.25">
      <c r="B1981" s="124"/>
      <c r="C1981" s="124"/>
      <c r="D1981" s="124"/>
      <c r="E1981" s="124"/>
      <c r="F1981" s="124"/>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row>
    <row r="1982" spans="2:26" x14ac:dyDescent="0.25">
      <c r="B1982" s="124"/>
      <c r="C1982" s="124"/>
      <c r="D1982" s="124"/>
      <c r="E1982" s="124"/>
      <c r="F1982" s="124"/>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row>
    <row r="1983" spans="2:26" x14ac:dyDescent="0.25">
      <c r="B1983" s="124"/>
      <c r="C1983" s="124"/>
      <c r="D1983" s="124"/>
      <c r="E1983" s="124"/>
      <c r="F1983" s="124"/>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row>
    <row r="1984" spans="2:26" x14ac:dyDescent="0.25">
      <c r="B1984" s="124"/>
      <c r="C1984" s="124"/>
      <c r="D1984" s="124"/>
      <c r="E1984" s="124"/>
      <c r="F1984" s="124"/>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row>
    <row r="1985" spans="2:26" x14ac:dyDescent="0.25">
      <c r="B1985" s="124"/>
      <c r="C1985" s="124"/>
      <c r="D1985" s="124"/>
      <c r="E1985" s="124"/>
      <c r="F1985" s="124"/>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row>
    <row r="1986" spans="2:26" x14ac:dyDescent="0.25">
      <c r="B1986" s="124"/>
      <c r="C1986" s="124"/>
      <c r="D1986" s="124"/>
      <c r="E1986" s="124"/>
      <c r="F1986" s="124"/>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row>
    <row r="1987" spans="2:26" x14ac:dyDescent="0.25">
      <c r="B1987" s="124"/>
      <c r="C1987" s="124"/>
      <c r="D1987" s="124"/>
      <c r="E1987" s="124"/>
      <c r="F1987" s="124"/>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row>
    <row r="1988" spans="2:26" x14ac:dyDescent="0.25">
      <c r="B1988" s="124"/>
      <c r="C1988" s="124"/>
      <c r="D1988" s="124"/>
      <c r="E1988" s="124"/>
      <c r="F1988" s="124"/>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row>
    <row r="1989" spans="2:26" x14ac:dyDescent="0.25">
      <c r="B1989" s="124"/>
      <c r="C1989" s="124"/>
      <c r="D1989" s="124"/>
      <c r="E1989" s="124"/>
      <c r="F1989" s="124"/>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row>
    <row r="1990" spans="2:26" x14ac:dyDescent="0.25">
      <c r="B1990" s="124"/>
      <c r="C1990" s="124"/>
      <c r="D1990" s="124"/>
      <c r="E1990" s="124"/>
      <c r="F1990" s="124"/>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row>
    <row r="1991" spans="2:26" x14ac:dyDescent="0.25">
      <c r="B1991" s="124"/>
      <c r="C1991" s="124"/>
      <c r="D1991" s="124"/>
      <c r="E1991" s="124"/>
      <c r="F1991" s="124"/>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row>
    <row r="1992" spans="2:26" x14ac:dyDescent="0.25">
      <c r="B1992" s="124"/>
      <c r="C1992" s="124"/>
      <c r="D1992" s="124"/>
      <c r="E1992" s="124"/>
      <c r="F1992" s="124"/>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row>
    <row r="1993" spans="2:26" x14ac:dyDescent="0.25">
      <c r="B1993" s="124"/>
      <c r="C1993" s="124"/>
      <c r="D1993" s="124"/>
      <c r="E1993" s="124"/>
      <c r="F1993" s="124"/>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row>
    <row r="1994" spans="2:26" x14ac:dyDescent="0.25">
      <c r="B1994" s="124"/>
      <c r="C1994" s="124"/>
      <c r="D1994" s="124"/>
      <c r="E1994" s="124"/>
      <c r="F1994" s="124"/>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row>
    <row r="1995" spans="2:26" x14ac:dyDescent="0.25">
      <c r="B1995" s="124"/>
      <c r="C1995" s="124"/>
      <c r="D1995" s="124"/>
      <c r="E1995" s="124"/>
      <c r="F1995" s="124"/>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row>
    <row r="1996" spans="2:26" x14ac:dyDescent="0.25">
      <c r="B1996" s="124"/>
      <c r="C1996" s="124"/>
      <c r="D1996" s="124"/>
      <c r="E1996" s="124"/>
      <c r="F1996" s="124"/>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row>
    <row r="1997" spans="2:26" x14ac:dyDescent="0.25">
      <c r="B1997" s="124"/>
      <c r="C1997" s="124"/>
      <c r="D1997" s="124"/>
      <c r="E1997" s="124"/>
      <c r="F1997" s="124"/>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row>
    <row r="1998" spans="2:26" x14ac:dyDescent="0.25">
      <c r="B1998" s="124"/>
      <c r="C1998" s="124"/>
      <c r="D1998" s="124"/>
      <c r="E1998" s="124"/>
      <c r="F1998" s="124"/>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row>
    <row r="1999" spans="2:26" x14ac:dyDescent="0.25">
      <c r="B1999" s="124"/>
      <c r="C1999" s="124"/>
      <c r="D1999" s="124"/>
      <c r="E1999" s="124"/>
      <c r="F1999" s="124"/>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row>
    <row r="2000" spans="2:26" x14ac:dyDescent="0.25">
      <c r="B2000" s="124"/>
      <c r="C2000" s="124"/>
      <c r="D2000" s="124"/>
      <c r="E2000" s="124"/>
      <c r="F2000" s="124"/>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row>
    <row r="2001" spans="2:26" x14ac:dyDescent="0.25">
      <c r="B2001" s="124"/>
      <c r="C2001" s="124"/>
      <c r="D2001" s="124"/>
      <c r="E2001" s="124"/>
      <c r="F2001" s="124"/>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row>
    <row r="2002" spans="2:26" x14ac:dyDescent="0.25">
      <c r="B2002" s="124"/>
      <c r="C2002" s="124"/>
      <c r="D2002" s="124"/>
      <c r="E2002" s="124"/>
      <c r="F2002" s="124"/>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row>
    <row r="2003" spans="2:26" x14ac:dyDescent="0.25">
      <c r="B2003" s="124"/>
      <c r="C2003" s="124"/>
      <c r="D2003" s="124"/>
      <c r="E2003" s="124"/>
      <c r="F2003" s="124"/>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row>
    <row r="2004" spans="2:26" x14ac:dyDescent="0.25">
      <c r="B2004" s="124"/>
      <c r="C2004" s="124"/>
      <c r="D2004" s="124"/>
      <c r="E2004" s="124"/>
      <c r="F2004" s="124"/>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row>
    <row r="2005" spans="2:26" x14ac:dyDescent="0.25">
      <c r="B2005" s="124"/>
      <c r="C2005" s="124"/>
      <c r="D2005" s="124"/>
      <c r="E2005" s="124"/>
      <c r="F2005" s="124"/>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row>
    <row r="2006" spans="2:26" x14ac:dyDescent="0.25">
      <c r="B2006" s="124"/>
      <c r="C2006" s="124"/>
      <c r="D2006" s="124"/>
      <c r="E2006" s="124"/>
      <c r="F2006" s="124"/>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row>
    <row r="2007" spans="2:26" x14ac:dyDescent="0.25">
      <c r="B2007" s="124"/>
      <c r="C2007" s="124"/>
      <c r="D2007" s="124"/>
      <c r="E2007" s="124"/>
      <c r="F2007" s="124"/>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row>
    <row r="2008" spans="2:26" x14ac:dyDescent="0.25">
      <c r="B2008" s="124"/>
      <c r="C2008" s="124"/>
      <c r="D2008" s="124"/>
      <c r="E2008" s="124"/>
      <c r="F2008" s="124"/>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row>
    <row r="2009" spans="2:26" x14ac:dyDescent="0.25">
      <c r="B2009" s="124"/>
      <c r="C2009" s="124"/>
      <c r="D2009" s="124"/>
      <c r="E2009" s="124"/>
      <c r="F2009" s="124"/>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row>
    <row r="2010" spans="2:26" x14ac:dyDescent="0.25">
      <c r="B2010" s="124"/>
      <c r="C2010" s="124"/>
      <c r="D2010" s="124"/>
      <c r="E2010" s="124"/>
      <c r="F2010" s="124"/>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row>
    <row r="2011" spans="2:26" x14ac:dyDescent="0.25">
      <c r="B2011" s="124"/>
      <c r="C2011" s="124"/>
      <c r="D2011" s="124"/>
      <c r="E2011" s="124"/>
      <c r="F2011" s="124"/>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row>
    <row r="2012" spans="2:26" x14ac:dyDescent="0.25">
      <c r="B2012" s="124"/>
      <c r="C2012" s="124"/>
      <c r="D2012" s="124"/>
      <c r="E2012" s="124"/>
      <c r="F2012" s="124"/>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row>
    <row r="2013" spans="2:26" x14ac:dyDescent="0.25">
      <c r="B2013" s="124"/>
      <c r="C2013" s="124"/>
      <c r="D2013" s="124"/>
      <c r="E2013" s="124"/>
      <c r="F2013" s="124"/>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row>
    <row r="2014" spans="2:26" x14ac:dyDescent="0.25">
      <c r="B2014" s="124"/>
      <c r="C2014" s="124"/>
      <c r="D2014" s="124"/>
      <c r="E2014" s="124"/>
      <c r="F2014" s="124"/>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row>
    <row r="2015" spans="2:26" x14ac:dyDescent="0.25">
      <c r="B2015" s="124"/>
      <c r="C2015" s="124"/>
      <c r="D2015" s="124"/>
      <c r="E2015" s="124"/>
      <c r="F2015" s="124"/>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row>
    <row r="2016" spans="2:26" x14ac:dyDescent="0.25">
      <c r="B2016" s="124"/>
      <c r="C2016" s="124"/>
      <c r="D2016" s="124"/>
      <c r="E2016" s="124"/>
      <c r="F2016" s="124"/>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row>
    <row r="2017" spans="2:26" x14ac:dyDescent="0.25">
      <c r="B2017" s="124"/>
      <c r="C2017" s="124"/>
      <c r="D2017" s="124"/>
      <c r="E2017" s="124"/>
      <c r="F2017" s="124"/>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row>
    <row r="2018" spans="2:26" x14ac:dyDescent="0.25">
      <c r="B2018" s="124"/>
      <c r="C2018" s="124"/>
      <c r="D2018" s="124"/>
      <c r="E2018" s="124"/>
      <c r="F2018" s="124"/>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row>
    <row r="2019" spans="2:26" x14ac:dyDescent="0.25">
      <c r="B2019" s="124"/>
      <c r="C2019" s="124"/>
      <c r="D2019" s="124"/>
      <c r="E2019" s="124"/>
      <c r="F2019" s="124"/>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row>
    <row r="2020" spans="2:26" x14ac:dyDescent="0.25">
      <c r="B2020" s="124"/>
      <c r="C2020" s="124"/>
      <c r="D2020" s="124"/>
      <c r="E2020" s="124"/>
      <c r="F2020" s="124"/>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row>
    <row r="2021" spans="2:26" x14ac:dyDescent="0.25">
      <c r="B2021" s="124"/>
      <c r="C2021" s="124"/>
      <c r="D2021" s="124"/>
      <c r="E2021" s="124"/>
      <c r="F2021" s="124"/>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row>
    <row r="2022" spans="2:26" x14ac:dyDescent="0.25">
      <c r="B2022" s="124"/>
      <c r="C2022" s="124"/>
      <c r="D2022" s="124"/>
      <c r="E2022" s="124"/>
      <c r="F2022" s="124"/>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row>
    <row r="2023" spans="2:26" x14ac:dyDescent="0.25">
      <c r="B2023" s="124"/>
      <c r="C2023" s="124"/>
      <c r="D2023" s="124"/>
      <c r="E2023" s="124"/>
      <c r="F2023" s="124"/>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row>
    <row r="2024" spans="2:26" x14ac:dyDescent="0.25">
      <c r="B2024" s="124"/>
      <c r="C2024" s="124"/>
      <c r="D2024" s="124"/>
      <c r="E2024" s="124"/>
      <c r="F2024" s="124"/>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row>
    <row r="2025" spans="2:26" x14ac:dyDescent="0.25">
      <c r="B2025" s="124"/>
      <c r="C2025" s="124"/>
      <c r="D2025" s="124"/>
      <c r="E2025" s="124"/>
      <c r="F2025" s="124"/>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row>
    <row r="2026" spans="2:26" x14ac:dyDescent="0.25">
      <c r="B2026" s="124"/>
      <c r="C2026" s="124"/>
      <c r="D2026" s="124"/>
      <c r="E2026" s="124"/>
      <c r="F2026" s="124"/>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row>
    <row r="2027" spans="2:26" x14ac:dyDescent="0.25">
      <c r="B2027" s="124"/>
      <c r="C2027" s="124"/>
      <c r="D2027" s="124"/>
      <c r="E2027" s="124"/>
      <c r="F2027" s="124"/>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row>
    <row r="2028" spans="2:26" x14ac:dyDescent="0.25">
      <c r="B2028" s="124"/>
      <c r="C2028" s="124"/>
      <c r="D2028" s="124"/>
      <c r="E2028" s="124"/>
      <c r="F2028" s="124"/>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row>
    <row r="2029" spans="2:26" x14ac:dyDescent="0.25">
      <c r="B2029" s="124"/>
      <c r="C2029" s="124"/>
      <c r="D2029" s="124"/>
      <c r="E2029" s="124"/>
      <c r="F2029" s="124"/>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row>
    <row r="2030" spans="2:26" x14ac:dyDescent="0.25">
      <c r="B2030" s="124"/>
      <c r="C2030" s="124"/>
      <c r="D2030" s="124"/>
      <c r="E2030" s="124"/>
      <c r="F2030" s="124"/>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row>
    <row r="2031" spans="2:26" x14ac:dyDescent="0.25">
      <c r="B2031" s="124"/>
      <c r="C2031" s="124"/>
      <c r="D2031" s="124"/>
      <c r="E2031" s="124"/>
      <c r="F2031" s="124"/>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row>
    <row r="2032" spans="2:26" x14ac:dyDescent="0.25">
      <c r="B2032" s="124"/>
      <c r="C2032" s="124"/>
      <c r="D2032" s="124"/>
      <c r="E2032" s="124"/>
      <c r="F2032" s="124"/>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row>
    <row r="2033" spans="2:26" x14ac:dyDescent="0.25">
      <c r="B2033" s="124"/>
      <c r="C2033" s="124"/>
      <c r="D2033" s="124"/>
      <c r="E2033" s="124"/>
      <c r="F2033" s="124"/>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row>
    <row r="2034" spans="2:26" x14ac:dyDescent="0.25">
      <c r="B2034" s="124"/>
      <c r="C2034" s="124"/>
      <c r="D2034" s="124"/>
      <c r="E2034" s="124"/>
      <c r="F2034" s="124"/>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row>
    <row r="2035" spans="2:26" x14ac:dyDescent="0.25">
      <c r="B2035" s="124"/>
      <c r="C2035" s="124"/>
      <c r="D2035" s="124"/>
      <c r="E2035" s="124"/>
      <c r="F2035" s="124"/>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row>
    <row r="2036" spans="2:26" x14ac:dyDescent="0.25">
      <c r="B2036" s="124"/>
      <c r="C2036" s="124"/>
      <c r="D2036" s="124"/>
      <c r="E2036" s="124"/>
      <c r="F2036" s="124"/>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row>
    <row r="2037" spans="2:26" x14ac:dyDescent="0.25">
      <c r="B2037" s="124"/>
      <c r="C2037" s="124"/>
      <c r="D2037" s="124"/>
      <c r="E2037" s="124"/>
      <c r="F2037" s="124"/>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row>
    <row r="2038" spans="2:26" x14ac:dyDescent="0.25">
      <c r="B2038" s="124"/>
      <c r="C2038" s="124"/>
      <c r="D2038" s="124"/>
      <c r="E2038" s="124"/>
      <c r="F2038" s="124"/>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row>
    <row r="2039" spans="2:26" x14ac:dyDescent="0.25">
      <c r="B2039" s="124"/>
      <c r="C2039" s="124"/>
      <c r="D2039" s="124"/>
      <c r="E2039" s="124"/>
      <c r="F2039" s="124"/>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row>
    <row r="2040" spans="2:26" x14ac:dyDescent="0.25">
      <c r="B2040" s="124"/>
      <c r="C2040" s="124"/>
      <c r="D2040" s="124"/>
      <c r="E2040" s="124"/>
      <c r="F2040" s="124"/>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row>
    <row r="2041" spans="2:26" x14ac:dyDescent="0.25">
      <c r="B2041" s="124"/>
      <c r="C2041" s="124"/>
      <c r="D2041" s="124"/>
      <c r="E2041" s="124"/>
      <c r="F2041" s="124"/>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row>
    <row r="2042" spans="2:26" x14ac:dyDescent="0.25">
      <c r="B2042" s="124"/>
      <c r="C2042" s="124"/>
      <c r="D2042" s="124"/>
      <c r="E2042" s="124"/>
      <c r="F2042" s="124"/>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row>
    <row r="2043" spans="2:26" x14ac:dyDescent="0.25">
      <c r="B2043" s="124"/>
      <c r="C2043" s="124"/>
      <c r="D2043" s="124"/>
      <c r="E2043" s="124"/>
      <c r="F2043" s="124"/>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row>
    <row r="2044" spans="2:26" x14ac:dyDescent="0.25">
      <c r="B2044" s="124"/>
      <c r="C2044" s="124"/>
      <c r="D2044" s="124"/>
      <c r="E2044" s="124"/>
      <c r="F2044" s="124"/>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row>
    <row r="2045" spans="2:26" x14ac:dyDescent="0.25">
      <c r="B2045" s="124"/>
      <c r="C2045" s="124"/>
      <c r="D2045" s="124"/>
      <c r="E2045" s="124"/>
      <c r="F2045" s="124"/>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row>
    <row r="2046" spans="2:26" x14ac:dyDescent="0.25">
      <c r="B2046" s="124"/>
      <c r="C2046" s="124"/>
      <c r="D2046" s="124"/>
      <c r="E2046" s="124"/>
      <c r="F2046" s="124"/>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row>
    <row r="2047" spans="2:26" x14ac:dyDescent="0.25">
      <c r="B2047" s="124"/>
      <c r="C2047" s="124"/>
      <c r="D2047" s="124"/>
      <c r="E2047" s="124"/>
      <c r="F2047" s="124"/>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row>
    <row r="2048" spans="2:26" x14ac:dyDescent="0.25">
      <c r="B2048" s="124"/>
      <c r="C2048" s="124"/>
      <c r="D2048" s="124"/>
      <c r="E2048" s="124"/>
      <c r="F2048" s="124"/>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row>
    <row r="2049" spans="2:26" x14ac:dyDescent="0.25">
      <c r="B2049" s="124"/>
      <c r="C2049" s="124"/>
      <c r="D2049" s="124"/>
      <c r="E2049" s="124"/>
      <c r="F2049" s="124"/>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row>
    <row r="2050" spans="2:26" x14ac:dyDescent="0.25">
      <c r="B2050" s="124"/>
      <c r="C2050" s="124"/>
      <c r="D2050" s="124"/>
      <c r="E2050" s="124"/>
      <c r="F2050" s="124"/>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row>
    <row r="2051" spans="2:26" x14ac:dyDescent="0.25">
      <c r="B2051" s="124"/>
      <c r="C2051" s="124"/>
      <c r="D2051" s="124"/>
      <c r="E2051" s="124"/>
      <c r="F2051" s="124"/>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row>
    <row r="2052" spans="2:26" x14ac:dyDescent="0.25">
      <c r="B2052" s="124"/>
      <c r="C2052" s="124"/>
      <c r="D2052" s="124"/>
      <c r="E2052" s="124"/>
      <c r="F2052" s="124"/>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row>
    <row r="2053" spans="2:26" x14ac:dyDescent="0.25">
      <c r="B2053" s="124"/>
      <c r="C2053" s="124"/>
      <c r="D2053" s="124"/>
      <c r="E2053" s="124"/>
      <c r="F2053" s="124"/>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row>
    <row r="2054" spans="2:26" x14ac:dyDescent="0.25">
      <c r="B2054" s="124"/>
      <c r="C2054" s="124"/>
      <c r="D2054" s="124"/>
      <c r="E2054" s="124"/>
      <c r="F2054" s="124"/>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row>
    <row r="2055" spans="2:26" x14ac:dyDescent="0.25">
      <c r="B2055" s="124"/>
      <c r="C2055" s="124"/>
      <c r="D2055" s="124"/>
      <c r="E2055" s="124"/>
      <c r="F2055" s="124"/>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row>
    <row r="2056" spans="2:26" x14ac:dyDescent="0.25">
      <c r="B2056" s="124"/>
      <c r="C2056" s="124"/>
      <c r="D2056" s="124"/>
      <c r="E2056" s="124"/>
      <c r="F2056" s="124"/>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row>
    <row r="2057" spans="2:26" x14ac:dyDescent="0.25">
      <c r="B2057" s="124"/>
      <c r="C2057" s="124"/>
      <c r="D2057" s="124"/>
      <c r="E2057" s="124"/>
      <c r="F2057" s="124"/>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row>
    <row r="2058" spans="2:26" x14ac:dyDescent="0.25">
      <c r="B2058" s="124"/>
      <c r="C2058" s="124"/>
      <c r="D2058" s="124"/>
      <c r="E2058" s="124"/>
      <c r="F2058" s="124"/>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row>
    <row r="2059" spans="2:26" x14ac:dyDescent="0.25">
      <c r="B2059" s="124"/>
      <c r="C2059" s="124"/>
      <c r="D2059" s="124"/>
      <c r="E2059" s="124"/>
      <c r="F2059" s="124"/>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row>
    <row r="2060" spans="2:26" x14ac:dyDescent="0.25">
      <c r="B2060" s="124"/>
      <c r="C2060" s="124"/>
      <c r="D2060" s="124"/>
      <c r="E2060" s="124"/>
      <c r="F2060" s="124"/>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row>
    <row r="2061" spans="2:26" x14ac:dyDescent="0.25">
      <c r="B2061" s="124"/>
      <c r="C2061" s="124"/>
      <c r="D2061" s="124"/>
      <c r="E2061" s="124"/>
      <c r="F2061" s="124"/>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row>
    <row r="2062" spans="2:26" x14ac:dyDescent="0.25">
      <c r="B2062" s="124"/>
      <c r="C2062" s="124"/>
      <c r="D2062" s="124"/>
      <c r="E2062" s="124"/>
      <c r="F2062" s="124"/>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row>
    <row r="2063" spans="2:26" x14ac:dyDescent="0.25">
      <c r="B2063" s="124"/>
      <c r="C2063" s="124"/>
      <c r="D2063" s="124"/>
      <c r="E2063" s="124"/>
      <c r="F2063" s="124"/>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row>
    <row r="2064" spans="2:26" x14ac:dyDescent="0.25">
      <c r="B2064" s="124"/>
      <c r="C2064" s="124"/>
      <c r="D2064" s="124"/>
      <c r="E2064" s="124"/>
      <c r="F2064" s="124"/>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row>
    <row r="2065" spans="2:26" x14ac:dyDescent="0.25">
      <c r="B2065" s="124"/>
      <c r="C2065" s="124"/>
      <c r="D2065" s="124"/>
      <c r="E2065" s="124"/>
      <c r="F2065" s="124"/>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row>
    <row r="2066" spans="2:26" x14ac:dyDescent="0.25">
      <c r="B2066" s="124"/>
      <c r="C2066" s="124"/>
      <c r="D2066" s="124"/>
      <c r="E2066" s="124"/>
      <c r="F2066" s="124"/>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row>
    <row r="2067" spans="2:26" x14ac:dyDescent="0.25">
      <c r="B2067" s="124"/>
      <c r="C2067" s="124"/>
      <c r="D2067" s="124"/>
      <c r="E2067" s="124"/>
      <c r="F2067" s="124"/>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row>
    <row r="2068" spans="2:26" x14ac:dyDescent="0.25">
      <c r="B2068" s="124"/>
      <c r="C2068" s="124"/>
      <c r="D2068" s="124"/>
      <c r="E2068" s="124"/>
      <c r="F2068" s="124"/>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row>
    <row r="2069" spans="2:26" x14ac:dyDescent="0.25">
      <c r="B2069" s="124"/>
      <c r="C2069" s="124"/>
      <c r="D2069" s="124"/>
      <c r="E2069" s="124"/>
      <c r="F2069" s="124"/>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row>
    <row r="2070" spans="2:26" x14ac:dyDescent="0.25">
      <c r="B2070" s="124"/>
      <c r="C2070" s="124"/>
      <c r="D2070" s="124"/>
      <c r="E2070" s="124"/>
      <c r="F2070" s="124"/>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row>
    <row r="2071" spans="2:26" x14ac:dyDescent="0.25">
      <c r="B2071" s="124"/>
      <c r="C2071" s="124"/>
      <c r="D2071" s="124"/>
      <c r="E2071" s="124"/>
      <c r="F2071" s="124"/>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row>
    <row r="2072" spans="2:26" x14ac:dyDescent="0.25">
      <c r="B2072" s="124"/>
      <c r="C2072" s="124"/>
      <c r="D2072" s="124"/>
      <c r="E2072" s="124"/>
      <c r="F2072" s="124"/>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row>
    <row r="2073" spans="2:26" x14ac:dyDescent="0.25">
      <c r="B2073" s="124"/>
      <c r="C2073" s="124"/>
      <c r="D2073" s="124"/>
      <c r="E2073" s="124"/>
      <c r="F2073" s="124"/>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row>
    <row r="2074" spans="2:26" x14ac:dyDescent="0.25">
      <c r="B2074" s="124"/>
      <c r="C2074" s="124"/>
      <c r="D2074" s="124"/>
      <c r="E2074" s="124"/>
      <c r="F2074" s="124"/>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row>
    <row r="2075" spans="2:26" x14ac:dyDescent="0.25">
      <c r="B2075" s="124"/>
      <c r="C2075" s="124"/>
      <c r="D2075" s="124"/>
      <c r="E2075" s="124"/>
      <c r="F2075" s="124"/>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row>
    <row r="2076" spans="2:26" x14ac:dyDescent="0.25">
      <c r="B2076" s="124"/>
      <c r="C2076" s="124"/>
      <c r="D2076" s="124"/>
      <c r="E2076" s="124"/>
      <c r="F2076" s="124"/>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row>
    <row r="2077" spans="2:26" x14ac:dyDescent="0.25">
      <c r="B2077" s="124"/>
      <c r="C2077" s="124"/>
      <c r="D2077" s="124"/>
      <c r="E2077" s="124"/>
      <c r="F2077" s="124"/>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row>
    <row r="2078" spans="2:26" x14ac:dyDescent="0.25">
      <c r="B2078" s="124"/>
      <c r="C2078" s="124"/>
      <c r="D2078" s="124"/>
      <c r="E2078" s="124"/>
      <c r="F2078" s="124"/>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row>
    <row r="2079" spans="2:26" x14ac:dyDescent="0.25">
      <c r="B2079" s="124"/>
      <c r="C2079" s="124"/>
      <c r="D2079" s="124"/>
      <c r="E2079" s="124"/>
      <c r="F2079" s="124"/>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row>
    <row r="2080" spans="2:26" x14ac:dyDescent="0.25">
      <c r="B2080" s="124"/>
      <c r="C2080" s="124"/>
      <c r="D2080" s="124"/>
      <c r="E2080" s="124"/>
      <c r="F2080" s="124"/>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row>
    <row r="2081" spans="2:26" x14ac:dyDescent="0.25">
      <c r="B2081" s="124"/>
      <c r="C2081" s="124"/>
      <c r="D2081" s="124"/>
      <c r="E2081" s="124"/>
      <c r="F2081" s="124"/>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row>
    <row r="2082" spans="2:26" x14ac:dyDescent="0.25">
      <c r="B2082" s="124"/>
      <c r="C2082" s="124"/>
      <c r="D2082" s="124"/>
      <c r="E2082" s="124"/>
      <c r="F2082" s="124"/>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row>
    <row r="2083" spans="2:26" x14ac:dyDescent="0.25">
      <c r="B2083" s="124"/>
      <c r="C2083" s="124"/>
      <c r="D2083" s="124"/>
      <c r="E2083" s="124"/>
      <c r="F2083" s="124"/>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row>
    <row r="2084" spans="2:26" x14ac:dyDescent="0.25">
      <c r="B2084" s="124"/>
      <c r="C2084" s="124"/>
      <c r="D2084" s="124"/>
      <c r="E2084" s="124"/>
      <c r="F2084" s="124"/>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row>
    <row r="2085" spans="2:26" x14ac:dyDescent="0.25">
      <c r="B2085" s="124"/>
      <c r="C2085" s="124"/>
      <c r="D2085" s="124"/>
      <c r="E2085" s="124"/>
      <c r="F2085" s="124"/>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row>
    <row r="2086" spans="2:26" x14ac:dyDescent="0.25">
      <c r="B2086" s="124"/>
      <c r="C2086" s="124"/>
      <c r="D2086" s="124"/>
      <c r="E2086" s="124"/>
      <c r="F2086" s="124"/>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row>
    <row r="2087" spans="2:26" x14ac:dyDescent="0.25">
      <c r="B2087" s="124"/>
      <c r="C2087" s="124"/>
      <c r="D2087" s="124"/>
      <c r="E2087" s="124"/>
      <c r="F2087" s="124"/>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row>
    <row r="2088" spans="2:26" x14ac:dyDescent="0.25">
      <c r="B2088" s="124"/>
      <c r="C2088" s="124"/>
      <c r="D2088" s="124"/>
      <c r="E2088" s="124"/>
      <c r="F2088" s="124"/>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row>
    <row r="2089" spans="2:26" x14ac:dyDescent="0.25">
      <c r="B2089" s="124"/>
      <c r="C2089" s="124"/>
      <c r="D2089" s="124"/>
      <c r="E2089" s="124"/>
      <c r="F2089" s="124"/>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row>
    <row r="2090" spans="2:26" x14ac:dyDescent="0.25">
      <c r="B2090" s="124"/>
      <c r="C2090" s="124"/>
      <c r="D2090" s="124"/>
      <c r="E2090" s="124"/>
      <c r="F2090" s="124"/>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row>
    <row r="2091" spans="2:26" x14ac:dyDescent="0.25">
      <c r="B2091" s="124"/>
      <c r="C2091" s="124"/>
      <c r="D2091" s="124"/>
      <c r="E2091" s="124"/>
      <c r="F2091" s="124"/>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row>
    <row r="2092" spans="2:26" x14ac:dyDescent="0.25">
      <c r="B2092" s="124"/>
      <c r="C2092" s="124"/>
      <c r="D2092" s="124"/>
      <c r="E2092" s="124"/>
      <c r="F2092" s="124"/>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row>
    <row r="2093" spans="2:26" x14ac:dyDescent="0.25">
      <c r="B2093" s="124"/>
      <c r="C2093" s="124"/>
      <c r="D2093" s="124"/>
      <c r="E2093" s="124"/>
      <c r="F2093" s="124"/>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row>
    <row r="2094" spans="2:26" x14ac:dyDescent="0.25">
      <c r="B2094" s="124"/>
      <c r="C2094" s="124"/>
      <c r="D2094" s="124"/>
      <c r="E2094" s="124"/>
      <c r="F2094" s="124"/>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row>
    <row r="2095" spans="2:26" x14ac:dyDescent="0.25">
      <c r="B2095" s="124"/>
      <c r="C2095" s="124"/>
      <c r="D2095" s="124"/>
      <c r="E2095" s="124"/>
      <c r="F2095" s="124"/>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row>
    <row r="2096" spans="2:26" x14ac:dyDescent="0.25">
      <c r="B2096" s="124"/>
      <c r="C2096" s="124"/>
      <c r="D2096" s="124"/>
      <c r="E2096" s="124"/>
      <c r="F2096" s="124"/>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row>
    <row r="2097" spans="2:26" x14ac:dyDescent="0.25">
      <c r="B2097" s="124"/>
      <c r="C2097" s="124"/>
      <c r="D2097" s="124"/>
      <c r="E2097" s="124"/>
      <c r="F2097" s="124"/>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row>
    <row r="2098" spans="2:26" x14ac:dyDescent="0.25">
      <c r="B2098" s="124"/>
      <c r="C2098" s="124"/>
      <c r="D2098" s="124"/>
      <c r="E2098" s="124"/>
      <c r="F2098" s="124"/>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row>
    <row r="2099" spans="2:26" x14ac:dyDescent="0.25">
      <c r="B2099" s="124"/>
      <c r="C2099" s="124"/>
      <c r="D2099" s="124"/>
      <c r="E2099" s="124"/>
      <c r="F2099" s="124"/>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row>
    <row r="2100" spans="2:26" x14ac:dyDescent="0.25">
      <c r="B2100" s="124"/>
      <c r="C2100" s="124"/>
      <c r="D2100" s="124"/>
      <c r="E2100" s="124"/>
      <c r="F2100" s="124"/>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row>
    <row r="2101" spans="2:26" x14ac:dyDescent="0.25">
      <c r="B2101" s="124"/>
      <c r="C2101" s="124"/>
      <c r="D2101" s="124"/>
      <c r="E2101" s="124"/>
      <c r="F2101" s="124"/>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row>
    <row r="2102" spans="2:26" x14ac:dyDescent="0.25">
      <c r="B2102" s="124"/>
      <c r="C2102" s="124"/>
      <c r="D2102" s="124"/>
      <c r="E2102" s="124"/>
      <c r="F2102" s="124"/>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row>
    <row r="2103" spans="2:26" x14ac:dyDescent="0.25">
      <c r="B2103" s="124"/>
      <c r="C2103" s="124"/>
      <c r="D2103" s="124"/>
      <c r="E2103" s="124"/>
      <c r="F2103" s="124"/>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row>
    <row r="2104" spans="2:26" x14ac:dyDescent="0.25">
      <c r="B2104" s="124"/>
      <c r="C2104" s="124"/>
      <c r="D2104" s="124"/>
      <c r="E2104" s="124"/>
      <c r="F2104" s="124"/>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row>
    <row r="2105" spans="2:26" x14ac:dyDescent="0.25">
      <c r="B2105" s="124"/>
      <c r="C2105" s="124"/>
      <c r="D2105" s="124"/>
      <c r="E2105" s="124"/>
      <c r="F2105" s="124"/>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row>
    <row r="2106" spans="2:26" x14ac:dyDescent="0.25">
      <c r="B2106" s="124"/>
      <c r="C2106" s="124"/>
      <c r="D2106" s="124"/>
      <c r="E2106" s="124"/>
      <c r="F2106" s="124"/>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row>
    <row r="2107" spans="2:26" x14ac:dyDescent="0.25">
      <c r="B2107" s="124"/>
      <c r="C2107" s="124"/>
      <c r="D2107" s="124"/>
      <c r="E2107" s="124"/>
      <c r="F2107" s="124"/>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row>
    <row r="2108" spans="2:26" x14ac:dyDescent="0.25">
      <c r="B2108" s="124"/>
      <c r="C2108" s="124"/>
      <c r="D2108" s="124"/>
      <c r="E2108" s="124"/>
      <c r="F2108" s="124"/>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row>
    <row r="2109" spans="2:26" x14ac:dyDescent="0.25">
      <c r="B2109" s="124"/>
      <c r="C2109" s="124"/>
      <c r="D2109" s="124"/>
      <c r="E2109" s="124"/>
      <c r="F2109" s="124"/>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row>
    <row r="2110" spans="2:26" x14ac:dyDescent="0.25">
      <c r="B2110" s="124"/>
      <c r="C2110" s="124"/>
      <c r="D2110" s="124"/>
      <c r="E2110" s="124"/>
      <c r="F2110" s="124"/>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row>
    <row r="2111" spans="2:26" x14ac:dyDescent="0.25">
      <c r="B2111" s="124"/>
      <c r="C2111" s="124"/>
      <c r="D2111" s="124"/>
      <c r="E2111" s="124"/>
      <c r="F2111" s="124"/>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row>
    <row r="2112" spans="2:26" x14ac:dyDescent="0.25">
      <c r="B2112" s="124"/>
      <c r="C2112" s="124"/>
      <c r="D2112" s="124"/>
      <c r="E2112" s="124"/>
      <c r="F2112" s="124"/>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row>
    <row r="2113" spans="2:26" x14ac:dyDescent="0.25">
      <c r="B2113" s="124"/>
      <c r="C2113" s="124"/>
      <c r="D2113" s="124"/>
      <c r="E2113" s="124"/>
      <c r="F2113" s="124"/>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row>
    <row r="2114" spans="2:26" x14ac:dyDescent="0.25">
      <c r="B2114" s="124"/>
      <c r="C2114" s="124"/>
      <c r="D2114" s="124"/>
      <c r="E2114" s="124"/>
      <c r="F2114" s="124"/>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row>
    <row r="2115" spans="2:26" x14ac:dyDescent="0.25">
      <c r="B2115" s="124"/>
      <c r="C2115" s="124"/>
      <c r="D2115" s="124"/>
      <c r="E2115" s="124"/>
      <c r="F2115" s="124"/>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row>
    <row r="2116" spans="2:26" x14ac:dyDescent="0.25">
      <c r="B2116" s="124"/>
      <c r="C2116" s="124"/>
      <c r="D2116" s="124"/>
      <c r="E2116" s="124"/>
      <c r="F2116" s="124"/>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row>
    <row r="2117" spans="2:26" x14ac:dyDescent="0.25">
      <c r="B2117" s="124"/>
      <c r="C2117" s="124"/>
      <c r="D2117" s="124"/>
      <c r="E2117" s="124"/>
      <c r="F2117" s="124"/>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row>
    <row r="2118" spans="2:26" x14ac:dyDescent="0.25">
      <c r="B2118" s="124"/>
      <c r="C2118" s="124"/>
      <c r="D2118" s="124"/>
      <c r="E2118" s="124"/>
      <c r="F2118" s="124"/>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row>
    <row r="2119" spans="2:26" x14ac:dyDescent="0.25">
      <c r="B2119" s="124"/>
      <c r="C2119" s="124"/>
      <c r="D2119" s="124"/>
      <c r="E2119" s="124"/>
      <c r="F2119" s="124"/>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row>
    <row r="2120" spans="2:26" x14ac:dyDescent="0.25">
      <c r="B2120" s="124"/>
      <c r="C2120" s="124"/>
      <c r="D2120" s="124"/>
      <c r="E2120" s="124"/>
      <c r="F2120" s="124"/>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row>
    <row r="2121" spans="2:26" x14ac:dyDescent="0.25">
      <c r="B2121" s="124"/>
      <c r="C2121" s="124"/>
      <c r="D2121" s="124"/>
      <c r="E2121" s="124"/>
      <c r="F2121" s="124"/>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row>
    <row r="2122" spans="2:26" x14ac:dyDescent="0.25">
      <c r="B2122" s="124"/>
      <c r="C2122" s="124"/>
      <c r="D2122" s="124"/>
      <c r="E2122" s="124"/>
      <c r="F2122" s="124"/>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row>
    <row r="2123" spans="2:26" x14ac:dyDescent="0.25">
      <c r="B2123" s="124"/>
      <c r="C2123" s="124"/>
      <c r="D2123" s="124"/>
      <c r="E2123" s="124"/>
      <c r="F2123" s="124"/>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row>
    <row r="2124" spans="2:26" x14ac:dyDescent="0.25">
      <c r="B2124" s="124"/>
      <c r="C2124" s="124"/>
      <c r="D2124" s="124"/>
      <c r="E2124" s="124"/>
      <c r="F2124" s="124"/>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row>
    <row r="2125" spans="2:26" x14ac:dyDescent="0.25">
      <c r="B2125" s="124"/>
      <c r="C2125" s="124"/>
      <c r="D2125" s="124"/>
      <c r="E2125" s="124"/>
      <c r="F2125" s="124"/>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row>
    <row r="2126" spans="2:26" x14ac:dyDescent="0.25">
      <c r="B2126" s="124"/>
      <c r="C2126" s="124"/>
      <c r="D2126" s="124"/>
      <c r="E2126" s="124"/>
      <c r="F2126" s="124"/>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row>
    <row r="2127" spans="2:26" x14ac:dyDescent="0.25">
      <c r="B2127" s="124"/>
      <c r="C2127" s="124"/>
      <c r="D2127" s="124"/>
      <c r="E2127" s="124"/>
      <c r="F2127" s="124"/>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row>
    <row r="2128" spans="2:26" x14ac:dyDescent="0.25">
      <c r="B2128" s="124"/>
      <c r="C2128" s="124"/>
      <c r="D2128" s="124"/>
      <c r="E2128" s="124"/>
      <c r="F2128" s="124"/>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row>
    <row r="2129" spans="2:26" x14ac:dyDescent="0.25">
      <c r="B2129" s="124"/>
      <c r="C2129" s="124"/>
      <c r="D2129" s="124"/>
      <c r="E2129" s="124"/>
      <c r="F2129" s="124"/>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row>
    <row r="2130" spans="2:26" x14ac:dyDescent="0.25">
      <c r="B2130" s="124"/>
      <c r="C2130" s="124"/>
      <c r="D2130" s="124"/>
      <c r="E2130" s="124"/>
      <c r="F2130" s="124"/>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row>
    <row r="2131" spans="2:26" x14ac:dyDescent="0.25">
      <c r="B2131" s="124"/>
      <c r="C2131" s="124"/>
      <c r="D2131" s="124"/>
      <c r="E2131" s="124"/>
      <c r="F2131" s="124"/>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row>
    <row r="2132" spans="2:26" x14ac:dyDescent="0.25">
      <c r="B2132" s="124"/>
      <c r="C2132" s="124"/>
      <c r="D2132" s="124"/>
      <c r="E2132" s="124"/>
      <c r="F2132" s="124"/>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row>
    <row r="2133" spans="2:26" x14ac:dyDescent="0.25">
      <c r="B2133" s="124"/>
      <c r="C2133" s="124"/>
      <c r="D2133" s="124"/>
      <c r="E2133" s="124"/>
      <c r="F2133" s="124"/>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row>
    <row r="2134" spans="2:26" x14ac:dyDescent="0.25">
      <c r="B2134" s="124"/>
      <c r="C2134" s="124"/>
      <c r="D2134" s="124"/>
      <c r="E2134" s="124"/>
      <c r="F2134" s="124"/>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row>
    <row r="2135" spans="2:26" x14ac:dyDescent="0.25">
      <c r="B2135" s="124"/>
      <c r="C2135" s="124"/>
      <c r="D2135" s="124"/>
      <c r="E2135" s="124"/>
      <c r="F2135" s="124"/>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row>
    <row r="2136" spans="2:26" x14ac:dyDescent="0.25">
      <c r="B2136" s="124"/>
      <c r="C2136" s="124"/>
      <c r="D2136" s="124"/>
      <c r="E2136" s="124"/>
      <c r="F2136" s="124"/>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row>
    <row r="2137" spans="2:26" x14ac:dyDescent="0.25">
      <c r="B2137" s="124"/>
      <c r="C2137" s="124"/>
      <c r="D2137" s="124"/>
      <c r="E2137" s="124"/>
      <c r="F2137" s="124"/>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row>
    <row r="2138" spans="2:26" x14ac:dyDescent="0.25">
      <c r="B2138" s="124"/>
      <c r="C2138" s="124"/>
      <c r="D2138" s="124"/>
      <c r="E2138" s="124"/>
      <c r="F2138" s="124"/>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row>
    <row r="2139" spans="2:26" x14ac:dyDescent="0.25">
      <c r="B2139" s="124"/>
      <c r="C2139" s="124"/>
      <c r="D2139" s="124"/>
      <c r="E2139" s="124"/>
      <c r="F2139" s="124"/>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row>
    <row r="2140" spans="2:26" x14ac:dyDescent="0.25">
      <c r="B2140" s="124"/>
      <c r="C2140" s="124"/>
      <c r="D2140" s="124"/>
      <c r="E2140" s="124"/>
      <c r="F2140" s="124"/>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row>
    <row r="2141" spans="2:26" x14ac:dyDescent="0.25">
      <c r="B2141" s="124"/>
      <c r="C2141" s="124"/>
      <c r="D2141" s="124"/>
      <c r="E2141" s="124"/>
      <c r="F2141" s="124"/>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row>
    <row r="2142" spans="2:26" x14ac:dyDescent="0.25">
      <c r="B2142" s="124"/>
      <c r="C2142" s="124"/>
      <c r="D2142" s="124"/>
      <c r="E2142" s="124"/>
      <c r="F2142" s="124"/>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row>
    <row r="2143" spans="2:26" x14ac:dyDescent="0.25">
      <c r="B2143" s="124"/>
      <c r="C2143" s="124"/>
      <c r="D2143" s="124"/>
      <c r="E2143" s="124"/>
      <c r="F2143" s="124"/>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row>
    <row r="2144" spans="2:26" x14ac:dyDescent="0.25">
      <c r="B2144" s="124"/>
      <c r="C2144" s="124"/>
      <c r="D2144" s="124"/>
      <c r="E2144" s="124"/>
      <c r="F2144" s="124"/>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row>
    <row r="2145" spans="2:26" x14ac:dyDescent="0.25">
      <c r="B2145" s="124"/>
      <c r="C2145" s="124"/>
      <c r="D2145" s="124"/>
      <c r="E2145" s="124"/>
      <c r="F2145" s="124"/>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row>
    <row r="2146" spans="2:26" x14ac:dyDescent="0.25">
      <c r="B2146" s="124"/>
      <c r="C2146" s="124"/>
      <c r="D2146" s="124"/>
      <c r="E2146" s="124"/>
      <c r="F2146" s="124"/>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row>
    <row r="2147" spans="2:26" x14ac:dyDescent="0.25">
      <c r="B2147" s="124"/>
      <c r="C2147" s="124"/>
      <c r="D2147" s="124"/>
      <c r="E2147" s="124"/>
      <c r="F2147" s="124"/>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row>
    <row r="2148" spans="2:26" x14ac:dyDescent="0.25">
      <c r="B2148" s="124"/>
      <c r="C2148" s="124"/>
      <c r="D2148" s="124"/>
      <c r="E2148" s="124"/>
      <c r="F2148" s="124"/>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row>
    <row r="2149" spans="2:26" x14ac:dyDescent="0.25">
      <c r="B2149" s="124"/>
      <c r="C2149" s="124"/>
      <c r="D2149" s="124"/>
      <c r="E2149" s="124"/>
      <c r="F2149" s="124"/>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row>
    <row r="2150" spans="2:26" x14ac:dyDescent="0.25">
      <c r="B2150" s="124"/>
      <c r="C2150" s="124"/>
      <c r="D2150" s="124"/>
      <c r="E2150" s="124"/>
      <c r="F2150" s="124"/>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row>
    <row r="2151" spans="2:26" x14ac:dyDescent="0.25">
      <c r="B2151" s="124"/>
      <c r="C2151" s="124"/>
      <c r="D2151" s="124"/>
      <c r="E2151" s="124"/>
      <c r="F2151" s="124"/>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row>
    <row r="2152" spans="2:26" x14ac:dyDescent="0.25">
      <c r="B2152" s="124"/>
      <c r="C2152" s="124"/>
      <c r="D2152" s="124"/>
      <c r="E2152" s="124"/>
      <c r="F2152" s="124"/>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row>
    <row r="2153" spans="2:26" x14ac:dyDescent="0.25">
      <c r="B2153" s="124"/>
      <c r="C2153" s="124"/>
      <c r="D2153" s="124"/>
      <c r="E2153" s="124"/>
      <c r="F2153" s="124"/>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row>
    <row r="2154" spans="2:26" x14ac:dyDescent="0.25">
      <c r="B2154" s="124"/>
      <c r="C2154" s="124"/>
      <c r="D2154" s="124"/>
      <c r="E2154" s="124"/>
      <c r="F2154" s="124"/>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row>
    <row r="2155" spans="2:26" x14ac:dyDescent="0.25">
      <c r="B2155" s="124"/>
      <c r="C2155" s="124"/>
      <c r="D2155" s="124"/>
      <c r="E2155" s="124"/>
      <c r="F2155" s="124"/>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row>
    <row r="2156" spans="2:26" x14ac:dyDescent="0.25">
      <c r="B2156" s="124"/>
      <c r="C2156" s="124"/>
      <c r="D2156" s="124"/>
      <c r="E2156" s="124"/>
      <c r="F2156" s="124"/>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row>
    <row r="2157" spans="2:26" x14ac:dyDescent="0.25">
      <c r="B2157" s="124"/>
      <c r="C2157" s="124"/>
      <c r="D2157" s="124"/>
      <c r="E2157" s="124"/>
      <c r="F2157" s="124"/>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row>
    <row r="2158" spans="2:26" x14ac:dyDescent="0.25">
      <c r="B2158" s="124"/>
      <c r="C2158" s="124"/>
      <c r="D2158" s="124"/>
      <c r="E2158" s="124"/>
      <c r="F2158" s="124"/>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row>
    <row r="2159" spans="2:26" x14ac:dyDescent="0.25">
      <c r="B2159" s="124"/>
      <c r="C2159" s="124"/>
      <c r="D2159" s="124"/>
      <c r="E2159" s="124"/>
      <c r="F2159" s="124"/>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row>
    <row r="2160" spans="2:26" x14ac:dyDescent="0.25">
      <c r="B2160" s="124"/>
      <c r="C2160" s="124"/>
      <c r="D2160" s="124"/>
      <c r="E2160" s="124"/>
      <c r="F2160" s="124"/>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row>
    <row r="2161" spans="2:26" x14ac:dyDescent="0.25">
      <c r="B2161" s="124"/>
      <c r="C2161" s="124"/>
      <c r="D2161" s="124"/>
      <c r="E2161" s="124"/>
      <c r="F2161" s="124"/>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row>
    <row r="2162" spans="2:26" x14ac:dyDescent="0.25">
      <c r="B2162" s="124"/>
      <c r="C2162" s="124"/>
      <c r="D2162" s="124"/>
      <c r="E2162" s="124"/>
      <c r="F2162" s="124"/>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row>
    <row r="2163" spans="2:26" x14ac:dyDescent="0.25">
      <c r="B2163" s="124"/>
      <c r="C2163" s="124"/>
      <c r="D2163" s="124"/>
      <c r="E2163" s="124"/>
      <c r="F2163" s="124"/>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row>
    <row r="2164" spans="2:26" x14ac:dyDescent="0.25">
      <c r="B2164" s="124"/>
      <c r="C2164" s="124"/>
      <c r="D2164" s="124"/>
      <c r="E2164" s="124"/>
      <c r="F2164" s="124"/>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row>
    <row r="2165" spans="2:26" x14ac:dyDescent="0.25">
      <c r="B2165" s="124"/>
      <c r="C2165" s="124"/>
      <c r="D2165" s="124"/>
      <c r="E2165" s="124"/>
      <c r="F2165" s="124"/>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row>
    <row r="2166" spans="2:26" x14ac:dyDescent="0.25">
      <c r="B2166" s="124"/>
      <c r="C2166" s="124"/>
      <c r="D2166" s="124"/>
      <c r="E2166" s="124"/>
      <c r="F2166" s="124"/>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row>
    <row r="2167" spans="2:26" x14ac:dyDescent="0.25">
      <c r="B2167" s="124"/>
      <c r="C2167" s="124"/>
      <c r="D2167" s="124"/>
      <c r="E2167" s="124"/>
      <c r="F2167" s="124"/>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row>
    <row r="2168" spans="2:26" x14ac:dyDescent="0.25">
      <c r="B2168" s="124"/>
      <c r="C2168" s="124"/>
      <c r="D2168" s="124"/>
      <c r="E2168" s="124"/>
      <c r="F2168" s="124"/>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row>
    <row r="2169" spans="2:26" x14ac:dyDescent="0.25">
      <c r="B2169" s="124"/>
      <c r="C2169" s="124"/>
      <c r="D2169" s="124"/>
      <c r="E2169" s="124"/>
      <c r="F2169" s="124"/>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row>
    <row r="2170" spans="2:26" x14ac:dyDescent="0.25">
      <c r="B2170" s="124"/>
      <c r="C2170" s="124"/>
      <c r="D2170" s="124"/>
      <c r="E2170" s="124"/>
      <c r="F2170" s="124"/>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row>
    <row r="2171" spans="2:26" x14ac:dyDescent="0.25">
      <c r="B2171" s="124"/>
      <c r="C2171" s="124"/>
      <c r="D2171" s="124"/>
      <c r="E2171" s="124"/>
      <c r="F2171" s="124"/>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row>
    <row r="2172" spans="2:26" x14ac:dyDescent="0.25">
      <c r="B2172" s="124"/>
      <c r="C2172" s="124"/>
      <c r="D2172" s="124"/>
      <c r="E2172" s="124"/>
      <c r="F2172" s="124"/>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row>
    <row r="2173" spans="2:26" x14ac:dyDescent="0.25">
      <c r="B2173" s="124"/>
      <c r="C2173" s="124"/>
      <c r="D2173" s="124"/>
      <c r="E2173" s="124"/>
      <c r="F2173" s="124"/>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row>
    <row r="2174" spans="2:26" x14ac:dyDescent="0.25">
      <c r="B2174" s="124"/>
      <c r="C2174" s="124"/>
      <c r="D2174" s="124"/>
      <c r="E2174" s="124"/>
      <c r="F2174" s="124"/>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row>
    <row r="2175" spans="2:26" x14ac:dyDescent="0.25">
      <c r="B2175" s="124"/>
      <c r="C2175" s="124"/>
      <c r="D2175" s="124"/>
      <c r="E2175" s="124"/>
      <c r="F2175" s="124"/>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row>
    <row r="2176" spans="2:26" x14ac:dyDescent="0.25">
      <c r="B2176" s="124"/>
      <c r="C2176" s="124"/>
      <c r="D2176" s="124"/>
      <c r="E2176" s="124"/>
      <c r="F2176" s="124"/>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row>
    <row r="2177" spans="2:26" x14ac:dyDescent="0.25">
      <c r="B2177" s="124"/>
      <c r="C2177" s="124"/>
      <c r="D2177" s="124"/>
      <c r="E2177" s="124"/>
      <c r="F2177" s="124"/>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row>
    <row r="2178" spans="2:26" x14ac:dyDescent="0.25">
      <c r="B2178" s="124"/>
      <c r="C2178" s="124"/>
      <c r="D2178" s="124"/>
      <c r="E2178" s="124"/>
      <c r="F2178" s="124"/>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row>
    <row r="2179" spans="2:26" x14ac:dyDescent="0.25">
      <c r="B2179" s="124"/>
      <c r="C2179" s="124"/>
      <c r="D2179" s="124"/>
      <c r="E2179" s="124"/>
      <c r="F2179" s="124"/>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row>
    <row r="2180" spans="2:26" x14ac:dyDescent="0.25">
      <c r="B2180" s="124"/>
      <c r="C2180" s="124"/>
      <c r="D2180" s="124"/>
      <c r="E2180" s="124"/>
      <c r="F2180" s="124"/>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row>
    <row r="2181" spans="2:26" x14ac:dyDescent="0.25">
      <c r="B2181" s="124"/>
      <c r="C2181" s="124"/>
      <c r="D2181" s="124"/>
      <c r="E2181" s="124"/>
      <c r="F2181" s="124"/>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row>
    <row r="2182" spans="2:26" x14ac:dyDescent="0.25">
      <c r="B2182" s="124"/>
      <c r="C2182" s="124"/>
      <c r="D2182" s="124"/>
      <c r="E2182" s="124"/>
      <c r="F2182" s="124"/>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row>
    <row r="2183" spans="2:26" x14ac:dyDescent="0.25">
      <c r="B2183" s="124"/>
      <c r="C2183" s="124"/>
      <c r="D2183" s="124"/>
      <c r="E2183" s="124"/>
      <c r="F2183" s="124"/>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row>
    <row r="2184" spans="2:26" x14ac:dyDescent="0.25">
      <c r="B2184" s="124"/>
      <c r="C2184" s="124"/>
      <c r="D2184" s="124"/>
      <c r="E2184" s="124"/>
      <c r="F2184" s="124"/>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row>
    <row r="2185" spans="2:26" x14ac:dyDescent="0.25">
      <c r="B2185" s="124"/>
      <c r="C2185" s="124"/>
      <c r="D2185" s="124"/>
      <c r="E2185" s="124"/>
      <c r="F2185" s="124"/>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row>
    <row r="2186" spans="2:26" x14ac:dyDescent="0.25">
      <c r="B2186" s="124"/>
      <c r="C2186" s="124"/>
      <c r="D2186" s="124"/>
      <c r="E2186" s="124"/>
      <c r="F2186" s="124"/>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row>
    <row r="2187" spans="2:26" x14ac:dyDescent="0.25">
      <c r="B2187" s="124"/>
      <c r="C2187" s="124"/>
      <c r="D2187" s="124"/>
      <c r="E2187" s="124"/>
      <c r="F2187" s="124"/>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row>
    <row r="2188" spans="2:26" x14ac:dyDescent="0.25">
      <c r="B2188" s="124"/>
      <c r="C2188" s="124"/>
      <c r="D2188" s="124"/>
      <c r="E2188" s="124"/>
      <c r="F2188" s="124"/>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row>
    <row r="2189" spans="2:26" x14ac:dyDescent="0.25">
      <c r="B2189" s="124"/>
      <c r="C2189" s="124"/>
      <c r="D2189" s="124"/>
      <c r="E2189" s="124"/>
      <c r="F2189" s="124"/>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row>
    <row r="2190" spans="2:26" x14ac:dyDescent="0.25">
      <c r="B2190" s="124"/>
      <c r="C2190" s="124"/>
      <c r="D2190" s="124"/>
      <c r="E2190" s="124"/>
      <c r="F2190" s="124"/>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row>
    <row r="2191" spans="2:26" x14ac:dyDescent="0.25">
      <c r="B2191" s="124"/>
      <c r="C2191" s="124"/>
      <c r="D2191" s="124"/>
      <c r="E2191" s="124"/>
      <c r="F2191" s="124"/>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row>
    <row r="2192" spans="2:26" x14ac:dyDescent="0.25">
      <c r="B2192" s="124"/>
      <c r="C2192" s="124"/>
      <c r="D2192" s="124"/>
      <c r="E2192" s="124"/>
      <c r="F2192" s="124"/>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row>
    <row r="2193" spans="2:26" x14ac:dyDescent="0.25">
      <c r="B2193" s="124"/>
      <c r="C2193" s="124"/>
      <c r="D2193" s="124"/>
      <c r="E2193" s="124"/>
      <c r="F2193" s="124"/>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row>
    <row r="2194" spans="2:26" x14ac:dyDescent="0.25">
      <c r="B2194" s="124"/>
      <c r="C2194" s="124"/>
      <c r="D2194" s="124"/>
      <c r="E2194" s="124"/>
      <c r="F2194" s="124"/>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row>
    <row r="2195" spans="2:26" x14ac:dyDescent="0.25">
      <c r="B2195" s="124"/>
      <c r="C2195" s="124"/>
      <c r="D2195" s="124"/>
      <c r="E2195" s="124"/>
      <c r="F2195" s="124"/>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row>
    <row r="2196" spans="2:26" x14ac:dyDescent="0.25">
      <c r="B2196" s="124"/>
      <c r="C2196" s="124"/>
      <c r="D2196" s="124"/>
      <c r="E2196" s="124"/>
      <c r="F2196" s="124"/>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row>
    <row r="2197" spans="2:26" x14ac:dyDescent="0.25">
      <c r="B2197" s="124"/>
      <c r="C2197" s="124"/>
      <c r="D2197" s="124"/>
      <c r="E2197" s="124"/>
      <c r="F2197" s="124"/>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row>
    <row r="2198" spans="2:26" x14ac:dyDescent="0.25">
      <c r="B2198" s="124"/>
      <c r="C2198" s="124"/>
      <c r="D2198" s="124"/>
      <c r="E2198" s="124"/>
      <c r="F2198" s="124"/>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row>
    <row r="2199" spans="2:26" x14ac:dyDescent="0.25">
      <c r="B2199" s="124"/>
      <c r="C2199" s="124"/>
      <c r="D2199" s="124"/>
      <c r="E2199" s="124"/>
      <c r="F2199" s="124"/>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row>
    <row r="2200" spans="2:26" x14ac:dyDescent="0.25">
      <c r="B2200" s="124"/>
      <c r="C2200" s="124"/>
      <c r="D2200" s="124"/>
      <c r="E2200" s="124"/>
      <c r="F2200" s="124"/>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row>
    <row r="2201" spans="2:26" x14ac:dyDescent="0.25">
      <c r="B2201" s="124"/>
      <c r="C2201" s="124"/>
      <c r="D2201" s="124"/>
      <c r="E2201" s="124"/>
      <c r="F2201" s="124"/>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row>
    <row r="2202" spans="2:26" x14ac:dyDescent="0.25">
      <c r="B2202" s="124"/>
      <c r="C2202" s="124"/>
      <c r="D2202" s="124"/>
      <c r="E2202" s="124"/>
      <c r="F2202" s="124"/>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row>
    <row r="2203" spans="2:26" x14ac:dyDescent="0.25">
      <c r="B2203" s="124"/>
      <c r="C2203" s="124"/>
      <c r="D2203" s="124"/>
      <c r="E2203" s="124"/>
      <c r="F2203" s="124"/>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row>
    <row r="2204" spans="2:26" x14ac:dyDescent="0.25">
      <c r="B2204" s="124"/>
      <c r="C2204" s="124"/>
      <c r="D2204" s="124"/>
      <c r="E2204" s="124"/>
      <c r="F2204" s="124"/>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row>
    <row r="2205" spans="2:26" x14ac:dyDescent="0.25">
      <c r="B2205" s="124"/>
      <c r="C2205" s="124"/>
      <c r="D2205" s="124"/>
      <c r="E2205" s="124"/>
      <c r="F2205" s="124"/>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row>
    <row r="2206" spans="2:26" x14ac:dyDescent="0.25">
      <c r="B2206" s="124"/>
      <c r="C2206" s="124"/>
      <c r="D2206" s="124"/>
      <c r="E2206" s="124"/>
      <c r="F2206" s="124"/>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row>
    <row r="2207" spans="2:26" x14ac:dyDescent="0.25">
      <c r="B2207" s="124"/>
      <c r="C2207" s="124"/>
      <c r="D2207" s="124"/>
      <c r="E2207" s="124"/>
      <c r="F2207" s="124"/>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row>
    <row r="2208" spans="2:26" x14ac:dyDescent="0.25">
      <c r="B2208" s="124"/>
      <c r="C2208" s="124"/>
      <c r="D2208" s="124"/>
      <c r="E2208" s="124"/>
      <c r="F2208" s="124"/>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row>
    <row r="2209" spans="2:26" x14ac:dyDescent="0.25">
      <c r="B2209" s="124"/>
      <c r="C2209" s="124"/>
      <c r="D2209" s="124"/>
      <c r="E2209" s="124"/>
      <c r="F2209" s="124"/>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row>
    <row r="2210" spans="2:26" x14ac:dyDescent="0.25">
      <c r="B2210" s="124"/>
      <c r="C2210" s="124"/>
      <c r="D2210" s="124"/>
      <c r="E2210" s="124"/>
      <c r="F2210" s="124"/>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row>
  </sheetData>
  <mergeCells count="1">
    <mergeCell ref="CX2:CY2"/>
  </mergeCell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sheetPr>
  <dimension ref="A1:FH186"/>
  <sheetViews>
    <sheetView showGridLines="0" topLeftCell="BU120" zoomScale="85" zoomScaleNormal="85" zoomScalePageLayoutView="85" workbookViewId="0">
      <selection activeCell="CV184" sqref="CV184"/>
    </sheetView>
  </sheetViews>
  <sheetFormatPr defaultColWidth="15" defaultRowHeight="15" x14ac:dyDescent="0.25"/>
  <cols>
    <col min="1" max="1" width="15.42578125" style="107" customWidth="1"/>
    <col min="2" max="2" width="38.140625" style="107" bestFit="1" customWidth="1"/>
    <col min="3" max="10" width="6.42578125" style="107" bestFit="1" customWidth="1"/>
    <col min="11" max="11" width="6.42578125" style="107" customWidth="1"/>
    <col min="12" max="12" width="8.42578125" style="107" bestFit="1" customWidth="1"/>
    <col min="13" max="14" width="6.42578125" style="107" bestFit="1" customWidth="1"/>
    <col min="15" max="15" width="6.42578125" style="118" customWidth="1"/>
    <col min="16" max="17" width="8.42578125" style="108" bestFit="1" customWidth="1"/>
    <col min="18" max="21" width="6.140625" style="108" bestFit="1" customWidth="1"/>
    <col min="22" max="24" width="6.140625" style="107" customWidth="1"/>
    <col min="25" max="28" width="6.140625" style="107" bestFit="1" customWidth="1"/>
    <col min="29" max="29" width="15" style="107"/>
    <col min="30" max="30" width="36" style="107" bestFit="1" customWidth="1"/>
    <col min="31" max="36" width="18" style="107" bestFit="1" customWidth="1"/>
    <col min="37" max="38" width="15.42578125" style="107" customWidth="1"/>
    <col min="39" max="42" width="18" style="107" bestFit="1" customWidth="1"/>
    <col min="43" max="43" width="15.42578125" style="107" customWidth="1"/>
    <col min="44" max="44" width="15" style="107"/>
    <col min="45" max="45" width="38.140625" style="107" bestFit="1" customWidth="1"/>
    <col min="46" max="46" width="6.28515625" style="107" bestFit="1" customWidth="1"/>
    <col min="47" max="52" width="11.5703125" style="107" bestFit="1" customWidth="1"/>
    <col min="53" max="53" width="11.42578125" style="107" customWidth="1"/>
    <col min="54" max="56" width="11.5703125" style="107" bestFit="1" customWidth="1"/>
    <col min="57" max="57" width="10.5703125" style="107" bestFit="1" customWidth="1"/>
    <col min="58" max="64" width="15.5703125" style="107" bestFit="1" customWidth="1"/>
    <col min="65" max="65" width="15.42578125" style="107" customWidth="1"/>
    <col min="66" max="68" width="15.5703125" style="107" bestFit="1" customWidth="1"/>
    <col min="69" max="69" width="18.5703125" style="107" bestFit="1" customWidth="1"/>
    <col min="70" max="70" width="16.42578125" style="107" bestFit="1" customWidth="1"/>
    <col min="71" max="71" width="15.28515625" style="107" bestFit="1" customWidth="1"/>
    <col min="72" max="72" width="30.5703125" style="107" bestFit="1" customWidth="1"/>
    <col min="73" max="73" width="13.5703125" style="107" bestFit="1" customWidth="1"/>
    <col min="74" max="74" width="16.5703125" style="107" bestFit="1" customWidth="1"/>
    <col min="75" max="75" width="14.5703125" style="107" bestFit="1" customWidth="1"/>
    <col min="76" max="76" width="14.42578125" style="107" customWidth="1"/>
    <col min="77" max="77" width="15.42578125" style="107" customWidth="1"/>
    <col min="78" max="78" width="15" style="107" bestFit="1" customWidth="1"/>
    <col min="79" max="79" width="15.5703125" style="107" bestFit="1" customWidth="1"/>
    <col min="80" max="80" width="14.5703125" style="107" bestFit="1" customWidth="1"/>
    <col min="81" max="87" width="11.5703125" style="107" bestFit="1" customWidth="1"/>
    <col min="88" max="88" width="11.42578125" style="107" customWidth="1"/>
    <col min="89" max="92" width="11.5703125" style="107" bestFit="1" customWidth="1"/>
    <col min="93" max="99" width="18.140625" style="107" bestFit="1" customWidth="1"/>
    <col min="100" max="100" width="18" style="107" customWidth="1"/>
    <col min="101" max="104" width="18.140625" style="107" bestFit="1" customWidth="1"/>
    <col min="105" max="109" width="11.42578125" style="107" customWidth="1"/>
    <col min="110" max="110" width="18.140625" style="107" bestFit="1" customWidth="1"/>
    <col min="111" max="116" width="11.42578125" style="107" customWidth="1"/>
    <col min="117" max="128" width="18" style="107" customWidth="1"/>
    <col min="129" max="129" width="5.42578125" style="107" customWidth="1"/>
    <col min="130" max="130" width="38.140625" style="107" bestFit="1" customWidth="1"/>
    <col min="131" max="131" width="6.42578125" style="108" bestFit="1" customWidth="1"/>
    <col min="132" max="132" width="7.42578125" style="107" bestFit="1" customWidth="1"/>
    <col min="133" max="136" width="6.42578125" style="107" bestFit="1" customWidth="1"/>
    <col min="137" max="137" width="7.42578125" style="108" bestFit="1" customWidth="1"/>
    <col min="138" max="138" width="6.42578125" style="107" bestFit="1" customWidth="1"/>
    <col min="139" max="140" width="7.42578125" style="108" bestFit="1" customWidth="1"/>
    <col min="141" max="142" width="6.42578125" style="108" bestFit="1" customWidth="1"/>
    <col min="143" max="143" width="6.42578125" style="107" bestFit="1" customWidth="1"/>
    <col min="144" max="144" width="5.42578125" style="107" customWidth="1"/>
    <col min="145" max="145" width="45.42578125" style="124" bestFit="1" customWidth="1"/>
    <col min="146" max="146" width="10.42578125" style="12" bestFit="1" customWidth="1"/>
    <col min="147" max="147" width="27.42578125" style="12" bestFit="1" customWidth="1"/>
    <col min="148" max="148" width="10.42578125" style="12" bestFit="1" customWidth="1"/>
    <col min="149" max="149" width="27.42578125" style="12" bestFit="1" customWidth="1"/>
    <col min="150" max="150" width="27.42578125" style="107" bestFit="1" customWidth="1"/>
    <col min="151" max="151" width="34.42578125" style="107" bestFit="1" customWidth="1"/>
    <col min="152" max="152" width="27.42578125" style="107" bestFit="1" customWidth="1"/>
    <col min="153" max="153" width="34.42578125" style="107" bestFit="1" customWidth="1"/>
    <col min="154" max="154" width="14.140625" style="107" customWidth="1"/>
    <col min="155" max="155" width="15" style="107"/>
    <col min="156" max="156" width="26.140625" style="107" bestFit="1" customWidth="1"/>
    <col min="157" max="157" width="31.42578125" style="107" bestFit="1" customWidth="1"/>
    <col min="158" max="158" width="4.140625" style="107" bestFit="1" customWidth="1"/>
    <col min="159" max="159" width="3.42578125" style="107" bestFit="1" customWidth="1"/>
    <col min="160" max="160" width="8.42578125" style="107" bestFit="1" customWidth="1"/>
    <col min="161" max="161" width="24.85546875" style="107" bestFit="1" customWidth="1"/>
    <col min="162" max="162" width="15" style="107"/>
    <col min="163" max="163" width="31.42578125" style="107" bestFit="1" customWidth="1"/>
    <col min="164" max="164" width="31.42578125" style="108" bestFit="1" customWidth="1"/>
    <col min="165" max="16384" width="15" style="107"/>
  </cols>
  <sheetData>
    <row r="1" spans="1:155" ht="33" thickBot="1" x14ac:dyDescent="0.55000000000000004">
      <c r="B1" s="82" t="s">
        <v>344</v>
      </c>
      <c r="C1" s="123"/>
      <c r="D1" s="123"/>
      <c r="E1" s="123"/>
      <c r="O1" s="120"/>
      <c r="P1" s="652" t="s">
        <v>333</v>
      </c>
      <c r="Q1" s="653"/>
      <c r="R1" s="653"/>
      <c r="S1" s="117" t="s">
        <v>457</v>
      </c>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348" t="s">
        <v>203</v>
      </c>
      <c r="BS1" s="348">
        <v>1</v>
      </c>
      <c r="BT1" s="349" t="s">
        <v>399</v>
      </c>
      <c r="BU1" s="654">
        <v>4000</v>
      </c>
      <c r="BV1" s="655"/>
      <c r="BY1" s="118"/>
      <c r="BZ1" s="118"/>
      <c r="CA1" s="118"/>
      <c r="CB1" s="118"/>
      <c r="DA1" s="118"/>
      <c r="DB1" s="118"/>
      <c r="DC1" s="118"/>
      <c r="DD1" s="118"/>
      <c r="DE1" s="474"/>
      <c r="DF1" s="348" t="s">
        <v>447</v>
      </c>
      <c r="DG1" s="452">
        <v>7.4999999999999997E-2</v>
      </c>
      <c r="DM1" s="118"/>
      <c r="DN1" s="118"/>
      <c r="DO1" s="118"/>
      <c r="DP1" s="118"/>
      <c r="DQ1" s="118"/>
      <c r="DR1" s="118"/>
      <c r="DS1" s="118"/>
      <c r="DT1" s="118"/>
      <c r="EO1" s="107"/>
      <c r="EP1" s="107"/>
      <c r="EQ1" s="107"/>
      <c r="ER1" s="107"/>
      <c r="ES1" s="107"/>
    </row>
    <row r="2" spans="1:155" ht="15.75" thickBot="1" x14ac:dyDescent="0.3">
      <c r="A2" s="118"/>
      <c r="B2" s="120"/>
      <c r="C2" s="553" t="s">
        <v>180</v>
      </c>
      <c r="D2" s="494"/>
      <c r="E2" s="494"/>
      <c r="F2" s="494"/>
      <c r="G2" s="494"/>
      <c r="H2" s="494"/>
      <c r="I2" s="494"/>
      <c r="J2" s="494"/>
      <c r="K2" s="494"/>
      <c r="L2" s="547" t="s">
        <v>230</v>
      </c>
      <c r="M2" s="490"/>
      <c r="N2" s="514"/>
      <c r="O2" s="565"/>
      <c r="P2" s="550" t="s">
        <v>233</v>
      </c>
      <c r="Q2" s="495"/>
      <c r="R2" s="495"/>
      <c r="S2" s="495"/>
      <c r="T2" s="495"/>
      <c r="U2" s="495"/>
      <c r="V2" s="495"/>
      <c r="W2" s="495"/>
      <c r="X2" s="495"/>
      <c r="Y2" s="547" t="s">
        <v>233</v>
      </c>
      <c r="Z2" s="513"/>
      <c r="AA2" s="513"/>
      <c r="AB2" s="514"/>
      <c r="AE2" s="550" t="s">
        <v>185</v>
      </c>
      <c r="AF2" s="495"/>
      <c r="AG2" s="495"/>
      <c r="AH2" s="495"/>
      <c r="AI2" s="495"/>
      <c r="AJ2" s="495"/>
      <c r="AK2" s="495"/>
      <c r="AL2" s="495"/>
      <c r="AM2" s="547" t="s">
        <v>185</v>
      </c>
      <c r="AN2" s="490"/>
      <c r="AO2" s="490"/>
      <c r="AP2" s="490"/>
      <c r="AQ2" s="514"/>
      <c r="AT2" s="550" t="s">
        <v>237</v>
      </c>
      <c r="AU2" s="495"/>
      <c r="AV2" s="495"/>
      <c r="AW2" s="495"/>
      <c r="AX2" s="495"/>
      <c r="AY2" s="495"/>
      <c r="AZ2" s="495"/>
      <c r="BA2" s="495"/>
      <c r="BB2" s="547" t="s">
        <v>237</v>
      </c>
      <c r="BC2" s="490"/>
      <c r="BD2" s="490"/>
      <c r="BE2" s="491"/>
      <c r="BF2" s="550" t="s">
        <v>205</v>
      </c>
      <c r="BG2" s="495"/>
      <c r="BH2" s="495"/>
      <c r="BI2" s="495"/>
      <c r="BJ2" s="495"/>
      <c r="BK2" s="495"/>
      <c r="BL2" s="499"/>
      <c r="BM2" s="499"/>
      <c r="BN2" s="557" t="s">
        <v>205</v>
      </c>
      <c r="BO2" s="490"/>
      <c r="BP2" s="490"/>
      <c r="BQ2" s="491"/>
      <c r="BR2" s="572" t="s">
        <v>204</v>
      </c>
      <c r="BS2" s="500"/>
      <c r="BT2" s="500"/>
      <c r="BU2" s="500"/>
      <c r="BV2" s="500"/>
      <c r="BW2" s="500"/>
      <c r="BX2" s="573"/>
      <c r="BY2" s="512" t="s">
        <v>204</v>
      </c>
      <c r="BZ2" s="490"/>
      <c r="CA2" s="490"/>
      <c r="CB2" s="491"/>
      <c r="CC2" s="550" t="s">
        <v>249</v>
      </c>
      <c r="CD2" s="495"/>
      <c r="CE2" s="495"/>
      <c r="CF2" s="495"/>
      <c r="CG2" s="495"/>
      <c r="CH2" s="495"/>
      <c r="CI2" s="499"/>
      <c r="CJ2" s="497"/>
      <c r="CK2" s="545" t="s">
        <v>249</v>
      </c>
      <c r="CL2" s="490"/>
      <c r="CM2" s="490"/>
      <c r="CN2" s="491"/>
      <c r="CO2" s="550" t="s">
        <v>250</v>
      </c>
      <c r="CP2" s="495"/>
      <c r="CQ2" s="495"/>
      <c r="CR2" s="495"/>
      <c r="CS2" s="495"/>
      <c r="CT2" s="495"/>
      <c r="CU2" s="495"/>
      <c r="CV2" s="496"/>
      <c r="CW2" s="545" t="s">
        <v>250</v>
      </c>
      <c r="CX2" s="490"/>
      <c r="CY2" s="490"/>
      <c r="CZ2" s="513"/>
      <c r="DA2" s="550" t="s">
        <v>424</v>
      </c>
      <c r="DB2" s="495"/>
      <c r="DC2" s="495"/>
      <c r="DD2" s="495"/>
      <c r="DE2" s="495"/>
      <c r="DF2" s="495"/>
      <c r="DG2" s="499"/>
      <c r="DH2" s="499"/>
      <c r="DI2" s="547" t="s">
        <v>424</v>
      </c>
      <c r="DJ2" s="490"/>
      <c r="DK2" s="490"/>
      <c r="DL2" s="513"/>
      <c r="DM2" s="550" t="s">
        <v>425</v>
      </c>
      <c r="DN2" s="495"/>
      <c r="DO2" s="495"/>
      <c r="DP2" s="495"/>
      <c r="DQ2" s="495"/>
      <c r="DR2" s="495"/>
      <c r="DS2" s="495"/>
      <c r="DT2" s="497"/>
      <c r="DU2" s="547" t="s">
        <v>425</v>
      </c>
      <c r="DV2" s="490"/>
      <c r="DW2" s="490"/>
      <c r="DX2" s="491"/>
      <c r="EA2" s="550" t="s">
        <v>194</v>
      </c>
      <c r="EB2" s="495"/>
      <c r="EC2" s="495"/>
      <c r="ED2" s="495"/>
      <c r="EE2" s="495"/>
      <c r="EF2" s="495"/>
      <c r="EG2" s="497"/>
      <c r="EH2" s="547" t="s">
        <v>194</v>
      </c>
      <c r="EI2" s="490"/>
      <c r="EJ2" s="490"/>
      <c r="EK2" s="490"/>
      <c r="EL2" s="490"/>
      <c r="EM2" s="491"/>
      <c r="EO2" s="36" t="s">
        <v>251</v>
      </c>
      <c r="EP2" s="37" t="s">
        <v>220</v>
      </c>
      <c r="EQ2" s="36" t="s">
        <v>225</v>
      </c>
      <c r="ER2" s="27" t="s">
        <v>220</v>
      </c>
      <c r="ES2" s="38" t="s">
        <v>225</v>
      </c>
      <c r="ET2" s="37" t="s">
        <v>224</v>
      </c>
      <c r="EU2" s="36" t="s">
        <v>226</v>
      </c>
      <c r="EV2" s="27" t="s">
        <v>224</v>
      </c>
      <c r="EW2" s="38" t="s">
        <v>226</v>
      </c>
    </row>
    <row r="3" spans="1:155" ht="15.75" thickBot="1" x14ac:dyDescent="0.3">
      <c r="A3" s="124"/>
      <c r="B3" s="126"/>
      <c r="C3" s="342">
        <v>2010</v>
      </c>
      <c r="D3" s="342">
        <v>2011</v>
      </c>
      <c r="E3" s="342">
        <v>2012</v>
      </c>
      <c r="F3" s="342">
        <v>2013</v>
      </c>
      <c r="G3" s="342">
        <v>2014</v>
      </c>
      <c r="H3" s="342">
        <v>2015</v>
      </c>
      <c r="I3" s="342">
        <v>2016</v>
      </c>
      <c r="J3" s="302">
        <v>2017</v>
      </c>
      <c r="K3" s="121">
        <v>2018</v>
      </c>
      <c r="L3" s="134">
        <v>2019</v>
      </c>
      <c r="M3" s="181">
        <v>2020</v>
      </c>
      <c r="N3" s="182">
        <v>2021</v>
      </c>
      <c r="O3" s="120"/>
      <c r="P3" s="519">
        <v>2010</v>
      </c>
      <c r="Q3" s="175">
        <v>2011</v>
      </c>
      <c r="R3" s="175">
        <v>2012</v>
      </c>
      <c r="S3" s="175">
        <v>2013</v>
      </c>
      <c r="T3" s="175">
        <v>2014</v>
      </c>
      <c r="U3" s="175">
        <v>2015</v>
      </c>
      <c r="V3" s="124">
        <v>2016</v>
      </c>
      <c r="W3" s="121">
        <v>2017</v>
      </c>
      <c r="X3" s="121">
        <v>2018</v>
      </c>
      <c r="Y3" s="130">
        <v>2019</v>
      </c>
      <c r="Z3" s="107">
        <v>2020</v>
      </c>
      <c r="AA3" s="107">
        <v>2021</v>
      </c>
      <c r="AB3" s="566">
        <v>2022</v>
      </c>
      <c r="AE3" s="132" t="s">
        <v>184</v>
      </c>
      <c r="AF3" s="176">
        <v>2011</v>
      </c>
      <c r="AG3" s="176">
        <v>2012</v>
      </c>
      <c r="AH3" s="176">
        <v>2013</v>
      </c>
      <c r="AI3" s="176">
        <v>2014</v>
      </c>
      <c r="AJ3" s="176">
        <v>2015</v>
      </c>
      <c r="AK3" s="178">
        <v>2016</v>
      </c>
      <c r="AL3" s="178">
        <v>2017</v>
      </c>
      <c r="AM3" s="629">
        <v>2018</v>
      </c>
      <c r="AN3" s="302">
        <v>2019</v>
      </c>
      <c r="AO3" s="302">
        <v>2020</v>
      </c>
      <c r="AP3" s="302">
        <v>2021</v>
      </c>
      <c r="AQ3" s="635">
        <v>2022</v>
      </c>
      <c r="AS3" s="41" t="str">
        <f>'UserInterfaceLEA rev3'!$C$9</f>
        <v>West Hartford</v>
      </c>
      <c r="AT3" s="177">
        <v>2010</v>
      </c>
      <c r="AU3" s="178">
        <v>2011</v>
      </c>
      <c r="AV3" s="178">
        <v>2012</v>
      </c>
      <c r="AW3" s="178">
        <v>2013</v>
      </c>
      <c r="AX3" s="178">
        <v>2014</v>
      </c>
      <c r="AY3" s="178">
        <v>2015</v>
      </c>
      <c r="AZ3" s="187">
        <v>2016</v>
      </c>
      <c r="BA3" s="347">
        <v>2017</v>
      </c>
      <c r="BB3" s="641">
        <v>2018</v>
      </c>
      <c r="BC3" s="108">
        <v>2019</v>
      </c>
      <c r="BD3" s="108">
        <v>2020</v>
      </c>
      <c r="BE3" s="108">
        <v>2021</v>
      </c>
      <c r="BF3" s="353">
        <v>2010</v>
      </c>
      <c r="BG3" s="178">
        <v>2011</v>
      </c>
      <c r="BH3" s="178">
        <v>2012</v>
      </c>
      <c r="BI3" s="178">
        <v>2013</v>
      </c>
      <c r="BJ3" s="178">
        <v>2014</v>
      </c>
      <c r="BK3" s="178">
        <v>2015</v>
      </c>
      <c r="BL3" s="178">
        <v>2016</v>
      </c>
      <c r="BM3" s="520">
        <v>2017</v>
      </c>
      <c r="BN3" s="519">
        <v>2018</v>
      </c>
      <c r="BO3" s="108">
        <v>2019</v>
      </c>
      <c r="BP3" s="108">
        <v>2020</v>
      </c>
      <c r="BQ3" s="108">
        <v>2021</v>
      </c>
      <c r="BR3" s="519">
        <v>2011</v>
      </c>
      <c r="BS3" s="520">
        <v>2012</v>
      </c>
      <c r="BT3" s="520">
        <v>2013</v>
      </c>
      <c r="BU3" s="520">
        <v>2014</v>
      </c>
      <c r="BV3" s="520">
        <v>2015</v>
      </c>
      <c r="BW3" s="176">
        <v>2016</v>
      </c>
      <c r="BX3" s="178">
        <v>2017</v>
      </c>
      <c r="BY3" s="519">
        <v>2018</v>
      </c>
      <c r="BZ3" s="108">
        <v>2019</v>
      </c>
      <c r="CA3" s="108">
        <v>2020</v>
      </c>
      <c r="CB3" s="341">
        <v>2021</v>
      </c>
      <c r="CC3" s="176">
        <v>2010</v>
      </c>
      <c r="CD3" s="176">
        <v>2011</v>
      </c>
      <c r="CE3" s="176">
        <v>2012</v>
      </c>
      <c r="CF3" s="176">
        <v>2013</v>
      </c>
      <c r="CG3" s="176">
        <v>2014</v>
      </c>
      <c r="CH3" s="176">
        <v>2015</v>
      </c>
      <c r="CI3" s="176">
        <v>2016</v>
      </c>
      <c r="CJ3" s="521">
        <v>2017</v>
      </c>
      <c r="CK3" s="108">
        <v>2018</v>
      </c>
      <c r="CL3" s="108">
        <v>2019</v>
      </c>
      <c r="CM3" s="108">
        <v>2020</v>
      </c>
      <c r="CN3" s="341">
        <v>2021</v>
      </c>
      <c r="CO3" s="520">
        <v>2010</v>
      </c>
      <c r="CP3" s="520">
        <v>2011</v>
      </c>
      <c r="CQ3" s="520">
        <v>2012</v>
      </c>
      <c r="CR3" s="520">
        <v>2013</v>
      </c>
      <c r="CS3" s="520">
        <v>2014</v>
      </c>
      <c r="CT3" s="520">
        <v>2015</v>
      </c>
      <c r="CU3" s="176">
        <v>2016</v>
      </c>
      <c r="CV3" s="521">
        <v>2017</v>
      </c>
      <c r="CW3" s="108">
        <v>2018</v>
      </c>
      <c r="CX3" s="108">
        <v>2019</v>
      </c>
      <c r="CY3" s="108">
        <v>2020</v>
      </c>
      <c r="CZ3" s="108">
        <v>2021</v>
      </c>
      <c r="DA3" s="132">
        <v>2010</v>
      </c>
      <c r="DB3" s="176">
        <v>2011</v>
      </c>
      <c r="DC3" s="176">
        <v>2012</v>
      </c>
      <c r="DD3" s="176">
        <v>2013</v>
      </c>
      <c r="DE3" s="176">
        <v>2014</v>
      </c>
      <c r="DF3" s="176">
        <v>2015</v>
      </c>
      <c r="DG3" s="176">
        <v>2016</v>
      </c>
      <c r="DH3" s="520">
        <v>2017</v>
      </c>
      <c r="DI3" s="519">
        <v>2018</v>
      </c>
      <c r="DJ3" s="108">
        <v>2019</v>
      </c>
      <c r="DK3" s="108">
        <v>2020</v>
      </c>
      <c r="DL3" s="108">
        <v>2021</v>
      </c>
      <c r="DM3" s="519">
        <v>2010</v>
      </c>
      <c r="DN3" s="520">
        <v>2011</v>
      </c>
      <c r="DO3" s="520">
        <v>2012</v>
      </c>
      <c r="DP3" s="520">
        <v>2013</v>
      </c>
      <c r="DQ3" s="520">
        <v>2014</v>
      </c>
      <c r="DR3" s="520">
        <v>2015</v>
      </c>
      <c r="DS3" s="176">
        <v>2016</v>
      </c>
      <c r="DT3" s="520">
        <v>2017</v>
      </c>
      <c r="DU3" s="519">
        <v>2018</v>
      </c>
      <c r="DV3" s="108">
        <v>2019</v>
      </c>
      <c r="DW3" s="108">
        <v>2020</v>
      </c>
      <c r="DX3" s="341">
        <v>2021</v>
      </c>
      <c r="EA3" s="21" t="s">
        <v>228</v>
      </c>
      <c r="EB3" s="178">
        <v>2010</v>
      </c>
      <c r="EC3" s="178">
        <v>2011</v>
      </c>
      <c r="ED3" s="178">
        <v>2012</v>
      </c>
      <c r="EE3" s="178">
        <v>2013</v>
      </c>
      <c r="EF3" s="178">
        <v>2014</v>
      </c>
      <c r="EG3" s="24">
        <v>2015</v>
      </c>
      <c r="EH3" s="132" t="s">
        <v>228</v>
      </c>
      <c r="EI3" s="24">
        <v>2016</v>
      </c>
      <c r="EJ3" s="24">
        <v>2017</v>
      </c>
      <c r="EK3" s="24">
        <v>2018</v>
      </c>
      <c r="EL3" s="24">
        <v>2019</v>
      </c>
      <c r="EM3" s="25">
        <v>2020</v>
      </c>
      <c r="EO3" s="109" t="s">
        <v>245</v>
      </c>
      <c r="EP3" s="31">
        <f>COUNTIF(EA5:EA182,"&lt;=0.60")</f>
        <v>17</v>
      </c>
      <c r="EQ3" s="91">
        <f>SUM($EP$3:EP3)/$EP$13</f>
        <v>0.10240963855421686</v>
      </c>
      <c r="ER3" s="32">
        <f>COUNTIF(EH5:EH182,"&lt;=0.6")</f>
        <v>14</v>
      </c>
      <c r="ES3" s="91">
        <f>SUM($ER$3:ER3)/$ER$13</f>
        <v>8.4337349397590355E-2</v>
      </c>
      <c r="ET3" s="34">
        <f>SUMIFS(IniBaseCC!$CI$7:$CI$184,AdjBaseCC!$EA$5:$EA$182,"&lt;=.6")</f>
        <v>22526.571428571428</v>
      </c>
      <c r="EU3" s="91">
        <f>SUM($ET$3:ET3)/$ET$13</f>
        <v>0.34227182746405499</v>
      </c>
      <c r="EV3" s="34">
        <f>SUMIFS(IniBaseCC!$CV$7:$CV$184,AdjBaseCC!$EH$5:$EH$182,"&lt;=.6")</f>
        <v>22697.729778660745</v>
      </c>
      <c r="EW3" s="91">
        <f>SUM($EV$3:EV3)/$EV$13</f>
        <v>0.30415521785453931</v>
      </c>
      <c r="EX3" s="90"/>
    </row>
    <row r="4" spans="1:155" ht="15.75" thickBot="1" x14ac:dyDescent="0.3">
      <c r="B4" s="136" t="s">
        <v>181</v>
      </c>
      <c r="C4" s="560">
        <f t="shared" ref="C4:AB4" si="0">AVERAGE(C5:C182)</f>
        <v>248.15540748509304</v>
      </c>
      <c r="D4" s="560">
        <f t="shared" si="0"/>
        <v>237.24114671900608</v>
      </c>
      <c r="E4" s="560">
        <f t="shared" si="0"/>
        <v>245.35982967130425</v>
      </c>
      <c r="F4" s="560">
        <f t="shared" si="0"/>
        <v>227.54201014484468</v>
      </c>
      <c r="G4" s="560">
        <f t="shared" si="0"/>
        <v>235.23231518000009</v>
      </c>
      <c r="H4" s="560">
        <f t="shared" si="0"/>
        <v>231.99070619863357</v>
      </c>
      <c r="I4" s="560">
        <f t="shared" si="0"/>
        <v>231.26055747633546</v>
      </c>
      <c r="J4" s="560">
        <f t="shared" si="0"/>
        <v>233.02210301437438</v>
      </c>
      <c r="K4" s="560">
        <f t="shared" si="0"/>
        <v>230.43457904621886</v>
      </c>
      <c r="L4" s="562">
        <f>AVERAGE(L5:L182)</f>
        <v>226.64121500351703</v>
      </c>
      <c r="M4" s="560">
        <f t="shared" si="0"/>
        <v>224.85304345009149</v>
      </c>
      <c r="N4" s="561">
        <f t="shared" si="0"/>
        <v>223.06487189666569</v>
      </c>
      <c r="O4" s="158"/>
      <c r="P4" s="21">
        <f t="shared" si="0"/>
        <v>0.85221107717159628</v>
      </c>
      <c r="Q4" s="72">
        <f t="shared" si="0"/>
        <v>0.85221107717159628</v>
      </c>
      <c r="R4" s="72">
        <f t="shared" si="0"/>
        <v>0.8487736978415632</v>
      </c>
      <c r="S4" s="72">
        <f t="shared" si="0"/>
        <v>0.85285418967803917</v>
      </c>
      <c r="T4" s="72">
        <f t="shared" si="0"/>
        <v>0.85002632403600953</v>
      </c>
      <c r="U4" s="72">
        <f t="shared" si="0"/>
        <v>0.85570929935406537</v>
      </c>
      <c r="V4" s="22">
        <f t="shared" si="0"/>
        <v>0.85407540266333093</v>
      </c>
      <c r="W4" s="22">
        <f t="shared" si="0"/>
        <v>0.85407540266333093</v>
      </c>
      <c r="X4" s="22">
        <f t="shared" si="0"/>
        <v>0.85407540266333093</v>
      </c>
      <c r="Y4" s="26">
        <f t="shared" si="0"/>
        <v>0.85509856020020425</v>
      </c>
      <c r="Z4" s="22">
        <f t="shared" si="0"/>
        <v>0.85582010015104415</v>
      </c>
      <c r="AA4" s="22">
        <f t="shared" si="0"/>
        <v>0.85743281285139927</v>
      </c>
      <c r="AB4" s="23">
        <f t="shared" si="0"/>
        <v>0.85467078052242373</v>
      </c>
      <c r="AD4" s="111" t="s">
        <v>186</v>
      </c>
      <c r="AE4" s="279">
        <f>IniBaseCC!AY6</f>
        <v>174776696.25</v>
      </c>
      <c r="AF4" s="280">
        <f>IniBaseCC!AZ6</f>
        <v>174763312.5</v>
      </c>
      <c r="AG4" s="280">
        <f>IniBaseCC!BA6</f>
        <v>174785922.5</v>
      </c>
      <c r="AH4" s="280">
        <f>IniBaseCC!BB6</f>
        <v>174757163.75</v>
      </c>
      <c r="AI4" s="280">
        <f>IniBaseCC!BC6</f>
        <v>174757163.75</v>
      </c>
      <c r="AJ4" s="280">
        <f>IniBaseCC!BD6</f>
        <v>174788075</v>
      </c>
      <c r="AK4" s="281">
        <f>IniBaseCC!BE6</f>
        <v>174804448.75</v>
      </c>
      <c r="AL4" s="291">
        <f>IniBaseCC!BF6</f>
        <v>175699997.5</v>
      </c>
      <c r="AM4" s="569">
        <f>IniBaseCC!BG6</f>
        <v>175779464.73214296</v>
      </c>
      <c r="AN4" s="281">
        <f>IniBaseCC!BH6</f>
        <v>175858931.96428579</v>
      </c>
      <c r="AO4" s="281">
        <f>IniBaseCC!BI6</f>
        <v>175938399.1964286</v>
      </c>
      <c r="AP4" s="281">
        <f>IniBaseCC!BJ6</f>
        <v>176017866.42857143</v>
      </c>
      <c r="AQ4" s="282">
        <f>IniBaseCC!BK6</f>
        <v>139821357</v>
      </c>
      <c r="AS4" s="136" t="s">
        <v>181</v>
      </c>
      <c r="AT4" s="180"/>
      <c r="AU4" s="181"/>
      <c r="AV4" s="181"/>
      <c r="AW4" s="181"/>
      <c r="AX4" s="181"/>
      <c r="AY4" s="181"/>
      <c r="AZ4" s="527"/>
      <c r="BA4" s="571"/>
      <c r="BB4" s="134"/>
      <c r="BC4" s="127"/>
      <c r="BD4" s="181"/>
      <c r="BE4" s="182"/>
      <c r="BF4" s="181"/>
      <c r="BG4" s="181"/>
      <c r="BH4" s="181"/>
      <c r="BI4" s="181"/>
      <c r="BJ4" s="181"/>
      <c r="BK4" s="181"/>
      <c r="BL4" s="181"/>
      <c r="BM4" s="181"/>
      <c r="BN4" s="134"/>
      <c r="BO4" s="181"/>
      <c r="BP4" s="181"/>
      <c r="BQ4" s="181"/>
      <c r="BR4" s="479">
        <f>UserInterfaceState!R27*$BS$1</f>
        <v>133980175.0505352</v>
      </c>
      <c r="BS4" s="537">
        <f>UserInterfaceState!F27*$BS$1</f>
        <v>53581650.748586453</v>
      </c>
      <c r="BT4" s="537">
        <f>UserInterfaceState!G27*$BS$1</f>
        <v>117634419.99367392</v>
      </c>
      <c r="BU4" s="537">
        <f>UserInterfaceState!H27*$BS$1</f>
        <v>37687362.095708691</v>
      </c>
      <c r="BV4" s="537">
        <f>UserInterfaceState!I27*$BS$1</f>
        <v>34004359.018594377</v>
      </c>
      <c r="BW4" s="537">
        <f>UserInterfaceState!J27*$BS$1</f>
        <v>44619414.029067107</v>
      </c>
      <c r="BX4" s="537">
        <f>UserInterfaceState!K27*$BS$1</f>
        <v>8673526.7104936838</v>
      </c>
      <c r="BY4" s="536">
        <f>UserInterfaceState!L27*$BS$1</f>
        <v>6819041.923353672</v>
      </c>
      <c r="BZ4" s="537">
        <f>UserInterfaceState!M27*$BS$1</f>
        <v>61914921.891267151</v>
      </c>
      <c r="CA4" s="537">
        <f>UserInterfaceState!N27*$BS$1</f>
        <v>60474738.359286174</v>
      </c>
      <c r="CB4" s="537">
        <f>UserInterfaceState!O27*$BS$1</f>
        <v>50838695.943793237</v>
      </c>
      <c r="CC4" s="275">
        <f>CO4/IniBaseCC!CJ6</f>
        <v>19444.704344602396</v>
      </c>
      <c r="CD4" s="276">
        <f>CP4/IniBaseCC!CK6</f>
        <v>17921.613180603428</v>
      </c>
      <c r="CE4" s="276">
        <f>CQ4/IniBaseCC!CL6</f>
        <v>18585.35891919678</v>
      </c>
      <c r="CF4" s="276">
        <f>CR4/IniBaseCC!CM6</f>
        <v>17458.158674464794</v>
      </c>
      <c r="CG4" s="276">
        <f>CS4/IniBaseCC!CN6</f>
        <v>18886.724719913764</v>
      </c>
      <c r="CH4" s="276">
        <f>CT4/IniBaseCC!CO6</f>
        <v>19403.626397557604</v>
      </c>
      <c r="CI4" s="276">
        <f>CU4/IniBaseCC!CP6</f>
        <v>19782.948525155371</v>
      </c>
      <c r="CJ4" s="277">
        <f>CW4/IniBaseCC!CQ6</f>
        <v>21497.698579736738</v>
      </c>
      <c r="CK4" s="276">
        <f>CW4/IniBaseCC!CR6</f>
        <v>21107.868555834899</v>
      </c>
      <c r="CL4" s="276">
        <f>CX4/IniBaseCC!CS6</f>
        <v>20709.684960751729</v>
      </c>
      <c r="CM4" s="276">
        <f>CY4/IniBaseCC!CT6</f>
        <v>21055.102644818864</v>
      </c>
      <c r="CN4" s="277">
        <f>CZ4/IniBaseCC!CU6</f>
        <v>21421.795698885468</v>
      </c>
      <c r="CO4" s="275">
        <f t="shared" ref="CO4:DX4" si="1">SUM(CO5:CO182)</f>
        <v>1216246812.0505352</v>
      </c>
      <c r="CP4" s="276">
        <f t="shared" si="1"/>
        <v>1113935788.8535867</v>
      </c>
      <c r="CQ4" s="276">
        <f t="shared" si="1"/>
        <v>1159503372.2508488</v>
      </c>
      <c r="CR4" s="276">
        <f t="shared" si="1"/>
        <v>1115227176.1248109</v>
      </c>
      <c r="CS4" s="276">
        <f t="shared" si="1"/>
        <v>1224992965.3336067</v>
      </c>
      <c r="CT4" s="276">
        <f t="shared" si="1"/>
        <v>1302914705.3431981</v>
      </c>
      <c r="CU4" s="276">
        <f t="shared" si="1"/>
        <v>1363836471.3242114</v>
      </c>
      <c r="CV4" s="277">
        <f t="shared" si="1"/>
        <v>1461552966.7015176</v>
      </c>
      <c r="CW4" s="276">
        <f t="shared" si="1"/>
        <v>1533473835.089781</v>
      </c>
      <c r="CX4" s="639">
        <f t="shared" si="1"/>
        <v>1531828829.7022886</v>
      </c>
      <c r="CY4" s="276">
        <f t="shared" si="1"/>
        <v>1585116107.3523004</v>
      </c>
      <c r="CZ4" s="276">
        <f t="shared" si="1"/>
        <v>1640943213.3564401</v>
      </c>
      <c r="DA4" s="574">
        <f>DM4/IniBaseCC!CJ6</f>
        <v>19444.704344602396</v>
      </c>
      <c r="DB4" s="276">
        <f>DN4/IniBaseCC!CK6</f>
        <v>17921.613180603428</v>
      </c>
      <c r="DC4" s="276">
        <f>DO4/IniBaseCC!CL6</f>
        <v>19045.559261375169</v>
      </c>
      <c r="DD4" s="276">
        <f>DP4/IniBaseCC!CM6</f>
        <v>17786.558835170774</v>
      </c>
      <c r="DE4" s="276">
        <f>DQ4/IniBaseCC!CN6</f>
        <v>18466.617714825694</v>
      </c>
      <c r="DF4" s="276">
        <f>DR4/IniBaseCC!CO6</f>
        <v>19100.844496620408</v>
      </c>
      <c r="DG4" s="276">
        <f>DS4/IniBaseCC!CP6</f>
        <v>19678.280081478009</v>
      </c>
      <c r="DH4" s="276">
        <f>DT4/IniBaseCC!CQ6</f>
        <v>20174.157945661882</v>
      </c>
      <c r="DI4" s="275">
        <f>DU4/IniBaseCC!CR6</f>
        <v>20987.829444935382</v>
      </c>
      <c r="DJ4" s="276">
        <f>DV4/IniBaseCC!CS6</f>
        <v>21239.966038429484</v>
      </c>
      <c r="DK4" s="276">
        <f>DW4/IniBaseCC!CT6</f>
        <v>21461.928792423201</v>
      </c>
      <c r="DL4" s="276">
        <f>DX4/IniBaseCC!CU6</f>
        <v>21658.127431738689</v>
      </c>
      <c r="DM4" s="275">
        <f t="shared" si="1"/>
        <v>1216246812.0505352</v>
      </c>
      <c r="DN4" s="276">
        <f t="shared" si="1"/>
        <v>1113935788.8535867</v>
      </c>
      <c r="DO4" s="276">
        <f t="shared" si="1"/>
        <v>1188214351.198674</v>
      </c>
      <c r="DP4" s="276">
        <f t="shared" si="1"/>
        <v>1136205378.3907089</v>
      </c>
      <c r="DQ4" s="276">
        <f t="shared" si="1"/>
        <v>1197744824.9835944</v>
      </c>
      <c r="DR4" s="276">
        <f t="shared" si="1"/>
        <v>1282583506.2590671</v>
      </c>
      <c r="DS4" s="276">
        <f t="shared" si="1"/>
        <v>1356620628.8170938</v>
      </c>
      <c r="DT4" s="277">
        <f t="shared" si="1"/>
        <v>1439063034.5799534</v>
      </c>
      <c r="DU4" s="275">
        <f t="shared" si="1"/>
        <v>1524753066.5638199</v>
      </c>
      <c r="DV4" s="276">
        <f t="shared" si="1"/>
        <v>1571052016.5432196</v>
      </c>
      <c r="DW4" s="276">
        <f>SUM(DW5:DW182)</f>
        <v>1615743679.6960716</v>
      </c>
      <c r="DX4" s="277">
        <f t="shared" si="1"/>
        <v>1659046595.4714341</v>
      </c>
      <c r="DZ4" s="136" t="s">
        <v>181</v>
      </c>
      <c r="EA4" s="135">
        <f>AVERAGE(EC4:EG4)</f>
        <v>0.7712149989490793</v>
      </c>
      <c r="EB4" s="22">
        <f t="shared" ref="EB4:EF4" si="2">AVERAGE(EB5:EB182)</f>
        <v>0.82256731282530848</v>
      </c>
      <c r="EC4" s="22">
        <f t="shared" si="2"/>
        <v>0.73286127159768344</v>
      </c>
      <c r="ED4" s="22">
        <f t="shared" si="2"/>
        <v>0.79562803474893218</v>
      </c>
      <c r="EE4" s="22">
        <f t="shared" si="2"/>
        <v>0.74857034132516187</v>
      </c>
      <c r="EF4" s="22">
        <f t="shared" si="2"/>
        <v>0.78202720038346685</v>
      </c>
      <c r="EG4" s="22">
        <f>AVERAGE(EG5:EG182)</f>
        <v>0.79698814669015194</v>
      </c>
      <c r="EH4" s="26">
        <f>AVERAGE(EI4:EM4)</f>
        <v>0.81483184815270171</v>
      </c>
      <c r="EI4" s="22">
        <f>AVERAGE(EI5:EI182)</f>
        <v>0.80080428789334557</v>
      </c>
      <c r="EJ4" s="22">
        <f>AVERAGE(EJ5:EJ182)</f>
        <v>0.8271958514048523</v>
      </c>
      <c r="EK4" s="22">
        <f>AVERAGE(EK5:EK182)</f>
        <v>0.81112329263126404</v>
      </c>
      <c r="EL4" s="22">
        <f>AVERAGE(EL5:EL182)</f>
        <v>0.81580599391854203</v>
      </c>
      <c r="EM4" s="23">
        <f>AVERAGE(EM5:EM182)</f>
        <v>0.81922981491550506</v>
      </c>
      <c r="EO4" s="109" t="s">
        <v>244</v>
      </c>
      <c r="EP4" s="31">
        <f>COUNTIF(EA5:EA182,"&gt;0.6")-COUNTIF(EA5:EA182,"&gt;=0.65")</f>
        <v>12</v>
      </c>
      <c r="EQ4" s="91">
        <f>SUM($EP$3:EP4)/$EP$13</f>
        <v>0.1746987951807229</v>
      </c>
      <c r="ER4" s="35">
        <f>COUNTIF(EH5:EH182,"&gt;0.6")-COUNTIF(EH5:EH182,"&gt;=0.65")</f>
        <v>14</v>
      </c>
      <c r="ES4" s="91">
        <f>SUM($ER$3:ER4)/$ER$13</f>
        <v>0.16867469879518071</v>
      </c>
      <c r="ET4" s="183">
        <f>SUMIFS(IniBaseCC!$CI$7:$CI$184,AdjBaseCC!$EA$5:$EA$182,"&lt;=.65",AdjBaseCC!$EA$5:$EA$182,"&gt;.6")</f>
        <v>7391</v>
      </c>
      <c r="EU4" s="91">
        <f>SUM($ET$3:ET4)/$ET$13</f>
        <v>0.45457169896506211</v>
      </c>
      <c r="EV4" s="183">
        <f>SUMIFS(IniBaseCC!$CV$7:$CV$184,AdjBaseCC!$EH$5:$EH$182,"&lt;=.65",AdjBaseCC!$EH$5:$EH$182,"&gt;.6")</f>
        <v>9704.2838047039586</v>
      </c>
      <c r="EW4" s="91">
        <f>SUM($EV$3:EV4)/$EV$13</f>
        <v>0.43419503168283519</v>
      </c>
      <c r="EX4" s="90"/>
      <c r="EY4" s="124"/>
    </row>
    <row r="5" spans="1:155" x14ac:dyDescent="0.25">
      <c r="A5" s="107">
        <v>1</v>
      </c>
      <c r="B5" s="112" t="s">
        <v>0</v>
      </c>
      <c r="C5" s="157">
        <v>253.94333140000001</v>
      </c>
      <c r="D5" s="158">
        <v>240.10030130000001</v>
      </c>
      <c r="E5" s="158">
        <v>246.29661050000001</v>
      </c>
      <c r="F5" s="158">
        <v>230.5069986</v>
      </c>
      <c r="G5" s="158">
        <v>245.73020930000001</v>
      </c>
      <c r="H5" s="158">
        <v>230.76441320000001</v>
      </c>
      <c r="I5" s="158">
        <v>240.1962394</v>
      </c>
      <c r="J5" s="158">
        <v>232.93016543140752</v>
      </c>
      <c r="K5" s="158">
        <v>235.54635255706484</v>
      </c>
      <c r="L5" s="157">
        <f>TREND($C5:$K5,$C$3:$K$3,L$3,TRUE)</f>
        <v>230.63704263948148</v>
      </c>
      <c r="M5" s="158">
        <f t="shared" ref="M5:N20" si="3">TREND($C5:$K5,$C$3:$K$3,M$3,TRUE)</f>
        <v>228.85301512985643</v>
      </c>
      <c r="N5" s="159">
        <f t="shared" si="3"/>
        <v>227.06898762023093</v>
      </c>
      <c r="O5" s="158"/>
      <c r="P5" s="564">
        <f>INDEX(EquitySolution!$V$13:$BT$173,ROW(1:1),(1+EquitySolution!$CB$12))</f>
        <v>0.83130370407066012</v>
      </c>
      <c r="Q5" s="69">
        <f>INDEX(EquitySolution!$V$13:$BT$173,ROW(1:1),(1+EquitySolution!$CB$12))</f>
        <v>0.83130370407066012</v>
      </c>
      <c r="R5" s="70">
        <f>INDEX(EquitySolution!$V$13:$BT$173,ROW(1:1),(1+EquitySolution!$CB$12)+2)</f>
        <v>0.65</v>
      </c>
      <c r="S5" s="69">
        <f>INDEX(EquitySolution!$V$13:$BT$173,ROW(1:1),(1+EquitySolution!$CB$12)+3)</f>
        <v>0.65</v>
      </c>
      <c r="T5" s="69">
        <f>INDEX(EquitySolution!$V$13:$BT$173,ROW(1:1),(1+EquitySolution!$CB$12)+4)</f>
        <v>0.65</v>
      </c>
      <c r="U5" s="69">
        <f>INDEX(EquitySolution!$V$13:$BT$173,ROW(1:1),(1+EquitySolution!$CB$12)+5)</f>
        <v>0.65</v>
      </c>
      <c r="V5" s="352">
        <f>INDEX(EquitySolution!$V$13:$BT$173,ROW(1:1),(1+EquitySolution!$CB$12)+6)</f>
        <v>0.65</v>
      </c>
      <c r="W5" s="352">
        <f>INDEX(EquitySolution!$V$13:$BT$173,ROW(1:1),(1+EquitySolution!$CB$12)+6)</f>
        <v>0.65</v>
      </c>
      <c r="X5" s="352">
        <f>INDEX(EquitySolution!$V$13:$BT$173,ROW(1:1),(1+EquitySolution!$CB$12)+6)</f>
        <v>0.65</v>
      </c>
      <c r="Y5" s="564">
        <f>INDEX(EquitySolution!$V$13:$BT$173,ROW(1:1),(1+EquitySolution!$CB$12)+7)</f>
        <v>0.65</v>
      </c>
      <c r="Z5" s="2">
        <f>INDEX(EquitySolution!$V$13:$BT$173,ROW(1:1),(1+EquitySolution!$CB$12)+8)</f>
        <v>0.65</v>
      </c>
      <c r="AA5" s="2">
        <f>INDEX(EquitySolution!$V$13:$BT$173,ROW(1:1),(1+EquitySolution!$CB$12)+9)</f>
        <v>0.65</v>
      </c>
      <c r="AB5" s="3">
        <f>INDEX(EquitySolution!$V$13:$BT$173,ROW(1:1),(1+EquitySolution!$CB$12)+10)</f>
        <v>0.65</v>
      </c>
      <c r="AD5" s="184" t="s">
        <v>178</v>
      </c>
      <c r="AE5" s="283">
        <f>IniBaseCC!AA6</f>
        <v>1547266637</v>
      </c>
      <c r="AF5" s="284">
        <f>IniBaseCC!AB6</f>
        <v>1606388878</v>
      </c>
      <c r="AG5" s="284">
        <f>IniBaseCC!AC6</f>
        <v>1618836369</v>
      </c>
      <c r="AH5" s="284">
        <f>IniBaseCC!AD6</f>
        <v>1658844314</v>
      </c>
      <c r="AI5" s="284">
        <f>IniBaseCC!AE6</f>
        <v>1734518364</v>
      </c>
      <c r="AJ5" s="284">
        <f>IniBaseCC!AF6</f>
        <v>1818527981</v>
      </c>
      <c r="AK5" s="284">
        <f>IniBaseCC!AG6</f>
        <v>1893584851.47</v>
      </c>
      <c r="AL5" s="634">
        <f>IniBaseCC!AH6</f>
        <v>1969770455</v>
      </c>
      <c r="AM5" s="346">
        <f>IniBaseCC!AI6</f>
        <v>2030106829.7541664</v>
      </c>
      <c r="AN5" s="285">
        <f>IniBaseCC!AJ6</f>
        <v>2090443204.5083344</v>
      </c>
      <c r="AO5" s="285">
        <f>IniBaseCC!AK6</f>
        <v>2150779579.2624998</v>
      </c>
      <c r="AP5" s="285">
        <f>IniBaseCC!AL6</f>
        <v>2211115954.0166669</v>
      </c>
      <c r="AQ5" s="286">
        <f>IniBaseCC!AM6</f>
        <v>1372489940.75</v>
      </c>
      <c r="AS5" s="112" t="s">
        <v>0</v>
      </c>
      <c r="AT5" s="600">
        <v>0</v>
      </c>
      <c r="AU5" s="600">
        <f>MAX(-(AdjBaseCC!$BU$1),(IniBaseCC!DW7-AF$9+IniBaseCC!DK7-AdjBaseCC!AF$7))</f>
        <v>673.72010862002799</v>
      </c>
      <c r="AV5" s="600">
        <f>MAX(-(AdjBaseCC!$BU$1),(IniBaseCC!DX7-AG$9+IniBaseCC!DL7-AdjBaseCC!AG$7))</f>
        <v>3682.0299890597835</v>
      </c>
      <c r="AW5" s="600">
        <f>MAX(-(AdjBaseCC!$BU$1),(IniBaseCC!DY7-AH$9+IniBaseCC!DM7-AdjBaseCC!AH$7))</f>
        <v>7117.9694941334856</v>
      </c>
      <c r="AX5" s="600">
        <f>MAX(-(AdjBaseCC!$BU$1),(IniBaseCC!DZ7-AI$9+IniBaseCC!DN7-AdjBaseCC!AI$7))</f>
        <v>10483.821890476458</v>
      </c>
      <c r="AY5" s="600">
        <f>MAX(-(AdjBaseCC!$BU$1),(IniBaseCC!EA7-AJ$9+IniBaseCC!DO7-AdjBaseCC!AJ$7))</f>
        <v>16942.76602560981</v>
      </c>
      <c r="AZ5" s="613">
        <f>MAX(-(AdjBaseCC!$BU$1),(IniBaseCC!EB7-AK$9+IniBaseCC!DP7-AdjBaseCC!AK$7))</f>
        <v>16810.015103949481</v>
      </c>
      <c r="BA5" s="614">
        <f>MAX(-(AdjBaseCC!$BU$1),(IniBaseCC!EC7-AL$9+IniBaseCC!DQ7-AdjBaseCC!AL$7))</f>
        <v>17020.915634234367</v>
      </c>
      <c r="BB5" s="613">
        <f>MAX(-(AdjBaseCC!$BU$1),(IniBaseCC!ED7-AM$9+IniBaseCC!DR7-AdjBaseCC!AM$7))</f>
        <v>46297.679338866154</v>
      </c>
      <c r="BC5" s="613">
        <f>MAX(-(AdjBaseCC!$BU$1),(IniBaseCC!EE7-AN$9+IniBaseCC!DS7-AdjBaseCC!AN$7))</f>
        <v>46853.51347575181</v>
      </c>
      <c r="BD5" s="613">
        <f>MAX(-(AdjBaseCC!$BU$1),(IniBaseCC!EF7-AO$9+IniBaseCC!DT7-AdjBaseCC!AO$7))</f>
        <v>47389.548133327444</v>
      </c>
      <c r="BE5" s="614">
        <f>MAX(-(AdjBaseCC!$BU$1),(IniBaseCC!EG7-AP$9+IniBaseCC!DU7-AdjBaseCC!AP$7))</f>
        <v>47906.822720926364</v>
      </c>
      <c r="BF5" s="613">
        <f>MAX((AdjBaseCC!AF$7+AdjBaseCC!AF$9)*IniBaseCC!CJ7-IniBaseCC!AA7,0)</f>
        <v>0</v>
      </c>
      <c r="BG5" s="613">
        <f>MAX((AdjBaseCC!AG$7+AdjBaseCC!AG$9)*IniBaseCC!CK7-IniBaseCC!AB7,0)</f>
        <v>0</v>
      </c>
      <c r="BH5" s="613">
        <f>MAX((AdjBaseCC!AH$7+AdjBaseCC!AH$9)*IniBaseCC!CL7-IniBaseCC!AC7,0)</f>
        <v>0</v>
      </c>
      <c r="BI5" s="613">
        <f>MAX((AdjBaseCC!AI$7+AdjBaseCC!AI$9)*IniBaseCC!CM7-IniBaseCC!AD7,0)</f>
        <v>0</v>
      </c>
      <c r="BJ5" s="613">
        <f>MAX((AdjBaseCC!AJ$7+AdjBaseCC!AJ$9)*IniBaseCC!CN7-IniBaseCC!AE7,0)</f>
        <v>0</v>
      </c>
      <c r="BK5" s="613">
        <f>MAX((AdjBaseCC!AK$7+AdjBaseCC!AK$9)*IniBaseCC!CO7-IniBaseCC!AF7,0)</f>
        <v>0</v>
      </c>
      <c r="BL5" s="613">
        <f>MAX((AdjBaseCC!AL$7+AdjBaseCC!AL$9)*IniBaseCC!CP7-IniBaseCC!AG7,0)</f>
        <v>0</v>
      </c>
      <c r="BM5" s="613">
        <f>MAX((AdjBaseCC!AM$7+AdjBaseCC!AM$9)*IniBaseCC!CQ7-IniBaseCC!AH7,0)</f>
        <v>0</v>
      </c>
      <c r="BN5" s="602">
        <f>MAX((AdjBaseCC!AN$7+AdjBaseCC!AN$9)*IniBaseCC!CR7-IniBaseCC!AI7,0)</f>
        <v>0</v>
      </c>
      <c r="BO5" s="613">
        <f>MAX((AdjBaseCC!AO$7+AdjBaseCC!AO$9)*IniBaseCC!CS7-IniBaseCC!AJ7,0)</f>
        <v>0</v>
      </c>
      <c r="BP5" s="613">
        <f>MAX((AdjBaseCC!AP$7+AdjBaseCC!AP$9)*IniBaseCC!CT7-IniBaseCC!AK7,0)</f>
        <v>0</v>
      </c>
      <c r="BQ5" s="613">
        <f>MAX((AdjBaseCC!AQ$7+AdjBaseCC!AQ$9)*IniBaseCC!CU7-IniBaseCC!AL7,0)</f>
        <v>0</v>
      </c>
      <c r="BR5" s="603">
        <f>IFERROR(BF5/SUM(BF$5:BF$182)*BR$4/IniBaseCC!CK7,0)</f>
        <v>0</v>
      </c>
      <c r="BS5" s="600">
        <f>IFERROR(BG5/SUM(BG$5:BG$182)*BS$4/IniBaseCC!CL7,0)</f>
        <v>0</v>
      </c>
      <c r="BT5" s="600">
        <f>IFERROR(BH5/SUM(BH$5:BH$182)*BT$4/IniBaseCC!CM7,0)</f>
        <v>0</v>
      </c>
      <c r="BU5" s="600">
        <f>IFERROR(BI5/SUM(BI$5:BI$182)*BU$4/IniBaseCC!CN7,0)</f>
        <v>0</v>
      </c>
      <c r="BV5" s="600">
        <f>IFERROR(BJ5/SUM(BJ$5:BJ$182)*BV$4/IniBaseCC!CO7,0)</f>
        <v>0</v>
      </c>
      <c r="BW5" s="600">
        <f>IFERROR(BK5/SUM(BK$5:BK$182)*BW$4/IniBaseCC!CP7,0)</f>
        <v>0</v>
      </c>
      <c r="BX5" s="600">
        <f>IFERROR(BL5/SUM(BL$5:BL$182)*BX$4/IniBaseCC!CQ7,0)</f>
        <v>0</v>
      </c>
      <c r="BY5" s="603">
        <f>IFERROR(BM5/SUM(BM$5:BM$182)*BY$4/IniBaseCC!CR7,0)</f>
        <v>0</v>
      </c>
      <c r="BZ5" s="600">
        <f>IFERROR(BN5/SUM(BN$5:BN$182)*BZ$4/IniBaseCC!CS7,0)</f>
        <v>0</v>
      </c>
      <c r="CA5" s="600">
        <f>IFERROR(BO5/SUM(BO$5:BO$182)*CA$4/IniBaseCC!CT7,0)</f>
        <v>0</v>
      </c>
      <c r="CB5" s="600">
        <f>IFERROR(BP5/SUM(BP$5:BP$182)*CB$4/IniBaseCC!CU7,0)</f>
        <v>0</v>
      </c>
      <c r="CC5" s="603">
        <f>(IniBaseCC!CW7+AT5)*P5</f>
        <v>19903.602013094172</v>
      </c>
      <c r="CD5" s="600">
        <f>((IniBaseCC!CX7+AU5)-(BR5/Q5))*Q5</f>
        <v>20463.668034896888</v>
      </c>
      <c r="CE5" s="600">
        <f>((IniBaseCC!CY7+AV5)-(BS5/R5))*R5</f>
        <v>18664.627453101872</v>
      </c>
      <c r="CF5" s="600">
        <f>((IniBaseCC!CZ7+AW5)-(BT5/S5))*S5</f>
        <v>20971.765607889338</v>
      </c>
      <c r="CG5" s="600">
        <f>((IniBaseCC!DA7+AX5)-(BU5/T5))*T5</f>
        <v>23215.558863476261</v>
      </c>
      <c r="CH5" s="600">
        <f>((IniBaseCC!DB7+AY5)-(BV5/U5))*U5</f>
        <v>27944.077290104597</v>
      </c>
      <c r="CI5" s="600">
        <f>((IniBaseCC!DC7+AZ5)-(BW5/V5))*V5</f>
        <v>28138.092275719308</v>
      </c>
      <c r="CJ5" s="601">
        <f>((IniBaseCC!DD7+BA5)-(BX5/W5))*W5</f>
        <v>28569.096493380857</v>
      </c>
      <c r="CK5" s="600">
        <f>((IniBaseCC!DE7+BB5)-(BY5/Y5))*Y5</f>
        <v>47741.63542400326</v>
      </c>
      <c r="CL5" s="600">
        <f>((IniBaseCC!DF7+BC5)-(BZ5/Z5))*Z5</f>
        <v>48345.600830957817</v>
      </c>
      <c r="CM5" s="600">
        <f>((IniBaseCC!DG7+BD5)-(CA5/AA5))*AA5</f>
        <v>48928.05226497438</v>
      </c>
      <c r="CN5" s="601">
        <f>((IniBaseCC!DH7+BE5)-(CB5/AB5))*AB5</f>
        <v>49490.119140817762</v>
      </c>
      <c r="CO5" s="600">
        <f>CC5*IniBaseCC!CJ7</f>
        <v>537397.2543535427</v>
      </c>
      <c r="CP5" s="600">
        <f>IniBaseCC!CJ7*CD5</f>
        <v>552519.03694221599</v>
      </c>
      <c r="CQ5" s="604">
        <f>IniBaseCC!CK7*CE5</f>
        <v>410621.80396824121</v>
      </c>
      <c r="CR5" s="600">
        <f>IniBaseCC!CL7*CF5</f>
        <v>419435.31215778674</v>
      </c>
      <c r="CS5" s="600">
        <f>IniBaseCC!CM7*CG5</f>
        <v>510742.29499647772</v>
      </c>
      <c r="CT5" s="600">
        <f>IniBaseCC!CN7*CH5</f>
        <v>530937.46851198736</v>
      </c>
      <c r="CU5" s="600">
        <f>IniBaseCC!CO7*CI5</f>
        <v>422071.38413578959</v>
      </c>
      <c r="CV5" s="601">
        <f>IniBaseCC!CP7*CJ5</f>
        <v>485674.64038747456</v>
      </c>
      <c r="CW5" s="600">
        <f>IniBaseCC!CQ7*CK5</f>
        <v>477416.35424003261</v>
      </c>
      <c r="CX5" s="613">
        <f>IniBaseCC!CR7*CL5</f>
        <v>492384.70079107082</v>
      </c>
      <c r="CY5" s="600">
        <f>IniBaseCC!CS7*CM5</f>
        <v>507353.04734210891</v>
      </c>
      <c r="CZ5" s="600">
        <f>IniBaseCC!CT7*CN5</f>
        <v>522321.39389314741</v>
      </c>
      <c r="DA5" s="603">
        <f>CC5</f>
        <v>19903.602013094172</v>
      </c>
      <c r="DB5" s="600">
        <f>CD5</f>
        <v>20463.668034896888</v>
      </c>
      <c r="DC5" s="600">
        <f>IF(IniBaseCC!EI7&gt;IniBaseCC!EJ7,MIN((AdjBaseCC!DB5-(AdjBaseCC!$DG$1*(IniBaseCC!EI7-IniBaseCC!EJ7))),AdjBaseCC!CE5),MAX((AdjBaseCC!DB5-(AdjBaseCC!$DG$1*(IniBaseCC!EI7-IniBaseCC!EJ7))),AdjBaseCC!CE5))</f>
        <v>20772.361090452443</v>
      </c>
      <c r="DD5" s="600">
        <f>IF(IniBaseCC!EJ7&gt;IniBaseCC!EK7,MIN((AdjBaseCC!DC5-(AdjBaseCC!$DG$1*(IniBaseCC!EJ7-IniBaseCC!EK7))),AdjBaseCC!CF5),MAX((AdjBaseCC!DC5-(AdjBaseCC!$DG$1*(IniBaseCC!EJ7-IniBaseCC!EK7))),AdjBaseCC!CF5))</f>
        <v>21037.812340452441</v>
      </c>
      <c r="DE5" s="600">
        <f>IF(IniBaseCC!EK7&gt;IniBaseCC!EL7,MIN((AdjBaseCC!DD5-(AdjBaseCC!$DG$1*(IniBaseCC!EK7-IniBaseCC!EL7))),AdjBaseCC!CG5),MAX((AdjBaseCC!DD5-(AdjBaseCC!$DG$1*(IniBaseCC!EK7-IniBaseCC!EL7))),AdjBaseCC!CG5))</f>
        <v>23215.558863476261</v>
      </c>
      <c r="DF5" s="600">
        <f>IF(IniBaseCC!EL7&gt;IniBaseCC!EM7,MIN((AdjBaseCC!DE5-(AdjBaseCC!$DG$1*(IniBaseCC!EL7-IniBaseCC!EM7))),AdjBaseCC!CH5),MAX((AdjBaseCC!DE5-(AdjBaseCC!$DG$1*(IniBaseCC!EL7-IniBaseCC!EM7))),AdjBaseCC!CH5))</f>
        <v>27944.077290104597</v>
      </c>
      <c r="DG5" s="600">
        <f>IF(IniBaseCC!EM7&gt;IniBaseCC!EN7,MIN((AdjBaseCC!DF5-(AdjBaseCC!$DG$1*(IniBaseCC!EM7-IniBaseCC!EN7))),AdjBaseCC!CI5),MAX((AdjBaseCC!DF5-(AdjBaseCC!$DG$1*(IniBaseCC!EM7-IniBaseCC!EN7))),AdjBaseCC!CI5))</f>
        <v>28138.092275719308</v>
      </c>
      <c r="DH5" s="600">
        <f>IF(IniBaseCC!EN7&gt;IniBaseCC!EO7,MIN((AdjBaseCC!DG5-(AdjBaseCC!$DG$1*(IniBaseCC!EN7-IniBaseCC!EO7))),AdjBaseCC!CJ5),MAX((AdjBaseCC!DG5-(AdjBaseCC!$DG$1*(IniBaseCC!EN7-IniBaseCC!EO7))),AdjBaseCC!CJ5))</f>
        <v>28569.096493380857</v>
      </c>
      <c r="DI5" s="603">
        <f>IF(IniBaseCC!EO7&gt;IniBaseCC!EP7,MIN((AdjBaseCC!DH5-(AdjBaseCC!$DG$1*(IniBaseCC!EO7-IniBaseCC!EP7))),AdjBaseCC!CK5),MAX((AdjBaseCC!DH5-(AdjBaseCC!$DG$1*(IniBaseCC!EO7-IniBaseCC!EP7))),AdjBaseCC!CK5))</f>
        <v>47741.63542400326</v>
      </c>
      <c r="DJ5" s="600">
        <f>IF(IniBaseCC!EP7&gt;IniBaseCC!EQ7,MIN((AdjBaseCC!DI5-(AdjBaseCC!$DG$1*(IniBaseCC!EP7-IniBaseCC!EQ7))),AdjBaseCC!CL5),MAX((AdjBaseCC!DI5-(AdjBaseCC!$DG$1*(IniBaseCC!EP7-IniBaseCC!EQ7))),AdjBaseCC!CL5))</f>
        <v>48345.600830957817</v>
      </c>
      <c r="DK5" s="600">
        <f>IF(IniBaseCC!EQ7&gt;IniBaseCC!ER7,MIN((AdjBaseCC!DJ5-(AdjBaseCC!$DG$1*(IniBaseCC!EQ7-IniBaseCC!ER7))),AdjBaseCC!CM5),MAX((AdjBaseCC!DJ5-(AdjBaseCC!$DG$1*(IniBaseCC!EQ7-IniBaseCC!ER7))),AdjBaseCC!CM5))</f>
        <v>48928.05226497438</v>
      </c>
      <c r="DL5" s="600">
        <f>IF(IniBaseCC!ER7&gt;IniBaseCC!ES7,MIN((AdjBaseCC!DK5-(AdjBaseCC!$DG$1*(IniBaseCC!ER7-IniBaseCC!ES7))),AdjBaseCC!CN5),MAX((AdjBaseCC!DK5-(AdjBaseCC!$DG$1*(IniBaseCC!ER7-IniBaseCC!ES7))),AdjBaseCC!CN5))</f>
        <v>49490.119140817762</v>
      </c>
      <c r="DM5" s="603">
        <f>DA5*IniBaseCC!CJ7</f>
        <v>537397.2543535427</v>
      </c>
      <c r="DN5" s="600">
        <f>DB5*IniBaseCC!CJ7</f>
        <v>552519.03694221599</v>
      </c>
      <c r="DO5" s="600">
        <f>DC5*IniBaseCC!CK7</f>
        <v>456991.94398995372</v>
      </c>
      <c r="DP5" s="600">
        <f>DD5*IniBaseCC!CL7</f>
        <v>420756.24680904881</v>
      </c>
      <c r="DQ5" s="600">
        <f>DE5*IniBaseCC!CM7</f>
        <v>510742.29499647772</v>
      </c>
      <c r="DR5" s="600">
        <f>DF5*IniBaseCC!CN7</f>
        <v>530937.46851198736</v>
      </c>
      <c r="DS5" s="600">
        <f>DG5*IniBaseCC!CO7</f>
        <v>422071.38413578959</v>
      </c>
      <c r="DT5" s="600">
        <f>DH5*IniBaseCC!CP7</f>
        <v>485674.64038747456</v>
      </c>
      <c r="DU5" s="640">
        <f>DI5*IniBaseCC!CQ7</f>
        <v>477416.35424003261</v>
      </c>
      <c r="DV5" s="600">
        <f>DJ5*IniBaseCC!CR7</f>
        <v>492384.70079107082</v>
      </c>
      <c r="DW5" s="600">
        <f>DK5*IniBaseCC!CS7</f>
        <v>507353.04734210891</v>
      </c>
      <c r="DX5" s="614">
        <f>DL5*IniBaseCC!CT7</f>
        <v>522321.39389314741</v>
      </c>
      <c r="DZ5" s="112" t="s">
        <v>0</v>
      </c>
      <c r="EA5" s="89">
        <f>IFERROR(AVERAGE(EC5:EG5),"")</f>
        <v>0.68325483316943936</v>
      </c>
      <c r="EB5" s="7">
        <f>IFERROR(AdjBaseCC!CO5/IniBaseCC!AA7,"")</f>
        <v>0.7832797263805743</v>
      </c>
      <c r="EC5" s="7">
        <f>IFERROR(AdjBaseCC!CP5/IniBaseCC!AB7,"")</f>
        <v>0.8505749641573378</v>
      </c>
      <c r="ED5" s="7">
        <f>IFERROR(AdjBaseCC!CQ5/IniBaseCC!AC7,"")</f>
        <v>0.62091524029813416</v>
      </c>
      <c r="EE5" s="7">
        <f>IFERROR(AdjBaseCC!CR5/IniBaseCC!AD7,"")</f>
        <v>0.52302384603118524</v>
      </c>
      <c r="EF5" s="7">
        <f>IFERROR(AdjBaseCC!CS5/IniBaseCC!AE7,"")</f>
        <v>0.61533733524069023</v>
      </c>
      <c r="EG5" s="7">
        <f>IFERROR(AdjBaseCC!CT5/IniBaseCC!AF7,"")</f>
        <v>0.80642278011984969</v>
      </c>
      <c r="EH5" s="10">
        <f>IFERROR(AVERAGE(EI5:EM5),"")</f>
        <v>0.61410058976753379</v>
      </c>
      <c r="EI5" s="7">
        <f>IFERROR(CU5/IniBaseCC!AG7,"")</f>
        <v>0.55807623742496615</v>
      </c>
      <c r="EJ5" s="7">
        <f>IFERROR(CW5/IniBaseCC!AI7,"")</f>
        <v>0.62670501032055337</v>
      </c>
      <c r="EK5" s="7">
        <f>IFERROR(CX5/IniBaseCC!AJ7,"")</f>
        <v>0.6276750382070756</v>
      </c>
      <c r="EL5" s="7">
        <f>IFERROR(CY5/IniBaseCC!AK7,"")</f>
        <v>0.62859057528390438</v>
      </c>
      <c r="EM5" s="19">
        <f>IFERROR(CZ5/IniBaseCC!AL7,"")</f>
        <v>0.62945608760116967</v>
      </c>
      <c r="EO5" s="109" t="s">
        <v>243</v>
      </c>
      <c r="EP5" s="31">
        <f>COUNTIF(EA5:EA182,"&gt;0.65")-COUNTIF(EA5:EA182,"&gt;=0.7")</f>
        <v>9</v>
      </c>
      <c r="EQ5" s="91">
        <f>SUM($EP$3:EP5)/$EP$13</f>
        <v>0.2289156626506024</v>
      </c>
      <c r="ER5" s="35">
        <f>COUNTIF(EH5:EH182,"&gt;0.65")-COUNTIF(EH5:EH182,"&gt;=0.7")</f>
        <v>2</v>
      </c>
      <c r="ES5" s="91">
        <f>SUM($ER$3:ER5)/$ER$13</f>
        <v>0.18072289156626506</v>
      </c>
      <c r="ET5" s="183">
        <f>SUMIFS(IniBaseCC!$CI$7:$CI$184,AdjBaseCC!$EA$5:$EA$182,"&lt;=.70",AdjBaseCC!$EA$5:$EA$182,"&gt;.65")</f>
        <v>3247</v>
      </c>
      <c r="EU5" s="91">
        <f>SUM($ET$3:ET5)/$ET$13</f>
        <v>0.50390706397166074</v>
      </c>
      <c r="EV5" s="183">
        <f>SUMIFS(IniBaseCC!$CV$7:$CV$184,AdjBaseCC!$EH$5:$EH$182,"&lt;=.70",AdjBaseCC!$EH$5:$EH$182,"&gt;.65")</f>
        <v>2214.7443741438419</v>
      </c>
      <c r="EW5" s="91">
        <f>SUM($EV$3:EV5)/$EV$13</f>
        <v>0.46387315650759831</v>
      </c>
      <c r="EX5" s="90"/>
      <c r="EY5" s="124"/>
    </row>
    <row r="6" spans="1:155" x14ac:dyDescent="0.25">
      <c r="A6" s="107">
        <v>2</v>
      </c>
      <c r="B6" s="112" t="s">
        <v>1</v>
      </c>
      <c r="C6" s="157">
        <v>309.82104149999998</v>
      </c>
      <c r="D6" s="158">
        <v>299.1765163</v>
      </c>
      <c r="E6" s="158">
        <v>327.36405989999997</v>
      </c>
      <c r="F6" s="158">
        <v>298.95831440000001</v>
      </c>
      <c r="G6" s="158">
        <v>317.04085400000002</v>
      </c>
      <c r="H6" s="158">
        <v>304.5170579</v>
      </c>
      <c r="I6" s="158">
        <v>334.0152683</v>
      </c>
      <c r="J6" s="158">
        <v>345.87379546229533</v>
      </c>
      <c r="K6" s="158">
        <v>314.01711226650048</v>
      </c>
      <c r="L6" s="157">
        <f t="shared" ref="L6:N37" si="4">TREND($C6:$K6,$C$3:$K$3,L$3,TRUE)</f>
        <v>331.39855340760732</v>
      </c>
      <c r="M6" s="158">
        <f t="shared" si="3"/>
        <v>334.32750808848868</v>
      </c>
      <c r="N6" s="159">
        <f t="shared" si="3"/>
        <v>337.25646276937005</v>
      </c>
      <c r="O6" s="158"/>
      <c r="P6" s="564">
        <f>INDEX(EquitySolution!$V$13:$BT$173,ROW(2:2),(1+EquitySolution!$CB$12))</f>
        <v>0.75271594578961154</v>
      </c>
      <c r="Q6" s="69">
        <f>INDEX(EquitySolution!$V$13:$BT$173,ROW(2:2),(1+EquitySolution!$CB$12))</f>
        <v>0.75271594578961154</v>
      </c>
      <c r="R6" s="69">
        <f>INDEX(EquitySolution!$V$13:$BT$173,ROW(2:2),(1+EquitySolution!$CB$12)+2)</f>
        <v>0.65</v>
      </c>
      <c r="S6" s="69">
        <f>INDEX(EquitySolution!$V$13:$BT$173,ROW(2:2),(1+EquitySolution!$CB$12)+3)</f>
        <v>0.65</v>
      </c>
      <c r="T6" s="69">
        <f>INDEX(EquitySolution!$V$13:$BT$173,ROW(2:2),(1+EquitySolution!$CB$12)+4)</f>
        <v>0.65</v>
      </c>
      <c r="U6" s="69">
        <f>INDEX(EquitySolution!$V$13:$BT$173,ROW(2:2),(1+EquitySolution!$CB$12)+5)</f>
        <v>0.65</v>
      </c>
      <c r="V6" s="2">
        <f>INDEX(EquitySolution!$V$13:$BT$173,ROW(2:2),(1+EquitySolution!$CB$12)+6)</f>
        <v>0.65</v>
      </c>
      <c r="W6" s="2">
        <f>INDEX(EquitySolution!$V$13:$BT$173,ROW(2:2),(1+EquitySolution!$CB$12)+6)</f>
        <v>0.65</v>
      </c>
      <c r="X6" s="2">
        <f>INDEX(EquitySolution!$V$13:$BT$173,ROW(2:2),(1+EquitySolution!$CB$12)+6)</f>
        <v>0.65</v>
      </c>
      <c r="Y6" s="350">
        <f>INDEX(EquitySolution!$V$13:$BT$173,ROW(2:2),(1+EquitySolution!$CB$12)+7)</f>
        <v>0.65</v>
      </c>
      <c r="Z6" s="2">
        <f>INDEX(EquitySolution!$V$13:$BT$173,ROW(2:2),(1+EquitySolution!$CB$12)+8)</f>
        <v>0.65</v>
      </c>
      <c r="AA6" s="2">
        <f>INDEX(EquitySolution!$V$13:$BT$173,ROW(2:2),(1+EquitySolution!$CB$12)+9)</f>
        <v>0.65</v>
      </c>
      <c r="AB6" s="3">
        <f>INDEX(EquitySolution!$V$13:$BT$173,ROW(2:2),(1+EquitySolution!$CB$12)+10)</f>
        <v>0.65</v>
      </c>
      <c r="AD6" s="185" t="s">
        <v>201</v>
      </c>
      <c r="AE6" s="287"/>
      <c r="AF6" s="288">
        <f>0*IniBaseCC!DK188</f>
        <v>0</v>
      </c>
      <c r="AG6" s="288">
        <f>0*IniBaseCC!DL188</f>
        <v>0</v>
      </c>
      <c r="AH6" s="288">
        <f>0*IniBaseCC!DM188</f>
        <v>0</v>
      </c>
      <c r="AI6" s="288">
        <f>0*IniBaseCC!DN188</f>
        <v>0</v>
      </c>
      <c r="AJ6" s="288">
        <f>0*IniBaseCC!DO188</f>
        <v>0</v>
      </c>
      <c r="AK6" s="568">
        <f>0*IniBaseCC!DP188</f>
        <v>0</v>
      </c>
      <c r="AL6" s="291">
        <f>0*IniBaseCC!DQ188</f>
        <v>0</v>
      </c>
      <c r="AM6" s="570">
        <f>0*IniBaseCC!DQ188</f>
        <v>0</v>
      </c>
      <c r="AN6" s="289">
        <f>0*IniBaseCC!DS188</f>
        <v>0</v>
      </c>
      <c r="AO6" s="289">
        <f>0*IniBaseCC!DT188</f>
        <v>0</v>
      </c>
      <c r="AP6" s="289">
        <f>0*IniBaseCC!DU188</f>
        <v>0</v>
      </c>
      <c r="AQ6" s="290">
        <f>0*IniBaseCC!DV188</f>
        <v>0</v>
      </c>
      <c r="AS6" s="112" t="s">
        <v>1</v>
      </c>
      <c r="AT6" s="600">
        <v>0</v>
      </c>
      <c r="AU6" s="600">
        <f>MAX(-(AdjBaseCC!$BU$1),(IniBaseCC!DW8-AF$9+IniBaseCC!DK8-AdjBaseCC!AF$7))</f>
        <v>-4000</v>
      </c>
      <c r="AV6" s="600">
        <f>MAX(-(AdjBaseCC!$BU$1),(IniBaseCC!DX8-AG$9+IniBaseCC!DL8-AdjBaseCC!AG$7))</f>
        <v>-4000</v>
      </c>
      <c r="AW6" s="600">
        <f>MAX(-(AdjBaseCC!$BU$1),(IniBaseCC!DY8-AH$9+IniBaseCC!DM8-AdjBaseCC!AH$7))</f>
        <v>-2473.5281568732248</v>
      </c>
      <c r="AX6" s="600">
        <f>MAX(-(AdjBaseCC!$BU$1),(IniBaseCC!DZ8-AI$9+IniBaseCC!DN8-AdjBaseCC!AI$7))</f>
        <v>-3593.4307319011637</v>
      </c>
      <c r="AY6" s="600">
        <f>MAX(-(AdjBaseCC!$BU$1),(IniBaseCC!EA8-AJ$9+IniBaseCC!DO8-AdjBaseCC!AJ$7))</f>
        <v>-3235.5474281429088</v>
      </c>
      <c r="AZ6" s="600">
        <f>MAX(-(AdjBaseCC!$BU$1),(IniBaseCC!EB8-AK$9+IniBaseCC!DP8-AdjBaseCC!AK$7))</f>
        <v>-4000</v>
      </c>
      <c r="BA6" s="601">
        <f>MAX(-(AdjBaseCC!$BU$1),(IniBaseCC!EC8-AL$9+IniBaseCC!DQ8-AdjBaseCC!AL$7))</f>
        <v>-3440.201600509994</v>
      </c>
      <c r="BB6" s="600">
        <f>MAX(-(AdjBaseCC!$BU$1),(IniBaseCC!ED8-AM$9+IniBaseCC!DR8-AdjBaseCC!AM$7))</f>
        <v>-3505.8483299791674</v>
      </c>
      <c r="BC6" s="600">
        <f>MAX(-(AdjBaseCC!$BU$1),(IniBaseCC!EE8-AN$9+IniBaseCC!DS8-AdjBaseCC!AN$7))</f>
        <v>-3548.5396475311309</v>
      </c>
      <c r="BD6" s="600">
        <f>MAX(-(AdjBaseCC!$BU$1),(IniBaseCC!EF8-AO$9+IniBaseCC!DT8-AdjBaseCC!AO$7))</f>
        <v>-3589.7102490951579</v>
      </c>
      <c r="BE6" s="601">
        <f>MAX(-(AdjBaseCC!$BU$1),(IniBaseCC!EG8-AP$9+IniBaseCC!DU8-AdjBaseCC!AP$7))</f>
        <v>-3629.4399673965017</v>
      </c>
      <c r="BF6" s="600">
        <f>MAX((AdjBaseCC!AF$7+AdjBaseCC!AF$9)*IniBaseCC!CJ8-IniBaseCC!AA8,0)</f>
        <v>1197768.2753840992</v>
      </c>
      <c r="BG6" s="600">
        <f>MAX((AdjBaseCC!AG$7+AdjBaseCC!AG$9)*IniBaseCC!CK8-IniBaseCC!AB8,0)</f>
        <v>1236019.7633695863</v>
      </c>
      <c r="BH6" s="600">
        <f>MAX((AdjBaseCC!AH$7+AdjBaseCC!AH$9)*IniBaseCC!CL8-IniBaseCC!AC8,0)</f>
        <v>737111.3907482205</v>
      </c>
      <c r="BI6" s="600">
        <f>MAX((AdjBaseCC!AI$7+AdjBaseCC!AI$9)*IniBaseCC!CM8-IniBaseCC!AD8,0)</f>
        <v>1121150.3883531624</v>
      </c>
      <c r="BJ6" s="600">
        <f>MAX((AdjBaseCC!AJ$7+AdjBaseCC!AJ$9)*IniBaseCC!CN8-IniBaseCC!AE8,0)</f>
        <v>1093615.0307123046</v>
      </c>
      <c r="BK6" s="600">
        <f>MAX((AdjBaseCC!AK$7+AdjBaseCC!AK$9)*IniBaseCC!CO8-IniBaseCC!AF8,0)</f>
        <v>2338347.7318609636</v>
      </c>
      <c r="BL6" s="600">
        <f>MAX((AdjBaseCC!AL$7+AdjBaseCC!AL$9)*IniBaseCC!CP8-IniBaseCC!AG8,0)</f>
        <v>1472406.2850182783</v>
      </c>
      <c r="BM6" s="600">
        <f>MAX((AdjBaseCC!AM$7+AdjBaseCC!AM$9)*IniBaseCC!CQ8-IniBaseCC!AH8,0)</f>
        <v>1609184.3834604379</v>
      </c>
      <c r="BN6" s="603">
        <f>MAX((AdjBaseCC!AN$7+AdjBaseCC!AN$9)*IniBaseCC!CR8-IniBaseCC!AI8,0)</f>
        <v>1658860.7661847435</v>
      </c>
      <c r="BO6" s="600">
        <f>MAX((AdjBaseCC!AO$7+AdjBaseCC!AO$9)*IniBaseCC!CS8-IniBaseCC!AJ8,0)</f>
        <v>1708537.1489090361</v>
      </c>
      <c r="BP6" s="600">
        <f>MAX((AdjBaseCC!AP$7+AdjBaseCC!AP$9)*IniBaseCC!CT8-IniBaseCC!AK8,0)</f>
        <v>1758213.5316333342</v>
      </c>
      <c r="BQ6" s="600">
        <f>MAX((AdjBaseCC!AQ$7+AdjBaseCC!AQ$9)*IniBaseCC!CU8-IniBaseCC!AL8,0)</f>
        <v>1807889.9143576194</v>
      </c>
      <c r="BR6" s="603">
        <f>IFERROR(BF6/SUM(BF$5:BF$182)*BR$4/IniBaseCC!CK8,0)</f>
        <v>4161.8557962073228</v>
      </c>
      <c r="BS6" s="600">
        <f>IFERROR(BG6/SUM(BG$5:BG$182)*BS$4/IniBaseCC!CL8,0)</f>
        <v>1733.620929101525</v>
      </c>
      <c r="BT6" s="600">
        <f>IFERROR(BH6/SUM(BH$5:BH$182)*BT$4/IniBaseCC!CM8,0)</f>
        <v>2124.734783297572</v>
      </c>
      <c r="BU6" s="600">
        <f>IFERROR(BI6/SUM(BI$5:BI$182)*BU$4/IniBaseCC!CN8,0)</f>
        <v>903.22278476304814</v>
      </c>
      <c r="BV6" s="600">
        <f>IFERROR(BJ6/SUM(BJ$5:BJ$182)*BV$4/IniBaseCC!CO8,0)</f>
        <v>568.31858947197986</v>
      </c>
      <c r="BW6" s="600">
        <f>IFERROR(BK6/SUM(BK$5:BK$182)*BW$4/IniBaseCC!CP8,0)</f>
        <v>1458.0386315766775</v>
      </c>
      <c r="BX6" s="600">
        <f>IFERROR(BL6/SUM(BL$5:BL$182)*BX$4/IniBaseCC!CQ8,0)</f>
        <v>156.43817057986337</v>
      </c>
      <c r="BY6" s="603">
        <f>IFERROR(BM6/SUM(BM$5:BM$182)*BY$4/IniBaseCC!CR8,0)</f>
        <v>123.55312990899772</v>
      </c>
      <c r="BZ6" s="600">
        <f>IFERROR(BN6/SUM(BN$5:BN$182)*BZ$4/IniBaseCC!CS8,0)</f>
        <v>1103.1858318503887</v>
      </c>
      <c r="CA6" s="600">
        <f>IFERROR(BO6/SUM(BO$5:BO$182)*CA$4/IniBaseCC!CT8,0)</f>
        <v>1059.883148494732</v>
      </c>
      <c r="CB6" s="600">
        <f>IFERROR(BP6/SUM(BP$5:BP$182)*CB$4/IniBaseCC!CU8,0)</f>
        <v>876.62248321473396</v>
      </c>
      <c r="CC6" s="603">
        <f>(IniBaseCC!CW8+AT6)*P6</f>
        <v>18022.003920522358</v>
      </c>
      <c r="CD6" s="600">
        <f>((IniBaseCC!CX8+AU6)-(BR6/Q6))*Q6</f>
        <v>10849.284341156588</v>
      </c>
      <c r="CE6" s="600">
        <f>((IniBaseCC!CY8+AV6)-(BS6/R6))*R6</f>
        <v>11937.687031111487</v>
      </c>
      <c r="CF6" s="600">
        <f>((IniBaseCC!CZ8+AW6)-(BT6/S6))*S6</f>
        <v>12612.557351437405</v>
      </c>
      <c r="CG6" s="600">
        <f>((IniBaseCC!DA8+AX6)-(BU6/T6))*T6</f>
        <v>13162.121874167759</v>
      </c>
      <c r="CH6" s="600">
        <f>((IniBaseCC!DB8+AY6)-(BV6/U6))*U6</f>
        <v>14259.854955693349</v>
      </c>
      <c r="CI6" s="600">
        <f>((IniBaseCC!DC8+AZ6)-(BW6/V6))*V6</f>
        <v>13153.543826575466</v>
      </c>
      <c r="CJ6" s="601">
        <f>((IniBaseCC!DD8+BA6)-(BX6/W6))*W6</f>
        <v>15112.932120217161</v>
      </c>
      <c r="CK6" s="600">
        <f>((IniBaseCC!DE8+BB6)-(BY6/Y6))*Y6</f>
        <v>15245.7893093448</v>
      </c>
      <c r="CL6" s="600">
        <f>((IniBaseCC!DF8+BC6)-(BZ6/Z6))*Z6</f>
        <v>14481.080468973514</v>
      </c>
      <c r="CM6" s="600">
        <f>((IniBaseCC!DG8+BD6)-(CA6/AA6))*AA6</f>
        <v>14731.651167904958</v>
      </c>
      <c r="CN6" s="601">
        <f>((IniBaseCC!DH8+BE6)-(CB6/AB6))*AB6</f>
        <v>15114.925910193158</v>
      </c>
      <c r="CO6" s="600">
        <f>CC6*IniBaseCC!CJ8</f>
        <v>5190337.1291104387</v>
      </c>
      <c r="CP6" s="600">
        <f>IniBaseCC!CJ8*CD6</f>
        <v>3124593.8902530973</v>
      </c>
      <c r="CQ6" s="600">
        <f>IniBaseCC!CK8*CE6</f>
        <v>3676807.6055823378</v>
      </c>
      <c r="CR6" s="600">
        <f>IniBaseCC!CL8*CF6</f>
        <v>3758542.0907283467</v>
      </c>
      <c r="CS6" s="600">
        <f>IniBaseCC!CM8*CG6</f>
        <v>4106582.0247403407</v>
      </c>
      <c r="CT6" s="600">
        <f>IniBaseCC!CN8*CH6</f>
        <v>4819830.9750243519</v>
      </c>
      <c r="CU6" s="600">
        <f>IniBaseCC!CO8*CI6</f>
        <v>5458720.688028818</v>
      </c>
      <c r="CV6" s="601">
        <f>IniBaseCC!CP8*CJ6</f>
        <v>6468334.9474529447</v>
      </c>
      <c r="CW6" s="600">
        <f>IniBaseCC!CQ8*CK6</f>
        <v>6997817.2929892633</v>
      </c>
      <c r="CX6" s="600">
        <f>IniBaseCC!CR8*CL6</f>
        <v>6769572.451771114</v>
      </c>
      <c r="CY6" s="600">
        <f>IniBaseCC!CS8*CM6</f>
        <v>7011589.1084744725</v>
      </c>
      <c r="CZ6" s="600">
        <f>IniBaseCC!CT8*CN6</f>
        <v>7322139.9179113777</v>
      </c>
      <c r="DA6" s="603">
        <f t="shared" ref="DA6:DA69" si="5">CC6</f>
        <v>18022.003920522358</v>
      </c>
      <c r="DB6" s="600">
        <f t="shared" ref="DB6:DB69" si="6">CD6</f>
        <v>10849.284341156588</v>
      </c>
      <c r="DC6" s="600">
        <f>IF(IniBaseCC!EI8&gt;IniBaseCC!EJ8,MIN((AdjBaseCC!DB6-(AdjBaseCC!$DG$1*(IniBaseCC!EI8-IniBaseCC!EJ8))),AdjBaseCC!CE6),MAX((AdjBaseCC!DB6-(AdjBaseCC!$DG$1*(IniBaseCC!EI8-IniBaseCC!EJ8))),AdjBaseCC!CE6))</f>
        <v>11937.687031111487</v>
      </c>
      <c r="DD6" s="600">
        <f>IF(IniBaseCC!EJ8&gt;IniBaseCC!EK8,MIN((AdjBaseCC!DC6-(AdjBaseCC!$DG$1*(IniBaseCC!EJ8-IniBaseCC!EK8))),AdjBaseCC!CF6),MAX((AdjBaseCC!DC6-(AdjBaseCC!$DG$1*(IniBaseCC!EJ8-IniBaseCC!EK8))),AdjBaseCC!CF6))</f>
        <v>12612.557351437405</v>
      </c>
      <c r="DE6" s="600">
        <f>IF(IniBaseCC!EK8&gt;IniBaseCC!EL8,MIN((AdjBaseCC!DD6-(AdjBaseCC!$DG$1*(IniBaseCC!EK8-IniBaseCC!EL8))),AdjBaseCC!CG6),MAX((AdjBaseCC!DD6-(AdjBaseCC!$DG$1*(IniBaseCC!EK8-IniBaseCC!EL8))),AdjBaseCC!CG6))</f>
        <v>12530.083569493678</v>
      </c>
      <c r="DF6" s="600">
        <f>IF(IniBaseCC!EL8&gt;IniBaseCC!EM8,MIN((AdjBaseCC!DE6-(AdjBaseCC!$DG$1*(IniBaseCC!EL8-IniBaseCC!EM8))),AdjBaseCC!CH6),MAX((AdjBaseCC!DE6-(AdjBaseCC!$DG$1*(IniBaseCC!EL8-IniBaseCC!EM8))),AdjBaseCC!CH6))</f>
        <v>14259.854955693349</v>
      </c>
      <c r="DG6" s="600">
        <f>IF(IniBaseCC!EM8&gt;IniBaseCC!EN8,MIN((AdjBaseCC!DF6-(AdjBaseCC!$DG$1*(IniBaseCC!EM8-IniBaseCC!EN8))),AdjBaseCC!CI6),MAX((AdjBaseCC!DF6-(AdjBaseCC!$DG$1*(IniBaseCC!EM8-IniBaseCC!EN8))),AdjBaseCC!CI6))</f>
        <v>13153.543826575466</v>
      </c>
      <c r="DH6" s="600">
        <f>IF(IniBaseCC!EN8&gt;IniBaseCC!EO8,MIN((AdjBaseCC!DG6-(AdjBaseCC!$DG$1*(IniBaseCC!EN8-IniBaseCC!EO8))),AdjBaseCC!CJ6),MAX((AdjBaseCC!DG6-(AdjBaseCC!$DG$1*(IniBaseCC!EN8-IniBaseCC!EO8))),AdjBaseCC!CJ6))</f>
        <v>15112.932120217161</v>
      </c>
      <c r="DI6" s="603">
        <f>IF(IniBaseCC!EO8&gt;IniBaseCC!EP8,MIN((AdjBaseCC!DH6-(AdjBaseCC!$DG$1*(IniBaseCC!EO8-IniBaseCC!EP8))),AdjBaseCC!CK6),MAX((AdjBaseCC!DH6-(AdjBaseCC!$DG$1*(IniBaseCC!EO8-IniBaseCC!EP8))),AdjBaseCC!CK6))</f>
        <v>15245.7893093448</v>
      </c>
      <c r="DJ6" s="600">
        <f>IF(IniBaseCC!EP8&gt;IniBaseCC!EQ8,MIN((AdjBaseCC!DI6-(AdjBaseCC!$DG$1*(IniBaseCC!EP8-IniBaseCC!EQ8))),AdjBaseCC!CL6),MAX((AdjBaseCC!DI6-(AdjBaseCC!$DG$1*(IniBaseCC!EP8-IniBaseCC!EQ8))),AdjBaseCC!CL6))</f>
        <v>15267.320354187286</v>
      </c>
      <c r="DK6" s="600">
        <f>IF(IniBaseCC!EQ8&gt;IniBaseCC!ER8,MIN((AdjBaseCC!DJ6-(AdjBaseCC!$DG$1*(IniBaseCC!EQ8-IniBaseCC!ER8))),AdjBaseCC!CM6),MAX((AdjBaseCC!DJ6-(AdjBaseCC!$DG$1*(IniBaseCC!EQ8-IniBaseCC!ER8))),AdjBaseCC!CM6))</f>
        <v>15288.084437361549</v>
      </c>
      <c r="DL6" s="600">
        <f>IF(IniBaseCC!ER8&gt;IniBaseCC!ES8,MIN((AdjBaseCC!DK6-(AdjBaseCC!$DG$1*(IniBaseCC!ER8-IniBaseCC!ES8))),AdjBaseCC!CN6),MAX((AdjBaseCC!DK6-(AdjBaseCC!$DG$1*(IniBaseCC!ER8-IniBaseCC!ES8))),AdjBaseCC!CN6))</f>
        <v>15308.121821901968</v>
      </c>
      <c r="DM6" s="603">
        <f>DA6*IniBaseCC!CJ8</f>
        <v>5190337.1291104387</v>
      </c>
      <c r="DN6" s="600">
        <f>DB6*IniBaseCC!CJ8</f>
        <v>3124593.8902530973</v>
      </c>
      <c r="DO6" s="600">
        <f>DC6*IniBaseCC!CK8</f>
        <v>3676807.6055823378</v>
      </c>
      <c r="DP6" s="600">
        <f>DD6*IniBaseCC!CL8</f>
        <v>3758542.0907283467</v>
      </c>
      <c r="DQ6" s="600">
        <f>DE6*IniBaseCC!CM8</f>
        <v>3909386.0736820274</v>
      </c>
      <c r="DR6" s="600">
        <f>DF6*IniBaseCC!CN8</f>
        <v>4819830.9750243519</v>
      </c>
      <c r="DS6" s="600">
        <f>DG6*IniBaseCC!CO8</f>
        <v>5458720.688028818</v>
      </c>
      <c r="DT6" s="600">
        <f>DH6*IniBaseCC!CP8</f>
        <v>6468334.9474529447</v>
      </c>
      <c r="DU6" s="603">
        <f>DI6*IniBaseCC!CQ8</f>
        <v>6997817.2929892633</v>
      </c>
      <c r="DV6" s="600">
        <f>DJ6*IniBaseCC!CR8</f>
        <v>7137121.5361664798</v>
      </c>
      <c r="DW6" s="600">
        <f>DK6*IniBaseCC!CS8</f>
        <v>7276425.7793436972</v>
      </c>
      <c r="DX6" s="601">
        <f>DL6*IniBaseCC!CT8</f>
        <v>7415730.0225209137</v>
      </c>
      <c r="DZ6" s="112" t="s">
        <v>1</v>
      </c>
      <c r="EA6" s="89">
        <f t="shared" ref="EA6:EA69" si="7">IFERROR(AVERAGE(EC6:EG6),"")</f>
        <v>0.51741075299026418</v>
      </c>
      <c r="EB6" s="7">
        <f>IFERROR(AdjBaseCC!CO6/IniBaseCC!AA8,"")</f>
        <v>0.87579178991110174</v>
      </c>
      <c r="EC6" s="7">
        <f>IFERROR(AdjBaseCC!CP6/IniBaseCC!AB8,"")</f>
        <v>0.46468740471786646</v>
      </c>
      <c r="ED6" s="7">
        <f>IFERROR(AdjBaseCC!CQ6/IniBaseCC!AC8,"")</f>
        <v>0.52560685688841013</v>
      </c>
      <c r="EE6" s="7">
        <f>IFERROR(AdjBaseCC!CR6/IniBaseCC!AD8,"")</f>
        <v>0.5384031173497007</v>
      </c>
      <c r="EF6" s="7">
        <f>IFERROR(AdjBaseCC!CS6/IniBaseCC!AE8,"")</f>
        <v>0.51685357367440254</v>
      </c>
      <c r="EG6" s="7">
        <f>IFERROR(AdjBaseCC!CT6/IniBaseCC!AF8,"")</f>
        <v>0.54150281232094133</v>
      </c>
      <c r="EH6" s="10">
        <f t="shared" ref="EH6:EH69" si="8">IFERROR(AVERAGE(EI6:EM6),"")</f>
        <v>0.57816562758152423</v>
      </c>
      <c r="EI6" s="7">
        <f>IFERROR(CU6/IniBaseCC!AG8,"")</f>
        <v>0.53082163004407901</v>
      </c>
      <c r="EJ6" s="7">
        <f>IFERROR(CW6/IniBaseCC!AI8,"")</f>
        <v>0.61361394376656209</v>
      </c>
      <c r="EK6" s="7">
        <f>IFERROR(CX6/IniBaseCC!AJ8,"")</f>
        <v>0.57648525397335082</v>
      </c>
      <c r="EL6" s="7">
        <f>IFERROR(CY6/IniBaseCC!AK8,"")</f>
        <v>0.58036195498298471</v>
      </c>
      <c r="EM6" s="19">
        <f>IFERROR(CZ6/IniBaseCC!AL8,"")</f>
        <v>0.58954535514064488</v>
      </c>
      <c r="EO6" s="109" t="s">
        <v>242</v>
      </c>
      <c r="EP6" s="31">
        <f>COUNTIF(EA5:EA182,"&gt;0.7")-COUNTIF(EA5:EA182,"&gt;=0.75")</f>
        <v>15</v>
      </c>
      <c r="EQ6" s="91">
        <f>SUM($EP$3:EP6)/$EP$13</f>
        <v>0.31927710843373491</v>
      </c>
      <c r="ER6" s="35">
        <f>COUNTIF(EH5:EH182,"&gt;0.7")-COUNTIF(EH5:EH182,"&gt;=0.75")</f>
        <v>1</v>
      </c>
      <c r="ES6" s="91">
        <f>SUM($ER$3:ER6)/$ER$13</f>
        <v>0.18674698795180722</v>
      </c>
      <c r="ET6" s="183">
        <f>SUMIFS(IniBaseCC!$CI$7:$CI$184,AdjBaseCC!$EA$5:$EA$182,"&lt;=.75",AdjBaseCC!$EA$5:$EA$182,"&gt;.7")</f>
        <v>5739.2857142857138</v>
      </c>
      <c r="EU6" s="91">
        <f>SUM($ET$3:ET6)/$ET$13</f>
        <v>0.59111056122803363</v>
      </c>
      <c r="EV6" s="183">
        <f>SUMIFS(IniBaseCC!$CV$7:$CV$184,AdjBaseCC!$EH$5:$EH$182,"&lt;=.75",AdjBaseCC!$EH$5:$EH$182,"&gt;.7")</f>
        <v>1513.8096879481056</v>
      </c>
      <c r="EW6" s="91">
        <f>SUM($EV$3:EV6)/$EV$13</f>
        <v>0.48415858240340948</v>
      </c>
      <c r="EX6" s="90"/>
      <c r="EY6" s="124"/>
    </row>
    <row r="7" spans="1:155" x14ac:dyDescent="0.25">
      <c r="A7" s="107">
        <v>3</v>
      </c>
      <c r="B7" s="112" t="s">
        <v>2</v>
      </c>
      <c r="C7" s="157">
        <v>259.23556180000003</v>
      </c>
      <c r="D7" s="158">
        <v>247.2059672</v>
      </c>
      <c r="E7" s="158">
        <v>265.40619559999999</v>
      </c>
      <c r="F7" s="158">
        <v>249.2371004</v>
      </c>
      <c r="G7" s="158">
        <v>265.9082793</v>
      </c>
      <c r="H7" s="158">
        <v>262.53198079999999</v>
      </c>
      <c r="I7" s="158">
        <v>237.2785485</v>
      </c>
      <c r="J7" s="158">
        <v>248.11378942053898</v>
      </c>
      <c r="K7" s="158">
        <v>245.01893601916305</v>
      </c>
      <c r="L7" s="157">
        <f t="shared" si="4"/>
        <v>245.23430792704448</v>
      </c>
      <c r="M7" s="158">
        <f t="shared" si="3"/>
        <v>243.61591708934884</v>
      </c>
      <c r="N7" s="159">
        <f t="shared" si="3"/>
        <v>241.99752625165365</v>
      </c>
      <c r="O7" s="158"/>
      <c r="P7" s="564">
        <f>INDEX(EquitySolution!$V$13:$BT$173,ROW(3:3),(1+EquitySolution!$CB$12))</f>
        <v>0.81590804373950598</v>
      </c>
      <c r="Q7" s="69">
        <f>INDEX(EquitySolution!$V$13:$BT$173,ROW(3:3),(1+EquitySolution!$CB$12))</f>
        <v>0.81590804373950598</v>
      </c>
      <c r="R7" s="69">
        <f>INDEX(EquitySolution!$V$13:$BT$173,ROW(3:3),(1+EquitySolution!$CB$12)+2)</f>
        <v>0.87026519149840786</v>
      </c>
      <c r="S7" s="69">
        <f>INDEX(EquitySolution!$V$13:$BT$173,ROW(3:3),(1+EquitySolution!$CB$12)+3)</f>
        <v>0.8762854193596874</v>
      </c>
      <c r="T7" s="69">
        <f>INDEX(EquitySolution!$V$13:$BT$173,ROW(3:3),(1+EquitySolution!$CB$12)+4)</f>
        <v>0.86717708896796086</v>
      </c>
      <c r="U7" s="69">
        <f>INDEX(EquitySolution!$V$13:$BT$173,ROW(3:3),(1+EquitySolution!$CB$12)+5)</f>
        <v>0.87526893583823862</v>
      </c>
      <c r="V7" s="2">
        <f>INDEX(EquitySolution!$V$13:$BT$173,ROW(3:3),(1+EquitySolution!$CB$12)+6)</f>
        <v>0.86692582046058875</v>
      </c>
      <c r="W7" s="2">
        <f>INDEX(EquitySolution!$V$13:$BT$173,ROW(3:3),(1+EquitySolution!$CB$12)+6)</f>
        <v>0.86692582046058875</v>
      </c>
      <c r="X7" s="2">
        <f>INDEX(EquitySolution!$V$13:$BT$173,ROW(3:3),(1+EquitySolution!$CB$12)+6)</f>
        <v>0.86692582046058875</v>
      </c>
      <c r="Y7" s="350">
        <f>INDEX(EquitySolution!$V$13:$BT$173,ROW(3:3),(1+EquitySolution!$CB$12)+7)</f>
        <v>0.8686154938846371</v>
      </c>
      <c r="Z7" s="2">
        <f>INDEX(EquitySolution!$V$13:$BT$173,ROW(3:3),(1+EquitySolution!$CB$12)+8)</f>
        <v>0.88125361027846749</v>
      </c>
      <c r="AA7" s="2">
        <f>INDEX(EquitySolution!$V$13:$BT$173,ROW(3:3),(1+EquitySolution!$CB$12)+9)</f>
        <v>0.87473795673867039</v>
      </c>
      <c r="AB7" s="3">
        <f>INDEX(EquitySolution!$V$13:$BT$173,ROW(3:3),(1+EquitySolution!$CB$12)+10)</f>
        <v>0.87737992224911654</v>
      </c>
      <c r="AD7" s="112" t="s">
        <v>187</v>
      </c>
      <c r="AE7" s="268"/>
      <c r="AF7" s="269">
        <f t="shared" ref="AF7:AK7" si="9">AE4/AE10+AF6</f>
        <v>2794.2364586164449</v>
      </c>
      <c r="AG7" s="269">
        <f t="shared" si="9"/>
        <v>2811.6885336894265</v>
      </c>
      <c r="AH7" s="269">
        <f t="shared" si="9"/>
        <v>2801.5952186317882</v>
      </c>
      <c r="AI7" s="269">
        <f t="shared" si="9"/>
        <v>2735.7101401064497</v>
      </c>
      <c r="AJ7" s="269">
        <f t="shared" si="9"/>
        <v>2694.3750192722787</v>
      </c>
      <c r="AK7" s="269">
        <f t="shared" si="9"/>
        <v>2603.0272681241436</v>
      </c>
      <c r="AL7" s="636">
        <f t="shared" ref="AL7" si="10">AK4/AK10+AL6</f>
        <v>2535.6026798665507</v>
      </c>
      <c r="AM7" s="269">
        <f t="shared" ref="AM7" si="11">AL4/AL10+AM6</f>
        <v>2463.1301169180733</v>
      </c>
      <c r="AN7" s="269">
        <f t="shared" ref="AN7" si="12">AM4/AM10+AN6</f>
        <v>2419.5586200946555</v>
      </c>
      <c r="AO7" s="269">
        <f t="shared" ref="AO7" si="13">AN4/AN10+AO6</f>
        <v>2377.539192301565</v>
      </c>
      <c r="AP7" s="269">
        <f t="shared" ref="AP7" si="14">AO4/AO10+AP6</f>
        <v>2336.9903548791572</v>
      </c>
      <c r="AQ7" s="636">
        <f t="shared" ref="AQ7" si="15">AP4/AP10+AQ6</f>
        <v>2297.8362342436085</v>
      </c>
      <c r="AS7" s="112" t="s">
        <v>2</v>
      </c>
      <c r="AT7" s="600">
        <v>0</v>
      </c>
      <c r="AU7" s="600">
        <f>MAX(-(AdjBaseCC!$BU$1),(IniBaseCC!DW9-AF$9+IniBaseCC!DK9-AdjBaseCC!AF$7))</f>
        <v>8982.6868380613305</v>
      </c>
      <c r="AV7" s="600">
        <f>MAX(-(AdjBaseCC!$BU$1),(IniBaseCC!DX9-AG$9+IniBaseCC!DL9-AdjBaseCC!AG$7))</f>
        <v>8855.2658381163892</v>
      </c>
      <c r="AW7" s="600">
        <f>MAX(-(AdjBaseCC!$BU$1),(IniBaseCC!DY9-AH$9+IniBaseCC!DM9-AdjBaseCC!AH$7))</f>
        <v>12486.608855835615</v>
      </c>
      <c r="AX7" s="600">
        <f>MAX(-(AdjBaseCC!$BU$1),(IniBaseCC!DZ9-AI$9+IniBaseCC!DN9-AdjBaseCC!AI$7))</f>
        <v>3946.9873450219152</v>
      </c>
      <c r="AY7" s="600">
        <f>MAX(-(AdjBaseCC!$BU$1),(IniBaseCC!EA9-AJ$9+IniBaseCC!DO9-AdjBaseCC!AJ$7))</f>
        <v>4628.6943570767799</v>
      </c>
      <c r="AZ7" s="600">
        <f>MAX(-(AdjBaseCC!$BU$1),(IniBaseCC!EB9-AK$9+IniBaseCC!DP9-AdjBaseCC!AK$7))</f>
        <v>6564.3597848005484</v>
      </c>
      <c r="BA7" s="601">
        <f>MAX(-(AdjBaseCC!$BU$1),(IniBaseCC!EC9-AL$9+IniBaseCC!DQ9-AdjBaseCC!AL$7))</f>
        <v>9729.4790329271818</v>
      </c>
      <c r="BB7" s="600">
        <f>MAX(-(AdjBaseCC!$BU$1),(IniBaseCC!ED9-AM$9+IniBaseCC!DR9-AdjBaseCC!AM$7))</f>
        <v>7583.6993388661467</v>
      </c>
      <c r="BC7" s="600">
        <f>MAX(-(AdjBaseCC!$BU$1),(IniBaseCC!EE9-AN$9+IniBaseCC!DS9-AdjBaseCC!AN$7))</f>
        <v>7677.8174800849893</v>
      </c>
      <c r="BD7" s="600">
        <f>MAX(-(AdjBaseCC!$BU$1),(IniBaseCC!EF9-AO$9+IniBaseCC!DT9-AdjBaseCC!AO$7))</f>
        <v>7768.5830201120643</v>
      </c>
      <c r="BE7" s="601">
        <f>MAX(-(AdjBaseCC!$BU$1),(IniBaseCC!EG9-AP$9+IniBaseCC!DU9-AdjBaseCC!AP$7))</f>
        <v>7856.1719597862993</v>
      </c>
      <c r="BF7" s="600">
        <f>MAX((AdjBaseCC!AF$7+AdjBaseCC!AF$9)*IniBaseCC!CJ9-IniBaseCC!AA9,0)</f>
        <v>0</v>
      </c>
      <c r="BG7" s="600">
        <f>MAX((AdjBaseCC!AG$7+AdjBaseCC!AG$9)*IniBaseCC!CK9-IniBaseCC!AB9,0)</f>
        <v>0</v>
      </c>
      <c r="BH7" s="600">
        <f>MAX((AdjBaseCC!AH$7+AdjBaseCC!AH$9)*IniBaseCC!CL9-IniBaseCC!AC9,0)</f>
        <v>0</v>
      </c>
      <c r="BI7" s="600">
        <f>MAX((AdjBaseCC!AI$7+AdjBaseCC!AI$9)*IniBaseCC!CM9-IniBaseCC!AD9,0)</f>
        <v>0</v>
      </c>
      <c r="BJ7" s="600">
        <f>MAX((AdjBaseCC!AJ$7+AdjBaseCC!AJ$9)*IniBaseCC!CN9-IniBaseCC!AE9,0)</f>
        <v>0</v>
      </c>
      <c r="BK7" s="600">
        <f>MAX((AdjBaseCC!AK$7+AdjBaseCC!AK$9)*IniBaseCC!CO9-IniBaseCC!AF9,0)</f>
        <v>0</v>
      </c>
      <c r="BL7" s="600">
        <f>MAX((AdjBaseCC!AL$7+AdjBaseCC!AL$9)*IniBaseCC!CP9-IniBaseCC!AG9,0)</f>
        <v>0</v>
      </c>
      <c r="BM7" s="600">
        <f>MAX((AdjBaseCC!AM$7+AdjBaseCC!AM$9)*IniBaseCC!CQ9-IniBaseCC!AH9,0)</f>
        <v>0</v>
      </c>
      <c r="BN7" s="603">
        <f>MAX((AdjBaseCC!AN$7+AdjBaseCC!AN$9)*IniBaseCC!CR9-IniBaseCC!AI9,0)</f>
        <v>0</v>
      </c>
      <c r="BO7" s="600">
        <f>MAX((AdjBaseCC!AO$7+AdjBaseCC!AO$9)*IniBaseCC!CS9-IniBaseCC!AJ9,0)</f>
        <v>0</v>
      </c>
      <c r="BP7" s="600">
        <f>MAX((AdjBaseCC!AP$7+AdjBaseCC!AP$9)*IniBaseCC!CT9-IniBaseCC!AK9,0)</f>
        <v>0</v>
      </c>
      <c r="BQ7" s="600">
        <f>MAX((AdjBaseCC!AQ$7+AdjBaseCC!AQ$9)*IniBaseCC!CU9-IniBaseCC!AL9,0)</f>
        <v>0</v>
      </c>
      <c r="BR7" s="603">
        <f>IFERROR(BF7/SUM(BF$5:BF$182)*BR$4/IniBaseCC!CK9,0)</f>
        <v>0</v>
      </c>
      <c r="BS7" s="600">
        <f>IFERROR(BG7/SUM(BG$5:BG$182)*BS$4/IniBaseCC!CL9,0)</f>
        <v>0</v>
      </c>
      <c r="BT7" s="600">
        <f>IFERROR(BH7/SUM(BH$5:BH$182)*BT$4/IniBaseCC!CM9,0)</f>
        <v>0</v>
      </c>
      <c r="BU7" s="600">
        <f>IFERROR(BI7/SUM(BI$5:BI$182)*BU$4/IniBaseCC!CN9,0)</f>
        <v>0</v>
      </c>
      <c r="BV7" s="600">
        <f>IFERROR(BJ7/SUM(BJ$5:BJ$182)*BV$4/IniBaseCC!CO9,0)</f>
        <v>0</v>
      </c>
      <c r="BW7" s="600">
        <f>IFERROR(BK7/SUM(BK$5:BK$182)*BW$4/IniBaseCC!CP9,0)</f>
        <v>0</v>
      </c>
      <c r="BX7" s="600">
        <f>IFERROR(BL7/SUM(BL$5:BL$182)*BX$4/IniBaseCC!CQ9,0)</f>
        <v>0</v>
      </c>
      <c r="BY7" s="603">
        <f>IFERROR(BM7/SUM(BM$5:BM$182)*BY$4/IniBaseCC!CR9,0)</f>
        <v>0</v>
      </c>
      <c r="BZ7" s="600">
        <f>IFERROR(BN7/SUM(BN$5:BN$182)*BZ$4/IniBaseCC!CS9,0)</f>
        <v>0</v>
      </c>
      <c r="CA7" s="600">
        <f>IFERROR(BO7/SUM(BO$5:BO$182)*CA$4/IniBaseCC!CT9,0)</f>
        <v>0</v>
      </c>
      <c r="CB7" s="600">
        <f>IFERROR(BP7/SUM(BP$5:BP$182)*CB$4/IniBaseCC!CU9,0)</f>
        <v>0</v>
      </c>
      <c r="CC7" s="603">
        <f>(IniBaseCC!CW9+AT7)*P7</f>
        <v>19534.989321415334</v>
      </c>
      <c r="CD7" s="600">
        <f>((IniBaseCC!CX9+AU7)-(BR7/Q7))*Q7</f>
        <v>26864.035766982564</v>
      </c>
      <c r="CE7" s="600">
        <f>((IniBaseCC!CY9+AV7)-(BS7/R7))*R7</f>
        <v>29491.587986415125</v>
      </c>
      <c r="CF7" s="600">
        <f>((IniBaseCC!CZ9+AW7)-(BT7/S7))*S7</f>
        <v>32977.156425879119</v>
      </c>
      <c r="CG7" s="600">
        <f>((IniBaseCC!DA9+AX7)-(BU7/T7))*T7</f>
        <v>25303.715700105506</v>
      </c>
      <c r="CH7" s="600">
        <f>((IniBaseCC!DB9+AY7)-(BV7/U7))*U7</f>
        <v>26850.46450668012</v>
      </c>
      <c r="CI7" s="600">
        <f>((IniBaseCC!DC9+AZ7)-(BW7/V7))*V7</f>
        <v>28646.451829096131</v>
      </c>
      <c r="CJ7" s="601">
        <f>((IniBaseCC!DD9+BA7)-(BX7/W7))*W7</f>
        <v>31782.38444567837</v>
      </c>
      <c r="CK7" s="600">
        <f>((IniBaseCC!DE9+BB7)-(BY7/Y7))*Y7</f>
        <v>30171.089807722914</v>
      </c>
      <c r="CL7" s="600">
        <f>((IniBaseCC!DF9+BC7)-(BZ7/Z7))*Z7</f>
        <v>31022.023043051915</v>
      </c>
      <c r="CM7" s="600">
        <f>((IniBaseCC!DG9+BD7)-(CA7/AA7))*AA7</f>
        <v>31186.998648954243</v>
      </c>
      <c r="CN7" s="601">
        <f>((IniBaseCC!DH9+BE7)-(CB7/AB7))*AB7</f>
        <v>31662.881432041635</v>
      </c>
      <c r="CO7" s="600">
        <f>CC7*IniBaseCC!CJ9</f>
        <v>1152564.3699635048</v>
      </c>
      <c r="CP7" s="600">
        <f>IniBaseCC!CJ9*CD7</f>
        <v>1584978.1102519713</v>
      </c>
      <c r="CQ7" s="600">
        <f>IniBaseCC!CK9*CE7</f>
        <v>1563054.1632800016</v>
      </c>
      <c r="CR7" s="600">
        <f>IniBaseCC!CL9*CF7</f>
        <v>1549926.3520163186</v>
      </c>
      <c r="CS7" s="600">
        <f>IniBaseCC!CM9*CG7</f>
        <v>1265185.7850052754</v>
      </c>
      <c r="CT7" s="600">
        <f>IniBaseCC!CN9*CH7</f>
        <v>1261971.8318139657</v>
      </c>
      <c r="CU7" s="600">
        <f>IniBaseCC!CO9*CI7</f>
        <v>1346383.2359675181</v>
      </c>
      <c r="CV7" s="601">
        <f>IniBaseCC!CP9*CJ7</f>
        <v>1430207.3000555267</v>
      </c>
      <c r="CW7" s="600">
        <f>IniBaseCC!CQ9*CK7</f>
        <v>1508554.4903861457</v>
      </c>
      <c r="CX7" s="600">
        <f>IniBaseCC!CR9*CL7</f>
        <v>1579747.6162718113</v>
      </c>
      <c r="CY7" s="600">
        <f>IniBaseCC!CS9*CM7</f>
        <v>1616947.5453785933</v>
      </c>
      <c r="CZ7" s="600">
        <f>IniBaseCC!CT9*CN7</f>
        <v>1670858.8149889195</v>
      </c>
      <c r="DA7" s="603">
        <f t="shared" si="5"/>
        <v>19534.989321415334</v>
      </c>
      <c r="DB7" s="600">
        <f t="shared" si="6"/>
        <v>26864.035766982564</v>
      </c>
      <c r="DC7" s="600">
        <f>IF(IniBaseCC!EI9&gt;IniBaseCC!EJ9,MIN((AdjBaseCC!DB7-(AdjBaseCC!$DG$1*(IniBaseCC!EI9-IniBaseCC!EJ9))),AdjBaseCC!CE7),MAX((AdjBaseCC!DB7-(AdjBaseCC!$DG$1*(IniBaseCC!EI9-IniBaseCC!EJ9))),AdjBaseCC!CE7))</f>
        <v>29491.587986415125</v>
      </c>
      <c r="DD7" s="600">
        <f>IF(IniBaseCC!EJ9&gt;IniBaseCC!EK9,MIN((AdjBaseCC!DC7-(AdjBaseCC!$DG$1*(IniBaseCC!EJ9-IniBaseCC!EK9))),AdjBaseCC!CF7),MAX((AdjBaseCC!DC7-(AdjBaseCC!$DG$1*(IniBaseCC!EJ9-IniBaseCC!EK9))),AdjBaseCC!CF7))</f>
        <v>32977.156425879119</v>
      </c>
      <c r="DE7" s="600">
        <f>IF(IniBaseCC!EK9&gt;IniBaseCC!EL9,MIN((AdjBaseCC!DD7-(AdjBaseCC!$DG$1*(IniBaseCC!EK9-IniBaseCC!EL9))),AdjBaseCC!CG7),MAX((AdjBaseCC!DD7-(AdjBaseCC!$DG$1*(IniBaseCC!EK9-IniBaseCC!EL9))),AdjBaseCC!CG7))</f>
        <v>25303.715700105506</v>
      </c>
      <c r="DF7" s="600">
        <f>IF(IniBaseCC!EL9&gt;IniBaseCC!EM9,MIN((AdjBaseCC!DE7-(AdjBaseCC!$DG$1*(IniBaseCC!EL9-IniBaseCC!EM9))),AdjBaseCC!CH7),MAX((AdjBaseCC!DE7-(AdjBaseCC!$DG$1*(IniBaseCC!EL9-IniBaseCC!EM9))),AdjBaseCC!CH7))</f>
        <v>26850.46450668012</v>
      </c>
      <c r="DG7" s="600">
        <f>IF(IniBaseCC!EM9&gt;IniBaseCC!EN9,MIN((AdjBaseCC!DF7-(AdjBaseCC!$DG$1*(IniBaseCC!EM9-IniBaseCC!EN9))),AdjBaseCC!CI7),MAX((AdjBaseCC!DF7-(AdjBaseCC!$DG$1*(IniBaseCC!EM9-IniBaseCC!EN9))),AdjBaseCC!CI7))</f>
        <v>28646.451829096131</v>
      </c>
      <c r="DH7" s="600">
        <f>IF(IniBaseCC!EN9&gt;IniBaseCC!EO9,MIN((AdjBaseCC!DG7-(AdjBaseCC!$DG$1*(IniBaseCC!EN9-IniBaseCC!EO9))),AdjBaseCC!CJ7),MAX((AdjBaseCC!DG7-(AdjBaseCC!$DG$1*(IniBaseCC!EN9-IniBaseCC!EO9))),AdjBaseCC!CJ7))</f>
        <v>31782.38444567837</v>
      </c>
      <c r="DI7" s="603">
        <f>IF(IniBaseCC!EO9&gt;IniBaseCC!EP9,MIN((AdjBaseCC!DH7-(AdjBaseCC!$DG$1*(IniBaseCC!EO9-IniBaseCC!EP9))),AdjBaseCC!CK7),MAX((AdjBaseCC!DH7-(AdjBaseCC!$DG$1*(IniBaseCC!EO9-IniBaseCC!EP9))),AdjBaseCC!CK7))</f>
        <v>30171.089807722914</v>
      </c>
      <c r="DJ7" s="600">
        <f>IF(IniBaseCC!EP9&gt;IniBaseCC!EQ9,MIN((AdjBaseCC!DI7-(AdjBaseCC!$DG$1*(IniBaseCC!EP9-IniBaseCC!EQ9))),AdjBaseCC!CL7),MAX((AdjBaseCC!DI7-(AdjBaseCC!$DG$1*(IniBaseCC!EP9-IniBaseCC!EQ9))),AdjBaseCC!CL7))</f>
        <v>31022.023043051915</v>
      </c>
      <c r="DK7" s="600">
        <f>IF(IniBaseCC!EQ9&gt;IniBaseCC!ER9,MIN((AdjBaseCC!DJ7-(AdjBaseCC!$DG$1*(IniBaseCC!EQ9-IniBaseCC!ER9))),AdjBaseCC!CM7),MAX((AdjBaseCC!DJ7-(AdjBaseCC!$DG$1*(IniBaseCC!EQ9-IniBaseCC!ER9))),AdjBaseCC!CM7))</f>
        <v>31186.998648954243</v>
      </c>
      <c r="DL7" s="600">
        <f>IF(IniBaseCC!ER9&gt;IniBaseCC!ES9,MIN((AdjBaseCC!DK7-(AdjBaseCC!$DG$1*(IniBaseCC!ER9-IniBaseCC!ES9))),AdjBaseCC!CN7),MAX((AdjBaseCC!DK7-(AdjBaseCC!$DG$1*(IniBaseCC!ER9-IniBaseCC!ES9))),AdjBaseCC!CN7))</f>
        <v>31662.881432041635</v>
      </c>
      <c r="DM7" s="603">
        <f>DA7*IniBaseCC!CJ9</f>
        <v>1152564.3699635048</v>
      </c>
      <c r="DN7" s="600">
        <f>DB7*IniBaseCC!CJ9</f>
        <v>1584978.1102519713</v>
      </c>
      <c r="DO7" s="600">
        <f>DC7*IniBaseCC!CK9</f>
        <v>1563054.1632800016</v>
      </c>
      <c r="DP7" s="600">
        <f>DD7*IniBaseCC!CL9</f>
        <v>1549926.3520163186</v>
      </c>
      <c r="DQ7" s="600">
        <f>DE7*IniBaseCC!CM9</f>
        <v>1265185.7850052754</v>
      </c>
      <c r="DR7" s="600">
        <f>DF7*IniBaseCC!CN9</f>
        <v>1261971.8318139657</v>
      </c>
      <c r="DS7" s="600">
        <f>DG7*IniBaseCC!CO9</f>
        <v>1346383.2359675181</v>
      </c>
      <c r="DT7" s="600">
        <f>DH7*IniBaseCC!CP9</f>
        <v>1430207.3000555267</v>
      </c>
      <c r="DU7" s="603">
        <f>DI7*IniBaseCC!CQ9</f>
        <v>1508554.4903861457</v>
      </c>
      <c r="DV7" s="600">
        <f>DJ7*IniBaseCC!CR9</f>
        <v>1579747.6162718113</v>
      </c>
      <c r="DW7" s="600">
        <f>DK7*IniBaseCC!CS9</f>
        <v>1616947.5453785933</v>
      </c>
      <c r="DX7" s="601">
        <f>DL7*IniBaseCC!CT9</f>
        <v>1670858.8149889195</v>
      </c>
      <c r="DZ7" s="112" t="s">
        <v>2</v>
      </c>
      <c r="EA7" s="89">
        <f t="shared" si="7"/>
        <v>0.88388164081376619</v>
      </c>
      <c r="EB7" s="7">
        <f>IFERROR(AdjBaseCC!CO7/IniBaseCC!AA9,"")</f>
        <v>0.57933702913638863</v>
      </c>
      <c r="EC7" s="7">
        <f>IFERROR(AdjBaseCC!CP7/IniBaseCC!AB9,"")</f>
        <v>0.8618292511888902</v>
      </c>
      <c r="ED7" s="7">
        <f>IFERROR(AdjBaseCC!CQ7/IniBaseCC!AC9,"")</f>
        <v>0.86527678945273645</v>
      </c>
      <c r="EE7" s="7">
        <f>IFERROR(AdjBaseCC!CR7/IniBaseCC!AD9,"")</f>
        <v>1.0362160352466034</v>
      </c>
      <c r="EF7" s="7">
        <f>IFERROR(AdjBaseCC!CS7/IniBaseCC!AE9,"")</f>
        <v>0.85807536186830535</v>
      </c>
      <c r="EG7" s="7">
        <f>IFERROR(AdjBaseCC!CT7/IniBaseCC!AF9,"")</f>
        <v>0.79801076631229584</v>
      </c>
      <c r="EH7" s="10">
        <f t="shared" si="8"/>
        <v>0.83366737411275627</v>
      </c>
      <c r="EI7" s="7">
        <f>IFERROR(CU7/IniBaseCC!AG9,"")</f>
        <v>0.80436409755695737</v>
      </c>
      <c r="EJ7" s="7">
        <f>IFERROR(CW7/IniBaseCC!AI9,"")</f>
        <v>0.83162712258812899</v>
      </c>
      <c r="EK7" s="7">
        <f>IFERROR(CX7/IniBaseCC!AJ9,"")</f>
        <v>0.84565858502848767</v>
      </c>
      <c r="EL7" s="7">
        <f>IFERROR(CY7/IniBaseCC!AK9,"")</f>
        <v>0.84121544338794196</v>
      </c>
      <c r="EM7" s="19">
        <f>IFERROR(CZ7/IniBaseCC!AL9,"")</f>
        <v>0.84547162200226522</v>
      </c>
      <c r="EO7" s="109" t="s">
        <v>215</v>
      </c>
      <c r="EP7" s="32">
        <f>COUNTIF(EA5:EA182,"&gt;0.75")-COUNTIF(EA5:EA182,"&gt;=0.8")</f>
        <v>25</v>
      </c>
      <c r="EQ7" s="91">
        <f>SUM($EP$3:EP7)/$EP$13</f>
        <v>0.46987951807228917</v>
      </c>
      <c r="ER7" s="32">
        <f>COUNTIF(EH5:EH182,"&gt;0.75")-COUNTIF(EH5:EH182,"&gt;=0.8")</f>
        <v>2</v>
      </c>
      <c r="ES7" s="91">
        <f>SUM($ER$3:ER7)/$ER$13</f>
        <v>0.19879518072289157</v>
      </c>
      <c r="ET7" s="32">
        <f>SUMIFS(IniBaseCC!$CI$7:$CI$184,AdjBaseCC!$EA$5:$EA$182,"&lt;=.80",AdjBaseCC!$EA$5:$EA$182,"&gt;.75")</f>
        <v>4808.5714285714294</v>
      </c>
      <c r="EU7" s="91">
        <f>SUM($ET$3:ET7)/$ET$13</f>
        <v>0.66417265749808985</v>
      </c>
      <c r="EV7" s="32">
        <f>SUMIFS(IniBaseCC!$CV$7:$CV$184,AdjBaseCC!$EH$5:$EH$182,"&lt;=.80",AdjBaseCC!$EH$5:$EH$182,"&gt;.75")</f>
        <v>546.10135252861858</v>
      </c>
      <c r="EW7" s="91">
        <f>SUM($EV$3:EV7)/$EV$13</f>
        <v>0.4914764761958168</v>
      </c>
      <c r="EX7" s="90"/>
      <c r="EY7" s="124"/>
    </row>
    <row r="8" spans="1:155" x14ac:dyDescent="0.25">
      <c r="A8" s="107">
        <v>4</v>
      </c>
      <c r="B8" s="112" t="s">
        <v>3</v>
      </c>
      <c r="C8" s="157">
        <v>180.3479858</v>
      </c>
      <c r="D8" s="158">
        <v>172.5368708</v>
      </c>
      <c r="E8" s="158">
        <v>178.04491640000001</v>
      </c>
      <c r="F8" s="158">
        <v>161.32683370000001</v>
      </c>
      <c r="G8" s="158">
        <v>181.56162420000001</v>
      </c>
      <c r="H8" s="158">
        <v>180.38145850000001</v>
      </c>
      <c r="I8" s="158">
        <v>169.1018258</v>
      </c>
      <c r="J8" s="158">
        <v>168.23820689420663</v>
      </c>
      <c r="K8" s="158">
        <v>178.34871820336454</v>
      </c>
      <c r="L8" s="157">
        <f t="shared" si="4"/>
        <v>172.78833071329211</v>
      </c>
      <c r="M8" s="158">
        <f t="shared" si="3"/>
        <v>172.45958707156012</v>
      </c>
      <c r="N8" s="159">
        <f t="shared" si="3"/>
        <v>172.13084342982802</v>
      </c>
      <c r="O8" s="158"/>
      <c r="P8" s="564">
        <f>INDEX(EquitySolution!$V$13:$BT$173,ROW(4:4),(1+EquitySolution!$CB$12))</f>
        <v>0.87224109325900534</v>
      </c>
      <c r="Q8" s="69">
        <f>INDEX(EquitySolution!$V$13:$BT$173,ROW(4:4),(1+EquitySolution!$CB$12))</f>
        <v>0.87224109325900534</v>
      </c>
      <c r="R8" s="69">
        <f>INDEX(EquitySolution!$V$13:$BT$173,ROW(4:4),(1+EquitySolution!$CB$12)+2)</f>
        <v>0.90974459198826307</v>
      </c>
      <c r="S8" s="69">
        <f>INDEX(EquitySolution!$V$13:$BT$173,ROW(4:4),(1+EquitySolution!$CB$12)+3)</f>
        <v>0.91365367568678257</v>
      </c>
      <c r="T8" s="69">
        <f>INDEX(EquitySolution!$V$13:$BT$173,ROW(4:4),(1+EquitySolution!$CB$12)+4)</f>
        <v>0.91089716637080631</v>
      </c>
      <c r="U8" s="69">
        <f>INDEX(EquitySolution!$V$13:$BT$173,ROW(4:4),(1+EquitySolution!$CB$12)+5)</f>
        <v>0.91926375482239997</v>
      </c>
      <c r="V8" s="2">
        <f>INDEX(EquitySolution!$V$13:$BT$173,ROW(4:4),(1+EquitySolution!$CB$12)+6)</f>
        <v>0.90913722491130455</v>
      </c>
      <c r="W8" s="2">
        <f>INDEX(EquitySolution!$V$13:$BT$173,ROW(4:4),(1+EquitySolution!$CB$12)+6)</f>
        <v>0.90913722491130455</v>
      </c>
      <c r="X8" s="2">
        <f>INDEX(EquitySolution!$V$13:$BT$173,ROW(4:4),(1+EquitySolution!$CB$12)+6)</f>
        <v>0.90913722491130455</v>
      </c>
      <c r="Y8" s="350">
        <f>INDEX(EquitySolution!$V$13:$BT$173,ROW(4:4),(1+EquitySolution!$CB$12)+7)</f>
        <v>0.90972784052756694</v>
      </c>
      <c r="Z8" s="2">
        <f>INDEX(EquitySolution!$V$13:$BT$173,ROW(4:4),(1+EquitySolution!$CB$12)+8)</f>
        <v>0.91537274888096554</v>
      </c>
      <c r="AA8" s="2">
        <f>INDEX(EquitySolution!$V$13:$BT$173,ROW(4:4),(1+EquitySolution!$CB$12)+9)</f>
        <v>0.91358140886975181</v>
      </c>
      <c r="AB8" s="3">
        <f>INDEX(EquitySolution!$V$13:$BT$173,ROW(4:4),(1+EquitySolution!$CB$12)+10)</f>
        <v>0.91074512832283061</v>
      </c>
      <c r="AD8" s="185" t="s">
        <v>202</v>
      </c>
      <c r="AE8" s="292"/>
      <c r="AF8" s="293">
        <f>0*IniBaseCC!DW188</f>
        <v>0</v>
      </c>
      <c r="AG8" s="293">
        <f>0*IniBaseCC!DX188</f>
        <v>0</v>
      </c>
      <c r="AH8" s="293">
        <f>0*IniBaseCC!DY188</f>
        <v>0</v>
      </c>
      <c r="AI8" s="293">
        <f>0*IniBaseCC!DZ188</f>
        <v>0</v>
      </c>
      <c r="AJ8" s="293">
        <f>0*IniBaseCC!EA188</f>
        <v>0</v>
      </c>
      <c r="AK8" s="293">
        <f>0*IniBaseCC!EB188</f>
        <v>0</v>
      </c>
      <c r="AL8" s="637">
        <f>0*IniBaseCC!EC188</f>
        <v>0</v>
      </c>
      <c r="AM8" s="293">
        <f>0*IniBaseCC!ED188</f>
        <v>0</v>
      </c>
      <c r="AN8" s="293">
        <f>0*IniBaseCC!EE188</f>
        <v>0</v>
      </c>
      <c r="AO8" s="293">
        <f>0*IniBaseCC!EF188</f>
        <v>0</v>
      </c>
      <c r="AP8" s="293">
        <f>0*IniBaseCC!EG188</f>
        <v>0</v>
      </c>
      <c r="AQ8" s="637">
        <f>0*IniBaseCC!EH188</f>
        <v>0</v>
      </c>
      <c r="AS8" s="112" t="s">
        <v>3</v>
      </c>
      <c r="AT8" s="600">
        <v>0</v>
      </c>
      <c r="AU8" s="600">
        <f>MAX(-(AdjBaseCC!$BU$1),(IniBaseCC!DW10-AF$9+IniBaseCC!DK10-AdjBaseCC!AF$7))</f>
        <v>-306.70802773914511</v>
      </c>
      <c r="AV8" s="600">
        <f>MAX(-(AdjBaseCC!$BU$1),(IniBaseCC!DX10-AG$9+IniBaseCC!DL10-AdjBaseCC!AG$7))</f>
        <v>373.63381419639791</v>
      </c>
      <c r="AW8" s="600">
        <f>MAX(-(AdjBaseCC!$BU$1),(IniBaseCC!DY10-AH$9+IniBaseCC!DM10-AdjBaseCC!AH$7))</f>
        <v>-622.983208569216</v>
      </c>
      <c r="AX8" s="600">
        <f>MAX(-(AdjBaseCC!$BU$1),(IniBaseCC!DZ10-AI$9+IniBaseCC!DN10-AdjBaseCC!AI$7))</f>
        <v>795.17914277472255</v>
      </c>
      <c r="AY8" s="600">
        <f>MAX(-(AdjBaseCC!$BU$1),(IniBaseCC!EA10-AJ$9+IniBaseCC!DO10-AdjBaseCC!AJ$7))</f>
        <v>-2084.9683966527386</v>
      </c>
      <c r="AZ8" s="600">
        <f>MAX(-(AdjBaseCC!$BU$1),(IniBaseCC!EB10-AK$9+IniBaseCC!DP10-AdjBaseCC!AK$7))</f>
        <v>4899.7588739175353</v>
      </c>
      <c r="BA8" s="601">
        <f>MAX(-(AdjBaseCC!$BU$1),(IniBaseCC!EC10-AL$9+IniBaseCC!DQ10-AdjBaseCC!AL$7))</f>
        <v>8362.0602005354667</v>
      </c>
      <c r="BB8" s="600">
        <f>MAX(-(AdjBaseCC!$BU$1),(IniBaseCC!ED10-AM$9+IniBaseCC!DR10-AdjBaseCC!AM$7))</f>
        <v>4494.7734198630314</v>
      </c>
      <c r="BC8" s="600">
        <f>MAX(-(AdjBaseCC!$BU$1),(IniBaseCC!EE10-AN$9+IniBaseCC!DS10-AdjBaseCC!AN$7))</f>
        <v>4556.6852677159759</v>
      </c>
      <c r="BD8" s="600">
        <f>MAX(-(AdjBaseCC!$BU$1),(IniBaseCC!EF10-AO$9+IniBaseCC!DT10-AdjBaseCC!AO$7))</f>
        <v>4616.3917412148667</v>
      </c>
      <c r="BE8" s="601">
        <f>MAX(-(AdjBaseCC!$BU$1),(IniBaseCC!EG10-AP$9+IniBaseCC!DU10-AdjBaseCC!AP$7))</f>
        <v>4674.0086154591627</v>
      </c>
      <c r="BF8" s="600">
        <f>MAX((AdjBaseCC!AF$7+AdjBaseCC!AF$9)*IniBaseCC!CJ10-IniBaseCC!AA10,0)</f>
        <v>115628.92645765655</v>
      </c>
      <c r="BG8" s="600">
        <f>MAX((AdjBaseCC!AG$7+AdjBaseCC!AG$9)*IniBaseCC!CK10-IniBaseCC!AB10,0)</f>
        <v>0</v>
      </c>
      <c r="BH8" s="600">
        <f>MAX((AdjBaseCC!AH$7+AdjBaseCC!AH$9)*IniBaseCC!CL10-IniBaseCC!AC10,0)</f>
        <v>230503.78717060946</v>
      </c>
      <c r="BI8" s="600">
        <f>MAX((AdjBaseCC!AI$7+AdjBaseCC!AI$9)*IniBaseCC!CM10-IniBaseCC!AD10,0)</f>
        <v>0</v>
      </c>
      <c r="BJ8" s="600">
        <f>MAX((AdjBaseCC!AJ$7+AdjBaseCC!AJ$9)*IniBaseCC!CN10-IniBaseCC!AE10,0)</f>
        <v>725569.00203515403</v>
      </c>
      <c r="BK8" s="600">
        <f>MAX((AdjBaseCC!AK$7+AdjBaseCC!AK$9)*IniBaseCC!CO10-IniBaseCC!AF10,0)</f>
        <v>0</v>
      </c>
      <c r="BL8" s="600">
        <f>MAX((AdjBaseCC!AL$7+AdjBaseCC!AL$9)*IniBaseCC!CP10-IniBaseCC!AG10,0)</f>
        <v>0</v>
      </c>
      <c r="BM8" s="600">
        <f>MAX((AdjBaseCC!AM$7+AdjBaseCC!AM$9)*IniBaseCC!CQ10-IniBaseCC!AH10,0)</f>
        <v>0</v>
      </c>
      <c r="BN8" s="603">
        <f>MAX((AdjBaseCC!AN$7+AdjBaseCC!AN$9)*IniBaseCC!CR10-IniBaseCC!AI10,0)</f>
        <v>0</v>
      </c>
      <c r="BO8" s="600">
        <f>MAX((AdjBaseCC!AO$7+AdjBaseCC!AO$9)*IniBaseCC!CS10-IniBaseCC!AJ10,0)</f>
        <v>0</v>
      </c>
      <c r="BP8" s="600">
        <f>MAX((AdjBaseCC!AP$7+AdjBaseCC!AP$9)*IniBaseCC!CT10-IniBaseCC!AK10,0)</f>
        <v>0</v>
      </c>
      <c r="BQ8" s="600">
        <f>MAX((AdjBaseCC!AQ$7+AdjBaseCC!AQ$9)*IniBaseCC!CU10-IniBaseCC!AL10,0)</f>
        <v>0</v>
      </c>
      <c r="BR8" s="603">
        <f>IFERROR(BF8/SUM(BF$5:BF$182)*BR$4/IniBaseCC!CK10,0)</f>
        <v>338.10402968990292</v>
      </c>
      <c r="BS8" s="600">
        <f>IFERROR(BG8/SUM(BG$5:BG$182)*BS$4/IniBaseCC!CL10,0)</f>
        <v>0</v>
      </c>
      <c r="BT8" s="600">
        <f>IFERROR(BH8/SUM(BH$5:BH$182)*BT$4/IniBaseCC!CM10,0)</f>
        <v>582.31002428007503</v>
      </c>
      <c r="BU8" s="600">
        <f>IFERROR(BI8/SUM(BI$5:BI$182)*BU$4/IniBaseCC!CN10,0)</f>
        <v>0</v>
      </c>
      <c r="BV8" s="600">
        <f>IFERROR(BJ8/SUM(BJ$5:BJ$182)*BV$4/IniBaseCC!CO10,0)</f>
        <v>499.93077357635354</v>
      </c>
      <c r="BW8" s="600">
        <f>IFERROR(BK8/SUM(BK$5:BK$182)*BW$4/IniBaseCC!CP10,0)</f>
        <v>0</v>
      </c>
      <c r="BX8" s="600">
        <f>IFERROR(BL8/SUM(BL$5:BL$182)*BX$4/IniBaseCC!CQ10,0)</f>
        <v>0</v>
      </c>
      <c r="BY8" s="603">
        <f>IFERROR(BM8/SUM(BM$5:BM$182)*BY$4/IniBaseCC!CR10,0)</f>
        <v>0</v>
      </c>
      <c r="BZ8" s="600">
        <f>IFERROR(BN8/SUM(BN$5:BN$182)*BZ$4/IniBaseCC!CS10,0)</f>
        <v>0</v>
      </c>
      <c r="CA8" s="600">
        <f>IFERROR(BO8/SUM(BO$5:BO$182)*CA$4/IniBaseCC!CT10,0)</f>
        <v>0</v>
      </c>
      <c r="CB8" s="600">
        <f>IFERROR(BP8/SUM(BP$5:BP$182)*CB$4/IniBaseCC!CU10,0)</f>
        <v>0</v>
      </c>
      <c r="CC8" s="603">
        <f>(IniBaseCC!CW10+AT8)*P8</f>
        <v>20883.751022259068</v>
      </c>
      <c r="CD8" s="600">
        <f>((IniBaseCC!CX10+AU8)-(BR8/Q8))*Q8</f>
        <v>20278.123647142664</v>
      </c>
      <c r="CE8" s="600">
        <f>((IniBaseCC!CY10+AV8)-(BS8/R8))*R8</f>
        <v>23113.348913201986</v>
      </c>
      <c r="CF8" s="600">
        <f>((IniBaseCC!CZ10+AW8)-(BT8/S8))*S8</f>
        <v>21823.495059869983</v>
      </c>
      <c r="CG8" s="600">
        <f>((IniBaseCC!DA10+AX8)-(BU8/T8))*T8</f>
        <v>23708.468597378171</v>
      </c>
      <c r="CH8" s="600">
        <f>((IniBaseCC!DB10+AY8)-(BV8/U8))*U8</f>
        <v>21528.527889110999</v>
      </c>
      <c r="CI8" s="600">
        <f>((IniBaseCC!DC10+AZ8)-(BW8/V8))*V8</f>
        <v>28527.922896654891</v>
      </c>
      <c r="CJ8" s="601">
        <f>((IniBaseCC!DD10+BA8)-(BX8/W8))*W8</f>
        <v>32086.726206584277</v>
      </c>
      <c r="CK8" s="600">
        <f>((IniBaseCC!DE10+BB8)-(BY8/Y8))*Y8</f>
        <v>28789.032512886515</v>
      </c>
      <c r="CL8" s="600">
        <f>((IniBaseCC!DF10+BC8)-(BZ8/Z8))*Z8</f>
        <v>29366.090754165427</v>
      </c>
      <c r="CM8" s="600">
        <f>((IniBaseCC!DG10+BD8)-(CA8/AA8))*AA8</f>
        <v>29692.099400700092</v>
      </c>
      <c r="CN8" s="601">
        <f>((IniBaseCC!DH10+BE8)-(CB8/AB8))*AB8</f>
        <v>29968.825027630337</v>
      </c>
      <c r="CO8" s="600">
        <f>CC8*IniBaseCC!CJ10</f>
        <v>7873174.1353916684</v>
      </c>
      <c r="CP8" s="600">
        <f>IniBaseCC!CJ10*CD8</f>
        <v>7644852.6149727842</v>
      </c>
      <c r="CQ8" s="600">
        <f>IniBaseCC!CK10*CE8</f>
        <v>8459485.7022319268</v>
      </c>
      <c r="CR8" s="600">
        <f>IniBaseCC!CL10*CF8</f>
        <v>8074693.1721518943</v>
      </c>
      <c r="CS8" s="600">
        <f>IniBaseCC!CM10*CG8</f>
        <v>8440214.820666628</v>
      </c>
      <c r="CT8" s="600">
        <f>IniBaseCC!CN10*CH8</f>
        <v>7491927.7054106276</v>
      </c>
      <c r="CU8" s="600">
        <f>IniBaseCC!CO10*CI8</f>
        <v>8929239.8666529804</v>
      </c>
      <c r="CV8" s="601">
        <f>IniBaseCC!CP10*CJ8</f>
        <v>9465584.2309423611</v>
      </c>
      <c r="CW8" s="600">
        <f>IniBaseCC!CQ10*CK8</f>
        <v>9241279.4366365708</v>
      </c>
      <c r="CX8" s="600">
        <f>IniBaseCC!CR10*CL8</f>
        <v>9600608.4380754456</v>
      </c>
      <c r="CY8" s="600">
        <f>IniBaseCC!CS10*CM8</f>
        <v>9883215.9250127915</v>
      </c>
      <c r="CZ8" s="600">
        <f>IniBaseCC!CT10*CN8</f>
        <v>10152992.462862143</v>
      </c>
      <c r="DA8" s="603">
        <f t="shared" si="5"/>
        <v>20883.751022259068</v>
      </c>
      <c r="DB8" s="600">
        <f t="shared" si="6"/>
        <v>20278.123647142664</v>
      </c>
      <c r="DC8" s="600">
        <f>IF(IniBaseCC!EI10&gt;IniBaseCC!EJ10,MIN((AdjBaseCC!DB8-(AdjBaseCC!$DG$1*(IniBaseCC!EI10-IniBaseCC!EJ10))),AdjBaseCC!CE8),MAX((AdjBaseCC!DB8-(AdjBaseCC!$DG$1*(IniBaseCC!EI10-IniBaseCC!EJ10))),AdjBaseCC!CE8))</f>
        <v>23113.348913201986</v>
      </c>
      <c r="DD8" s="600">
        <f>IF(IniBaseCC!EJ10&gt;IniBaseCC!EK10,MIN((AdjBaseCC!DC8-(AdjBaseCC!$DG$1*(IniBaseCC!EJ10-IniBaseCC!EK10))),AdjBaseCC!CF8),MAX((AdjBaseCC!DC8-(AdjBaseCC!$DG$1*(IniBaseCC!EJ10-IniBaseCC!EK10))),AdjBaseCC!CF8))</f>
        <v>21823.495059869983</v>
      </c>
      <c r="DE8" s="600">
        <f>IF(IniBaseCC!EK10&gt;IniBaseCC!EL10,MIN((AdjBaseCC!DD8-(AdjBaseCC!$DG$1*(IniBaseCC!EK10-IniBaseCC!EL10))),AdjBaseCC!CG8),MAX((AdjBaseCC!DD8-(AdjBaseCC!$DG$1*(IniBaseCC!EK10-IniBaseCC!EL10))),AdjBaseCC!CG8))</f>
        <v>23708.468597378171</v>
      </c>
      <c r="DF8" s="600">
        <f>IF(IniBaseCC!EL10&gt;IniBaseCC!EM10,MIN((AdjBaseCC!DE8-(AdjBaseCC!$DG$1*(IniBaseCC!EL10-IniBaseCC!EM10))),AdjBaseCC!CH8),MAX((AdjBaseCC!DE8-(AdjBaseCC!$DG$1*(IniBaseCC!EL10-IniBaseCC!EM10))),AdjBaseCC!CH8))</f>
        <v>21528.527889110999</v>
      </c>
      <c r="DG8" s="600">
        <f>IF(IniBaseCC!EM10&gt;IniBaseCC!EN10,MIN((AdjBaseCC!DF8-(AdjBaseCC!$DG$1*(IniBaseCC!EM10-IniBaseCC!EN10))),AdjBaseCC!CI8),MAX((AdjBaseCC!DF8-(AdjBaseCC!$DG$1*(IniBaseCC!EM10-IniBaseCC!EN10))),AdjBaseCC!CI8))</f>
        <v>28527.922896654891</v>
      </c>
      <c r="DH8" s="600">
        <f>IF(IniBaseCC!EN10&gt;IniBaseCC!EO10,MIN((AdjBaseCC!DG8-(AdjBaseCC!$DG$1*(IniBaseCC!EN10-IniBaseCC!EO10))),AdjBaseCC!CJ8),MAX((AdjBaseCC!DG8-(AdjBaseCC!$DG$1*(IniBaseCC!EN10-IniBaseCC!EO10))),AdjBaseCC!CJ8))</f>
        <v>32086.726206584277</v>
      </c>
      <c r="DI8" s="603">
        <f>IF(IniBaseCC!EO10&gt;IniBaseCC!EP10,MIN((AdjBaseCC!DH8-(AdjBaseCC!$DG$1*(IniBaseCC!EO10-IniBaseCC!EP10))),AdjBaseCC!CK8),MAX((AdjBaseCC!DH8-(AdjBaseCC!$DG$1*(IniBaseCC!EO10-IniBaseCC!EP10))),AdjBaseCC!CK8))</f>
        <v>28789.032512886515</v>
      </c>
      <c r="DJ8" s="600">
        <f>IF(IniBaseCC!EP10&gt;IniBaseCC!EQ10,MIN((AdjBaseCC!DI8-(AdjBaseCC!$DG$1*(IniBaseCC!EP10-IniBaseCC!EQ10))),AdjBaseCC!CL8),MAX((AdjBaseCC!DI8-(AdjBaseCC!$DG$1*(IniBaseCC!EP10-IniBaseCC!EQ10))),AdjBaseCC!CL8))</f>
        <v>29366.090754165427</v>
      </c>
      <c r="DK8" s="600">
        <f>IF(IniBaseCC!EQ10&gt;IniBaseCC!ER10,MIN((AdjBaseCC!DJ8-(AdjBaseCC!$DG$1*(IniBaseCC!EQ10-IniBaseCC!ER10))),AdjBaseCC!CM8),MAX((AdjBaseCC!DJ8-(AdjBaseCC!$DG$1*(IniBaseCC!EQ10-IniBaseCC!ER10))),AdjBaseCC!CM8))</f>
        <v>29692.099400700092</v>
      </c>
      <c r="DL8" s="600">
        <f>IF(IniBaseCC!ER10&gt;IniBaseCC!ES10,MIN((AdjBaseCC!DK8-(AdjBaseCC!$DG$1*(IniBaseCC!ER10-IniBaseCC!ES10))),AdjBaseCC!CN8),MAX((AdjBaseCC!DK8-(AdjBaseCC!$DG$1*(IniBaseCC!ER10-IniBaseCC!ES10))),AdjBaseCC!CN8))</f>
        <v>29968.825027630337</v>
      </c>
      <c r="DM8" s="603">
        <f>DA8*IniBaseCC!CJ10</f>
        <v>7873174.1353916684</v>
      </c>
      <c r="DN8" s="600">
        <f>DB8*IniBaseCC!CJ10</f>
        <v>7644852.6149727842</v>
      </c>
      <c r="DO8" s="600">
        <f>DC8*IniBaseCC!CK10</f>
        <v>8459485.7022319268</v>
      </c>
      <c r="DP8" s="600">
        <f>DD8*IniBaseCC!CL10</f>
        <v>8074693.1721518943</v>
      </c>
      <c r="DQ8" s="600">
        <f>DE8*IniBaseCC!CM10</f>
        <v>8440214.820666628</v>
      </c>
      <c r="DR8" s="600">
        <f>DF8*IniBaseCC!CN10</f>
        <v>7491927.7054106276</v>
      </c>
      <c r="DS8" s="600">
        <f>DG8*IniBaseCC!CO10</f>
        <v>8929239.8666529804</v>
      </c>
      <c r="DT8" s="600">
        <f>DH8*IniBaseCC!CP10</f>
        <v>9465584.2309423611</v>
      </c>
      <c r="DU8" s="603">
        <f>DI8*IniBaseCC!CQ10</f>
        <v>9241279.4366365708</v>
      </c>
      <c r="DV8" s="600">
        <f>DJ8*IniBaseCC!CR10</f>
        <v>9600608.4380754456</v>
      </c>
      <c r="DW8" s="600">
        <f>DK8*IniBaseCC!CS10</f>
        <v>9883215.9250127915</v>
      </c>
      <c r="DX8" s="601">
        <f>DL8*IniBaseCC!CT10</f>
        <v>10152992.462862143</v>
      </c>
      <c r="DZ8" s="112" t="s">
        <v>3</v>
      </c>
      <c r="EA8" s="89">
        <f t="shared" si="7"/>
        <v>0.85580243074039219</v>
      </c>
      <c r="EB8" s="7">
        <f>IFERROR(AdjBaseCC!CO8/IniBaseCC!AA10,"")</f>
        <v>0.8548346475387939</v>
      </c>
      <c r="EC8" s="7">
        <f>IFERROR(AdjBaseCC!CP8/IniBaseCC!AB10,"")</f>
        <v>0.79668520614825489</v>
      </c>
      <c r="ED8" s="7">
        <f>IFERROR(AdjBaseCC!CQ8/IniBaseCC!AC10,"")</f>
        <v>0.90280622276549627</v>
      </c>
      <c r="EE8" s="7">
        <f>IFERROR(AdjBaseCC!CR8/IniBaseCC!AD10,"")</f>
        <v>0.84749311165554542</v>
      </c>
      <c r="EF8" s="7">
        <f>IFERROR(AdjBaseCC!CS8/IniBaseCC!AE10,"")</f>
        <v>0.98361401598758957</v>
      </c>
      <c r="EG8" s="7">
        <f>IFERROR(AdjBaseCC!CT8/IniBaseCC!AF10,"")</f>
        <v>0.74841359714507505</v>
      </c>
      <c r="EH8" s="10">
        <f t="shared" si="8"/>
        <v>0.86921841905177555</v>
      </c>
      <c r="EI8" s="7">
        <f>IFERROR(CU8/IniBaseCC!AG10,"")</f>
        <v>0.84480275456135157</v>
      </c>
      <c r="EJ8" s="7">
        <f>IFERROR(CW8/IniBaseCC!AI10,"")</f>
        <v>0.86973790772268644</v>
      </c>
      <c r="EK8" s="7">
        <f>IFERROR(CX8/IniBaseCC!AJ10,"")</f>
        <v>0.87726721990332057</v>
      </c>
      <c r="EL8" s="7">
        <f>IFERROR(CY8/IniBaseCC!AK10,"")</f>
        <v>0.87755847337335291</v>
      </c>
      <c r="EM8" s="19">
        <f>IFERROR(CZ8/IniBaseCC!AL10,"")</f>
        <v>0.87672573969816625</v>
      </c>
      <c r="EO8" s="109" t="s">
        <v>216</v>
      </c>
      <c r="EP8" s="31">
        <f>COUNTIF(EA5:EA182,"&gt;0.8")-COUNTIF(EA5:EA182,"&gt;=0.85")</f>
        <v>52</v>
      </c>
      <c r="EQ8" s="91">
        <f>SUM($EP$3:EP8)/$EP$13</f>
        <v>0.7831325301204819</v>
      </c>
      <c r="ER8" s="32">
        <f>COUNTIF(EH5:EH182,"&gt;0.8")-COUNTIF(EH5:EH182,"&gt;=0.85")</f>
        <v>57</v>
      </c>
      <c r="ES8" s="91">
        <f>SUM($ER$3:ER8)/$ER$13</f>
        <v>0.54216867469879515</v>
      </c>
      <c r="ET8" s="32">
        <f>SUMIFS(IniBaseCC!$CI$7:$CI$184,AdjBaseCC!$EA$5:$EA$182,"&lt;=.85",AdjBaseCC!$EA$5:$EA$182,"&gt;.80")</f>
        <v>14025</v>
      </c>
      <c r="EU8" s="91">
        <f>SUM($ET$3:ET8)/$ET$13</f>
        <v>0.87727043828575402</v>
      </c>
      <c r="EV8" s="32">
        <f>SUMIFS(IniBaseCC!$CV$7:$CV$184,AdjBaseCC!$EH$5:$EH$182,"&lt;=.85",AdjBaseCC!$EH$5:$EH$182,"&gt;.80")</f>
        <v>18888.620536214959</v>
      </c>
      <c r="EW8" s="91">
        <f>SUM($EV$3:EV8)/$EV$13</f>
        <v>0.74458868390063371</v>
      </c>
      <c r="EX8" s="90"/>
      <c r="EY8" s="124"/>
    </row>
    <row r="9" spans="1:155" x14ac:dyDescent="0.25">
      <c r="A9" s="107">
        <v>5</v>
      </c>
      <c r="B9" s="112" t="s">
        <v>4</v>
      </c>
      <c r="C9" s="157">
        <v>254.7024424</v>
      </c>
      <c r="D9" s="158">
        <v>244.7113626</v>
      </c>
      <c r="E9" s="158">
        <v>254.27540569999999</v>
      </c>
      <c r="F9" s="158">
        <v>229.57507409999999</v>
      </c>
      <c r="G9" s="158">
        <v>235.05781339999999</v>
      </c>
      <c r="H9" s="158">
        <v>223.50125929999999</v>
      </c>
      <c r="I9" s="158">
        <v>218.8033815</v>
      </c>
      <c r="J9" s="158">
        <v>227.61582267336615</v>
      </c>
      <c r="K9" s="158">
        <v>229.28947404579549</v>
      </c>
      <c r="L9" s="157">
        <f t="shared" si="4"/>
        <v>216.11830760240173</v>
      </c>
      <c r="M9" s="158">
        <f t="shared" si="3"/>
        <v>212.28570166245663</v>
      </c>
      <c r="N9" s="159">
        <f t="shared" si="3"/>
        <v>208.45309572251153</v>
      </c>
      <c r="O9" s="158"/>
      <c r="P9" s="564">
        <f>INDEX(EquitySolution!$V$13:$BT$173,ROW(5:5),(1+EquitySolution!$CB$12))</f>
        <v>0.85449143690989382</v>
      </c>
      <c r="Q9" s="69">
        <f>INDEX(EquitySolution!$V$13:$BT$173,ROW(5:5),(1+EquitySolution!$CB$12))</f>
        <v>0.85449143690989382</v>
      </c>
      <c r="R9" s="69">
        <f>INDEX(EquitySolution!$V$13:$BT$173,ROW(5:5),(1+EquitySolution!$CB$12)+2)</f>
        <v>0.87253379760009542</v>
      </c>
      <c r="S9" s="69">
        <f>INDEX(EquitySolution!$V$13:$BT$173,ROW(5:5),(1+EquitySolution!$CB$12)+3)</f>
        <v>0.87753384780762489</v>
      </c>
      <c r="T9" s="69">
        <f>INDEX(EquitySolution!$V$13:$BT$173,ROW(5:5),(1+EquitySolution!$CB$12)+4)</f>
        <v>0.87274750872874218</v>
      </c>
      <c r="U9" s="69">
        <f>INDEX(EquitySolution!$V$13:$BT$173,ROW(5:5),(1+EquitySolution!$CB$12)+5)</f>
        <v>0.88510882508442057</v>
      </c>
      <c r="V9" s="2">
        <f>INDEX(EquitySolution!$V$13:$BT$173,ROW(5:5),(1+EquitySolution!$CB$12)+6)</f>
        <v>0.88236498034255439</v>
      </c>
      <c r="W9" s="2">
        <f>INDEX(EquitySolution!$V$13:$BT$173,ROW(5:5),(1+EquitySolution!$CB$12)+6)</f>
        <v>0.88236498034255439</v>
      </c>
      <c r="X9" s="2">
        <f>INDEX(EquitySolution!$V$13:$BT$173,ROW(5:5),(1+EquitySolution!$CB$12)+6)</f>
        <v>0.88236498034255439</v>
      </c>
      <c r="Y9" s="350">
        <f>INDEX(EquitySolution!$V$13:$BT$173,ROW(5:5),(1+EquitySolution!$CB$12)+7)</f>
        <v>0.88814847440753331</v>
      </c>
      <c r="Z9" s="2">
        <f>INDEX(EquitySolution!$V$13:$BT$173,ROW(5:5),(1+EquitySolution!$CB$12)+8)</f>
        <v>0.89049953408667215</v>
      </c>
      <c r="AA9" s="2">
        <f>INDEX(EquitySolution!$V$13:$BT$173,ROW(5:5),(1+EquitySolution!$CB$12)+9)</f>
        <v>0.89338298604728683</v>
      </c>
      <c r="AB9" s="3">
        <f>INDEX(EquitySolution!$V$13:$BT$173,ROW(5:5),(1+EquitySolution!$CB$12)+10)</f>
        <v>0.88525175404093792</v>
      </c>
      <c r="AD9" s="60" t="s">
        <v>189</v>
      </c>
      <c r="AE9" s="268"/>
      <c r="AF9" s="269">
        <f t="shared" ref="AF9:AK9" si="16">(AE5-AE4)/AE10+AF8</f>
        <v>21942.636025356122</v>
      </c>
      <c r="AG9" s="269">
        <f t="shared" si="16"/>
        <v>23032.781477250788</v>
      </c>
      <c r="AH9" s="269">
        <f t="shared" si="16"/>
        <v>23146.285287234725</v>
      </c>
      <c r="AI9" s="269">
        <f t="shared" si="16"/>
        <v>23232.422514871636</v>
      </c>
      <c r="AJ9" s="269">
        <f t="shared" si="16"/>
        <v>24048.122113012643</v>
      </c>
      <c r="AK9" s="269">
        <f t="shared" si="16"/>
        <v>24479.357627926373</v>
      </c>
      <c r="AL9" s="636">
        <f t="shared" ref="AL9" si="17">(AK5-AK4)/AK10+AL8</f>
        <v>24931.540509428491</v>
      </c>
      <c r="AM9" s="269">
        <f t="shared" ref="AM9" si="18">(AL5-AL4)/AL10+AM8</f>
        <v>25150.99054421578</v>
      </c>
      <c r="AN9" s="269">
        <f t="shared" ref="AN9" si="19">(AM5-AM4)/AM10+AN8</f>
        <v>25524.333956490984</v>
      </c>
      <c r="AO9" s="269">
        <f t="shared" ref="AO9" si="20">(AN5-AN4)/AN10+AO8</f>
        <v>25884.378428171603</v>
      </c>
      <c r="AP9" s="269">
        <f t="shared" ref="AP9" si="21">(AO5-AO4)/AO10+AP8</f>
        <v>26231.822111100952</v>
      </c>
      <c r="AQ9" s="636">
        <f t="shared" ref="AQ9" si="22">(AP5-AP4)/AP10+AQ8</f>
        <v>26567.315129895997</v>
      </c>
      <c r="AS9" s="112" t="s">
        <v>4</v>
      </c>
      <c r="AT9" s="600">
        <v>0</v>
      </c>
      <c r="AU9" s="600">
        <f>MAX(-(AdjBaseCC!$BU$1),(IniBaseCC!DW11-AF$9+IniBaseCC!DK11-AdjBaseCC!AF$7))</f>
        <v>-2910.6832947833782</v>
      </c>
      <c r="AV9" s="600">
        <f>MAX(-(AdjBaseCC!$BU$1),(IniBaseCC!DX11-AG$9+IniBaseCC!DL11-AdjBaseCC!AG$7))</f>
        <v>-3318.8414395116433</v>
      </c>
      <c r="AW9" s="600">
        <f>MAX(-(AdjBaseCC!$BU$1),(IniBaseCC!DY11-AH$9+IniBaseCC!DM11-AdjBaseCC!AH$7))</f>
        <v>455.46432171969491</v>
      </c>
      <c r="AX9" s="600">
        <f>MAX(-(AdjBaseCC!$BU$1),(IniBaseCC!DZ11-AI$9+IniBaseCC!DN11-AdjBaseCC!AI$7))</f>
        <v>-4000</v>
      </c>
      <c r="AY9" s="600">
        <f>MAX(-(AdjBaseCC!$BU$1),(IniBaseCC!EA11-AJ$9+IniBaseCC!DO11-AdjBaseCC!AJ$7))</f>
        <v>-3106.7193545071432</v>
      </c>
      <c r="AZ9" s="600">
        <f>MAX(-(AdjBaseCC!$BU$1),(IniBaseCC!EB11-AK$9+IniBaseCC!DP11-AdjBaseCC!AK$7))</f>
        <v>-2831.9794906451116</v>
      </c>
      <c r="BA9" s="601">
        <f>MAX(-(AdjBaseCC!$BU$1),(IniBaseCC!EC11-AL$9+IniBaseCC!DQ11-AdjBaseCC!AL$7))</f>
        <v>-4000</v>
      </c>
      <c r="BB9" s="600">
        <f>MAX(-(AdjBaseCC!$BU$1),(IniBaseCC!ED11-AM$9+IniBaseCC!DR11-AdjBaseCC!AM$7))</f>
        <v>-4000</v>
      </c>
      <c r="BC9" s="600">
        <f>MAX(-(AdjBaseCC!$BU$1),(IniBaseCC!EE11-AN$9+IniBaseCC!DS11-AdjBaseCC!AN$7))</f>
        <v>-4000</v>
      </c>
      <c r="BD9" s="600">
        <f>MAX(-(AdjBaseCC!$BU$1),(IniBaseCC!EF11-AO$9+IniBaseCC!DT11-AdjBaseCC!AO$7))</f>
        <v>-4000</v>
      </c>
      <c r="BE9" s="601">
        <f>MAX(-(AdjBaseCC!$BU$1),(IniBaseCC!EG11-AP$9+IniBaseCC!DU11-AdjBaseCC!AP$7))</f>
        <v>-4000</v>
      </c>
      <c r="BF9" s="600">
        <f>MAX((AdjBaseCC!AF$7+AdjBaseCC!AF$9)*IniBaseCC!CJ11-IniBaseCC!AA11,0)</f>
        <v>107695.28190698498</v>
      </c>
      <c r="BG9" s="600">
        <f>MAX((AdjBaseCC!AG$7+AdjBaseCC!AG$9)*IniBaseCC!CK11-IniBaseCC!AB11,0)</f>
        <v>116159.45038290753</v>
      </c>
      <c r="BH9" s="600">
        <f>MAX((AdjBaseCC!AH$7+AdjBaseCC!AH$9)*IniBaseCC!CL11-IniBaseCC!AC11,0)</f>
        <v>0</v>
      </c>
      <c r="BI9" s="600">
        <f>MAX((AdjBaseCC!AI$7+AdjBaseCC!AI$9)*IniBaseCC!CM11-IniBaseCC!AD11,0)</f>
        <v>191155.90823418915</v>
      </c>
      <c r="BJ9" s="600">
        <f>MAX((AdjBaseCC!AJ$7+AdjBaseCC!AJ$9)*IniBaseCC!CN11-IniBaseCC!AE11,0)</f>
        <v>111841.89676225721</v>
      </c>
      <c r="BK9" s="600">
        <f>MAX((AdjBaseCC!AK$7+AdjBaseCC!AK$9)*IniBaseCC!CO11-IniBaseCC!AF11,0)</f>
        <v>104783.24115386908</v>
      </c>
      <c r="BL9" s="600">
        <f>MAX((AdjBaseCC!AL$7+AdjBaseCC!AL$9)*IniBaseCC!CP11-IniBaseCC!AG11,0)</f>
        <v>438310.30265404726</v>
      </c>
      <c r="BM9" s="600">
        <f>MAX((AdjBaseCC!AM$7+AdjBaseCC!AM$9)*IniBaseCC!CQ11-IniBaseCC!AH11,0)</f>
        <v>515774.51570122805</v>
      </c>
      <c r="BN9" s="603">
        <f>MAX((AdjBaseCC!AN$7+AdjBaseCC!AN$9)*IniBaseCC!CR11-IniBaseCC!AI11,0)</f>
        <v>533244.92197039211</v>
      </c>
      <c r="BO9" s="600">
        <f>MAX((AdjBaseCC!AO$7+AdjBaseCC!AO$9)*IniBaseCC!CS11-IniBaseCC!AJ11,0)</f>
        <v>550715.328239555</v>
      </c>
      <c r="BP9" s="600">
        <f>MAX((AdjBaseCC!AP$7+AdjBaseCC!AP$9)*IniBaseCC!CT11-IniBaseCC!AK11,0)</f>
        <v>568185.7345087179</v>
      </c>
      <c r="BQ9" s="600">
        <f>MAX((AdjBaseCC!AQ$7+AdjBaseCC!AQ$9)*IniBaseCC!CU11-IniBaseCC!AL11,0)</f>
        <v>585656.14077787963</v>
      </c>
      <c r="BR9" s="603">
        <f>IFERROR(BF9/SUM(BF$5:BF$182)*BR$4/IniBaseCC!CK11,0)</f>
        <v>3293.0139606079533</v>
      </c>
      <c r="BS9" s="600">
        <f>IFERROR(BG9/SUM(BG$5:BG$182)*BS$4/IniBaseCC!CL11,0)</f>
        <v>1674.1776544489373</v>
      </c>
      <c r="BT9" s="600">
        <f>IFERROR(BH9/SUM(BH$5:BH$182)*BT$4/IniBaseCC!CM11,0)</f>
        <v>0</v>
      </c>
      <c r="BU9" s="600">
        <f>IFERROR(BI9/SUM(BI$5:BI$182)*BU$4/IniBaseCC!CN11,0)</f>
        <v>1445.8822895177329</v>
      </c>
      <c r="BV9" s="600">
        <f>IFERROR(BJ9/SUM(BJ$5:BJ$182)*BV$4/IniBaseCC!CO11,0)</f>
        <v>651.89595723655088</v>
      </c>
      <c r="BW9" s="600">
        <f>IFERROR(BK9/SUM(BK$5:BK$182)*BW$4/IniBaseCC!CP11,0)</f>
        <v>548.30897790414235</v>
      </c>
      <c r="BX9" s="600">
        <f>IFERROR(BL9/SUM(BL$5:BL$182)*BX$4/IniBaseCC!CQ11,0)</f>
        <v>395.83634763387369</v>
      </c>
      <c r="BY9" s="603">
        <f>IFERROR(BM9/SUM(BM$5:BM$182)*BY$4/IniBaseCC!CR11,0)</f>
        <v>336.60979399001411</v>
      </c>
      <c r="BZ9" s="600">
        <f>IFERROR(BN9/SUM(BN$5:BN$182)*BZ$4/IniBaseCC!CS11,0)</f>
        <v>3014.2855662946595</v>
      </c>
      <c r="CA9" s="600">
        <f>IFERROR(BO9/SUM(BO$5:BO$182)*CA$4/IniBaseCC!CT11,0)</f>
        <v>2903.8865905422399</v>
      </c>
      <c r="CB9" s="600">
        <f>IFERROR(BP9/SUM(BP$5:BP$182)*CB$4/IniBaseCC!CU11,0)</f>
        <v>2407.965377743883</v>
      </c>
      <c r="CC9" s="603">
        <f>(IniBaseCC!CW11+AT9)*P9</f>
        <v>20458.777460717141</v>
      </c>
      <c r="CD9" s="600">
        <f>((IniBaseCC!CX11+AU9)-(BR9/Q9))*Q9</f>
        <v>14678.609549160114</v>
      </c>
      <c r="CE9" s="600">
        <f>((IniBaseCC!CY11+AV9)-(BS9/R9))*R9</f>
        <v>17271.968907540355</v>
      </c>
      <c r="CF9" s="600">
        <f>((IniBaseCC!CZ11+AW9)-(BT9/S9))*S9</f>
        <v>22466.401844953125</v>
      </c>
      <c r="CG9" s="600">
        <f>((IniBaseCC!DA11+AX9)-(BU9/T9))*T9</f>
        <v>17084.661564612543</v>
      </c>
      <c r="CH9" s="600">
        <f>((IniBaseCC!DB11+AY9)-(BV9/U9))*U9</f>
        <v>19653.74208413274</v>
      </c>
      <c r="CI9" s="600">
        <f>((IniBaseCC!DC11+AZ9)-(BW9/V9))*V9</f>
        <v>20317.309367350987</v>
      </c>
      <c r="CJ9" s="601">
        <f>((IniBaseCC!DD11+BA9)-(BX9/W9))*W9</f>
        <v>19838.151943192486</v>
      </c>
      <c r="CK9" s="600">
        <f>((IniBaseCC!DE11+BB9)-(BY9/Y9))*Y9</f>
        <v>20224.907138878461</v>
      </c>
      <c r="CL9" s="600">
        <f>((IniBaseCC!DF11+BC9)-(BZ9/Z9))*Z9</f>
        <v>17934.122861659846</v>
      </c>
      <c r="CM9" s="600">
        <f>((IniBaseCC!DG11+BD9)-(CA9/AA9))*AA9</f>
        <v>18434.010729501111</v>
      </c>
      <c r="CN9" s="601">
        <f>((IniBaseCC!DH11+BE9)-(CB9/AB9))*AB9</f>
        <v>19043.297649716216</v>
      </c>
      <c r="CO9" s="600">
        <f>CC9*IniBaseCC!CJ11</f>
        <v>756974.76604653418</v>
      </c>
      <c r="CP9" s="600">
        <f>IniBaseCC!CJ11*CD9</f>
        <v>543108.55331892415</v>
      </c>
      <c r="CQ9" s="600">
        <f>IniBaseCC!CK11*CE9</f>
        <v>604518.91176391242</v>
      </c>
      <c r="CR9" s="600">
        <f>IniBaseCC!CL11*CF9</f>
        <v>651525.65350364067</v>
      </c>
      <c r="CS9" s="600">
        <f>IniBaseCC!CM11*CG9</f>
        <v>632132.47789066413</v>
      </c>
      <c r="CT9" s="600">
        <f>IniBaseCC!CN11*CH9</f>
        <v>707534.71502877865</v>
      </c>
      <c r="CU9" s="600">
        <f>IniBaseCC!CO11*CI9</f>
        <v>751740.44659198646</v>
      </c>
      <c r="CV9" s="601">
        <f>IniBaseCC!CP11*CJ9</f>
        <v>1011745.7491028168</v>
      </c>
      <c r="CW9" s="600">
        <f>IniBaseCC!CQ11*CK9</f>
        <v>1092144.985499437</v>
      </c>
      <c r="CX9" s="600">
        <f>IniBaseCC!CR11*CL9</f>
        <v>986328.28766261472</v>
      </c>
      <c r="CY9" s="600">
        <f>IniBaseCC!CS11*CM9</f>
        <v>1032204.9593468292</v>
      </c>
      <c r="CZ9" s="600">
        <f>IniBaseCC!CT11*CN9</f>
        <v>1085313.5637008003</v>
      </c>
      <c r="DA9" s="603">
        <f t="shared" si="5"/>
        <v>20458.777460717141</v>
      </c>
      <c r="DB9" s="600">
        <f t="shared" si="6"/>
        <v>14678.609549160114</v>
      </c>
      <c r="DC9" s="600">
        <f>IF(IniBaseCC!EI11&gt;IniBaseCC!EJ11,MIN((AdjBaseCC!DB9-(AdjBaseCC!$DG$1*(IniBaseCC!EI11-IniBaseCC!EJ11))),AdjBaseCC!CE9),MAX((AdjBaseCC!DB9-(AdjBaseCC!$DG$1*(IniBaseCC!EI11-IniBaseCC!EJ11))),AdjBaseCC!CE9))</f>
        <v>17271.968907540355</v>
      </c>
      <c r="DD9" s="600">
        <f>IF(IniBaseCC!EJ11&gt;IniBaseCC!EK11,MIN((AdjBaseCC!DC9-(AdjBaseCC!$DG$1*(IniBaseCC!EJ11-IniBaseCC!EK11))),AdjBaseCC!CF9),MAX((AdjBaseCC!DC9-(AdjBaseCC!$DG$1*(IniBaseCC!EJ11-IniBaseCC!EK11))),AdjBaseCC!CF9))</f>
        <v>22466.401844953125</v>
      </c>
      <c r="DE9" s="600">
        <f>IF(IniBaseCC!EK11&gt;IniBaseCC!EL11,MIN((AdjBaseCC!DD9-(AdjBaseCC!$DG$1*(IniBaseCC!EK11-IniBaseCC!EL11))),AdjBaseCC!CG9),MAX((AdjBaseCC!DD9-(AdjBaseCC!$DG$1*(IniBaseCC!EK11-IniBaseCC!EL11))),AdjBaseCC!CG9))</f>
        <v>17084.661564612543</v>
      </c>
      <c r="DF9" s="600">
        <f>IF(IniBaseCC!EL11&gt;IniBaseCC!EM11,MIN((AdjBaseCC!DE9-(AdjBaseCC!$DG$1*(IniBaseCC!EL11-IniBaseCC!EM11))),AdjBaseCC!CH9),MAX((AdjBaseCC!DE9-(AdjBaseCC!$DG$1*(IniBaseCC!EL11-IniBaseCC!EM11))),AdjBaseCC!CH9))</f>
        <v>19653.74208413274</v>
      </c>
      <c r="DG9" s="600">
        <f>IF(IniBaseCC!EM11&gt;IniBaseCC!EN11,MIN((AdjBaseCC!DF9-(AdjBaseCC!$DG$1*(IniBaseCC!EM11-IniBaseCC!EN11))),AdjBaseCC!CI9),MAX((AdjBaseCC!DF9-(AdjBaseCC!$DG$1*(IniBaseCC!EM11-IniBaseCC!EN11))),AdjBaseCC!CI9))</f>
        <v>20317.309367350987</v>
      </c>
      <c r="DH9" s="600">
        <f>IF(IniBaseCC!EN11&gt;IniBaseCC!EO11,MIN((AdjBaseCC!DG9-(AdjBaseCC!$DG$1*(IniBaseCC!EN11-IniBaseCC!EO11))),AdjBaseCC!CJ9),MAX((AdjBaseCC!DG9-(AdjBaseCC!$DG$1*(IniBaseCC!EN11-IniBaseCC!EO11))),AdjBaseCC!CJ9))</f>
        <v>19838.151943192486</v>
      </c>
      <c r="DI9" s="603">
        <f>IF(IniBaseCC!EO11&gt;IniBaseCC!EP11,MIN((AdjBaseCC!DH9-(AdjBaseCC!$DG$1*(IniBaseCC!EO11-IniBaseCC!EP11))),AdjBaseCC!CK9),MAX((AdjBaseCC!DH9-(AdjBaseCC!$DG$1*(IniBaseCC!EO11-IniBaseCC!EP11))),AdjBaseCC!CK9))</f>
        <v>19777.395734042158</v>
      </c>
      <c r="DJ9" s="600">
        <f>IF(IniBaseCC!EP11&gt;IniBaseCC!EQ11,MIN((AdjBaseCC!DI9-(AdjBaseCC!$DG$1*(IniBaseCC!EP11-IniBaseCC!EQ11))),AdjBaseCC!CL9),MAX((AdjBaseCC!DI9-(AdjBaseCC!$DG$1*(IniBaseCC!EP11-IniBaseCC!EQ11))),AdjBaseCC!CL9))</f>
        <v>19791.29422200222</v>
      </c>
      <c r="DK9" s="600">
        <f>IF(IniBaseCC!EQ11&gt;IniBaseCC!ER11,MIN((AdjBaseCC!DJ9-(AdjBaseCC!$DG$1*(IniBaseCC!EQ11-IniBaseCC!ER11))),AdjBaseCC!CM9),MAX((AdjBaseCC!DJ9-(AdjBaseCC!$DG$1*(IniBaseCC!EQ11-IniBaseCC!ER11))),AdjBaseCC!CM9))</f>
        <v>19804.697629134127</v>
      </c>
      <c r="DL9" s="600">
        <f>IF(IniBaseCC!ER11&gt;IniBaseCC!ES11,MIN((AdjBaseCC!DK9-(AdjBaseCC!$DG$1*(IniBaseCC!ER11-IniBaseCC!ES11))),AdjBaseCC!CN9),MAX((AdjBaseCC!DK9-(AdjBaseCC!$DG$1*(IniBaseCC!ER11-IniBaseCC!ES11))),AdjBaseCC!CN9))</f>
        <v>19817.631945597797</v>
      </c>
      <c r="DM9" s="603">
        <f>DA9*IniBaseCC!CJ11</f>
        <v>756974.76604653418</v>
      </c>
      <c r="DN9" s="600">
        <f>DB9*IniBaseCC!CJ11</f>
        <v>543108.55331892415</v>
      </c>
      <c r="DO9" s="600">
        <f>DC9*IniBaseCC!CK11</f>
        <v>604518.91176391242</v>
      </c>
      <c r="DP9" s="600">
        <f>DD9*IniBaseCC!CL11</f>
        <v>651525.65350364067</v>
      </c>
      <c r="DQ9" s="600">
        <f>DE9*IniBaseCC!CM11</f>
        <v>632132.47789066413</v>
      </c>
      <c r="DR9" s="600">
        <f>DF9*IniBaseCC!CN11</f>
        <v>707534.71502877865</v>
      </c>
      <c r="DS9" s="600">
        <f>DG9*IniBaseCC!CO11</f>
        <v>751740.44659198646</v>
      </c>
      <c r="DT9" s="600">
        <f>DH9*IniBaseCC!CP11</f>
        <v>1011745.7491028168</v>
      </c>
      <c r="DU9" s="603">
        <f>DI9*IniBaseCC!CQ11</f>
        <v>1067979.3696382765</v>
      </c>
      <c r="DV9" s="600">
        <f>DJ9*IniBaseCC!CR11</f>
        <v>1088467.6931898615</v>
      </c>
      <c r="DW9" s="600">
        <f>DK9*IniBaseCC!CS11</f>
        <v>1108956.0167414465</v>
      </c>
      <c r="DX9" s="601">
        <f>DL9*IniBaseCC!CT11</f>
        <v>1129444.3402930314</v>
      </c>
      <c r="DZ9" s="112" t="s">
        <v>4</v>
      </c>
      <c r="EA9" s="89">
        <f t="shared" si="7"/>
        <v>0.77126781963840085</v>
      </c>
      <c r="EB9" s="7">
        <f>IFERROR(AdjBaseCC!CO9/IniBaseCC!AA11,"")</f>
        <v>0.93734995529364573</v>
      </c>
      <c r="EC9" s="7">
        <f>IFERROR(AdjBaseCC!CP9/IniBaseCC!AB11,"")</f>
        <v>0.68887699131138769</v>
      </c>
      <c r="ED9" s="7">
        <f>IFERROR(AdjBaseCC!CQ9/IniBaseCC!AC11,"")</f>
        <v>0.78950147612425337</v>
      </c>
      <c r="EE9" s="7">
        <f>IFERROR(AdjBaseCC!CR9/IniBaseCC!AD11,"")</f>
        <v>0.84650549720156254</v>
      </c>
      <c r="EF9" s="7">
        <f>IFERROR(AdjBaseCC!CS9/IniBaseCC!AE11,"")</f>
        <v>0.74290914655120788</v>
      </c>
      <c r="EG9" s="7">
        <f>IFERROR(AdjBaseCC!CT9/IniBaseCC!AF11,"")</f>
        <v>0.7885459870035928</v>
      </c>
      <c r="EH9" s="10">
        <f t="shared" si="8"/>
        <v>0.95925876808166444</v>
      </c>
      <c r="EI9" s="7">
        <f>IFERROR(CU9/IniBaseCC!AG11,"")</f>
        <v>0.78101767516315235</v>
      </c>
      <c r="EJ9" s="7">
        <f>IFERROR(CW9/IniBaseCC!AI11,"")</f>
        <v>1.0882342556561038</v>
      </c>
      <c r="EK9" s="7">
        <f>IFERROR(CX9/IniBaseCC!AJ11,"")</f>
        <v>0.95593037644635626</v>
      </c>
      <c r="EL9" s="7">
        <f>IFERROR(CY9/IniBaseCC!AK11,"")</f>
        <v>0.97377372427263531</v>
      </c>
      <c r="EM9" s="19">
        <f>IFERROR(CZ9/IniBaseCC!AL11,"")</f>
        <v>0.99733780887007428</v>
      </c>
      <c r="EO9" s="109" t="s">
        <v>217</v>
      </c>
      <c r="EP9" s="31">
        <f>COUNTIF(EA5:EA182,"&gt;0.85")-COUNTIF(EA5:EA182,"&gt;=0.9")</f>
        <v>21</v>
      </c>
      <c r="EQ9" s="91">
        <f>SUM($EP$3:EP9)/$EP$13</f>
        <v>0.90963855421686746</v>
      </c>
      <c r="ER9" s="32">
        <f>COUNTIF(EH5:EH182,"&gt;0.85")-COUNTIF(EH5:EH182,"&gt;=0.9")</f>
        <v>47</v>
      </c>
      <c r="ES9" s="91">
        <f>SUM($ER$3:ER9)/$ER$13</f>
        <v>0.82530120481927716</v>
      </c>
      <c r="ET9" s="32">
        <f>SUMIFS(IniBaseCC!$CI$7:$CI$184,AdjBaseCC!$EA$5:$EA$182,"&lt;=.90",AdjBaseCC!$EA$5:$EA$182,"&gt;.85")</f>
        <v>3737.1428571428569</v>
      </c>
      <c r="EU9" s="91">
        <f>SUM($ET$3:ET9)/$ET$13</f>
        <v>0.93405310134055697</v>
      </c>
      <c r="EV9" s="32">
        <f>SUMIFS(IniBaseCC!$CV$7:$CV$184,AdjBaseCC!$EH$5:$EH$182,"&lt;=.90",AdjBaseCC!$EH$5:$EH$182,"&gt;.85")</f>
        <v>10956.550699295447</v>
      </c>
      <c r="EW9" s="91">
        <f>SUM($EV$3:EV9)/$EV$13</f>
        <v>0.89140918521841528</v>
      </c>
      <c r="EX9" s="90"/>
      <c r="EY9" s="124"/>
    </row>
    <row r="10" spans="1:155" x14ac:dyDescent="0.25">
      <c r="A10" s="107">
        <v>7</v>
      </c>
      <c r="B10" s="112" t="s">
        <v>5</v>
      </c>
      <c r="C10" s="157">
        <v>251.68305599999999</v>
      </c>
      <c r="D10" s="158">
        <v>232.8938589</v>
      </c>
      <c r="E10" s="158">
        <v>244.09861770000001</v>
      </c>
      <c r="F10" s="158">
        <v>224.63200259999999</v>
      </c>
      <c r="G10" s="158">
        <v>226.17624169999999</v>
      </c>
      <c r="H10" s="158">
        <v>222.0869203</v>
      </c>
      <c r="I10" s="158">
        <v>225.222396</v>
      </c>
      <c r="J10" s="158">
        <v>226.93368644871452</v>
      </c>
      <c r="K10" s="158">
        <v>223.82746396862731</v>
      </c>
      <c r="L10" s="157">
        <f t="shared" si="4"/>
        <v>216.70599280364695</v>
      </c>
      <c r="M10" s="158">
        <f t="shared" si="3"/>
        <v>213.87931928399121</v>
      </c>
      <c r="N10" s="159">
        <f t="shared" si="3"/>
        <v>211.05264576433547</v>
      </c>
      <c r="O10" s="158"/>
      <c r="P10" s="564">
        <f>INDEX(EquitySolution!$V$13:$BT$173,ROW(6:6),(1+EquitySolution!$CB$12))</f>
        <v>0.84868986109489852</v>
      </c>
      <c r="Q10" s="69">
        <f>INDEX(EquitySolution!$V$13:$BT$173,ROW(6:6),(1+EquitySolution!$CB$12))</f>
        <v>0.84868986109489852</v>
      </c>
      <c r="R10" s="69">
        <f>INDEX(EquitySolution!$V$13:$BT$173,ROW(6:6),(1+EquitySolution!$CB$12)+2)</f>
        <v>0.87404485385208641</v>
      </c>
      <c r="S10" s="69">
        <f>INDEX(EquitySolution!$V$13:$BT$173,ROW(6:6),(1+EquitySolution!$CB$12)+3)</f>
        <v>0.88344793447397962</v>
      </c>
      <c r="T10" s="69">
        <f>INDEX(EquitySolution!$V$13:$BT$173,ROW(6:6),(1+EquitySolution!$CB$12)+4)</f>
        <v>0.87784049687116328</v>
      </c>
      <c r="U10" s="69">
        <f>INDEX(EquitySolution!$V$13:$BT$173,ROW(6:6),(1+EquitySolution!$CB$12)+5)</f>
        <v>0.88758259230219494</v>
      </c>
      <c r="V10" s="2">
        <f>INDEX(EquitySolution!$V$13:$BT$173,ROW(6:6),(1+EquitySolution!$CB$12)+6)</f>
        <v>0.88680977563102492</v>
      </c>
      <c r="W10" s="2">
        <f>INDEX(EquitySolution!$V$13:$BT$173,ROW(6:6),(1+EquitySolution!$CB$12)+6)</f>
        <v>0.88680977563102492</v>
      </c>
      <c r="X10" s="2">
        <f>INDEX(EquitySolution!$V$13:$BT$173,ROW(6:6),(1+EquitySolution!$CB$12)+6)</f>
        <v>0.88680977563102492</v>
      </c>
      <c r="Y10" s="350">
        <f>INDEX(EquitySolution!$V$13:$BT$173,ROW(6:6),(1+EquitySolution!$CB$12)+7)</f>
        <v>0.88885628238745429</v>
      </c>
      <c r="Z10" s="2">
        <f>INDEX(EquitySolution!$V$13:$BT$173,ROW(6:6),(1+EquitySolution!$CB$12)+8)</f>
        <v>0.88728712907887108</v>
      </c>
      <c r="AA10" s="2">
        <f>INDEX(EquitySolution!$V$13:$BT$173,ROW(6:6),(1+EquitySolution!$CB$12)+9)</f>
        <v>0.89219740926627711</v>
      </c>
      <c r="AB10" s="3">
        <f>INDEX(EquitySolution!$V$13:$BT$173,ROW(6:6),(1+EquitySolution!$CB$12)+10)</f>
        <v>0.88798522481352382</v>
      </c>
      <c r="AD10" s="185" t="s">
        <v>190</v>
      </c>
      <c r="AE10" s="80">
        <f>IniBaseCC!CJ6</f>
        <v>62549</v>
      </c>
      <c r="AF10" s="81">
        <f>IniBaseCC!CK6</f>
        <v>62156</v>
      </c>
      <c r="AG10" s="81">
        <f>IniBaseCC!CL6</f>
        <v>62388</v>
      </c>
      <c r="AH10" s="81">
        <f>IniBaseCC!CM6</f>
        <v>63880</v>
      </c>
      <c r="AI10" s="81">
        <f>IniBaseCC!CN6</f>
        <v>64860</v>
      </c>
      <c r="AJ10" s="81">
        <f>IniBaseCC!CO6</f>
        <v>67148</v>
      </c>
      <c r="AK10" s="78">
        <f>IniBaseCC!CP6</f>
        <v>68940</v>
      </c>
      <c r="AL10" s="79">
        <f>IniBaseCC!CQ6</f>
        <v>71332</v>
      </c>
      <c r="AM10" s="78">
        <f>IniBaseCC!CR6</f>
        <v>72649.392857142797</v>
      </c>
      <c r="AN10" s="78">
        <f>IniBaseCC!CS6</f>
        <v>73966.78571428571</v>
      </c>
      <c r="AO10" s="78">
        <f>IniBaseCC!CT6</f>
        <v>75284.178571428522</v>
      </c>
      <c r="AP10" s="78">
        <f>IniBaseCC!CU6</f>
        <v>76601.571428571464</v>
      </c>
      <c r="AQ10" s="79">
        <f>IniBaseCC!CV6</f>
        <v>74625.48214285713</v>
      </c>
      <c r="AS10" s="112" t="s">
        <v>5</v>
      </c>
      <c r="AT10" s="600">
        <v>0</v>
      </c>
      <c r="AU10" s="600">
        <f>MAX(-(AdjBaseCC!$BU$1),(IniBaseCC!DW12-AF$9+IniBaseCC!DK12-AdjBaseCC!AF$7))</f>
        <v>-1555.9475590476427</v>
      </c>
      <c r="AV10" s="600">
        <f>MAX(-(AdjBaseCC!$BU$1),(IniBaseCC!DX12-AG$9+IniBaseCC!DL12-AdjBaseCC!AG$7))</f>
        <v>-572.44728366748677</v>
      </c>
      <c r="AW10" s="600">
        <f>MAX(-(AdjBaseCC!$BU$1),(IniBaseCC!DY12-AH$9+IniBaseCC!DM12-AdjBaseCC!AH$7))</f>
        <v>1034.3541880110379</v>
      </c>
      <c r="AX10" s="600">
        <f>MAX(-(AdjBaseCC!$BU$1),(IniBaseCC!DZ12-AI$9+IniBaseCC!DN12-AdjBaseCC!AI$7))</f>
        <v>922.27202729616374</v>
      </c>
      <c r="AY10" s="600">
        <f>MAX(-(AdjBaseCC!$BU$1),(IniBaseCC!EA12-AJ$9+IniBaseCC!DO12-AdjBaseCC!AJ$7))</f>
        <v>511.97499886261767</v>
      </c>
      <c r="AZ10" s="600">
        <f>MAX(-(AdjBaseCC!$BU$1),(IniBaseCC!EB12-AK$9+IniBaseCC!DP12-AdjBaseCC!AK$7))</f>
        <v>-25.780465670770354</v>
      </c>
      <c r="BA10" s="601">
        <f>MAX(-(AdjBaseCC!$BU$1),(IniBaseCC!EC12-AL$9+IniBaseCC!DQ12-AdjBaseCC!AL$7))</f>
        <v>-2828.5613179500124</v>
      </c>
      <c r="BB10" s="600">
        <f>MAX(-(AdjBaseCC!$BU$1),(IniBaseCC!ED12-AM$9+IniBaseCC!DR12-AdjBaseCC!AM$7))</f>
        <v>175.29370350703175</v>
      </c>
      <c r="BC10" s="600">
        <f>MAX(-(AdjBaseCC!$BU$1),(IniBaseCC!EE12-AN$9+IniBaseCC!DS12-AdjBaseCC!AN$7))</f>
        <v>178.98271672256487</v>
      </c>
      <c r="BD10" s="600">
        <f>MAX(-(AdjBaseCC!$BU$1),(IniBaseCC!EF12-AO$9+IniBaseCC!DT12-AdjBaseCC!AO$7))</f>
        <v>182.54032285821586</v>
      </c>
      <c r="BE10" s="601">
        <f>MAX(-(AdjBaseCC!$BU$1),(IniBaseCC!EG12-AP$9+IniBaseCC!DU12-AdjBaseCC!AP$7))</f>
        <v>185.9734203653461</v>
      </c>
      <c r="BF10" s="600">
        <f>MAX((AdjBaseCC!AF$7+AdjBaseCC!AF$9)*IniBaseCC!CJ12-IniBaseCC!AA12,0)</f>
        <v>518130.53716286458</v>
      </c>
      <c r="BG10" s="600">
        <f>MAX((AdjBaseCC!AG$7+AdjBaseCC!AG$9)*IniBaseCC!CK12-IniBaseCC!AB12,0)</f>
        <v>176313.76336958632</v>
      </c>
      <c r="BH10" s="600">
        <f>MAX((AdjBaseCC!AH$7+AdjBaseCC!AH$9)*IniBaseCC!CL12-IniBaseCC!AC12,0)</f>
        <v>0</v>
      </c>
      <c r="BI10" s="600">
        <f>MAX((AdjBaseCC!AI$7+AdjBaseCC!AI$9)*IniBaseCC!CM12-IniBaseCC!AD12,0)</f>
        <v>0</v>
      </c>
      <c r="BJ10" s="600">
        <f>MAX((AdjBaseCC!AJ$7+AdjBaseCC!AJ$9)*IniBaseCC!CN12-IniBaseCC!AE12,0)</f>
        <v>0</v>
      </c>
      <c r="BK10" s="600">
        <f>MAX((AdjBaseCC!AK$7+AdjBaseCC!AK$9)*IniBaseCC!CO12-IniBaseCC!AF12,0)</f>
        <v>8146.6271519623697</v>
      </c>
      <c r="BL10" s="600">
        <f>MAX((AdjBaseCC!AL$7+AdjBaseCC!AL$9)*IniBaseCC!CP12-IniBaseCC!AG12,0)</f>
        <v>967367.97073890455</v>
      </c>
      <c r="BM10" s="600">
        <f>MAX((AdjBaseCC!AM$7+AdjBaseCC!AM$9)*IniBaseCC!CQ12-IniBaseCC!AH12,0)</f>
        <v>0</v>
      </c>
      <c r="BN10" s="603">
        <f>MAX((AdjBaseCC!AN$7+AdjBaseCC!AN$9)*IniBaseCC!CR12-IniBaseCC!AI12,0)</f>
        <v>0</v>
      </c>
      <c r="BO10" s="600">
        <f>MAX((AdjBaseCC!AO$7+AdjBaseCC!AO$9)*IniBaseCC!CS12-IniBaseCC!AJ12,0)</f>
        <v>0</v>
      </c>
      <c r="BP10" s="600">
        <f>MAX((AdjBaseCC!AP$7+AdjBaseCC!AP$9)*IniBaseCC!CT12-IniBaseCC!AK12,0)</f>
        <v>0</v>
      </c>
      <c r="BQ10" s="600">
        <f>MAX((AdjBaseCC!AQ$7+AdjBaseCC!AQ$9)*IniBaseCC!CU12-IniBaseCC!AL12,0)</f>
        <v>0</v>
      </c>
      <c r="BR10" s="603">
        <f>IFERROR(BF10/SUM(BF$5:BF$182)*BR$4/IniBaseCC!CK12,0)</f>
        <v>1800.3353600192611</v>
      </c>
      <c r="BS10" s="600">
        <f>IFERROR(BG10/SUM(BG$5:BG$182)*BS$4/IniBaseCC!CL12,0)</f>
        <v>250.65933057222961</v>
      </c>
      <c r="BT10" s="600">
        <f>IFERROR(BH10/SUM(BH$5:BH$182)*BT$4/IniBaseCC!CM12,0)</f>
        <v>0</v>
      </c>
      <c r="BU10" s="600">
        <f>IFERROR(BI10/SUM(BI$5:BI$182)*BU$4/IniBaseCC!CN12,0)</f>
        <v>0</v>
      </c>
      <c r="BV10" s="600">
        <f>IFERROR(BJ10/SUM(BJ$5:BJ$182)*BV$4/IniBaseCC!CO12,0)</f>
        <v>0</v>
      </c>
      <c r="BW10" s="600">
        <f>IFERROR(BK10/SUM(BK$5:BK$182)*BW$4/IniBaseCC!CP12,0)</f>
        <v>6.357047250614591</v>
      </c>
      <c r="BX10" s="600">
        <f>IFERROR(BL10/SUM(BL$5:BL$182)*BX$4/IniBaseCC!CQ12,0)</f>
        <v>130.31994407722186</v>
      </c>
      <c r="BY10" s="603">
        <f>IFERROR(BM10/SUM(BM$5:BM$182)*BY$4/IniBaseCC!CR12,0)</f>
        <v>0</v>
      </c>
      <c r="BZ10" s="600">
        <f>IFERROR(BN10/SUM(BN$5:BN$182)*BZ$4/IniBaseCC!CS12,0)</f>
        <v>0</v>
      </c>
      <c r="CA10" s="600">
        <f>IFERROR(BO10/SUM(BO$5:BO$182)*CA$4/IniBaseCC!CT12,0)</f>
        <v>0</v>
      </c>
      <c r="CB10" s="600">
        <f>IFERROR(BP10/SUM(BP$5:BP$182)*CB$4/IniBaseCC!CU12,0)</f>
        <v>0</v>
      </c>
      <c r="CC10" s="603">
        <f>(IniBaseCC!CW12+AT10)*P10</f>
        <v>20319.872442605199</v>
      </c>
      <c r="CD10" s="600">
        <f>((IniBaseCC!CX12+AU10)-(BR10/Q10))*Q10</f>
        <v>17199.020164826848</v>
      </c>
      <c r="CE10" s="600">
        <f>((IniBaseCC!CY12+AV10)-(BS10/R10))*R10</f>
        <v>21128.769894831479</v>
      </c>
      <c r="CF10" s="600">
        <f>((IniBaseCC!CZ12+AW10)-(BT10/S10))*S10</f>
        <v>23129.231867613802</v>
      </c>
      <c r="CG10" s="600">
        <f>((IniBaseCC!DA12+AX10)-(BU10/T10))*T10</f>
        <v>22959.650052410085</v>
      </c>
      <c r="CH10" s="600">
        <f>((IniBaseCC!DB12+AY10)-(BV10/U10))*U10</f>
        <v>23574.279846356283</v>
      </c>
      <c r="CI10" s="600">
        <f>((IniBaseCC!DC12+AZ10)-(BW10/V10))*V10</f>
        <v>23452.933780647283</v>
      </c>
      <c r="CJ10" s="601">
        <f>((IniBaseCC!DD12+BA10)-(BX10/W10))*W10</f>
        <v>21244.437624757073</v>
      </c>
      <c r="CK10" s="600">
        <f>((IniBaseCC!DE12+BB10)-(BY10/Y10))*Y10</f>
        <v>24289.139427893751</v>
      </c>
      <c r="CL10" s="600">
        <f>((IniBaseCC!DF12+BC10)-(BZ10/Z10))*Z10</f>
        <v>24580.796316938475</v>
      </c>
      <c r="CM10" s="600">
        <f>((IniBaseCC!DG12+BD10)-(CA10/AA10))*AA10</f>
        <v>25041.232195755896</v>
      </c>
      <c r="CN10" s="601">
        <f>((IniBaseCC!DH12+BE10)-(CB10/AB10))*AB10</f>
        <v>25234.582553713852</v>
      </c>
      <c r="CO10" s="600">
        <f>CC10*IniBaseCC!CJ12</f>
        <v>6766517.5233875317</v>
      </c>
      <c r="CP10" s="600">
        <f>IniBaseCC!CJ12*CD10</f>
        <v>5727273.7148873406</v>
      </c>
      <c r="CQ10" s="600">
        <f>IniBaseCC!CK12*CE10</f>
        <v>6507661.1276080953</v>
      </c>
      <c r="CR10" s="600">
        <f>IniBaseCC!CL12*CF10</f>
        <v>6799994.1690784581</v>
      </c>
      <c r="CS10" s="600">
        <f>IniBaseCC!CM12*CG10</f>
        <v>6864935.3656706158</v>
      </c>
      <c r="CT10" s="600">
        <f>IniBaseCC!CN12*CH10</f>
        <v>7190155.3531386666</v>
      </c>
      <c r="CU10" s="600">
        <f>IniBaseCC!CO12*CI10</f>
        <v>7411127.0746845417</v>
      </c>
      <c r="CV10" s="601">
        <f>IniBaseCC!CP12*CJ10</f>
        <v>7265597.6676669186</v>
      </c>
      <c r="CW10" s="600">
        <f>IniBaseCC!CQ12*CK10</f>
        <v>8792668.4728975389</v>
      </c>
      <c r="CX10" s="600">
        <f>IniBaseCC!CR12*CL10</f>
        <v>9062585.29229776</v>
      </c>
      <c r="CY10" s="600">
        <f>IniBaseCC!CS12*CM10</f>
        <v>9399756.6732454412</v>
      </c>
      <c r="CZ10" s="600">
        <f>IniBaseCC!CT12*CN10</f>
        <v>9641042.7933049444</v>
      </c>
      <c r="DA10" s="603">
        <f t="shared" si="5"/>
        <v>20319.872442605199</v>
      </c>
      <c r="DB10" s="600">
        <f t="shared" si="6"/>
        <v>17199.020164826848</v>
      </c>
      <c r="DC10" s="600">
        <f>IF(IniBaseCC!EI12&gt;IniBaseCC!EJ12,MIN((AdjBaseCC!DB10-(AdjBaseCC!$DG$1*(IniBaseCC!EI12-IniBaseCC!EJ12))),AdjBaseCC!CE10),MAX((AdjBaseCC!DB10-(AdjBaseCC!$DG$1*(IniBaseCC!EI12-IniBaseCC!EJ12))),AdjBaseCC!CE10))</f>
        <v>21128.769894831479</v>
      </c>
      <c r="DD10" s="600">
        <f>IF(IniBaseCC!EJ12&gt;IniBaseCC!EK12,MIN((AdjBaseCC!DC10-(AdjBaseCC!$DG$1*(IniBaseCC!EJ12-IniBaseCC!EK12))),AdjBaseCC!CF10),MAX((AdjBaseCC!DC10-(AdjBaseCC!$DG$1*(IniBaseCC!EJ12-IniBaseCC!EK12))),AdjBaseCC!CF10))</f>
        <v>23129.231867613802</v>
      </c>
      <c r="DE10" s="600">
        <f>IF(IniBaseCC!EK12&gt;IniBaseCC!EL12,MIN((AdjBaseCC!DD10-(AdjBaseCC!$DG$1*(IniBaseCC!EK12-IniBaseCC!EL12))),AdjBaseCC!CG10),MAX((AdjBaseCC!DD10-(AdjBaseCC!$DG$1*(IniBaseCC!EK12-IniBaseCC!EL12))),AdjBaseCC!CG10))</f>
        <v>22959.650052410085</v>
      </c>
      <c r="DF10" s="600">
        <f>IF(IniBaseCC!EL12&gt;IniBaseCC!EM12,MIN((AdjBaseCC!DE10-(AdjBaseCC!$DG$1*(IniBaseCC!EL12-IniBaseCC!EM12))),AdjBaseCC!CH10),MAX((AdjBaseCC!DE10-(AdjBaseCC!$DG$1*(IniBaseCC!EL12-IniBaseCC!EM12))),AdjBaseCC!CH10))</f>
        <v>23574.279846356283</v>
      </c>
      <c r="DG10" s="600">
        <f>IF(IniBaseCC!EM12&gt;IniBaseCC!EN12,MIN((AdjBaseCC!DF10-(AdjBaseCC!$DG$1*(IniBaseCC!EM12-IniBaseCC!EN12))),AdjBaseCC!CI10),MAX((AdjBaseCC!DF10-(AdjBaseCC!$DG$1*(IniBaseCC!EM12-IniBaseCC!EN12))),AdjBaseCC!CI10))</f>
        <v>23452.933780647283</v>
      </c>
      <c r="DH10" s="600">
        <f>IF(IniBaseCC!EN12&gt;IniBaseCC!EO12,MIN((AdjBaseCC!DG10-(AdjBaseCC!$DG$1*(IniBaseCC!EN12-IniBaseCC!EO12))),AdjBaseCC!CJ10),MAX((AdjBaseCC!DG10-(AdjBaseCC!$DG$1*(IniBaseCC!EN12-IniBaseCC!EO12))),AdjBaseCC!CJ10))</f>
        <v>21244.437624757073</v>
      </c>
      <c r="DI10" s="603">
        <f>IF(IniBaseCC!EO12&gt;IniBaseCC!EP12,MIN((AdjBaseCC!DH10-(AdjBaseCC!$DG$1*(IniBaseCC!EO12-IniBaseCC!EP12))),AdjBaseCC!CK10),MAX((AdjBaseCC!DH10-(AdjBaseCC!$DG$1*(IniBaseCC!EO12-IniBaseCC!EP12))),AdjBaseCC!CK10))</f>
        <v>24289.139427893751</v>
      </c>
      <c r="DJ10" s="600">
        <f>IF(IniBaseCC!EP12&gt;IniBaseCC!EQ12,MIN((AdjBaseCC!DI10-(AdjBaseCC!$DG$1*(IniBaseCC!EP12-IniBaseCC!EQ12))),AdjBaseCC!CL10),MAX((AdjBaseCC!DI10-(AdjBaseCC!$DG$1*(IniBaseCC!EP12-IniBaseCC!EQ12))),AdjBaseCC!CL10))</f>
        <v>24580.796316938475</v>
      </c>
      <c r="DK10" s="600">
        <f>IF(IniBaseCC!EQ12&gt;IniBaseCC!ER12,MIN((AdjBaseCC!DJ10-(AdjBaseCC!$DG$1*(IniBaseCC!EQ12-IniBaseCC!ER12))),AdjBaseCC!CM10),MAX((AdjBaseCC!DJ10-(AdjBaseCC!$DG$1*(IniBaseCC!EQ12-IniBaseCC!ER12))),AdjBaseCC!CM10))</f>
        <v>25041.232195755896</v>
      </c>
      <c r="DL10" s="600">
        <f>IF(IniBaseCC!ER12&gt;IniBaseCC!ES12,MIN((AdjBaseCC!DK10-(AdjBaseCC!$DG$1*(IniBaseCC!ER12-IniBaseCC!ES12))),AdjBaseCC!CN10),MAX((AdjBaseCC!DK10-(AdjBaseCC!$DG$1*(IniBaseCC!ER12-IniBaseCC!ES12))),AdjBaseCC!CN10))</f>
        <v>25234.582553713852</v>
      </c>
      <c r="DM10" s="603">
        <f>DA10*IniBaseCC!CJ12</f>
        <v>6766517.5233875317</v>
      </c>
      <c r="DN10" s="600">
        <f>DB10*IniBaseCC!CJ12</f>
        <v>5727273.7148873406</v>
      </c>
      <c r="DO10" s="600">
        <f>DC10*IniBaseCC!CK12</f>
        <v>6507661.1276080953</v>
      </c>
      <c r="DP10" s="600">
        <f>DD10*IniBaseCC!CL12</f>
        <v>6799994.1690784581</v>
      </c>
      <c r="DQ10" s="600">
        <f>DE10*IniBaseCC!CM12</f>
        <v>6864935.3656706158</v>
      </c>
      <c r="DR10" s="600">
        <f>DF10*IniBaseCC!CN12</f>
        <v>7190155.3531386666</v>
      </c>
      <c r="DS10" s="600">
        <f>DG10*IniBaseCC!CO12</f>
        <v>7411127.0746845417</v>
      </c>
      <c r="DT10" s="600">
        <f>DH10*IniBaseCC!CP12</f>
        <v>7265597.6676669186</v>
      </c>
      <c r="DU10" s="603">
        <f>DI10*IniBaseCC!CQ12</f>
        <v>8792668.4728975389</v>
      </c>
      <c r="DV10" s="600">
        <f>DJ10*IniBaseCC!CR12</f>
        <v>9062585.29229776</v>
      </c>
      <c r="DW10" s="600">
        <f>DK10*IniBaseCC!CS12</f>
        <v>9399756.6732454412</v>
      </c>
      <c r="DX10" s="601">
        <f>DL10*IniBaseCC!CT12</f>
        <v>9641042.7933049444</v>
      </c>
      <c r="DZ10" s="112" t="s">
        <v>5</v>
      </c>
      <c r="EA10" s="89">
        <f t="shared" si="7"/>
        <v>0.81374064794931411</v>
      </c>
      <c r="EB10" s="7">
        <f>IFERROR(AdjBaseCC!CO10/IniBaseCC!AA12,"")</f>
        <v>0.87657729397831652</v>
      </c>
      <c r="EC10" s="7">
        <f>IFERROR(AdjBaseCC!CP10/IniBaseCC!AB12,"")</f>
        <v>0.73579565551703341</v>
      </c>
      <c r="ED10" s="7">
        <f>IFERROR(AdjBaseCC!CQ10/IniBaseCC!AC12,"")</f>
        <v>0.8203509474182995</v>
      </c>
      <c r="EE10" s="7">
        <f>IFERROR(AdjBaseCC!CR10/IniBaseCC!AD12,"")</f>
        <v>0.84574611961751578</v>
      </c>
      <c r="EF10" s="7">
        <f>IFERROR(AdjBaseCC!CS10/IniBaseCC!AE12,"")</f>
        <v>0.82584556021374456</v>
      </c>
      <c r="EG10" s="7">
        <f>IFERROR(AdjBaseCC!CT10/IniBaseCC!AF12,"")</f>
        <v>0.8409649569799772</v>
      </c>
      <c r="EH10" s="10">
        <f>IFERROR(AVERAGE(EI10:EM10),"")</f>
        <v>0.85710275745243758</v>
      </c>
      <c r="EI10" s="7">
        <f>IFERROR(CU10/IniBaseCC!AG12,"")</f>
        <v>0.87951337133905327</v>
      </c>
      <c r="EJ10" s="7">
        <f>IFERROR(CW10/IniBaseCC!AI12,"")</f>
        <v>0.84801750770495654</v>
      </c>
      <c r="EK10" s="7">
        <f>IFERROR(CX10/IniBaseCC!AJ12,"")</f>
        <v>0.84877685580598694</v>
      </c>
      <c r="EL10" s="7">
        <f>IFERROR(CY10/IniBaseCC!AK12,"")</f>
        <v>0.85561538967780626</v>
      </c>
      <c r="EM10" s="19">
        <f>IFERROR(CZ10/IniBaseCC!AL12,"")</f>
        <v>0.85359066273438478</v>
      </c>
      <c r="EO10" s="109" t="s">
        <v>218</v>
      </c>
      <c r="EP10" s="31">
        <f>COUNTIF(EA5:EA182,"&gt;0.9")-COUNTIF(EA5:EA182,"&gt;=0.95")</f>
        <v>9</v>
      </c>
      <c r="EQ10" s="91">
        <f>SUM($EP$3:EP10)/$EP$13</f>
        <v>0.96385542168674698</v>
      </c>
      <c r="ER10" s="32">
        <f>COUNTIF(EH5:EH182,"&gt;0.9")-COUNTIF(EH5:EH182,"&gt;=0.95")</f>
        <v>17</v>
      </c>
      <c r="ES10" s="91">
        <f>SUM($ER$3:ER10)/$ER$13</f>
        <v>0.92771084337349397</v>
      </c>
      <c r="ET10" s="32">
        <f>SUMIFS(IniBaseCC!$CI$7:$CI$184,AdjBaseCC!$EA$5:$EA$182,"&lt;=.95",AdjBaseCC!$EA$5:$EA$182,"&gt;.90")</f>
        <v>3353.428571428572</v>
      </c>
      <c r="EU10" s="91">
        <f>SUM($ET$3:ET10)/$ET$13</f>
        <v>0.98500555671320411</v>
      </c>
      <c r="EV10" s="32">
        <f>SUMIFS(IniBaseCC!$CV$7:$CV$184,AdjBaseCC!$EH$5:$EH$182,"&lt;=.95",AdjBaseCC!$EH$5:$EH$182,"&gt;.90")</f>
        <v>6036.4076706707456</v>
      </c>
      <c r="EW10" s="91">
        <f>SUM($EV$3:EV10)/$EV$13</f>
        <v>0.97229854763640444</v>
      </c>
      <c r="EX10" s="90"/>
      <c r="EY10" s="124"/>
    </row>
    <row r="11" spans="1:155" ht="15.75" thickBot="1" x14ac:dyDescent="0.3">
      <c r="A11" s="107">
        <v>8</v>
      </c>
      <c r="B11" s="112" t="s">
        <v>6</v>
      </c>
      <c r="C11" s="157">
        <v>238.48033520000001</v>
      </c>
      <c r="D11" s="158">
        <v>222.18204739999999</v>
      </c>
      <c r="E11" s="158">
        <v>233.1627986</v>
      </c>
      <c r="F11" s="158">
        <v>223.1317402</v>
      </c>
      <c r="G11" s="158">
        <v>213.65120099999999</v>
      </c>
      <c r="H11" s="158">
        <v>217.83356420000001</v>
      </c>
      <c r="I11" s="158">
        <v>217.12877940000001</v>
      </c>
      <c r="J11" s="158">
        <v>221.33626868766842</v>
      </c>
      <c r="K11" s="158">
        <v>227.70939955502973</v>
      </c>
      <c r="L11" s="157">
        <f t="shared" si="4"/>
        <v>216.93062937833747</v>
      </c>
      <c r="M11" s="158">
        <f t="shared" si="3"/>
        <v>215.54750782638985</v>
      </c>
      <c r="N11" s="159">
        <f t="shared" si="3"/>
        <v>214.16438627444177</v>
      </c>
      <c r="O11" s="158"/>
      <c r="P11" s="564">
        <f>INDEX(EquitySolution!$V$13:$BT$173,ROW(7:7),(1+EquitySolution!$CB$12))</f>
        <v>0.85024450595251555</v>
      </c>
      <c r="Q11" s="69">
        <f>INDEX(EquitySolution!$V$13:$BT$173,ROW(7:7),(1+EquitySolution!$CB$12))</f>
        <v>0.85024450595251555</v>
      </c>
      <c r="R11" s="69">
        <f>INDEX(EquitySolution!$V$13:$BT$173,ROW(7:7),(1+EquitySolution!$CB$12)+2)</f>
        <v>0.88065217440176258</v>
      </c>
      <c r="S11" s="69">
        <f>INDEX(EquitySolution!$V$13:$BT$173,ROW(7:7),(1+EquitySolution!$CB$12)+3)</f>
        <v>0.88880867589390022</v>
      </c>
      <c r="T11" s="69">
        <f>INDEX(EquitySolution!$V$13:$BT$173,ROW(7:7),(1+EquitySolution!$CB$12)+4)</f>
        <v>0.88331334321560551</v>
      </c>
      <c r="U11" s="69">
        <f>INDEX(EquitySolution!$V$13:$BT$173,ROW(7:7),(1+EquitySolution!$CB$12)+5)</f>
        <v>0.88833340077081202</v>
      </c>
      <c r="V11" s="2">
        <f>INDEX(EquitySolution!$V$13:$BT$173,ROW(7:7),(1+EquitySolution!$CB$12)+6)</f>
        <v>0.89307795020324199</v>
      </c>
      <c r="W11" s="2">
        <f>INDEX(EquitySolution!$V$13:$BT$173,ROW(7:7),(1+EquitySolution!$CB$12)+6)</f>
        <v>0.89307795020324199</v>
      </c>
      <c r="X11" s="2">
        <f>INDEX(EquitySolution!$V$13:$BT$173,ROW(7:7),(1+EquitySolution!$CB$12)+6)</f>
        <v>0.89307795020324199</v>
      </c>
      <c r="Y11" s="350">
        <f>INDEX(EquitySolution!$V$13:$BT$173,ROW(7:7),(1+EquitySolution!$CB$12)+7)</f>
        <v>0.89098488054463265</v>
      </c>
      <c r="Z11" s="2">
        <f>INDEX(EquitySolution!$V$13:$BT$173,ROW(7:7),(1+EquitySolution!$CB$12)+8)</f>
        <v>0.89133759110805988</v>
      </c>
      <c r="AA11" s="2">
        <f>INDEX(EquitySolution!$V$13:$BT$173,ROW(7:7),(1+EquitySolution!$CB$12)+9)</f>
        <v>0.89466875464942974</v>
      </c>
      <c r="AB11" s="3">
        <f>INDEX(EquitySolution!$V$13:$BT$173,ROW(7:7),(1+EquitySolution!$CB$12)+10)</f>
        <v>0.88604250458478462</v>
      </c>
      <c r="AD11" s="61" t="s">
        <v>248</v>
      </c>
      <c r="AE11" s="294"/>
      <c r="AF11" s="295">
        <f t="shared" ref="AF11:AK11" si="23">AF7+AF9</f>
        <v>24736.872483972566</v>
      </c>
      <c r="AG11" s="295">
        <f t="shared" si="23"/>
        <v>25844.470010940215</v>
      </c>
      <c r="AH11" s="295">
        <f t="shared" si="23"/>
        <v>25947.880505866513</v>
      </c>
      <c r="AI11" s="295">
        <f t="shared" si="23"/>
        <v>25968.132654978086</v>
      </c>
      <c r="AJ11" s="295">
        <f t="shared" si="23"/>
        <v>26742.497132284923</v>
      </c>
      <c r="AK11" s="295">
        <f t="shared" si="23"/>
        <v>27082.384896050517</v>
      </c>
      <c r="AL11" s="296">
        <f t="shared" ref="AL11:AQ11" si="24">AL7+AL9</f>
        <v>27467.143189295042</v>
      </c>
      <c r="AM11" s="295">
        <f t="shared" si="24"/>
        <v>27614.120661133853</v>
      </c>
      <c r="AN11" s="295">
        <f t="shared" si="24"/>
        <v>27943.89257658564</v>
      </c>
      <c r="AO11" s="295">
        <f t="shared" si="24"/>
        <v>28261.91762047317</v>
      </c>
      <c r="AP11" s="295">
        <f t="shared" si="24"/>
        <v>28568.812465980111</v>
      </c>
      <c r="AQ11" s="296">
        <f t="shared" si="24"/>
        <v>28865.151364139605</v>
      </c>
      <c r="AS11" s="112" t="s">
        <v>6</v>
      </c>
      <c r="AT11" s="600">
        <v>0</v>
      </c>
      <c r="AU11" s="600">
        <f>MAX(-(AdjBaseCC!$BU$1),(IniBaseCC!DW13-AF$9+IniBaseCC!DK13-AdjBaseCC!AF$7))</f>
        <v>-2383.6695854218419</v>
      </c>
      <c r="AV11" s="600">
        <f>MAX(-(AdjBaseCC!$BU$1),(IniBaseCC!DX13-AG$9+IniBaseCC!DL13-AdjBaseCC!AG$7))</f>
        <v>-461.67636014656546</v>
      </c>
      <c r="AW11" s="600">
        <f>MAX(-(AdjBaseCC!$BU$1),(IniBaseCC!DY13-AH$9+IniBaseCC!DM13-AdjBaseCC!AH$7))</f>
        <v>-537.24558523159203</v>
      </c>
      <c r="AX11" s="600">
        <f>MAX(-(AdjBaseCC!$BU$1),(IniBaseCC!DZ13-AI$9+IniBaseCC!DN13-AdjBaseCC!AI$7))</f>
        <v>1019.4043820589504</v>
      </c>
      <c r="AY11" s="600">
        <f>MAX(-(AdjBaseCC!$BU$1),(IniBaseCC!EA13-AJ$9+IniBaseCC!DO13-AdjBaseCC!AJ$7))</f>
        <v>-301.72790151569143</v>
      </c>
      <c r="AZ11" s="600">
        <f>MAX(-(AdjBaseCC!$BU$1),(IniBaseCC!EB13-AK$9+IniBaseCC!DP13-AdjBaseCC!AK$7))</f>
        <v>-1560.6394415050631</v>
      </c>
      <c r="BA11" s="601">
        <f>MAX(-(AdjBaseCC!$BU$1),(IniBaseCC!EC13-AL$9+IniBaseCC!DQ13-AdjBaseCC!AL$7))</f>
        <v>5318.0136734500584</v>
      </c>
      <c r="BB11" s="600">
        <f>MAX(-(AdjBaseCC!$BU$1),(IniBaseCC!ED13-AM$9+IniBaseCC!DR13-AdjBaseCC!AM$7))</f>
        <v>4805.2429752297821</v>
      </c>
      <c r="BC11" s="600">
        <f>MAX(-(AdjBaseCC!$BU$1),(IniBaseCC!EE13-AN$9+IniBaseCC!DS13-AdjBaseCC!AN$7))</f>
        <v>4834.9275813686281</v>
      </c>
      <c r="BD11" s="600">
        <f>MAX(-(AdjBaseCC!$BU$1),(IniBaseCC!EF13-AO$9+IniBaseCC!DT13-AdjBaseCC!AO$7))</f>
        <v>4863.5547861964333</v>
      </c>
      <c r="BE11" s="601">
        <f>MAX(-(AdjBaseCC!$BU$1),(IniBaseCC!EG13-AP$9+IniBaseCC!DU13-AdjBaseCC!AP$7))</f>
        <v>4891.1800998998206</v>
      </c>
      <c r="BF11" s="600">
        <f>MAX((AdjBaseCC!AF$7+AdjBaseCC!AF$9)*IniBaseCC!CJ13-IniBaseCC!AA13,0)</f>
        <v>164473.20139410696</v>
      </c>
      <c r="BG11" s="600">
        <f>MAX((AdjBaseCC!AG$7+AdjBaseCC!AG$9)*IniBaseCC!CK13-IniBaseCC!AB13,0)</f>
        <v>29085.610689233523</v>
      </c>
      <c r="BH11" s="600">
        <f>MAX((AdjBaseCC!AH$7+AdjBaseCC!AH$9)*IniBaseCC!CL13-IniBaseCC!AC13,0)</f>
        <v>33846.471869590227</v>
      </c>
      <c r="BI11" s="600">
        <f>MAX((AdjBaseCC!AI$7+AdjBaseCC!AI$9)*IniBaseCC!CM13-IniBaseCC!AD13,0)</f>
        <v>0</v>
      </c>
      <c r="BJ11" s="600">
        <f>MAX((AdjBaseCC!AJ$7+AdjBaseCC!AJ$9)*IniBaseCC!CN13-IniBaseCC!AE13,0)</f>
        <v>15689.850878816098</v>
      </c>
      <c r="BK11" s="600">
        <f>MAX((AdjBaseCC!AK$7+AdjBaseCC!AK$9)*IniBaseCC!CO13-IniBaseCC!AF13,0)</f>
        <v>85835.169282778399</v>
      </c>
      <c r="BL11" s="600">
        <f>MAX((AdjBaseCC!AL$7+AdjBaseCC!AL$9)*IniBaseCC!CP13-IniBaseCC!AG13,0)</f>
        <v>0</v>
      </c>
      <c r="BM11" s="600">
        <f>MAX((AdjBaseCC!AM$7+AdjBaseCC!AM$9)*IniBaseCC!CQ13-IniBaseCC!AH13,0)</f>
        <v>0</v>
      </c>
      <c r="BN11" s="603">
        <f>MAX((AdjBaseCC!AN$7+AdjBaseCC!AN$9)*IniBaseCC!CR13-IniBaseCC!AI13,0)</f>
        <v>0</v>
      </c>
      <c r="BO11" s="600">
        <f>MAX((AdjBaseCC!AO$7+AdjBaseCC!AO$9)*IniBaseCC!CS13-IniBaseCC!AJ13,0)</f>
        <v>0</v>
      </c>
      <c r="BP11" s="600">
        <f>MAX((AdjBaseCC!AP$7+AdjBaseCC!AP$9)*IniBaseCC!CT13-IniBaseCC!AK13,0)</f>
        <v>0</v>
      </c>
      <c r="BQ11" s="600">
        <f>MAX((AdjBaseCC!AQ$7+AdjBaseCC!AQ$9)*IniBaseCC!CU13-IniBaseCC!AL13,0)</f>
        <v>0</v>
      </c>
      <c r="BR11" s="603">
        <f>IFERROR(BF11/SUM(BF$5:BF$182)*BR$4/IniBaseCC!CK13,0)</f>
        <v>2793.9558247957698</v>
      </c>
      <c r="BS11" s="600">
        <f>IFERROR(BG11/SUM(BG$5:BG$182)*BS$4/IniBaseCC!CL13,0)</f>
        <v>192.96681460447491</v>
      </c>
      <c r="BT11" s="600">
        <f>IFERROR(BH11/SUM(BH$5:BH$182)*BT$4/IniBaseCC!CM13,0)</f>
        <v>563.69715663727914</v>
      </c>
      <c r="BU11" s="600">
        <f>IFERROR(BI11/SUM(BI$5:BI$182)*BU$4/IniBaseCC!CN13,0)</f>
        <v>0</v>
      </c>
      <c r="BV11" s="600">
        <f>IFERROR(BJ11/SUM(BJ$5:BJ$182)*BV$4/IniBaseCC!CO13,0)</f>
        <v>61.522165612962397</v>
      </c>
      <c r="BW11" s="600">
        <f>IFERROR(BK11/SUM(BK$5:BK$182)*BW$4/IniBaseCC!CP13,0)</f>
        <v>449.15764600713004</v>
      </c>
      <c r="BX11" s="600">
        <f>IFERROR(BL11/SUM(BL$5:BL$182)*BX$4/IniBaseCC!CQ13,0)</f>
        <v>0</v>
      </c>
      <c r="BY11" s="603">
        <f>IFERROR(BM11/SUM(BM$5:BM$182)*BY$4/IniBaseCC!CR13,0)</f>
        <v>0</v>
      </c>
      <c r="BZ11" s="600">
        <f>IFERROR(BN11/SUM(BN$5:BN$182)*BZ$4/IniBaseCC!CS13,0)</f>
        <v>0</v>
      </c>
      <c r="CA11" s="600">
        <f>IFERROR(BO11/SUM(BO$5:BO$182)*CA$4/IniBaseCC!CT13,0)</f>
        <v>0</v>
      </c>
      <c r="CB11" s="600">
        <f>IFERROR(BP11/SUM(BP$5:BP$182)*CB$4/IniBaseCC!CU13,0)</f>
        <v>0</v>
      </c>
      <c r="CC11" s="603">
        <f>(IniBaseCC!CW13+AT11)*P11</f>
        <v>20357.094738579817</v>
      </c>
      <c r="CD11" s="600">
        <f>((IniBaseCC!CX13+AU11)-(BR11/Q11))*Q11</f>
        <v>15536.436944773013</v>
      </c>
      <c r="CE11" s="600">
        <f>((IniBaseCC!CY13+AV11)-(BS11/R11))*R11</f>
        <v>21445.630334227633</v>
      </c>
      <c r="CF11" s="600">
        <f>((IniBaseCC!CZ13+AW11)-(BT11/S11))*S11</f>
        <v>21309.030835920548</v>
      </c>
      <c r="CG11" s="600">
        <f>((IniBaseCC!DA13+AX11)-(BU11/T11))*T11</f>
        <v>23188.588981845111</v>
      </c>
      <c r="CH11" s="600">
        <f>((IniBaseCC!DB13+AY11)-(BV11/U11))*U11</f>
        <v>22809.859761872074</v>
      </c>
      <c r="CI11" s="600">
        <f>((IniBaseCC!DC13+AZ11)-(BW11/V11))*V11</f>
        <v>21805.200113614261</v>
      </c>
      <c r="CJ11" s="601">
        <f>((IniBaseCC!DD13+BA11)-(BX11/W11))*W11</f>
        <v>28801.365744613566</v>
      </c>
      <c r="CK11" s="600">
        <f>((IniBaseCC!DE13+BB11)-(BY11/Y11))*Y11</f>
        <v>28472.520904979592</v>
      </c>
      <c r="CL11" s="600">
        <f>((IniBaseCC!DF13+BC11)-(BZ11/Z11))*Z11</f>
        <v>28843.026229191481</v>
      </c>
      <c r="CM11" s="600">
        <f>((IniBaseCC!DG13+BD11)-(CA11/AA11))*AA11</f>
        <v>29298.552626241348</v>
      </c>
      <c r="CN11" s="601">
        <f>((IniBaseCC!DH13+BE11)-(CB11/AB11))*AB11</f>
        <v>29348.387838402483</v>
      </c>
      <c r="CO11" s="600">
        <f>CC11*IniBaseCC!CJ13</f>
        <v>1404639.5369620074</v>
      </c>
      <c r="CP11" s="600">
        <f>IniBaseCC!CJ13*CD11</f>
        <v>1072014.1491893379</v>
      </c>
      <c r="CQ11" s="600">
        <f>IniBaseCC!CK13*CE11</f>
        <v>1351074.711056341</v>
      </c>
      <c r="CR11" s="600">
        <f>IniBaseCC!CL13*CF11</f>
        <v>1342468.9426629946</v>
      </c>
      <c r="CS11" s="600">
        <f>IniBaseCC!CM13*CG11</f>
        <v>1252183.8050196359</v>
      </c>
      <c r="CT11" s="600">
        <f>IniBaseCC!CN13*CH11</f>
        <v>1186112.7076173478</v>
      </c>
      <c r="CU11" s="600">
        <f>IniBaseCC!CO13*CI11</f>
        <v>1199286.0062487843</v>
      </c>
      <c r="CV11" s="601">
        <f>IniBaseCC!CP13*CJ11</f>
        <v>1468869.6529752919</v>
      </c>
      <c r="CW11" s="600">
        <f>IniBaseCC!CQ13*CK11</f>
        <v>1565988.6497738776</v>
      </c>
      <c r="CX11" s="600">
        <f>IniBaseCC!CR13*CL11</f>
        <v>1615664.202661322</v>
      </c>
      <c r="CY11" s="600">
        <f>IniBaseCC!CS13*CM11</f>
        <v>1670941.3308391103</v>
      </c>
      <c r="CZ11" s="600">
        <f>IniBaseCC!CT13*CN11</f>
        <v>1703594.5984206374</v>
      </c>
      <c r="DA11" s="603">
        <f t="shared" si="5"/>
        <v>20357.094738579817</v>
      </c>
      <c r="DB11" s="600">
        <f t="shared" si="6"/>
        <v>15536.436944773013</v>
      </c>
      <c r="DC11" s="600">
        <f>IF(IniBaseCC!EI13&gt;IniBaseCC!EJ13,MIN((AdjBaseCC!DB11-(AdjBaseCC!$DG$1*(IniBaseCC!EI13-IniBaseCC!EJ13))),AdjBaseCC!CE11),MAX((AdjBaseCC!DB11-(AdjBaseCC!$DG$1*(IniBaseCC!EI13-IniBaseCC!EJ13))),AdjBaseCC!CE11))</f>
        <v>21445.630334227633</v>
      </c>
      <c r="DD11" s="600">
        <f>IF(IniBaseCC!EJ13&gt;IniBaseCC!EK13,MIN((AdjBaseCC!DC11-(AdjBaseCC!$DG$1*(IniBaseCC!EJ13-IniBaseCC!EK13))),AdjBaseCC!CF11),MAX((AdjBaseCC!DC11-(AdjBaseCC!$DG$1*(IniBaseCC!EJ13-IniBaseCC!EK13))),AdjBaseCC!CF11))</f>
        <v>21447.718429465727</v>
      </c>
      <c r="DE11" s="600">
        <f>IF(IniBaseCC!EK13&gt;IniBaseCC!EL13,MIN((AdjBaseCC!DD11-(AdjBaseCC!$DG$1*(IniBaseCC!EK13-IniBaseCC!EL13))),AdjBaseCC!CG11),MAX((AdjBaseCC!DD11-(AdjBaseCC!$DG$1*(IniBaseCC!EK13-IniBaseCC!EL13))),AdjBaseCC!CG11))</f>
        <v>23188.588981845111</v>
      </c>
      <c r="DF11" s="600">
        <f>IF(IniBaseCC!EL13&gt;IniBaseCC!EM13,MIN((AdjBaseCC!DE11-(AdjBaseCC!$DG$1*(IniBaseCC!EL13-IniBaseCC!EM13))),AdjBaseCC!CH11),MAX((AdjBaseCC!DE11-(AdjBaseCC!$DG$1*(IniBaseCC!EL13-IniBaseCC!EM13))),AdjBaseCC!CH11))</f>
        <v>22809.859761872074</v>
      </c>
      <c r="DG11" s="600">
        <f>IF(IniBaseCC!EM13&gt;IniBaseCC!EN13,MIN((AdjBaseCC!DF11-(AdjBaseCC!$DG$1*(IniBaseCC!EM13-IniBaseCC!EN13))),AdjBaseCC!CI11),MAX((AdjBaseCC!DF11-(AdjBaseCC!$DG$1*(IniBaseCC!EM13-IniBaseCC!EN13))),AdjBaseCC!CI11))</f>
        <v>21805.200113614261</v>
      </c>
      <c r="DH11" s="600">
        <f>IF(IniBaseCC!EN13&gt;IniBaseCC!EO13,MIN((AdjBaseCC!DG11-(AdjBaseCC!$DG$1*(IniBaseCC!EN13-IniBaseCC!EO13))),AdjBaseCC!CJ11),MAX((AdjBaseCC!DG11-(AdjBaseCC!$DG$1*(IniBaseCC!EN13-IniBaseCC!EO13))),AdjBaseCC!CJ11))</f>
        <v>28801.365744613566</v>
      </c>
      <c r="DI11" s="603">
        <f>IF(IniBaseCC!EO13&gt;IniBaseCC!EP13,MIN((AdjBaseCC!DH11-(AdjBaseCC!$DG$1*(IniBaseCC!EO13-IniBaseCC!EP13))),AdjBaseCC!CK11),MAX((AdjBaseCC!DH11-(AdjBaseCC!$DG$1*(IniBaseCC!EO13-IniBaseCC!EP13))),AdjBaseCC!CK11))</f>
        <v>28472.520904979592</v>
      </c>
      <c r="DJ11" s="600">
        <f>IF(IniBaseCC!EP13&gt;IniBaseCC!EQ13,MIN((AdjBaseCC!DI11-(AdjBaseCC!$DG$1*(IniBaseCC!EP13-IniBaseCC!EQ13))),AdjBaseCC!CL11),MAX((AdjBaseCC!DI11-(AdjBaseCC!$DG$1*(IniBaseCC!EP13-IniBaseCC!EQ13))),AdjBaseCC!CL11))</f>
        <v>28843.026229191481</v>
      </c>
      <c r="DK11" s="600">
        <f>IF(IniBaseCC!EQ13&gt;IniBaseCC!ER13,MIN((AdjBaseCC!DJ11-(AdjBaseCC!$DG$1*(IniBaseCC!EQ13-IniBaseCC!ER13))),AdjBaseCC!CM11),MAX((AdjBaseCC!DJ11-(AdjBaseCC!$DG$1*(IniBaseCC!EQ13-IniBaseCC!ER13))),AdjBaseCC!CM11))</f>
        <v>29298.552626241348</v>
      </c>
      <c r="DL11" s="600">
        <f>IF(IniBaseCC!ER13&gt;IniBaseCC!ES13,MIN((AdjBaseCC!DK11-(AdjBaseCC!$DG$1*(IniBaseCC!ER13-IniBaseCC!ES13))),AdjBaseCC!CN11),MAX((AdjBaseCC!DK11-(AdjBaseCC!$DG$1*(IniBaseCC!ER13-IniBaseCC!ES13))),AdjBaseCC!CN11))</f>
        <v>29348.387838402483</v>
      </c>
      <c r="DM11" s="603">
        <f>DA11*IniBaseCC!CJ13</f>
        <v>1404639.5369620074</v>
      </c>
      <c r="DN11" s="600">
        <f>DB11*IniBaseCC!CJ13</f>
        <v>1072014.1491893379</v>
      </c>
      <c r="DO11" s="600">
        <f>DC11*IniBaseCC!CK13</f>
        <v>1351074.711056341</v>
      </c>
      <c r="DP11" s="600">
        <f>DD11*IniBaseCC!CL13</f>
        <v>1351206.2610563408</v>
      </c>
      <c r="DQ11" s="600">
        <f>DE11*IniBaseCC!CM13</f>
        <v>1252183.8050196359</v>
      </c>
      <c r="DR11" s="600">
        <f>DF11*IniBaseCC!CN13</f>
        <v>1186112.7076173478</v>
      </c>
      <c r="DS11" s="600">
        <f>DG11*IniBaseCC!CO13</f>
        <v>1199286.0062487843</v>
      </c>
      <c r="DT11" s="600">
        <f>DH11*IniBaseCC!CP13</f>
        <v>1468869.6529752919</v>
      </c>
      <c r="DU11" s="603">
        <f>DI11*IniBaseCC!CQ13</f>
        <v>1565988.6497738776</v>
      </c>
      <c r="DV11" s="600">
        <f>DJ11*IniBaseCC!CR13</f>
        <v>1615664.202661322</v>
      </c>
      <c r="DW11" s="600">
        <f>DK11*IniBaseCC!CS13</f>
        <v>1670941.3308391103</v>
      </c>
      <c r="DX11" s="601">
        <f>DL11*IniBaseCC!CT13</f>
        <v>1703594.5984206374</v>
      </c>
      <c r="DZ11" s="112" t="s">
        <v>6</v>
      </c>
      <c r="EA11" s="89">
        <f t="shared" si="7"/>
        <v>0.83825050430116943</v>
      </c>
      <c r="EB11" s="7">
        <f>IFERROR(AdjBaseCC!CO11/IniBaseCC!AA13,"")</f>
        <v>0.9107014699848528</v>
      </c>
      <c r="EC11" s="7">
        <f>IFERROR(AdjBaseCC!CP11/IniBaseCC!AB13,"")</f>
        <v>0.67037922776667724</v>
      </c>
      <c r="ED11" s="7">
        <f>IFERROR(AdjBaseCC!CQ11/IniBaseCC!AC13,"")</f>
        <v>0.84396278964334448</v>
      </c>
      <c r="EE11" s="7">
        <f>IFERROR(AdjBaseCC!CR11/IniBaseCC!AD13,"")</f>
        <v>0.92118580295499541</v>
      </c>
      <c r="EF11" s="7">
        <f>IFERROR(AdjBaseCC!CS11/IniBaseCC!AE13,"")</f>
        <v>0.91073211897393003</v>
      </c>
      <c r="EG11" s="7">
        <f>IFERROR(AdjBaseCC!CT11/IniBaseCC!AF13,"")</f>
        <v>0.84499258216689921</v>
      </c>
      <c r="EH11" s="10">
        <f t="shared" si="8"/>
        <v>0.82788863280147251</v>
      </c>
      <c r="EI11" s="7">
        <f>IFERROR(CU11/IniBaseCC!AG13,"")</f>
        <v>0.71725787330157431</v>
      </c>
      <c r="EJ11" s="7">
        <f>IFERROR(CW11/IniBaseCC!AI13,"")</f>
        <v>0.85287427420768702</v>
      </c>
      <c r="EK11" s="7">
        <f>IFERROR(CX11/IniBaseCC!AJ13,"")</f>
        <v>0.85521239574431529</v>
      </c>
      <c r="EL11" s="7">
        <f>IFERROR(CY11/IniBaseCC!AK13,"")</f>
        <v>0.86030680182220065</v>
      </c>
      <c r="EM11" s="19">
        <f>IFERROR(CZ11/IniBaseCC!AL13,"")</f>
        <v>0.85379181893158451</v>
      </c>
      <c r="EO11" s="109" t="s">
        <v>219</v>
      </c>
      <c r="EP11" s="32">
        <f>COUNTIF(EA5:EA182,"&gt;0.95")-COUNTIF(EA5:EA182,"&gt;=1")</f>
        <v>6</v>
      </c>
      <c r="EQ11" s="91">
        <f>SUM($EP$3:EP11)/$EP$13</f>
        <v>1</v>
      </c>
      <c r="ER11" s="32">
        <f>COUNTIF(EH5:EH182,"&gt;0.95")-COUNTIF(EH5:EH182,"&gt;=1")</f>
        <v>11</v>
      </c>
      <c r="ES11" s="91">
        <f>SUM($ER$3:ER11)/$ER$13</f>
        <v>0.99397590361445787</v>
      </c>
      <c r="ET11" s="32">
        <f>SUMIFS(IniBaseCC!$CI$7:$CI$184,AdjBaseCC!$EA$5:$EA$182,"&lt;=1",AdjBaseCC!$EA$5:$EA$182,"&gt;.95")</f>
        <v>986.85714285714278</v>
      </c>
      <c r="EU11" s="91">
        <f>SUM($ET$3:ET11)/$ET$13</f>
        <v>1</v>
      </c>
      <c r="EV11" s="32">
        <f>SUMIFS(IniBaseCC!$CV$7:$CV$184,AdjBaseCC!$EH$5:$EH$182,"&lt;=1",AdjBaseCC!$EH$5:$EH$182,"&gt;.95")</f>
        <v>2046.3108152221803</v>
      </c>
      <c r="EW11" s="91">
        <f>SUM($EV$3:EV11)/$EV$13</f>
        <v>0.999719620927494</v>
      </c>
      <c r="EX11" s="90"/>
      <c r="EY11" s="124"/>
    </row>
    <row r="12" spans="1:155" ht="15.75" thickBot="1" x14ac:dyDescent="0.3">
      <c r="A12" s="107">
        <v>9</v>
      </c>
      <c r="B12" s="112" t="s">
        <v>7</v>
      </c>
      <c r="C12" s="157">
        <v>238.89240670000001</v>
      </c>
      <c r="D12" s="158">
        <v>234.93181569999999</v>
      </c>
      <c r="E12" s="158">
        <v>237.0339596</v>
      </c>
      <c r="F12" s="158">
        <v>219.2927559</v>
      </c>
      <c r="G12" s="158">
        <v>229.86369099999999</v>
      </c>
      <c r="H12" s="158">
        <v>227.25579719999999</v>
      </c>
      <c r="I12" s="158">
        <v>230.35123830000001</v>
      </c>
      <c r="J12" s="158">
        <v>233.53107681353217</v>
      </c>
      <c r="K12" s="158">
        <v>230.89310009669529</v>
      </c>
      <c r="L12" s="157">
        <f t="shared" si="4"/>
        <v>227.8716064478624</v>
      </c>
      <c r="M12" s="158">
        <f t="shared" si="3"/>
        <v>227.1782423749853</v>
      </c>
      <c r="N12" s="159">
        <f t="shared" si="3"/>
        <v>226.4848783021082</v>
      </c>
      <c r="O12" s="158"/>
      <c r="P12" s="564">
        <f>INDEX(EquitySolution!$V$13:$BT$173,ROW(8:8),(1+EquitySolution!$CB$12))</f>
        <v>0.83645861934563071</v>
      </c>
      <c r="Q12" s="69">
        <f>INDEX(EquitySolution!$V$13:$BT$173,ROW(8:8),(1+EquitySolution!$CB$12))</f>
        <v>0.83645861934563071</v>
      </c>
      <c r="R12" s="69">
        <f>INDEX(EquitySolution!$V$13:$BT$173,ROW(8:8),(1+EquitySolution!$CB$12)+2)</f>
        <v>0.88044595262890757</v>
      </c>
      <c r="S12" s="69">
        <f>INDEX(EquitySolution!$V$13:$BT$173,ROW(8:8),(1+EquitySolution!$CB$12)+3)</f>
        <v>0.88242803607212961</v>
      </c>
      <c r="T12" s="69">
        <f>INDEX(EquitySolution!$V$13:$BT$173,ROW(8:8),(1+EquitySolution!$CB$12)+4)</f>
        <v>0.88137601514407615</v>
      </c>
      <c r="U12" s="69">
        <f>INDEX(EquitySolution!$V$13:$BT$173,ROW(8:8),(1+EquitySolution!$CB$12)+5)</f>
        <v>0.89025462596670302</v>
      </c>
      <c r="V12" s="2">
        <f>INDEX(EquitySolution!$V$13:$BT$173,ROW(8:8),(1+EquitySolution!$CB$12)+6)</f>
        <v>0.88496438634310037</v>
      </c>
      <c r="W12" s="2">
        <f>INDEX(EquitySolution!$V$13:$BT$173,ROW(8:8),(1+EquitySolution!$CB$12)+6)</f>
        <v>0.88496438634310037</v>
      </c>
      <c r="X12" s="2">
        <f>INDEX(EquitySolution!$V$13:$BT$173,ROW(8:8),(1+EquitySolution!$CB$12)+6)</f>
        <v>0.88496438634310037</v>
      </c>
      <c r="Y12" s="350">
        <f>INDEX(EquitySolution!$V$13:$BT$173,ROW(8:8),(1+EquitySolution!$CB$12)+7)</f>
        <v>0.88626951053357128</v>
      </c>
      <c r="Z12" s="2">
        <f>INDEX(EquitySolution!$V$13:$BT$173,ROW(8:8),(1+EquitySolution!$CB$12)+8)</f>
        <v>0.88472039259794522</v>
      </c>
      <c r="AA12" s="2">
        <f>INDEX(EquitySolution!$V$13:$BT$173,ROW(8:8),(1+EquitySolution!$CB$12)+9)</f>
        <v>0.88779336561649325</v>
      </c>
      <c r="AB12" s="3">
        <f>INDEX(EquitySolution!$V$13:$BT$173,ROW(8:8),(1+EquitySolution!$CB$12)+10)</f>
        <v>0.88444921708506241</v>
      </c>
      <c r="AS12" s="112" t="s">
        <v>7</v>
      </c>
      <c r="AT12" s="600">
        <v>0</v>
      </c>
      <c r="AU12" s="600">
        <f>MAX(-(AdjBaseCC!$BU$1),(IniBaseCC!DW14-AF$9+IniBaseCC!DK14-AdjBaseCC!AF$7))</f>
        <v>1054.546677704081</v>
      </c>
      <c r="AV12" s="600">
        <f>MAX(-(AdjBaseCC!$BU$1),(IniBaseCC!DX14-AG$9+IniBaseCC!DL14-AdjBaseCC!AG$7))</f>
        <v>3129.3962310980005</v>
      </c>
      <c r="AW12" s="600">
        <f>MAX(-(AdjBaseCC!$BU$1),(IniBaseCC!DY14-AH$9+IniBaseCC!DM14-AdjBaseCC!AH$7))</f>
        <v>2507.109939993361</v>
      </c>
      <c r="AX12" s="600">
        <f>MAX(-(AdjBaseCC!$BU$1),(IniBaseCC!DZ14-AI$9+IniBaseCC!DN14-AdjBaseCC!AI$7))</f>
        <v>3012.9582541128243</v>
      </c>
      <c r="AY12" s="600">
        <f>MAX(-(AdjBaseCC!$BU$1),(IniBaseCC!EA14-AJ$9+IniBaseCC!DO14-AdjBaseCC!AJ$7))</f>
        <v>3197.452234803684</v>
      </c>
      <c r="AZ12" s="600">
        <f>MAX(-(AdjBaseCC!$BU$1),(IniBaseCC!EB14-AK$9+IniBaseCC!DP14-AdjBaseCC!AK$7))</f>
        <v>3384.5281474277449</v>
      </c>
      <c r="BA12" s="601">
        <f>MAX(-(AdjBaseCC!$BU$1),(IniBaseCC!EC14-AL$9+IniBaseCC!DQ14-AdjBaseCC!AL$7))</f>
        <v>3187.1932304580459</v>
      </c>
      <c r="BB12" s="600">
        <f>MAX(-(AdjBaseCC!$BU$1),(IniBaseCC!ED14-AM$9+IniBaseCC!DR14-AdjBaseCC!AM$7))</f>
        <v>1968.3553952041739</v>
      </c>
      <c r="BC12" s="600">
        <f>MAX(-(AdjBaseCC!$BU$1),(IniBaseCC!EE14-AN$9+IniBaseCC!DS14-AdjBaseCC!AN$7))</f>
        <v>1981.9389744975979</v>
      </c>
      <c r="BD12" s="600">
        <f>MAX(-(AdjBaseCC!$BU$1),(IniBaseCC!EF14-AO$9+IniBaseCC!DT14-AdjBaseCC!AO$7))</f>
        <v>1995.0386903876861</v>
      </c>
      <c r="BE12" s="601">
        <f>MAX(-(AdjBaseCC!$BU$1),(IniBaseCC!EG14-AP$9+IniBaseCC!DU14-AdjBaseCC!AP$7))</f>
        <v>2007.6799441554012</v>
      </c>
      <c r="BF12" s="600">
        <f>MAX((AdjBaseCC!AF$7+AdjBaseCC!AF$9)*IniBaseCC!CJ14-IniBaseCC!AA14,0)</f>
        <v>0</v>
      </c>
      <c r="BG12" s="600">
        <f>MAX((AdjBaseCC!AG$7+AdjBaseCC!AG$9)*IniBaseCC!CK14-IniBaseCC!AB14,0)</f>
        <v>0</v>
      </c>
      <c r="BH12" s="600">
        <f>MAX((AdjBaseCC!AH$7+AdjBaseCC!AH$9)*IniBaseCC!CL14-IniBaseCC!AC14,0)</f>
        <v>0</v>
      </c>
      <c r="BI12" s="600">
        <f>MAX((AdjBaseCC!AI$7+AdjBaseCC!AI$9)*IniBaseCC!CM14-IniBaseCC!AD14,0)</f>
        <v>0</v>
      </c>
      <c r="BJ12" s="600">
        <f>MAX((AdjBaseCC!AJ$7+AdjBaseCC!AJ$9)*IniBaseCC!CN14-IniBaseCC!AE14,0)</f>
        <v>0</v>
      </c>
      <c r="BK12" s="600">
        <f>MAX((AdjBaseCC!AK$7+AdjBaseCC!AK$9)*IniBaseCC!CO14-IniBaseCC!AF14,0)</f>
        <v>0</v>
      </c>
      <c r="BL12" s="600">
        <f>MAX((AdjBaseCC!AL$7+AdjBaseCC!AL$9)*IniBaseCC!CP14-IniBaseCC!AG14,0)</f>
        <v>0</v>
      </c>
      <c r="BM12" s="600">
        <f>MAX((AdjBaseCC!AM$7+AdjBaseCC!AM$9)*IniBaseCC!CQ14-IniBaseCC!AH14,0)</f>
        <v>0</v>
      </c>
      <c r="BN12" s="603">
        <f>MAX((AdjBaseCC!AN$7+AdjBaseCC!AN$9)*IniBaseCC!CR14-IniBaseCC!AI14,0)</f>
        <v>0</v>
      </c>
      <c r="BO12" s="600">
        <f>MAX((AdjBaseCC!AO$7+AdjBaseCC!AO$9)*IniBaseCC!CS14-IniBaseCC!AJ14,0)</f>
        <v>0</v>
      </c>
      <c r="BP12" s="600">
        <f>MAX((AdjBaseCC!AP$7+AdjBaseCC!AP$9)*IniBaseCC!CT14-IniBaseCC!AK14,0)</f>
        <v>0</v>
      </c>
      <c r="BQ12" s="600">
        <f>MAX((AdjBaseCC!AQ$7+AdjBaseCC!AQ$9)*IniBaseCC!CU14-IniBaseCC!AL14,0)</f>
        <v>0</v>
      </c>
      <c r="BR12" s="603">
        <f>IFERROR(BF12/SUM(BF$5:BF$182)*BR$4/IniBaseCC!CK14,0)</f>
        <v>0</v>
      </c>
      <c r="BS12" s="600">
        <f>IFERROR(BG12/SUM(BG$5:BG$182)*BS$4/IniBaseCC!CL14,0)</f>
        <v>0</v>
      </c>
      <c r="BT12" s="600">
        <f>IFERROR(BH12/SUM(BH$5:BH$182)*BT$4/IniBaseCC!CM14,0)</f>
        <v>0</v>
      </c>
      <c r="BU12" s="600">
        <f>IFERROR(BI12/SUM(BI$5:BI$182)*BU$4/IniBaseCC!CN14,0)</f>
        <v>0</v>
      </c>
      <c r="BV12" s="600">
        <f>IFERROR(BJ12/SUM(BJ$5:BJ$182)*BV$4/IniBaseCC!CO14,0)</f>
        <v>0</v>
      </c>
      <c r="BW12" s="600">
        <f>IFERROR(BK12/SUM(BK$5:BK$182)*BW$4/IniBaseCC!CP14,0)</f>
        <v>0</v>
      </c>
      <c r="BX12" s="600">
        <f>IFERROR(BL12/SUM(BL$5:BL$182)*BX$4/IniBaseCC!CQ14,0)</f>
        <v>0</v>
      </c>
      <c r="BY12" s="603">
        <f>IFERROR(BM12/SUM(BM$5:BM$182)*BY$4/IniBaseCC!CR14,0)</f>
        <v>0</v>
      </c>
      <c r="BZ12" s="600">
        <f>IFERROR(BN12/SUM(BN$5:BN$182)*BZ$4/IniBaseCC!CS14,0)</f>
        <v>0</v>
      </c>
      <c r="CA12" s="600">
        <f>IFERROR(BO12/SUM(BO$5:BO$182)*CA$4/IniBaseCC!CT14,0)</f>
        <v>0</v>
      </c>
      <c r="CB12" s="600">
        <f>IFERROR(BP12/SUM(BP$5:BP$182)*CB$4/IniBaseCC!CU14,0)</f>
        <v>0</v>
      </c>
      <c r="CC12" s="603">
        <f>(IniBaseCC!CW14+AT12)*P12</f>
        <v>20027.024273264342</v>
      </c>
      <c r="CD12" s="600">
        <f>((IniBaseCC!CX14+AU12)-(BR12/Q12))*Q12</f>
        <v>20909.108931332219</v>
      </c>
      <c r="CE12" s="600">
        <f>((IniBaseCC!CY14+AV12)-(BS12/R12))*R12</f>
        <v>24795.275380531737</v>
      </c>
      <c r="CF12" s="600">
        <f>((IniBaseCC!CZ14+AW12)-(BT12/S12))*S12</f>
        <v>24402.131241089282</v>
      </c>
      <c r="CG12" s="600">
        <f>((IniBaseCC!DA14+AX12)-(BU12/T12))*T12</f>
        <v>24894.801148394647</v>
      </c>
      <c r="CH12" s="600">
        <f>((IniBaseCC!DB14+AY12)-(BV12/U12))*U12</f>
        <v>26036.007852196628</v>
      </c>
      <c r="CI12" s="600">
        <f>((IniBaseCC!DC14+AZ12)-(BW12/V12))*V12</f>
        <v>26428.475349006698</v>
      </c>
      <c r="CJ12" s="601">
        <f>((IniBaseCC!DD14+BA12)-(BX12/W12))*W12</f>
        <v>26654.006721549918</v>
      </c>
      <c r="CK12" s="600">
        <f>((IniBaseCC!DE14+BB12)-(BY12/Y12))*Y12</f>
        <v>25807.588472787458</v>
      </c>
      <c r="CL12" s="600">
        <f>((IniBaseCC!DF14+BC12)-(BZ12/Z12))*Z12</f>
        <v>26104.801371606343</v>
      </c>
      <c r="CM12" s="600">
        <f>((IniBaseCC!DG14+BD12)-(CA12/AA12))*AA12</f>
        <v>26526.748286344813</v>
      </c>
      <c r="CN12" s="601">
        <f>((IniBaseCC!DH14+BE12)-(CB12/AB12))*AB12</f>
        <v>26745.303917813617</v>
      </c>
      <c r="CO12" s="600">
        <f>CC12*IniBaseCC!CJ14</f>
        <v>6689026.1072702901</v>
      </c>
      <c r="CP12" s="600">
        <f>IniBaseCC!CJ14*CD12</f>
        <v>6983642.3830649611</v>
      </c>
      <c r="CQ12" s="600">
        <f>IniBaseCC!CK14*CE12</f>
        <v>7785716.4694869658</v>
      </c>
      <c r="CR12" s="600">
        <f>IniBaseCC!CL14*CF12</f>
        <v>7662269.2097020345</v>
      </c>
      <c r="CS12" s="600">
        <f>IniBaseCC!CM14*CG12</f>
        <v>7941441.5663378919</v>
      </c>
      <c r="CT12" s="600">
        <f>IniBaseCC!CN14*CH12</f>
        <v>8227378.4812941346</v>
      </c>
      <c r="CU12" s="600">
        <f>IniBaseCC!CO14*CI12</f>
        <v>8509969.0623801574</v>
      </c>
      <c r="CV12" s="601">
        <f>IniBaseCC!CP14*CJ12</f>
        <v>8635898.1777821742</v>
      </c>
      <c r="CW12" s="600">
        <f>IniBaseCC!CQ14*CK12</f>
        <v>9161693.9078395478</v>
      </c>
      <c r="CX12" s="600">
        <f>IniBaseCC!CR14*CL12</f>
        <v>9438355.5691379234</v>
      </c>
      <c r="CY12" s="600">
        <f>IniBaseCC!CS14*CM12</f>
        <v>9764830.6327940635</v>
      </c>
      <c r="CZ12" s="600">
        <f>IniBaseCC!CT14*CN12</f>
        <v>10020634.130740929</v>
      </c>
      <c r="DA12" s="603">
        <f t="shared" si="5"/>
        <v>20027.024273264342</v>
      </c>
      <c r="DB12" s="600">
        <f t="shared" si="6"/>
        <v>20909.108931332219</v>
      </c>
      <c r="DC12" s="600">
        <f>IF(IniBaseCC!EI14&gt;IniBaseCC!EJ14,MIN((AdjBaseCC!DB12-(AdjBaseCC!$DG$1*(IniBaseCC!EI14-IniBaseCC!EJ14))),AdjBaseCC!CE12),MAX((AdjBaseCC!DB12-(AdjBaseCC!$DG$1*(IniBaseCC!EI14-IniBaseCC!EJ14))),AdjBaseCC!CE12))</f>
        <v>24795.275380531737</v>
      </c>
      <c r="DD12" s="600">
        <f>IF(IniBaseCC!EJ14&gt;IniBaseCC!EK14,MIN((AdjBaseCC!DC12-(AdjBaseCC!$DG$1*(IniBaseCC!EJ14-IniBaseCC!EK14))),AdjBaseCC!CF12),MAX((AdjBaseCC!DC12-(AdjBaseCC!$DG$1*(IniBaseCC!EJ14-IniBaseCC!EK14))),AdjBaseCC!CF12))</f>
        <v>24402.131241089282</v>
      </c>
      <c r="DE12" s="600">
        <f>IF(IniBaseCC!EK14&gt;IniBaseCC!EL14,MIN((AdjBaseCC!DD12-(AdjBaseCC!$DG$1*(IniBaseCC!EK14-IniBaseCC!EL14))),AdjBaseCC!CG12),MAX((AdjBaseCC!DD12-(AdjBaseCC!$DG$1*(IniBaseCC!EK14-IniBaseCC!EL14))),AdjBaseCC!CG12))</f>
        <v>24894.801148394647</v>
      </c>
      <c r="DF12" s="600">
        <f>IF(IniBaseCC!EL14&gt;IniBaseCC!EM14,MIN((AdjBaseCC!DE12-(AdjBaseCC!$DG$1*(IniBaseCC!EL14-IniBaseCC!EM14))),AdjBaseCC!CH12),MAX((AdjBaseCC!DE12-(AdjBaseCC!$DG$1*(IniBaseCC!EL14-IniBaseCC!EM14))),AdjBaseCC!CH12))</f>
        <v>26036.007852196628</v>
      </c>
      <c r="DG12" s="600">
        <f>IF(IniBaseCC!EM14&gt;IniBaseCC!EN14,MIN((AdjBaseCC!DF12-(AdjBaseCC!$DG$1*(IniBaseCC!EM14-IniBaseCC!EN14))),AdjBaseCC!CI12),MAX((AdjBaseCC!DF12-(AdjBaseCC!$DG$1*(IniBaseCC!EM14-IniBaseCC!EN14))),AdjBaseCC!CI12))</f>
        <v>26428.475349006698</v>
      </c>
      <c r="DH12" s="600">
        <f>IF(IniBaseCC!EN14&gt;IniBaseCC!EO14,MIN((AdjBaseCC!DG12-(AdjBaseCC!$DG$1*(IniBaseCC!EN14-IniBaseCC!EO14))),AdjBaseCC!CJ12),MAX((AdjBaseCC!DG12-(AdjBaseCC!$DG$1*(IniBaseCC!EN14-IniBaseCC!EO14))),AdjBaseCC!CJ12))</f>
        <v>26654.006721549918</v>
      </c>
      <c r="DI12" s="603">
        <f>IF(IniBaseCC!EO14&gt;IniBaseCC!EP14,MIN((AdjBaseCC!DH12-(AdjBaseCC!$DG$1*(IniBaseCC!EO14-IniBaseCC!EP14))),AdjBaseCC!CK12),MAX((AdjBaseCC!DH12-(AdjBaseCC!$DG$1*(IniBaseCC!EO14-IniBaseCC!EP14))),AdjBaseCC!CK12))</f>
        <v>25807.588472787458</v>
      </c>
      <c r="DJ12" s="600">
        <f>IF(IniBaseCC!EP14&gt;IniBaseCC!EQ14,MIN((AdjBaseCC!DI12-(AdjBaseCC!$DG$1*(IniBaseCC!EP14-IniBaseCC!EQ14))),AdjBaseCC!CL12),MAX((AdjBaseCC!DI12-(AdjBaseCC!$DG$1*(IniBaseCC!EP14-IniBaseCC!EQ14))),AdjBaseCC!CL12))</f>
        <v>26104.801371606343</v>
      </c>
      <c r="DK12" s="600">
        <f>IF(IniBaseCC!EQ14&gt;IniBaseCC!ER14,MIN((AdjBaseCC!DJ12-(AdjBaseCC!$DG$1*(IniBaseCC!EQ14-IniBaseCC!ER14))),AdjBaseCC!CM12),MAX((AdjBaseCC!DJ12-(AdjBaseCC!$DG$1*(IniBaseCC!EQ14-IniBaseCC!ER14))),AdjBaseCC!CM12))</f>
        <v>26526.748286344813</v>
      </c>
      <c r="DL12" s="600">
        <f>IF(IniBaseCC!ER14&gt;IniBaseCC!ES14,MIN((AdjBaseCC!DK12-(AdjBaseCC!$DG$1*(IniBaseCC!ER14-IniBaseCC!ES14))),AdjBaseCC!CN12),MAX((AdjBaseCC!DK12-(AdjBaseCC!$DG$1*(IniBaseCC!ER14-IniBaseCC!ES14))),AdjBaseCC!CN12))</f>
        <v>26745.303917813617</v>
      </c>
      <c r="DM12" s="603">
        <f>DA12*IniBaseCC!CJ14</f>
        <v>6689026.1072702901</v>
      </c>
      <c r="DN12" s="600">
        <f>DB12*IniBaseCC!CJ14</f>
        <v>6983642.3830649611</v>
      </c>
      <c r="DO12" s="600">
        <f>DC12*IniBaseCC!CK14</f>
        <v>7785716.4694869658</v>
      </c>
      <c r="DP12" s="600">
        <f>DD12*IniBaseCC!CL14</f>
        <v>7662269.2097020345</v>
      </c>
      <c r="DQ12" s="600">
        <f>DE12*IniBaseCC!CM14</f>
        <v>7941441.5663378919</v>
      </c>
      <c r="DR12" s="600">
        <f>DF12*IniBaseCC!CN14</f>
        <v>8227378.4812941346</v>
      </c>
      <c r="DS12" s="600">
        <f>DG12*IniBaseCC!CO14</f>
        <v>8509969.0623801574</v>
      </c>
      <c r="DT12" s="600">
        <f>DH12*IniBaseCC!CP14</f>
        <v>8635898.1777821742</v>
      </c>
      <c r="DU12" s="603">
        <f>DI12*IniBaseCC!CQ14</f>
        <v>9161693.9078395478</v>
      </c>
      <c r="DV12" s="600">
        <f>DJ12*IniBaseCC!CR14</f>
        <v>9438355.5691379234</v>
      </c>
      <c r="DW12" s="600">
        <f>DK12*IniBaseCC!CS14</f>
        <v>9764830.6327940635</v>
      </c>
      <c r="DX12" s="601">
        <f>DL12*IniBaseCC!CT14</f>
        <v>10020634.130740929</v>
      </c>
      <c r="DZ12" s="112" t="s">
        <v>7</v>
      </c>
      <c r="EA12" s="89">
        <f t="shared" si="7"/>
        <v>0.82916749602949658</v>
      </c>
      <c r="EB12" s="7">
        <f>IFERROR(AdjBaseCC!CO12/IniBaseCC!AA14,"")</f>
        <v>0.77649950736415496</v>
      </c>
      <c r="EC12" s="7">
        <f>IFERROR(AdjBaseCC!CP12/IniBaseCC!AB14,"")</f>
        <v>0.76761931332639111</v>
      </c>
      <c r="ED12" s="7">
        <f>IFERROR(AdjBaseCC!CQ12/IniBaseCC!AC14,"")</f>
        <v>0.87138582695041411</v>
      </c>
      <c r="EE12" s="7">
        <f>IFERROR(AdjBaseCC!CR12/IniBaseCC!AD14,"")</f>
        <v>0.82880429761379748</v>
      </c>
      <c r="EF12" s="7">
        <f>IFERROR(AdjBaseCC!CS12/IniBaseCC!AE14,"")</f>
        <v>0.83938499324575144</v>
      </c>
      <c r="EG12" s="7">
        <f>IFERROR(AdjBaseCC!CT12/IniBaseCC!AF14,"")</f>
        <v>0.83864304901112918</v>
      </c>
      <c r="EH12" s="10">
        <f t="shared" si="8"/>
        <v>0.85088325145953492</v>
      </c>
      <c r="EI12" s="7">
        <f>IFERROR(CU12/IniBaseCC!AG14,"")</f>
        <v>0.85682287336546425</v>
      </c>
      <c r="EJ12" s="7">
        <f>IFERROR(CW12/IniBaseCC!AI14,"")</f>
        <v>0.84674688872684267</v>
      </c>
      <c r="EK12" s="7">
        <f>IFERROR(CX12/IniBaseCC!AJ14,"")</f>
        <v>0.84740378128516258</v>
      </c>
      <c r="EL12" s="7">
        <f>IFERROR(CY12/IniBaseCC!AK14,"")</f>
        <v>0.85237240833635775</v>
      </c>
      <c r="EM12" s="19">
        <f>IFERROR(CZ12/IniBaseCC!AL14,"")</f>
        <v>0.85107030558384722</v>
      </c>
      <c r="EO12" s="114" t="s">
        <v>260</v>
      </c>
      <c r="EP12" s="33">
        <f>COUNTIF(EA5:EA182,"&gt;1")</f>
        <v>0</v>
      </c>
      <c r="EQ12" s="469">
        <f>SUM($EP$3:EP12)/$EP$13</f>
        <v>1</v>
      </c>
      <c r="ER12" s="33">
        <f>COUNTIF(EH5:EH182,"&gt;1")</f>
        <v>1</v>
      </c>
      <c r="ES12" s="469">
        <f>SUM($ER$3:ER12)/$ER$13</f>
        <v>1</v>
      </c>
      <c r="ET12" s="39">
        <f>SUMIFS(IniBaseCC!$CI$7:$CI$184,AdjBaseCC!$EA$5:$EA$182,"&gt;=1")</f>
        <v>0</v>
      </c>
      <c r="EU12" s="469">
        <f>SUM($ET$3:ET12)/$ET$13</f>
        <v>1</v>
      </c>
      <c r="EV12" s="39">
        <f>SUMIFS(IniBaseCC!$CV$7:$CV$184,AdjBaseCC!$EH$5:$EH$182,"&gt;=1")</f>
        <v>20.92342346852945</v>
      </c>
      <c r="EW12" s="469">
        <f>SUM($EV$3:EV12)/$EV$13</f>
        <v>1</v>
      </c>
      <c r="EX12" s="90"/>
      <c r="EY12" s="124"/>
    </row>
    <row r="13" spans="1:155" ht="15.75" thickBot="1" x14ac:dyDescent="0.3">
      <c r="A13" s="107" t="s">
        <v>502</v>
      </c>
      <c r="B13" s="112" t="s">
        <v>8</v>
      </c>
      <c r="C13" s="157">
        <v>232.3874079</v>
      </c>
      <c r="D13" s="158">
        <v>237.47105680000001</v>
      </c>
      <c r="E13" s="158">
        <v>223.31658569999999</v>
      </c>
      <c r="F13" s="158">
        <v>213.9056549</v>
      </c>
      <c r="G13" s="158">
        <v>210.9199921</v>
      </c>
      <c r="H13" s="158">
        <v>208.16914929999999</v>
      </c>
      <c r="I13" s="158">
        <v>216.84859900000001</v>
      </c>
      <c r="J13" s="158">
        <v>205.32740614031175</v>
      </c>
      <c r="K13" s="158">
        <v>224.78671053738577</v>
      </c>
      <c r="L13" s="157">
        <f t="shared" si="4"/>
        <v>207.11143300617277</v>
      </c>
      <c r="M13" s="158">
        <f t="shared" si="3"/>
        <v>204.68632933234767</v>
      </c>
      <c r="N13" s="159">
        <f t="shared" si="3"/>
        <v>202.26122565852256</v>
      </c>
      <c r="O13" s="158"/>
      <c r="P13" s="564">
        <f>INDEX(EquitySolution!$V$13:$BT$173,ROW(9:9),(1+EquitySolution!$CB$12))</f>
        <v>0.85738195449770904</v>
      </c>
      <c r="Q13" s="69">
        <f>INDEX(EquitySolution!$V$13:$BT$173,ROW(9:9),(1+EquitySolution!$CB$12))</f>
        <v>0.85738195449770904</v>
      </c>
      <c r="R13" s="69">
        <f>INDEX(EquitySolution!$V$13:$BT$173,ROW(9:9),(1+EquitySolution!$CB$12)+2)</f>
        <v>0.88370138860289704</v>
      </c>
      <c r="S13" s="69">
        <f>INDEX(EquitySolution!$V$13:$BT$173,ROW(9:9),(1+EquitySolution!$CB$12)+3)</f>
        <v>0.88115726922378323</v>
      </c>
      <c r="T13" s="69">
        <f>INDEX(EquitySolution!$V$13:$BT$173,ROW(9:9),(1+EquitySolution!$CB$12)+4)</f>
        <v>0.88824089457537203</v>
      </c>
      <c r="U13" s="69">
        <f>INDEX(EquitySolution!$V$13:$BT$173,ROW(9:9),(1+EquitySolution!$CB$12)+5)</f>
        <v>0.89295060838424234</v>
      </c>
      <c r="V13" s="2">
        <f>INDEX(EquitySolution!$V$13:$BT$173,ROW(9:9),(1+EquitySolution!$CB$12)+6)</f>
        <v>0.89444478761227264</v>
      </c>
      <c r="W13" s="2">
        <f>INDEX(EquitySolution!$V$13:$BT$173,ROW(9:9),(1+EquitySolution!$CB$12)+6)</f>
        <v>0.89444478761227264</v>
      </c>
      <c r="X13" s="2">
        <f>INDEX(EquitySolution!$V$13:$BT$173,ROW(9:9),(1+EquitySolution!$CB$12)+6)</f>
        <v>0.89444478761227264</v>
      </c>
      <c r="Y13" s="350">
        <f>INDEX(EquitySolution!$V$13:$BT$173,ROW(9:9),(1+EquitySolution!$CB$12)+7)</f>
        <v>0.89582145083470244</v>
      </c>
      <c r="Z13" s="2">
        <f>INDEX(EquitySolution!$V$13:$BT$173,ROW(9:9),(1+EquitySolution!$CB$12)+8)</f>
        <v>0.89147780779086183</v>
      </c>
      <c r="AA13" s="2">
        <f>INDEX(EquitySolution!$V$13:$BT$173,ROW(9:9),(1+EquitySolution!$CB$12)+9)</f>
        <v>0.89809367440668053</v>
      </c>
      <c r="AB13" s="3">
        <f>INDEX(EquitySolution!$V$13:$BT$173,ROW(9:9),(1+EquitySolution!$CB$12)+10)</f>
        <v>0.88750516849316563</v>
      </c>
      <c r="AS13" s="112" t="s">
        <v>8</v>
      </c>
      <c r="AT13" s="600">
        <v>0</v>
      </c>
      <c r="AU13" s="600">
        <f>MAX(-(AdjBaseCC!$BU$1),(IniBaseCC!DW15-AF$9+IniBaseCC!DK15-AdjBaseCC!AF$7))</f>
        <v>-4000</v>
      </c>
      <c r="AV13" s="600">
        <f>MAX(-(AdjBaseCC!$BU$1),(IniBaseCC!DX15-AG$9+IniBaseCC!DL15-AdjBaseCC!AG$7))</f>
        <v>-4000</v>
      </c>
      <c r="AW13" s="600">
        <f>MAX(-(AdjBaseCC!$BU$1),(IniBaseCC!DY15-AH$9+IniBaseCC!DM15-AdjBaseCC!AH$7))</f>
        <v>-4000</v>
      </c>
      <c r="AX13" s="600">
        <f>MAX(-(AdjBaseCC!$BU$1),(IniBaseCC!DZ15-AI$9+IniBaseCC!DN15-AdjBaseCC!AI$7))</f>
        <v>-4000</v>
      </c>
      <c r="AY13" s="600">
        <f>MAX(-(AdjBaseCC!$BU$1),(IniBaseCC!EA15-AJ$9+IniBaseCC!DO15-AdjBaseCC!AJ$7))</f>
        <v>-4000</v>
      </c>
      <c r="AZ13" s="600">
        <f>MAX(-(AdjBaseCC!$BU$1),(IniBaseCC!EB15-AK$9+IniBaseCC!DP15-AdjBaseCC!AK$7))</f>
        <v>-4000</v>
      </c>
      <c r="BA13" s="601">
        <f>MAX(-(AdjBaseCC!$BU$1),(IniBaseCC!EC15-AL$9+IniBaseCC!DQ15-AdjBaseCC!AL$7))</f>
        <v>-4000</v>
      </c>
      <c r="BB13" s="600">
        <f>MAX(-(AdjBaseCC!$BU$1),(IniBaseCC!ED15-AM$9+IniBaseCC!DR15-AdjBaseCC!AM$7))</f>
        <v>-4000</v>
      </c>
      <c r="BC13" s="600">
        <f>MAX(-(AdjBaseCC!$BU$1),(IniBaseCC!EE15-AN$9+IniBaseCC!DS15-AdjBaseCC!AN$7))</f>
        <v>-4000</v>
      </c>
      <c r="BD13" s="600">
        <f>MAX(-(AdjBaseCC!$BU$1),(IniBaseCC!EF15-AO$9+IniBaseCC!DT15-AdjBaseCC!AO$7))</f>
        <v>-4000</v>
      </c>
      <c r="BE13" s="601">
        <f>MAX(-(AdjBaseCC!$BU$1),(IniBaseCC!EG15-AP$9+IniBaseCC!DU15-AdjBaseCC!AP$7))</f>
        <v>-4000</v>
      </c>
      <c r="BF13" s="600">
        <f>MAX((AdjBaseCC!AF$7+AdjBaseCC!AF$9)*IniBaseCC!CJ15-IniBaseCC!AA15,0)</f>
        <v>0</v>
      </c>
      <c r="BG13" s="600">
        <f>MAX((AdjBaseCC!AG$7+AdjBaseCC!AG$9)*IniBaseCC!CK15-IniBaseCC!AB15,0)</f>
        <v>0</v>
      </c>
      <c r="BH13" s="600">
        <f>MAX((AdjBaseCC!AH$7+AdjBaseCC!AH$9)*IniBaseCC!CL15-IniBaseCC!AC15,0)</f>
        <v>0</v>
      </c>
      <c r="BI13" s="600">
        <f>MAX((AdjBaseCC!AI$7+AdjBaseCC!AI$9)*IniBaseCC!CM15-IniBaseCC!AD15,0)</f>
        <v>0</v>
      </c>
      <c r="BJ13" s="600">
        <f>MAX((AdjBaseCC!AJ$7+AdjBaseCC!AJ$9)*IniBaseCC!CN15-IniBaseCC!AE15,0)</f>
        <v>0</v>
      </c>
      <c r="BK13" s="600">
        <f>MAX((AdjBaseCC!AK$7+AdjBaseCC!AK$9)*IniBaseCC!CO15-IniBaseCC!AF15,0)</f>
        <v>0</v>
      </c>
      <c r="BL13" s="600">
        <f>MAX((AdjBaseCC!AL$7+AdjBaseCC!AL$9)*IniBaseCC!CP15-IniBaseCC!AG15,0)</f>
        <v>0</v>
      </c>
      <c r="BM13" s="600">
        <f>MAX((AdjBaseCC!AM$7+AdjBaseCC!AM$9)*IniBaseCC!CQ15-IniBaseCC!AH15,0)</f>
        <v>0</v>
      </c>
      <c r="BN13" s="603">
        <f>MAX((AdjBaseCC!AN$7+AdjBaseCC!AN$9)*IniBaseCC!CR15-IniBaseCC!AI15,0)</f>
        <v>0</v>
      </c>
      <c r="BO13" s="600">
        <f>MAX((AdjBaseCC!AO$7+AdjBaseCC!AO$9)*IniBaseCC!CS15-IniBaseCC!AJ15,0)</f>
        <v>0</v>
      </c>
      <c r="BP13" s="600">
        <f>MAX((AdjBaseCC!AP$7+AdjBaseCC!AP$9)*IniBaseCC!CT15-IniBaseCC!AK15,0)</f>
        <v>0</v>
      </c>
      <c r="BQ13" s="600">
        <f>MAX((AdjBaseCC!AQ$7+AdjBaseCC!AQ$9)*IniBaseCC!CU15-IniBaseCC!AL15,0)</f>
        <v>0</v>
      </c>
      <c r="BR13" s="603">
        <f>IFERROR(BF13/SUM(BF$5:BF$182)*BR$4/IniBaseCC!CK15,0)</f>
        <v>0</v>
      </c>
      <c r="BS13" s="600">
        <f>IFERROR(BG13/SUM(BG$5:BG$182)*BS$4/IniBaseCC!CL15,0)</f>
        <v>0</v>
      </c>
      <c r="BT13" s="600">
        <f>IFERROR(BH13/SUM(BH$5:BH$182)*BT$4/IniBaseCC!CM15,0)</f>
        <v>0</v>
      </c>
      <c r="BU13" s="600">
        <f>IFERROR(BI13/SUM(BI$5:BI$182)*BU$4/IniBaseCC!CN15,0)</f>
        <v>0</v>
      </c>
      <c r="BV13" s="600">
        <f>IFERROR(BJ13/SUM(BJ$5:BJ$182)*BV$4/IniBaseCC!CO15,0)</f>
        <v>0</v>
      </c>
      <c r="BW13" s="600">
        <f>IFERROR(BK13/SUM(BK$5:BK$182)*BW$4/IniBaseCC!CP15,0)</f>
        <v>0</v>
      </c>
      <c r="BX13" s="600">
        <f>IFERROR(BL13/SUM(BL$5:BL$182)*BX$4/IniBaseCC!CQ15,0)</f>
        <v>0</v>
      </c>
      <c r="BY13" s="603">
        <f>IFERROR(BM13/SUM(BM$5:BM$182)*BY$4/IniBaseCC!CR15,0)</f>
        <v>0</v>
      </c>
      <c r="BZ13" s="600">
        <f>IFERROR(BN13/SUM(BN$5:BN$182)*BZ$4/IniBaseCC!CS15,0)</f>
        <v>0</v>
      </c>
      <c r="CA13" s="600">
        <f>IFERROR(BO13/SUM(BO$5:BO$182)*CA$4/IniBaseCC!CT15,0)</f>
        <v>0</v>
      </c>
      <c r="CB13" s="600">
        <f>IFERROR(BP13/SUM(BP$5:BP$182)*CB$4/IniBaseCC!CU15,0)</f>
        <v>0</v>
      </c>
      <c r="CC13" s="603">
        <f>(IniBaseCC!CW15+AT13)*P13</f>
        <v>20527.98407124709</v>
      </c>
      <c r="CD13" s="600">
        <f>((IniBaseCC!CX15+AU13)-(BR13/Q13))*Q13</f>
        <v>17098.456253256256</v>
      </c>
      <c r="CE13" s="600">
        <f>((IniBaseCC!CY15+AV13)-(BS13/R13))*R13</f>
        <v>18586.698197627815</v>
      </c>
      <c r="CF13" s="600">
        <f>((IniBaseCC!CZ15+AW13)-(BT13/S13))*S13</f>
        <v>18633.202997926815</v>
      </c>
      <c r="CG13" s="600">
        <f>((IniBaseCC!DA15+AX13)-(BU13/T13))*T13</f>
        <v>18859.505968611851</v>
      </c>
      <c r="CH13" s="600">
        <f>((IniBaseCC!DB15+AY13)-(BV13/U13))*U13</f>
        <v>19687.884054544706</v>
      </c>
      <c r="CI13" s="600">
        <f>((IniBaseCC!DC15+AZ13)-(BW13/V13))*V13</f>
        <v>20106.544259170925</v>
      </c>
      <c r="CJ13" s="601">
        <f>((IniBaseCC!DD15+BA13)-(BX13/W13))*W13</f>
        <v>20510.996880577994</v>
      </c>
      <c r="CK13" s="600">
        <f>((IniBaseCC!DE15+BB13)-(BY13/Y13))*Y13</f>
        <v>20739.153937579857</v>
      </c>
      <c r="CL13" s="600">
        <f>((IniBaseCC!DF15+BC13)-(BZ13/Z13))*Z13</f>
        <v>20971.421665272712</v>
      </c>
      <c r="CM13" s="600">
        <f>((IniBaseCC!DG15+BD13)-(CA13/AA13))*AA13</f>
        <v>21450.409183476291</v>
      </c>
      <c r="CN13" s="601">
        <f>((IniBaseCC!DH15+BE13)-(CB13/AB13))*AB13</f>
        <v>21505.867365609065</v>
      </c>
      <c r="CO13" s="600">
        <f>CC13*IniBaseCC!CJ15</f>
        <v>0</v>
      </c>
      <c r="CP13" s="600">
        <f>IniBaseCC!CJ15*CD13</f>
        <v>0</v>
      </c>
      <c r="CQ13" s="600">
        <f>IniBaseCC!CK15*CE13</f>
        <v>0</v>
      </c>
      <c r="CR13" s="600">
        <f>IniBaseCC!CL15*CF13</f>
        <v>0</v>
      </c>
      <c r="CS13" s="600">
        <f>IniBaseCC!CM15*CG13</f>
        <v>0</v>
      </c>
      <c r="CT13" s="600">
        <f>IniBaseCC!CN15*CH13</f>
        <v>0</v>
      </c>
      <c r="CU13" s="600">
        <f>IniBaseCC!CO15*CI13</f>
        <v>0</v>
      </c>
      <c r="CV13" s="601">
        <f>IniBaseCC!CP15*CJ13</f>
        <v>0</v>
      </c>
      <c r="CW13" s="600">
        <f>IniBaseCC!CQ15*CK13</f>
        <v>0</v>
      </c>
      <c r="CX13" s="600">
        <f>IniBaseCC!CR15*CL13</f>
        <v>0</v>
      </c>
      <c r="CY13" s="600">
        <f>IniBaseCC!CS15*CM13</f>
        <v>0</v>
      </c>
      <c r="CZ13" s="600">
        <f>IniBaseCC!CT15*CN13</f>
        <v>0</v>
      </c>
      <c r="DA13" s="603">
        <f t="shared" si="5"/>
        <v>20527.98407124709</v>
      </c>
      <c r="DB13" s="600">
        <f t="shared" si="6"/>
        <v>17098.456253256256</v>
      </c>
      <c r="DC13" s="600">
        <f>IF(IniBaseCC!EI15&gt;IniBaseCC!EJ15,MIN((AdjBaseCC!DB13-(AdjBaseCC!$DG$1*(IniBaseCC!EI15-IniBaseCC!EJ15))),AdjBaseCC!CE13),MAX((AdjBaseCC!DB13-(AdjBaseCC!$DG$1*(IniBaseCC!EI15-IniBaseCC!EJ15))),AdjBaseCC!CE13))</f>
        <v>18586.698197627815</v>
      </c>
      <c r="DD13" s="600">
        <f>IF(IniBaseCC!EJ15&gt;IniBaseCC!EK15,MIN((AdjBaseCC!DC13-(AdjBaseCC!$DG$1*(IniBaseCC!EJ15-IniBaseCC!EK15))),AdjBaseCC!CF13),MAX((AdjBaseCC!DC13-(AdjBaseCC!$DG$1*(IniBaseCC!EJ15-IniBaseCC!EK15))),AdjBaseCC!CF13))</f>
        <v>18633.202997926815</v>
      </c>
      <c r="DE13" s="600">
        <f>IF(IniBaseCC!EK15&gt;IniBaseCC!EL15,MIN((AdjBaseCC!DD13-(AdjBaseCC!$DG$1*(IniBaseCC!EK15-IniBaseCC!EL15))),AdjBaseCC!CG13),MAX((AdjBaseCC!DD13-(AdjBaseCC!$DG$1*(IniBaseCC!EK15-IniBaseCC!EL15))),AdjBaseCC!CG13))</f>
        <v>18859.505968611851</v>
      </c>
      <c r="DF13" s="600">
        <f>IF(IniBaseCC!EL15&gt;IniBaseCC!EM15,MIN((AdjBaseCC!DE13-(AdjBaseCC!$DG$1*(IniBaseCC!EL15-IniBaseCC!EM15))),AdjBaseCC!CH13),MAX((AdjBaseCC!DE13-(AdjBaseCC!$DG$1*(IniBaseCC!EL15-IniBaseCC!EM15))),AdjBaseCC!CH13))</f>
        <v>19687.884054544706</v>
      </c>
      <c r="DG13" s="600">
        <f>IF(IniBaseCC!EM15&gt;IniBaseCC!EN15,MIN((AdjBaseCC!DF13-(AdjBaseCC!$DG$1*(IniBaseCC!EM15-IniBaseCC!EN15))),AdjBaseCC!CI13),MAX((AdjBaseCC!DF13-(AdjBaseCC!$DG$1*(IniBaseCC!EM15-IniBaseCC!EN15))),AdjBaseCC!CI13))</f>
        <v>20106.544259170925</v>
      </c>
      <c r="DH13" s="600">
        <f>IF(IniBaseCC!EN15&gt;IniBaseCC!EO15,MIN((AdjBaseCC!DG13-(AdjBaseCC!$DG$1*(IniBaseCC!EN15-IniBaseCC!EO15))),AdjBaseCC!CJ13),MAX((AdjBaseCC!DG13-(AdjBaseCC!$DG$1*(IniBaseCC!EN15-IniBaseCC!EO15))),AdjBaseCC!CJ13))</f>
        <v>20510.996880577994</v>
      </c>
      <c r="DI13" s="603">
        <f>IF(IniBaseCC!EO15&gt;IniBaseCC!EP15,MIN((AdjBaseCC!DH13-(AdjBaseCC!$DG$1*(IniBaseCC!EO15-IniBaseCC!EP15))),AdjBaseCC!CK13),MAX((AdjBaseCC!DH13-(AdjBaseCC!$DG$1*(IniBaseCC!EO15-IniBaseCC!EP15))),AdjBaseCC!CK13))</f>
        <v>20739.153937579857</v>
      </c>
      <c r="DJ13" s="600">
        <f>IF(IniBaseCC!EP15&gt;IniBaseCC!EQ15,MIN((AdjBaseCC!DI13-(AdjBaseCC!$DG$1*(IniBaseCC!EP15-IniBaseCC!EQ15))),AdjBaseCC!CL13),MAX((AdjBaseCC!DI13-(AdjBaseCC!$DG$1*(IniBaseCC!EP15-IniBaseCC!EQ15))),AdjBaseCC!CL13))</f>
        <v>20971.421665272712</v>
      </c>
      <c r="DK13" s="600">
        <f>IF(IniBaseCC!EQ15&gt;IniBaseCC!ER15,MIN((AdjBaseCC!DJ13-(AdjBaseCC!$DG$1*(IniBaseCC!EQ15-IniBaseCC!ER15))),AdjBaseCC!CM13),MAX((AdjBaseCC!DJ13-(AdjBaseCC!$DG$1*(IniBaseCC!EQ15-IniBaseCC!ER15))),AdjBaseCC!CM13))</f>
        <v>21450.409183476291</v>
      </c>
      <c r="DL13" s="600">
        <f>IF(IniBaseCC!ER15&gt;IniBaseCC!ES15,MIN((AdjBaseCC!DK13-(AdjBaseCC!$DG$1*(IniBaseCC!ER15-IniBaseCC!ES15))),AdjBaseCC!CN13),MAX((AdjBaseCC!DK13-(AdjBaseCC!$DG$1*(IniBaseCC!ER15-IniBaseCC!ES15))),AdjBaseCC!CN13))</f>
        <v>21505.867365609065</v>
      </c>
      <c r="DM13" s="603">
        <f>DA13*IniBaseCC!CJ15</f>
        <v>0</v>
      </c>
      <c r="DN13" s="600">
        <f>DB13*IniBaseCC!CJ15</f>
        <v>0</v>
      </c>
      <c r="DO13" s="600">
        <f>DC13*IniBaseCC!CK15</f>
        <v>0</v>
      </c>
      <c r="DP13" s="600">
        <f>DD13*IniBaseCC!CL15</f>
        <v>0</v>
      </c>
      <c r="DQ13" s="600">
        <f>DE13*IniBaseCC!CM15</f>
        <v>0</v>
      </c>
      <c r="DR13" s="600">
        <f>DF13*IniBaseCC!CN15</f>
        <v>0</v>
      </c>
      <c r="DS13" s="600">
        <f>DG13*IniBaseCC!CO15</f>
        <v>0</v>
      </c>
      <c r="DT13" s="600">
        <f>DH13*IniBaseCC!CP15</f>
        <v>0</v>
      </c>
      <c r="DU13" s="603">
        <f>DI13*IniBaseCC!CQ15</f>
        <v>0</v>
      </c>
      <c r="DV13" s="600">
        <f>DJ13*IniBaseCC!CR15</f>
        <v>0</v>
      </c>
      <c r="DW13" s="600">
        <f>DK13*IniBaseCC!CS15</f>
        <v>0</v>
      </c>
      <c r="DX13" s="601">
        <f>DL13*IniBaseCC!CT15</f>
        <v>0</v>
      </c>
      <c r="DZ13" s="112" t="s">
        <v>8</v>
      </c>
      <c r="EA13" s="89" t="str">
        <f t="shared" si="7"/>
        <v/>
      </c>
      <c r="EB13" s="7" t="str">
        <f>IFERROR(AdjBaseCC!CO13/IniBaseCC!AA15,"")</f>
        <v/>
      </c>
      <c r="EC13" s="7" t="str">
        <f>IFERROR(AdjBaseCC!CP13/IniBaseCC!AB15,"")</f>
        <v/>
      </c>
      <c r="ED13" s="7" t="str">
        <f>IFERROR(AdjBaseCC!CQ13/IniBaseCC!AC15,"")</f>
        <v/>
      </c>
      <c r="EE13" s="7" t="str">
        <f>IFERROR(AdjBaseCC!CR13/IniBaseCC!AD15,"")</f>
        <v/>
      </c>
      <c r="EF13" s="7" t="str">
        <f>IFERROR(AdjBaseCC!CS13/IniBaseCC!AE15,"")</f>
        <v/>
      </c>
      <c r="EG13" s="7" t="str">
        <f>IFERROR(AdjBaseCC!CT13/IniBaseCC!AF15,"")</f>
        <v/>
      </c>
      <c r="EH13" s="10" t="str">
        <f t="shared" si="8"/>
        <v/>
      </c>
      <c r="EI13" s="7" t="str">
        <f>IFERROR(CU13/IniBaseCC!AG15,"")</f>
        <v/>
      </c>
      <c r="EJ13" s="7" t="str">
        <f>IFERROR(CW13/IniBaseCC!AI15,"")</f>
        <v/>
      </c>
      <c r="EK13" s="7" t="str">
        <f>IFERROR(CX13/IniBaseCC!AJ15,"")</f>
        <v/>
      </c>
      <c r="EL13" s="7" t="str">
        <f>IFERROR(CY13/IniBaseCC!AK15,"")</f>
        <v/>
      </c>
      <c r="EM13" s="19" t="str">
        <f>IFERROR(CZ13/IniBaseCC!AL15,"")</f>
        <v/>
      </c>
      <c r="EO13" s="186" t="s">
        <v>221</v>
      </c>
      <c r="EP13" s="187">
        <f>SUM(EP3:EP12)</f>
        <v>166</v>
      </c>
      <c r="EQ13" s="18"/>
      <c r="ER13" s="28">
        <f>SUM(ER3:ER12)</f>
        <v>166</v>
      </c>
      <c r="ES13" s="18"/>
      <c r="ET13" s="29">
        <f>SUM(ET3:ET12)</f>
        <v>65814.857142857145</v>
      </c>
      <c r="EU13" s="17"/>
      <c r="EV13" s="29">
        <f>SUM(EV3:EV12)</f>
        <v>74625.48214285713</v>
      </c>
      <c r="EW13" s="17"/>
      <c r="EX13" s="90"/>
      <c r="EY13" s="124"/>
    </row>
    <row r="14" spans="1:155" x14ac:dyDescent="0.25">
      <c r="A14" s="107">
        <v>11</v>
      </c>
      <c r="B14" s="112" t="s">
        <v>9</v>
      </c>
      <c r="C14" s="157">
        <v>296.42863469999998</v>
      </c>
      <c r="D14" s="158">
        <v>275.62522510000002</v>
      </c>
      <c r="E14" s="158">
        <v>292.29385559999997</v>
      </c>
      <c r="F14" s="158">
        <v>272.97697290000002</v>
      </c>
      <c r="G14" s="158">
        <v>283.45092499999998</v>
      </c>
      <c r="H14" s="158">
        <v>283.88672309999998</v>
      </c>
      <c r="I14" s="158">
        <v>282.81488400000001</v>
      </c>
      <c r="J14" s="158">
        <v>278.01560307242596</v>
      </c>
      <c r="K14" s="158">
        <v>269.02350642401325</v>
      </c>
      <c r="L14" s="157">
        <f t="shared" si="4"/>
        <v>272.40479452849286</v>
      </c>
      <c r="M14" s="158">
        <f t="shared" si="3"/>
        <v>270.56316832538187</v>
      </c>
      <c r="N14" s="159">
        <f t="shared" si="3"/>
        <v>268.72154212227042</v>
      </c>
      <c r="O14" s="158"/>
      <c r="P14" s="564">
        <f>INDEX(EquitySolution!$V$13:$BT$173,ROW(10:10),(1+EquitySolution!$CB$12))</f>
        <v>0.79421480538442024</v>
      </c>
      <c r="Q14" s="69">
        <f>INDEX(EquitySolution!$V$13:$BT$173,ROW(10:10),(1+EquitySolution!$CB$12))</f>
        <v>0.79421480538442024</v>
      </c>
      <c r="R14" s="69">
        <f>INDEX(EquitySolution!$V$13:$BT$173,ROW(10:10),(1+EquitySolution!$CB$12)+2)</f>
        <v>0.65</v>
      </c>
      <c r="S14" s="69">
        <f>INDEX(EquitySolution!$V$13:$BT$173,ROW(10:10),(1+EquitySolution!$CB$12)+3)</f>
        <v>0.65</v>
      </c>
      <c r="T14" s="69">
        <f>INDEX(EquitySolution!$V$13:$BT$173,ROW(10:10),(1+EquitySolution!$CB$12)+4)</f>
        <v>0.65</v>
      </c>
      <c r="U14" s="69">
        <f>INDEX(EquitySolution!$V$13:$BT$173,ROW(10:10),(1+EquitySolution!$CB$12)+5)</f>
        <v>0.65</v>
      </c>
      <c r="V14" s="2">
        <f>INDEX(EquitySolution!$V$13:$BT$173,ROW(10:10),(1+EquitySolution!$CB$12)+6)</f>
        <v>0.65</v>
      </c>
      <c r="W14" s="2">
        <f>INDEX(EquitySolution!$V$13:$BT$173,ROW(10:10),(1+EquitySolution!$CB$12)+6)</f>
        <v>0.65</v>
      </c>
      <c r="X14" s="2">
        <f>INDEX(EquitySolution!$V$13:$BT$173,ROW(10:10),(1+EquitySolution!$CB$12)+6)</f>
        <v>0.65</v>
      </c>
      <c r="Y14" s="350">
        <f>INDEX(EquitySolution!$V$13:$BT$173,ROW(10:10),(1+EquitySolution!$CB$12)+7)</f>
        <v>0.65</v>
      </c>
      <c r="Z14" s="2">
        <f>INDEX(EquitySolution!$V$13:$BT$173,ROW(10:10),(1+EquitySolution!$CB$12)+8)</f>
        <v>0.65</v>
      </c>
      <c r="AA14" s="2">
        <f>INDEX(EquitySolution!$V$13:$BT$173,ROW(10:10),(1+EquitySolution!$CB$12)+9)</f>
        <v>0.65</v>
      </c>
      <c r="AB14" s="3">
        <f>INDEX(EquitySolution!$V$13:$BT$173,ROW(10:10),(1+EquitySolution!$CB$12)+10)</f>
        <v>0.65</v>
      </c>
      <c r="AS14" s="112" t="s">
        <v>9</v>
      </c>
      <c r="AT14" s="600">
        <v>0</v>
      </c>
      <c r="AU14" s="600">
        <f>MAX(-(AdjBaseCC!$BU$1),(IniBaseCC!DW16-AF$9+IniBaseCC!DK16-AdjBaseCC!AF$7))</f>
        <v>4960.198270744414</v>
      </c>
      <c r="AV14" s="600">
        <f>MAX(-(AdjBaseCC!$BU$1),(IniBaseCC!DX16-AG$9+IniBaseCC!DL16-AdjBaseCC!AG$7))</f>
        <v>3054.9769936680814</v>
      </c>
      <c r="AW14" s="600">
        <f>MAX(-(AdjBaseCC!$BU$1),(IniBaseCC!DY16-AH$9+IniBaseCC!DM16-AdjBaseCC!AH$7))</f>
        <v>-1109.8307133353933</v>
      </c>
      <c r="AX14" s="600">
        <f>MAX(-(AdjBaseCC!$BU$1),(IniBaseCC!DZ16-AI$9+IniBaseCC!DN16-AdjBaseCC!AI$7))</f>
        <v>-1990.6371192638014</v>
      </c>
      <c r="AY14" s="600">
        <f>MAX(-(AdjBaseCC!$BU$1),(IniBaseCC!EA16-AJ$9+IniBaseCC!DO16-AdjBaseCC!AJ$7))</f>
        <v>-3011.4886577086509</v>
      </c>
      <c r="AZ14" s="600">
        <f>MAX(-(AdjBaseCC!$BU$1),(IniBaseCC!EB16-AK$9+IniBaseCC!DP16-AdjBaseCC!AK$7))</f>
        <v>-4000</v>
      </c>
      <c r="BA14" s="601">
        <f>MAX(-(AdjBaseCC!$BU$1),(IniBaseCC!EC16-AL$9+IniBaseCC!DQ16-AdjBaseCC!AL$7))</f>
        <v>-3945.0127545124337</v>
      </c>
      <c r="BB14" s="600">
        <f>MAX(-(AdjBaseCC!$BU$1),(IniBaseCC!ED16-AM$9+IniBaseCC!DR16-AdjBaseCC!AM$7))</f>
        <v>-2204.6222384209204</v>
      </c>
      <c r="BC14" s="600">
        <f>MAX(-(AdjBaseCC!$BU$1),(IniBaseCC!EE16-AN$9+IniBaseCC!DS16-AdjBaseCC!AN$7))</f>
        <v>-2226.3427357834066</v>
      </c>
      <c r="BD14" s="600">
        <f>MAX(-(AdjBaseCC!$BU$1),(IniBaseCC!EF16-AO$9+IniBaseCC!DT16-AdjBaseCC!AO$7))</f>
        <v>-2247.2895229514202</v>
      </c>
      <c r="BE14" s="601">
        <f>MAX(-(AdjBaseCC!$BU$1),(IniBaseCC!EG16-AP$9+IniBaseCC!DU16-AdjBaseCC!AP$7))</f>
        <v>-2267.503217235404</v>
      </c>
      <c r="BF14" s="600">
        <f>MAX((AdjBaseCC!AF$7+AdjBaseCC!AF$9)*IniBaseCC!CJ16-IniBaseCC!AA16,0)</f>
        <v>0</v>
      </c>
      <c r="BG14" s="600">
        <f>MAX((AdjBaseCC!AG$7+AdjBaseCC!AG$9)*IniBaseCC!CK16-IniBaseCC!AB16,0)</f>
        <v>0</v>
      </c>
      <c r="BH14" s="600">
        <f>MAX((AdjBaseCC!AH$7+AdjBaseCC!AH$9)*IniBaseCC!CL16-IniBaseCC!AC16,0)</f>
        <v>267469.20191382989</v>
      </c>
      <c r="BI14" s="600">
        <f>MAX((AdjBaseCC!AI$7+AdjBaseCC!AI$9)*IniBaseCC!CM16-IniBaseCC!AD16,0)</f>
        <v>445902.71471509151</v>
      </c>
      <c r="BJ14" s="600">
        <f>MAX((AdjBaseCC!AJ$7+AdjBaseCC!AJ$9)*IniBaseCC!CN16-IniBaseCC!AE16,0)</f>
        <v>710711.32321924157</v>
      </c>
      <c r="BK14" s="600">
        <f>MAX((AdjBaseCC!AK$7+AdjBaseCC!AK$9)*IniBaseCC!CO16-IniBaseCC!AF16,0)</f>
        <v>1232009.0011020433</v>
      </c>
      <c r="BL14" s="600">
        <f>MAX((AdjBaseCC!AL$7+AdjBaseCC!AL$9)*IniBaseCC!CP16-IniBaseCC!AG16,0)</f>
        <v>1179558.8135992177</v>
      </c>
      <c r="BM14" s="600">
        <f>MAX((AdjBaseCC!AM$7+AdjBaseCC!AM$9)*IniBaseCC!CQ16-IniBaseCC!AH16,0)</f>
        <v>698865.24957943149</v>
      </c>
      <c r="BN14" s="603">
        <f>MAX((AdjBaseCC!AN$7+AdjBaseCC!AN$9)*IniBaseCC!CR16-IniBaseCC!AI16,0)</f>
        <v>718784.78145522624</v>
      </c>
      <c r="BO14" s="600">
        <f>MAX((AdjBaseCC!AO$7+AdjBaseCC!AO$9)*IniBaseCC!CS16-IniBaseCC!AJ16,0)</f>
        <v>738704.31333101541</v>
      </c>
      <c r="BP14" s="600">
        <f>MAX((AdjBaseCC!AP$7+AdjBaseCC!AP$9)*IniBaseCC!CT16-IniBaseCC!AK16,0)</f>
        <v>758623.84520680271</v>
      </c>
      <c r="BQ14" s="600">
        <f>MAX((AdjBaseCC!AQ$7+AdjBaseCC!AQ$9)*IniBaseCC!CU16-IniBaseCC!AL16,0)</f>
        <v>778543.37708258443</v>
      </c>
      <c r="BR14" s="603">
        <f>IFERROR(BF14/SUM(BF$5:BF$182)*BR$4/IniBaseCC!CK16,0)</f>
        <v>0</v>
      </c>
      <c r="BS14" s="600">
        <f>IFERROR(BG14/SUM(BG$5:BG$182)*BS$4/IniBaseCC!CL16,0)</f>
        <v>0</v>
      </c>
      <c r="BT14" s="600">
        <f>IFERROR(BH14/SUM(BH$5:BH$182)*BT$4/IniBaseCC!CM16,0)</f>
        <v>1073.8706248716796</v>
      </c>
      <c r="BU14" s="600">
        <f>IFERROR(BI14/SUM(BI$5:BI$182)*BU$4/IniBaseCC!CN16,0)</f>
        <v>514.48868348414896</v>
      </c>
      <c r="BV14" s="600">
        <f>IFERROR(BJ14/SUM(BJ$5:BJ$182)*BV$4/IniBaseCC!CO16,0)</f>
        <v>551.34561755600225</v>
      </c>
      <c r="BW14" s="600">
        <f>IFERROR(BK14/SUM(BK$5:BK$182)*BW$4/IniBaseCC!CP16,0)</f>
        <v>1099.6295390635073</v>
      </c>
      <c r="BX14" s="600">
        <f>IFERROR(BL14/SUM(BL$5:BL$182)*BX$4/IniBaseCC!CQ16,0)</f>
        <v>181.46300117520931</v>
      </c>
      <c r="BY14" s="603">
        <f>IFERROR(BM14/SUM(BM$5:BM$182)*BY$4/IniBaseCC!CR16,0)</f>
        <v>77.695311429945335</v>
      </c>
      <c r="BZ14" s="600">
        <f>IFERROR(BN14/SUM(BN$5:BN$182)*BZ$4/IniBaseCC!CS16,0)</f>
        <v>692.13535902524757</v>
      </c>
      <c r="CA14" s="600">
        <f>IFERROR(BO14/SUM(BO$5:BO$182)*CA$4/IniBaseCC!CT16,0)</f>
        <v>663.52550202773693</v>
      </c>
      <c r="CB14" s="600">
        <f>IFERROR(BP14/SUM(BP$5:BP$182)*CB$4/IniBaseCC!CU16,0)</f>
        <v>547.67245603904166</v>
      </c>
      <c r="CC14" s="603">
        <f>(IniBaseCC!CW16+AT14)*P14</f>
        <v>19015.596011268222</v>
      </c>
      <c r="CD14" s="600">
        <f>((IniBaseCC!CX16+AU14)-(BR14/Q14))*Q14</f>
        <v>22955.058915535636</v>
      </c>
      <c r="CE14" s="600">
        <f>((IniBaseCC!CY16+AV14)-(BS14/R14))*R14</f>
        <v>18257.043006097265</v>
      </c>
      <c r="CF14" s="600">
        <f>((IniBaseCC!CZ16+AW14)-(BT14/S14))*S14</f>
        <v>14549.824848162887</v>
      </c>
      <c r="CG14" s="600">
        <f>((IniBaseCC!DA16+AX14)-(BU14/T14))*T14</f>
        <v>14592.671823660945</v>
      </c>
      <c r="CH14" s="600">
        <f>((IniBaseCC!DB16+AY14)-(BV14/U14))*U14</f>
        <v>14422.466128391594</v>
      </c>
      <c r="CI14" s="600">
        <f>((IniBaseCC!DC16+AZ14)-(BW14/V14))*V14</f>
        <v>13511.952919088635</v>
      </c>
      <c r="CJ14" s="601">
        <f>((IniBaseCC!DD16+BA14)-(BX14/W14))*W14</f>
        <v>14759.780039520227</v>
      </c>
      <c r="CK14" s="600">
        <f>((IniBaseCC!DE16+BB14)-(BY14/Y14))*Y14</f>
        <v>16137.444087336713</v>
      </c>
      <c r="CL14" s="600">
        <f>((IniBaseCC!DF16+BC14)-(BZ14/Z14))*Z14</f>
        <v>15751.558934434677</v>
      </c>
      <c r="CM14" s="600">
        <f>((IniBaseCC!DG16+BD14)-(CA14/AA14))*AA14</f>
        <v>16000.582286365381</v>
      </c>
      <c r="CN14" s="601">
        <f>((IniBaseCC!DH16+BE14)-(CB14/AB14))*AB14</f>
        <v>16329.134824973564</v>
      </c>
      <c r="CO14" s="600">
        <f>CC14*IniBaseCC!CJ16</f>
        <v>4031306.3543888633</v>
      </c>
      <c r="CP14" s="600">
        <f>IniBaseCC!CJ16*CD14</f>
        <v>4866472.4900935544</v>
      </c>
      <c r="CQ14" s="600">
        <f>IniBaseCC!CK16*CE14</f>
        <v>3961778.3323231065</v>
      </c>
      <c r="CR14" s="600">
        <f>IniBaseCC!CL16*CF14</f>
        <v>3506507.7884072559</v>
      </c>
      <c r="CS14" s="600">
        <f>IniBaseCC!CM16*CG14</f>
        <v>3268758.4885000517</v>
      </c>
      <c r="CT14" s="600">
        <f>IniBaseCC!CN16*CH14</f>
        <v>3403702.0063004163</v>
      </c>
      <c r="CU14" s="600">
        <f>IniBaseCC!CO16*CI14</f>
        <v>3756322.9115066407</v>
      </c>
      <c r="CV14" s="601">
        <f>IniBaseCC!CP16*CJ14</f>
        <v>4413174.2318165479</v>
      </c>
      <c r="CW14" s="600">
        <f>IniBaseCC!CQ16*CK14</f>
        <v>5115569.7756857378</v>
      </c>
      <c r="CX14" s="600">
        <f>IniBaseCC!CR16*CL14</f>
        <v>5085461.7594549172</v>
      </c>
      <c r="CY14" s="600">
        <f>IniBaseCC!CS16*CM14</f>
        <v>5259535.5560697112</v>
      </c>
      <c r="CZ14" s="600">
        <f>IniBaseCC!CT16*CN14</f>
        <v>5463132.733688063</v>
      </c>
      <c r="DA14" s="603">
        <f t="shared" si="5"/>
        <v>19015.596011268222</v>
      </c>
      <c r="DB14" s="600">
        <f t="shared" si="6"/>
        <v>22955.058915535636</v>
      </c>
      <c r="DC14" s="600">
        <f>IF(IniBaseCC!EI16&gt;IniBaseCC!EJ16,MIN((AdjBaseCC!DB14-(AdjBaseCC!$DG$1*(IniBaseCC!EI16-IniBaseCC!EJ16))),AdjBaseCC!CE14),MAX((AdjBaseCC!DB14-(AdjBaseCC!$DG$1*(IniBaseCC!EI16-IniBaseCC!EJ16))),AdjBaseCC!CE14))</f>
        <v>18257.043006097265</v>
      </c>
      <c r="DD14" s="600">
        <f>IF(IniBaseCC!EJ16&gt;IniBaseCC!EK16,MIN((AdjBaseCC!DC14-(AdjBaseCC!$DG$1*(IniBaseCC!EJ16-IniBaseCC!EK16))),AdjBaseCC!CF14),MAX((AdjBaseCC!DC14-(AdjBaseCC!$DG$1*(IniBaseCC!EJ16-IniBaseCC!EK16))),AdjBaseCC!CF14))</f>
        <v>14549.824848162887</v>
      </c>
      <c r="DE14" s="600">
        <f>IF(IniBaseCC!EK16&gt;IniBaseCC!EL16,MIN((AdjBaseCC!DD14-(AdjBaseCC!$DG$1*(IniBaseCC!EK16-IniBaseCC!EL16))),AdjBaseCC!CG14),MAX((AdjBaseCC!DD14-(AdjBaseCC!$DG$1*(IniBaseCC!EK16-IniBaseCC!EL16))),AdjBaseCC!CG14))</f>
        <v>14485.283278901625</v>
      </c>
      <c r="DF14" s="600">
        <f>IF(IniBaseCC!EL16&gt;IniBaseCC!EM16,MIN((AdjBaseCC!DE14-(AdjBaseCC!$DG$1*(IniBaseCC!EL16-IniBaseCC!EM16))),AdjBaseCC!CH14),MAX((AdjBaseCC!DE14-(AdjBaseCC!$DG$1*(IniBaseCC!EL16-IniBaseCC!EM16))),AdjBaseCC!CH14))</f>
        <v>14422.466128391594</v>
      </c>
      <c r="DG14" s="600">
        <f>IF(IniBaseCC!EM16&gt;IniBaseCC!EN16,MIN((AdjBaseCC!DF14-(AdjBaseCC!$DG$1*(IniBaseCC!EM16-IniBaseCC!EN16))),AdjBaseCC!CI14),MAX((AdjBaseCC!DF14-(AdjBaseCC!$DG$1*(IniBaseCC!EM16-IniBaseCC!EN16))),AdjBaseCC!CI14))</f>
        <v>13511.952919088635</v>
      </c>
      <c r="DH14" s="600">
        <f>IF(IniBaseCC!EN16&gt;IniBaseCC!EO16,MIN((AdjBaseCC!DG14-(AdjBaseCC!$DG$1*(IniBaseCC!EN16-IniBaseCC!EO16))),AdjBaseCC!CJ14),MAX((AdjBaseCC!DG14-(AdjBaseCC!$DG$1*(IniBaseCC!EN16-IniBaseCC!EO16))),AdjBaseCC!CJ14))</f>
        <v>14759.780039520227</v>
      </c>
      <c r="DI14" s="603">
        <f>IF(IniBaseCC!EO16&gt;IniBaseCC!EP16,MIN((AdjBaseCC!DH14-(AdjBaseCC!$DG$1*(IniBaseCC!EO16-IniBaseCC!EP16))),AdjBaseCC!CK14),MAX((AdjBaseCC!DH14-(AdjBaseCC!$DG$1*(IniBaseCC!EO16-IniBaseCC!EP16))),AdjBaseCC!CK14))</f>
        <v>16137.444087336713</v>
      </c>
      <c r="DJ14" s="600">
        <f>IF(IniBaseCC!EP16&gt;IniBaseCC!EQ16,MIN((AdjBaseCC!DI14-(AdjBaseCC!$DG$1*(IniBaseCC!EP16-IniBaseCC!EQ16))),AdjBaseCC!CL14),MAX((AdjBaseCC!DI14-(AdjBaseCC!$DG$1*(IniBaseCC!EP16-IniBaseCC!EQ16))),AdjBaseCC!CL14))</f>
        <v>16160.547943693411</v>
      </c>
      <c r="DK14" s="600">
        <f>IF(IniBaseCC!EQ16&gt;IniBaseCC!ER16,MIN((AdjBaseCC!DJ14-(AdjBaseCC!$DG$1*(IniBaseCC!EQ16-IniBaseCC!ER16))),AdjBaseCC!CM14),MAX((AdjBaseCC!DJ14-(AdjBaseCC!$DG$1*(IniBaseCC!EQ16-IniBaseCC!ER16))),AdjBaseCC!CM14))</f>
        <v>16182.828812947375</v>
      </c>
      <c r="DL14" s="600">
        <f>IF(IniBaseCC!ER16&gt;IniBaseCC!ES16,MIN((AdjBaseCC!DK14-(AdjBaseCC!$DG$1*(IniBaseCC!ER16-IniBaseCC!ES16))),AdjBaseCC!CN14),MAX((AdjBaseCC!DK14-(AdjBaseCC!$DG$1*(IniBaseCC!ER16-IniBaseCC!ES16))),AdjBaseCC!CN14))</f>
        <v>16329.134824973564</v>
      </c>
      <c r="DM14" s="603">
        <f>DA14*IniBaseCC!CJ16</f>
        <v>4031306.3543888633</v>
      </c>
      <c r="DN14" s="600">
        <f>DB14*IniBaseCC!CJ16</f>
        <v>4866472.4900935544</v>
      </c>
      <c r="DO14" s="600">
        <f>DC14*IniBaseCC!CK16</f>
        <v>3961778.3323231065</v>
      </c>
      <c r="DP14" s="600">
        <f>DD14*IniBaseCC!CL16</f>
        <v>3506507.7884072559</v>
      </c>
      <c r="DQ14" s="600">
        <f>DE14*IniBaseCC!CM16</f>
        <v>3244703.4544739639</v>
      </c>
      <c r="DR14" s="600">
        <f>DF14*IniBaseCC!CN16</f>
        <v>3403702.0063004163</v>
      </c>
      <c r="DS14" s="600">
        <f>DG14*IniBaseCC!CO16</f>
        <v>3756322.9115066407</v>
      </c>
      <c r="DT14" s="600">
        <f>DH14*IniBaseCC!CP16</f>
        <v>4413174.2318165479</v>
      </c>
      <c r="DU14" s="603">
        <f>DI14*IniBaseCC!CQ16</f>
        <v>5115569.7756857378</v>
      </c>
      <c r="DV14" s="600">
        <f>DJ14*IniBaseCC!CR16</f>
        <v>5217505.7035038928</v>
      </c>
      <c r="DW14" s="600">
        <f>DK14*IniBaseCC!CS16</f>
        <v>5319441.6313220477</v>
      </c>
      <c r="DX14" s="601">
        <f>DL14*IniBaseCC!CT16</f>
        <v>5463132.733688063</v>
      </c>
      <c r="DZ14" s="112" t="s">
        <v>9</v>
      </c>
      <c r="EA14" s="89">
        <f t="shared" si="7"/>
        <v>0.64298075656853337</v>
      </c>
      <c r="EB14" s="7">
        <f>IFERROR(AdjBaseCC!CO14/IniBaseCC!AA16,"")</f>
        <v>0.64031891119254081</v>
      </c>
      <c r="EC14" s="7">
        <f>IFERROR(AdjBaseCC!CP14/IniBaseCC!AB16,"")</f>
        <v>0.77600586972364916</v>
      </c>
      <c r="ED14" s="7">
        <f>IFERROR(AdjBaseCC!CQ14/IniBaseCC!AC16,"")</f>
        <v>0.66184400060860749</v>
      </c>
      <c r="EE14" s="7">
        <f>IFERROR(AdjBaseCC!CR14/IniBaseCC!AD16,"")</f>
        <v>0.65286437457579849</v>
      </c>
      <c r="EF14" s="7">
        <f>IFERROR(AdjBaseCC!CS14/IniBaseCC!AE16,"")</f>
        <v>0.58365288505457025</v>
      </c>
      <c r="EG14" s="7">
        <f>IFERROR(AdjBaseCC!CT14/IniBaseCC!AF16,"")</f>
        <v>0.54053665288004149</v>
      </c>
      <c r="EH14" s="10">
        <f t="shared" si="8"/>
        <v>0.58928634889143028</v>
      </c>
      <c r="EI14" s="7">
        <f>IFERROR(CU14/IniBaseCC!AG16,"")</f>
        <v>0.5340907753285834</v>
      </c>
      <c r="EJ14" s="7">
        <f>IFERROR(CW14/IniBaseCC!AI16,"")</f>
        <v>0.61610902718335858</v>
      </c>
      <c r="EK14" s="7">
        <f>IFERROR(CX14/IniBaseCC!AJ16,"")</f>
        <v>0.59470441614141056</v>
      </c>
      <c r="EL14" s="7">
        <f>IFERROR(CY14/IniBaseCC!AK16,"")</f>
        <v>0.59771127769605747</v>
      </c>
      <c r="EM14" s="19">
        <f>IFERROR(CZ14/IniBaseCC!AL16,"")</f>
        <v>0.60381624810774137</v>
      </c>
      <c r="EX14" s="90"/>
      <c r="EY14" s="124"/>
    </row>
    <row r="15" spans="1:155" x14ac:dyDescent="0.25">
      <c r="A15" s="107">
        <v>12</v>
      </c>
      <c r="B15" s="112" t="s">
        <v>10</v>
      </c>
      <c r="C15" s="157">
        <v>264.3230585</v>
      </c>
      <c r="D15" s="158">
        <v>242.75641590000001</v>
      </c>
      <c r="E15" s="158">
        <v>255.01699009999999</v>
      </c>
      <c r="F15" s="158">
        <v>233.45734820000001</v>
      </c>
      <c r="G15" s="158">
        <v>232.98417230000001</v>
      </c>
      <c r="H15" s="158">
        <v>231.19851629999999</v>
      </c>
      <c r="I15" s="158">
        <v>224.72113479999999</v>
      </c>
      <c r="J15" s="158">
        <v>224.12241786718985</v>
      </c>
      <c r="K15" s="158">
        <v>227.51394819138108</v>
      </c>
      <c r="L15" s="157">
        <f t="shared" si="4"/>
        <v>215.17802986487732</v>
      </c>
      <c r="M15" s="158">
        <f t="shared" si="3"/>
        <v>210.74488023432787</v>
      </c>
      <c r="N15" s="159">
        <f t="shared" si="3"/>
        <v>206.31173060378023</v>
      </c>
      <c r="O15" s="158"/>
      <c r="P15" s="564">
        <f>INDEX(EquitySolution!$V$13:$BT$173,ROW(11:11),(1+EquitySolution!$CB$12))</f>
        <v>0.85094548114070867</v>
      </c>
      <c r="Q15" s="69">
        <f>INDEX(EquitySolution!$V$13:$BT$173,ROW(11:11),(1+EquitySolution!$CB$12))</f>
        <v>0.85094548114070867</v>
      </c>
      <c r="R15" s="69">
        <f>INDEX(EquitySolution!$V$13:$BT$173,ROW(11:11),(1+EquitySolution!$CB$12)+2)</f>
        <v>0.86771914648226856</v>
      </c>
      <c r="S15" s="69">
        <f>INDEX(EquitySolution!$V$13:$BT$173,ROW(11:11),(1+EquitySolution!$CB$12)+3)</f>
        <v>0.87851220368593985</v>
      </c>
      <c r="T15" s="69">
        <f>INDEX(EquitySolution!$V$13:$BT$173,ROW(11:11),(1+EquitySolution!$CB$12)+4)</f>
        <v>0.87237638175274501</v>
      </c>
      <c r="U15" s="69">
        <f>INDEX(EquitySolution!$V$13:$BT$173,ROW(11:11),(1+EquitySolution!$CB$12)+5)</f>
        <v>0.88316593544606614</v>
      </c>
      <c r="V15" s="2">
        <f>INDEX(EquitySolution!$V$13:$BT$173,ROW(11:11),(1+EquitySolution!$CB$12)+6)</f>
        <v>0.8834027370034907</v>
      </c>
      <c r="W15" s="2">
        <f>INDEX(EquitySolution!$V$13:$BT$173,ROW(11:11),(1+EquitySolution!$CB$12)+6)</f>
        <v>0.8834027370034907</v>
      </c>
      <c r="X15" s="2">
        <f>INDEX(EquitySolution!$V$13:$BT$173,ROW(11:11),(1+EquitySolution!$CB$12)+6)</f>
        <v>0.8834027370034907</v>
      </c>
      <c r="Y15" s="350">
        <f>INDEX(EquitySolution!$V$13:$BT$173,ROW(11:11),(1+EquitySolution!$CB$12)+7)</f>
        <v>0.8842963711083226</v>
      </c>
      <c r="Z15" s="2">
        <f>INDEX(EquitySolution!$V$13:$BT$173,ROW(11:11),(1+EquitySolution!$CB$12)+8)</f>
        <v>0.88753798596493927</v>
      </c>
      <c r="AA15" s="2">
        <f>INDEX(EquitySolution!$V$13:$BT$173,ROW(11:11),(1+EquitySolution!$CB$12)+9)</f>
        <v>0.89129456714104249</v>
      </c>
      <c r="AB15" s="3">
        <f>INDEX(EquitySolution!$V$13:$BT$173,ROW(11:11),(1+EquitySolution!$CB$12)+10)</f>
        <v>0.8861403184998905</v>
      </c>
      <c r="AS15" s="112" t="s">
        <v>10</v>
      </c>
      <c r="AT15" s="600">
        <v>0</v>
      </c>
      <c r="AU15" s="600">
        <f>MAX(-(AdjBaseCC!$BU$1),(IniBaseCC!DW17-AF$9+IniBaseCC!DK17-AdjBaseCC!AF$7))</f>
        <v>12497.621186913508</v>
      </c>
      <c r="AV15" s="600">
        <f>MAX(-(AdjBaseCC!$BU$1),(IniBaseCC!DX17-AG$9+IniBaseCC!DL17-AdjBaseCC!AG$7))</f>
        <v>9284.0855446153419</v>
      </c>
      <c r="AW15" s="600">
        <f>MAX(-(AdjBaseCC!$BU$1),(IniBaseCC!DY17-AH$9+IniBaseCC!DM17-AdjBaseCC!AH$7))</f>
        <v>5592.8436320645196</v>
      </c>
      <c r="AX15" s="600">
        <f>MAX(-(AdjBaseCC!$BU$1),(IniBaseCC!DZ17-AI$9+IniBaseCC!DN17-AdjBaseCC!AI$7))</f>
        <v>8055.6231589754025</v>
      </c>
      <c r="AY15" s="600">
        <f>MAX(-(AdjBaseCC!$BU$1),(IniBaseCC!EA17-AJ$9+IniBaseCC!DO17-AdjBaseCC!AJ$7))</f>
        <v>7977.8675735974321</v>
      </c>
      <c r="AZ15" s="600">
        <f>MAX(-(AdjBaseCC!$BU$1),(IniBaseCC!EB17-AK$9+IniBaseCC!DP17-AdjBaseCC!AK$7))</f>
        <v>5253.0824952538296</v>
      </c>
      <c r="BA15" s="601">
        <f>MAX(-(AdjBaseCC!$BU$1),(IniBaseCC!EC17-AL$9+IniBaseCC!DQ17-AdjBaseCC!AL$7))</f>
        <v>-250.92443929504043</v>
      </c>
      <c r="BB15" s="600">
        <f>MAX(-(AdjBaseCC!$BU$1),(IniBaseCC!ED17-AM$9+IniBaseCC!DR17-AdjBaseCC!AM$7))</f>
        <v>3229.8048707810394</v>
      </c>
      <c r="BC15" s="600">
        <f>MAX(-(AdjBaseCC!$BU$1),(IniBaseCC!EE17-AN$9+IniBaseCC!DS17-AdjBaseCC!AN$7))</f>
        <v>3261.4652444599606</v>
      </c>
      <c r="BD15" s="600">
        <f>MAX(-(AdjBaseCC!$BU$1),(IniBaseCC!EF17-AO$9+IniBaseCC!DT17-AdjBaseCC!AO$7))</f>
        <v>3291.9978376158851</v>
      </c>
      <c r="BE15" s="601">
        <f>MAX(-(AdjBaseCC!$BU$1),(IniBaseCC!EG17-AP$9+IniBaseCC!DU17-AdjBaseCC!AP$7))</f>
        <v>3321.4618551189487</v>
      </c>
      <c r="BF15" s="600">
        <f>MAX((AdjBaseCC!AF$7+AdjBaseCC!AF$9)*IniBaseCC!CJ17-IniBaseCC!AA17,0)</f>
        <v>0</v>
      </c>
      <c r="BG15" s="600">
        <f>MAX((AdjBaseCC!AG$7+AdjBaseCC!AG$9)*IniBaseCC!CK17-IniBaseCC!AB17,0)</f>
        <v>0</v>
      </c>
      <c r="BH15" s="600">
        <f>MAX((AdjBaseCC!AH$7+AdjBaseCC!AH$9)*IniBaseCC!CL17-IniBaseCC!AC17,0)</f>
        <v>0</v>
      </c>
      <c r="BI15" s="600">
        <f>MAX((AdjBaseCC!AI$7+AdjBaseCC!AI$9)*IniBaseCC!CM17-IniBaseCC!AD17,0)</f>
        <v>0</v>
      </c>
      <c r="BJ15" s="600">
        <f>MAX((AdjBaseCC!AJ$7+AdjBaseCC!AJ$9)*IniBaseCC!CN17-IniBaseCC!AE17,0)</f>
        <v>0</v>
      </c>
      <c r="BK15" s="600">
        <f>MAX((AdjBaseCC!AK$7+AdjBaseCC!AK$9)*IniBaseCC!CO17-IniBaseCC!AF17,0)</f>
        <v>0</v>
      </c>
      <c r="BL15" s="600">
        <f>MAX((AdjBaseCC!AL$7+AdjBaseCC!AL$9)*IniBaseCC!CP17-IniBaseCC!AG17,0)</f>
        <v>24088.746172323823</v>
      </c>
      <c r="BM15" s="600">
        <f>MAX((AdjBaseCC!AM$7+AdjBaseCC!AM$9)*IniBaseCC!CQ17-IniBaseCC!AH17,0)</f>
        <v>0</v>
      </c>
      <c r="BN15" s="603">
        <f>MAX((AdjBaseCC!AN$7+AdjBaseCC!AN$9)*IniBaseCC!CR17-IniBaseCC!AI17,0)</f>
        <v>0</v>
      </c>
      <c r="BO15" s="600">
        <f>MAX((AdjBaseCC!AO$7+AdjBaseCC!AO$9)*IniBaseCC!CS17-IniBaseCC!AJ17,0)</f>
        <v>0</v>
      </c>
      <c r="BP15" s="600">
        <f>MAX((AdjBaseCC!AP$7+AdjBaseCC!AP$9)*IniBaseCC!CT17-IniBaseCC!AK17,0)</f>
        <v>0</v>
      </c>
      <c r="BQ15" s="600">
        <f>MAX((AdjBaseCC!AQ$7+AdjBaseCC!AQ$9)*IniBaseCC!CU17-IniBaseCC!AL17,0)</f>
        <v>0</v>
      </c>
      <c r="BR15" s="603">
        <f>IFERROR(BF15/SUM(BF$5:BF$182)*BR$4/IniBaseCC!CK17,0)</f>
        <v>0</v>
      </c>
      <c r="BS15" s="600">
        <f>IFERROR(BG15/SUM(BG$5:BG$182)*BS$4/IniBaseCC!CL17,0)</f>
        <v>0</v>
      </c>
      <c r="BT15" s="600">
        <f>IFERROR(BH15/SUM(BH$5:BH$182)*BT$4/IniBaseCC!CM17,0)</f>
        <v>0</v>
      </c>
      <c r="BU15" s="600">
        <f>IFERROR(BI15/SUM(BI$5:BI$182)*BU$4/IniBaseCC!CN17,0)</f>
        <v>0</v>
      </c>
      <c r="BV15" s="600">
        <f>IFERROR(BJ15/SUM(BJ$5:BJ$182)*BV$4/IniBaseCC!CO17,0)</f>
        <v>0</v>
      </c>
      <c r="BW15" s="600">
        <f>IFERROR(BK15/SUM(BK$5:BK$182)*BW$4/IniBaseCC!CP17,0)</f>
        <v>0</v>
      </c>
      <c r="BX15" s="600">
        <f>IFERROR(BL15/SUM(BL$5:BL$182)*BX$4/IniBaseCC!CQ17,0)</f>
        <v>12.497239515031941</v>
      </c>
      <c r="BY15" s="603">
        <f>IFERROR(BM15/SUM(BM$5:BM$182)*BY$4/IniBaseCC!CR17,0)</f>
        <v>0</v>
      </c>
      <c r="BZ15" s="600">
        <f>IFERROR(BN15/SUM(BN$5:BN$182)*BZ$4/IniBaseCC!CS17,0)</f>
        <v>0</v>
      </c>
      <c r="CA15" s="600">
        <f>IFERROR(BO15/SUM(BO$5:BO$182)*CA$4/IniBaseCC!CT17,0)</f>
        <v>0</v>
      </c>
      <c r="CB15" s="600">
        <f>IFERROR(BP15/SUM(BP$5:BP$182)*CB$4/IniBaseCC!CU17,0)</f>
        <v>0</v>
      </c>
      <c r="CC15" s="603">
        <f>(IniBaseCC!CW17+AT15)*P15</f>
        <v>20373.877932373529</v>
      </c>
      <c r="CD15" s="600">
        <f>((IniBaseCC!CX17+AU15)-(BR15/Q15))*Q15</f>
        <v>31008.67220638596</v>
      </c>
      <c r="CE15" s="600">
        <f>((IniBaseCC!CY17+AV15)-(BS15/R15))*R15</f>
        <v>29777.402562159186</v>
      </c>
      <c r="CF15" s="600">
        <f>((IniBaseCC!CZ17+AW15)-(BT15/S15))*S15</f>
        <v>27004.699886279781</v>
      </c>
      <c r="CG15" s="600">
        <f>((IniBaseCC!DA17+AX15)-(BU15/T15))*T15</f>
        <v>29039.704840570797</v>
      </c>
      <c r="CH15" s="600">
        <f>((IniBaseCC!DB17+AY15)-(BV15/U15))*U15</f>
        <v>30050.595011053185</v>
      </c>
      <c r="CI15" s="600">
        <f>((IniBaseCC!DC17+AZ15)-(BW15/V15))*V15</f>
        <v>28032.524456616778</v>
      </c>
      <c r="CJ15" s="601">
        <f>((IniBaseCC!DD17+BA15)-(BX15/W15))*W15</f>
        <v>23557.232021780179</v>
      </c>
      <c r="CK15" s="600">
        <f>((IniBaseCC!DE17+BB15)-(BY15/Y15))*Y15</f>
        <v>26865.627136866053</v>
      </c>
      <c r="CL15" s="600">
        <f>((IniBaseCC!DF17+BC15)-(BZ15/Z15))*Z15</f>
        <v>27323.566219133038</v>
      </c>
      <c r="CM15" s="600">
        <f>((IniBaseCC!DG17+BD15)-(CA15/AA15))*AA15</f>
        <v>27787.334788841334</v>
      </c>
      <c r="CN15" s="601">
        <f>((IniBaseCC!DH17+BE15)-(CB15/AB15))*AB15</f>
        <v>27960.637103543591</v>
      </c>
      <c r="CO15" s="600">
        <f>CC15*IniBaseCC!CJ17</f>
        <v>1609536.3566575088</v>
      </c>
      <c r="CP15" s="600">
        <f>IniBaseCC!CJ17*CD15</f>
        <v>2449685.1043044906</v>
      </c>
      <c r="CQ15" s="600">
        <f>IniBaseCC!CK17*CE15</f>
        <v>2411969.6075348943</v>
      </c>
      <c r="CR15" s="600">
        <f>IniBaseCC!CL17*CF15</f>
        <v>2349408.8901063409</v>
      </c>
      <c r="CS15" s="600">
        <f>IniBaseCC!CM17*CG15</f>
        <v>2497414.6162890885</v>
      </c>
      <c r="CT15" s="600">
        <f>IniBaseCC!CN17*CH15</f>
        <v>2554300.5759395207</v>
      </c>
      <c r="CU15" s="600">
        <f>IniBaseCC!CO17*CI15</f>
        <v>2578992.2500087437</v>
      </c>
      <c r="CV15" s="601">
        <f>IniBaseCC!CP17*CJ15</f>
        <v>2261494.2740908973</v>
      </c>
      <c r="CW15" s="600">
        <f>IniBaseCC!CQ17*CK15</f>
        <v>2525368.9508654089</v>
      </c>
      <c r="CX15" s="600">
        <f>IniBaseCC!CR17*CL15</f>
        <v>2615849.9225049573</v>
      </c>
      <c r="CY15" s="600">
        <f>IniBaseCC!CS17*CM15</f>
        <v>2708489.1039414327</v>
      </c>
      <c r="CZ15" s="600">
        <f>IniBaseCC!CT17*CN15</f>
        <v>2773921.9156530611</v>
      </c>
      <c r="DA15" s="603">
        <f t="shared" si="5"/>
        <v>20373.877932373529</v>
      </c>
      <c r="DB15" s="600">
        <f t="shared" si="6"/>
        <v>31008.67220638596</v>
      </c>
      <c r="DC15" s="600">
        <f>IF(IniBaseCC!EI17&gt;IniBaseCC!EJ17,MIN((AdjBaseCC!DB15-(AdjBaseCC!$DG$1*(IniBaseCC!EI17-IniBaseCC!EJ17))),AdjBaseCC!CE15),MAX((AdjBaseCC!DB15-(AdjBaseCC!$DG$1*(IniBaseCC!EI17-IniBaseCC!EJ17))),AdjBaseCC!CE15))</f>
        <v>29777.402562159186</v>
      </c>
      <c r="DD15" s="600">
        <f>IF(IniBaseCC!EJ17&gt;IniBaseCC!EK17,MIN((AdjBaseCC!DC15-(AdjBaseCC!$DG$1*(IniBaseCC!EJ17-IniBaseCC!EK17))),AdjBaseCC!CF15),MAX((AdjBaseCC!DC15-(AdjBaseCC!$DG$1*(IniBaseCC!EJ17-IniBaseCC!EK17))),AdjBaseCC!CF15))</f>
        <v>27004.699886279781</v>
      </c>
      <c r="DE15" s="600">
        <f>IF(IniBaseCC!EK17&gt;IniBaseCC!EL17,MIN((AdjBaseCC!DD15-(AdjBaseCC!$DG$1*(IniBaseCC!EK17-IniBaseCC!EL17))),AdjBaseCC!CG15),MAX((AdjBaseCC!DD15-(AdjBaseCC!$DG$1*(IniBaseCC!EK17-IniBaseCC!EL17))),AdjBaseCC!CG15))</f>
        <v>29039.704840570797</v>
      </c>
      <c r="DF15" s="600">
        <f>IF(IniBaseCC!EL17&gt;IniBaseCC!EM17,MIN((AdjBaseCC!DE15-(AdjBaseCC!$DG$1*(IniBaseCC!EL17-IniBaseCC!EM17))),AdjBaseCC!CH15),MAX((AdjBaseCC!DE15-(AdjBaseCC!$DG$1*(IniBaseCC!EL17-IniBaseCC!EM17))),AdjBaseCC!CH15))</f>
        <v>30050.595011053185</v>
      </c>
      <c r="DG15" s="600">
        <f>IF(IniBaseCC!EM17&gt;IniBaseCC!EN17,MIN((AdjBaseCC!DF15-(AdjBaseCC!$DG$1*(IniBaseCC!EM17-IniBaseCC!EN17))),AdjBaseCC!CI15),MAX((AdjBaseCC!DF15-(AdjBaseCC!$DG$1*(IniBaseCC!EM17-IniBaseCC!EN17))),AdjBaseCC!CI15))</f>
        <v>28032.524456616778</v>
      </c>
      <c r="DH15" s="600">
        <f>IF(IniBaseCC!EN17&gt;IniBaseCC!EO17,MIN((AdjBaseCC!DG15-(AdjBaseCC!$DG$1*(IniBaseCC!EN17-IniBaseCC!EO17))),AdjBaseCC!CJ15),MAX((AdjBaseCC!DG15-(AdjBaseCC!$DG$1*(IniBaseCC!EN17-IniBaseCC!EO17))),AdjBaseCC!CJ15))</f>
        <v>23557.232021780179</v>
      </c>
      <c r="DI15" s="603">
        <f>IF(IniBaseCC!EO17&gt;IniBaseCC!EP17,MIN((AdjBaseCC!DH15-(AdjBaseCC!$DG$1*(IniBaseCC!EO17-IniBaseCC!EP17))),AdjBaseCC!CK15),MAX((AdjBaseCC!DH15-(AdjBaseCC!$DG$1*(IniBaseCC!EO17-IniBaseCC!EP17))),AdjBaseCC!CK15))</f>
        <v>26865.627136866053</v>
      </c>
      <c r="DJ15" s="600">
        <f>IF(IniBaseCC!EP17&gt;IniBaseCC!EQ17,MIN((AdjBaseCC!DI15-(AdjBaseCC!$DG$1*(IniBaseCC!EP17-IniBaseCC!EQ17))),AdjBaseCC!CL15),MAX((AdjBaseCC!DI15-(AdjBaseCC!$DG$1*(IniBaseCC!EP17-IniBaseCC!EQ17))),AdjBaseCC!CL15))</f>
        <v>27323.566219133038</v>
      </c>
      <c r="DK15" s="600">
        <f>IF(IniBaseCC!EQ17&gt;IniBaseCC!ER17,MIN((AdjBaseCC!DJ15-(AdjBaseCC!$DG$1*(IniBaseCC!EQ17-IniBaseCC!ER17))),AdjBaseCC!CM15),MAX((AdjBaseCC!DJ15-(AdjBaseCC!$DG$1*(IniBaseCC!EQ17-IniBaseCC!ER17))),AdjBaseCC!CM15))</f>
        <v>27787.334788841334</v>
      </c>
      <c r="DL15" s="600">
        <f>IF(IniBaseCC!ER17&gt;IniBaseCC!ES17,MIN((AdjBaseCC!DK15-(AdjBaseCC!$DG$1*(IniBaseCC!ER17-IniBaseCC!ES17))),AdjBaseCC!CN15),MAX((AdjBaseCC!DK15-(AdjBaseCC!$DG$1*(IniBaseCC!ER17-IniBaseCC!ES17))),AdjBaseCC!CN15))</f>
        <v>27960.637103543591</v>
      </c>
      <c r="DM15" s="603">
        <f>DA15*IniBaseCC!CJ17</f>
        <v>1609536.3566575088</v>
      </c>
      <c r="DN15" s="600">
        <f>DB15*IniBaseCC!CJ17</f>
        <v>2449685.1043044906</v>
      </c>
      <c r="DO15" s="600">
        <f>DC15*IniBaseCC!CK17</f>
        <v>2411969.6075348943</v>
      </c>
      <c r="DP15" s="600">
        <f>DD15*IniBaseCC!CL17</f>
        <v>2349408.8901063409</v>
      </c>
      <c r="DQ15" s="600">
        <f>DE15*IniBaseCC!CM17</f>
        <v>2497414.6162890885</v>
      </c>
      <c r="DR15" s="600">
        <f>DF15*IniBaseCC!CN17</f>
        <v>2554300.5759395207</v>
      </c>
      <c r="DS15" s="600">
        <f>DG15*IniBaseCC!CO17</f>
        <v>2578992.2500087437</v>
      </c>
      <c r="DT15" s="600">
        <f>DH15*IniBaseCC!CP17</f>
        <v>2261494.2740908973</v>
      </c>
      <c r="DU15" s="603">
        <f>DI15*IniBaseCC!CQ17</f>
        <v>2525368.9508654089</v>
      </c>
      <c r="DV15" s="600">
        <f>DJ15*IniBaseCC!CR17</f>
        <v>2615849.9225049573</v>
      </c>
      <c r="DW15" s="600">
        <f>DK15*IniBaseCC!CS17</f>
        <v>2708489.1039414327</v>
      </c>
      <c r="DX15" s="601">
        <f>DL15*IniBaseCC!CT17</f>
        <v>2773921.9156530611</v>
      </c>
      <c r="DZ15" s="112" t="s">
        <v>10</v>
      </c>
      <c r="EA15" s="89">
        <f t="shared" si="7"/>
        <v>0.84953892858459734</v>
      </c>
      <c r="EB15" s="7">
        <f>IFERROR(AdjBaseCC!CO15/IniBaseCC!AA17,"")</f>
        <v>0.54717752072734682</v>
      </c>
      <c r="EC15" s="7">
        <f>IFERROR(AdjBaseCC!CP15/IniBaseCC!AB17,"")</f>
        <v>0.86092426804280808</v>
      </c>
      <c r="ED15" s="7">
        <f>IFERROR(AdjBaseCC!CQ15/IniBaseCC!AC17,"")</f>
        <v>0.87898389621988227</v>
      </c>
      <c r="EE15" s="7">
        <f>IFERROR(AdjBaseCC!CR15/IniBaseCC!AD17,"")</f>
        <v>0.80293040468179755</v>
      </c>
      <c r="EF15" s="7">
        <f>IFERROR(AdjBaseCC!CS15/IniBaseCC!AE17,"")</f>
        <v>0.84622810491252243</v>
      </c>
      <c r="EG15" s="7">
        <f>IFERROR(AdjBaseCC!CT15/IniBaseCC!AF17,"")</f>
        <v>0.85862796906597738</v>
      </c>
      <c r="EH15" s="10">
        <f t="shared" si="8"/>
        <v>0.87840189169666927</v>
      </c>
      <c r="EI15" s="7">
        <f>IFERROR(CU15/IniBaseCC!AG17,"")</f>
        <v>0.98707696506362574</v>
      </c>
      <c r="EJ15" s="7">
        <f>IFERROR(CW15/IniBaseCC!AI17,"")</f>
        <v>0.84531821604243895</v>
      </c>
      <c r="EK15" s="7">
        <f>IFERROR(CX15/IniBaseCC!AJ17,"")</f>
        <v>0.85050988799140459</v>
      </c>
      <c r="EL15" s="7">
        <f>IFERROR(CY15/IniBaseCC!AK17,"")</f>
        <v>0.85609442496330934</v>
      </c>
      <c r="EM15" s="19">
        <f>IFERROR(CZ15/IniBaseCC!AL17,"")</f>
        <v>0.85300996442256805</v>
      </c>
      <c r="EO15" s="175"/>
      <c r="EP15" s="44"/>
      <c r="EQ15" s="90"/>
      <c r="ER15" s="45"/>
      <c r="ES15" s="90"/>
      <c r="ET15" s="45"/>
      <c r="EU15" s="90"/>
      <c r="EV15" s="45"/>
      <c r="EW15" s="90"/>
      <c r="EX15" s="90"/>
      <c r="EY15" s="124"/>
    </row>
    <row r="16" spans="1:155" x14ac:dyDescent="0.25">
      <c r="A16" s="107">
        <v>13</v>
      </c>
      <c r="B16" s="112" t="s">
        <v>11</v>
      </c>
      <c r="C16" s="157">
        <v>249.5898804</v>
      </c>
      <c r="D16" s="158">
        <v>233.82656040000001</v>
      </c>
      <c r="E16" s="158">
        <v>246.27333719999999</v>
      </c>
      <c r="F16" s="158">
        <v>236.27208669999999</v>
      </c>
      <c r="G16" s="158">
        <v>237.08265180000001</v>
      </c>
      <c r="H16" s="158">
        <v>234.67462180000001</v>
      </c>
      <c r="I16" s="158">
        <v>239.75266310000001</v>
      </c>
      <c r="J16" s="158">
        <v>246.29863862934687</v>
      </c>
      <c r="K16" s="158">
        <v>240.15704912815826</v>
      </c>
      <c r="L16" s="157">
        <f t="shared" si="4"/>
        <v>239.1902290592235</v>
      </c>
      <c r="M16" s="158">
        <f t="shared" si="3"/>
        <v>238.94099733423468</v>
      </c>
      <c r="N16" s="159">
        <f t="shared" si="3"/>
        <v>238.69176560924592</v>
      </c>
      <c r="O16" s="158"/>
      <c r="P16" s="564">
        <f>INDEX(EquitySolution!$V$13:$BT$173,ROW(12:12),(1+EquitySolution!$CB$12))</f>
        <v>0.82799612994510352</v>
      </c>
      <c r="Q16" s="69">
        <f>INDEX(EquitySolution!$V$13:$BT$173,ROW(12:12),(1+EquitySolution!$CB$12))</f>
        <v>0.82799612994510352</v>
      </c>
      <c r="R16" s="69">
        <f>INDEX(EquitySolution!$V$13:$BT$173,ROW(12:12),(1+EquitySolution!$CB$12)+2)</f>
        <v>0.87509238658154942</v>
      </c>
      <c r="S16" s="69">
        <f>INDEX(EquitySolution!$V$13:$BT$173,ROW(12:12),(1+EquitySolution!$CB$12)+3)</f>
        <v>0.88298116267133242</v>
      </c>
      <c r="T16" s="69">
        <f>INDEX(EquitySolution!$V$13:$BT$173,ROW(12:12),(1+EquitySolution!$CB$12)+4)</f>
        <v>0.87675215538005713</v>
      </c>
      <c r="U16" s="69">
        <f>INDEX(EquitySolution!$V$13:$BT$173,ROW(12:12),(1+EquitySolution!$CB$12)+5)</f>
        <v>0.88175729552898074</v>
      </c>
      <c r="V16" s="2">
        <f>INDEX(EquitySolution!$V$13:$BT$173,ROW(12:12),(1+EquitySolution!$CB$12)+6)</f>
        <v>0.88135164706278879</v>
      </c>
      <c r="W16" s="2">
        <f>INDEX(EquitySolution!$V$13:$BT$173,ROW(12:12),(1+EquitySolution!$CB$12)+6)</f>
        <v>0.88135164706278879</v>
      </c>
      <c r="X16" s="2">
        <f>INDEX(EquitySolution!$V$13:$BT$173,ROW(12:12),(1+EquitySolution!$CB$12)+6)</f>
        <v>0.88135164706278879</v>
      </c>
      <c r="Y16" s="350">
        <f>INDEX(EquitySolution!$V$13:$BT$173,ROW(12:12),(1+EquitySolution!$CB$12)+7)</f>
        <v>0.88255674912805682</v>
      </c>
      <c r="Z16" s="2">
        <f>INDEX(EquitySolution!$V$13:$BT$173,ROW(12:12),(1+EquitySolution!$CB$12)+8)</f>
        <v>0.88001543608040111</v>
      </c>
      <c r="AA16" s="2">
        <f>INDEX(EquitySolution!$V$13:$BT$173,ROW(12:12),(1+EquitySolution!$CB$12)+9)</f>
        <v>0.88271809221798603</v>
      </c>
      <c r="AB16" s="3">
        <f>INDEX(EquitySolution!$V$13:$BT$173,ROW(12:12),(1+EquitySolution!$CB$12)+10)</f>
        <v>0.87981306051294594</v>
      </c>
      <c r="AS16" s="112" t="s">
        <v>11</v>
      </c>
      <c r="AT16" s="600">
        <v>0</v>
      </c>
      <c r="AU16" s="600">
        <f>MAX(-(AdjBaseCC!$BU$1),(IniBaseCC!DW18-AF$9+IniBaseCC!DK18-AdjBaseCC!AF$7))</f>
        <v>10604.834833100602</v>
      </c>
      <c r="AV16" s="600">
        <f>MAX(-(AdjBaseCC!$BU$1),(IniBaseCC!DX18-AG$9+IniBaseCC!DL18-AdjBaseCC!AG$7))</f>
        <v>7255.448356406725</v>
      </c>
      <c r="AW16" s="600">
        <f>MAX(-(AdjBaseCC!$BU$1),(IniBaseCC!DY18-AH$9+IniBaseCC!DM18-AdjBaseCC!AH$7))</f>
        <v>6890.3877868164163</v>
      </c>
      <c r="AX16" s="600">
        <f>MAX(-(AdjBaseCC!$BU$1),(IniBaseCC!DZ18-AI$9+IniBaseCC!DN18-AdjBaseCC!AI$7))</f>
        <v>7530.9173450219132</v>
      </c>
      <c r="AY16" s="600">
        <f>MAX(-(AdjBaseCC!$BU$1),(IniBaseCC!EA18-AJ$9+IniBaseCC!DO18-AdjBaseCC!AJ$7))</f>
        <v>7773.9893542015634</v>
      </c>
      <c r="AZ16" s="600">
        <f>MAX(-(AdjBaseCC!$BU$1),(IniBaseCC!EB18-AK$9+IniBaseCC!DP18-AdjBaseCC!AK$7))</f>
        <v>15759.342376676756</v>
      </c>
      <c r="BA16" s="601">
        <f>MAX(-(AdjBaseCC!$BU$1),(IniBaseCC!EC18-AL$9+IniBaseCC!DQ18-AdjBaseCC!AL$7))</f>
        <v>23406.896810704955</v>
      </c>
      <c r="BB16" s="600">
        <f>MAX(-(AdjBaseCC!$BU$1),(IniBaseCC!ED18-AM$9+IniBaseCC!DR18-AdjBaseCC!AM$7))</f>
        <v>21097.242975229787</v>
      </c>
      <c r="BC16" s="600">
        <f>MAX(-(AdjBaseCC!$BU$1),(IniBaseCC!EE18-AN$9+IniBaseCC!DS18-AdjBaseCC!AN$7))</f>
        <v>21350.153455840657</v>
      </c>
      <c r="BD16" s="600">
        <f>MAX(-(AdjBaseCC!$BU$1),(IniBaseCC!EF18-AO$9+IniBaseCC!DT18-AdjBaseCC!AO$7))</f>
        <v>21594.054961478927</v>
      </c>
      <c r="BE16" s="601">
        <f>MAX(-(AdjBaseCC!$BU$1),(IniBaseCC!EG18-AP$9+IniBaseCC!DU18-AdjBaseCC!AP$7))</f>
        <v>21829.420434514548</v>
      </c>
      <c r="BF16" s="600">
        <f>MAX((AdjBaseCC!AF$7+AdjBaseCC!AF$9)*IniBaseCC!CJ18-IniBaseCC!AA18,0)</f>
        <v>0</v>
      </c>
      <c r="BG16" s="600">
        <f>MAX((AdjBaseCC!AG$7+AdjBaseCC!AG$9)*IniBaseCC!CK18-IniBaseCC!AB18,0)</f>
        <v>0</v>
      </c>
      <c r="BH16" s="600">
        <f>MAX((AdjBaseCC!AH$7+AdjBaseCC!AH$9)*IniBaseCC!CL18-IniBaseCC!AC18,0)</f>
        <v>0</v>
      </c>
      <c r="BI16" s="600">
        <f>MAX((AdjBaseCC!AI$7+AdjBaseCC!AI$9)*IniBaseCC!CM18-IniBaseCC!AD18,0)</f>
        <v>0</v>
      </c>
      <c r="BJ16" s="600">
        <f>MAX((AdjBaseCC!AJ$7+AdjBaseCC!AJ$9)*IniBaseCC!CN18-IniBaseCC!AE18,0)</f>
        <v>0</v>
      </c>
      <c r="BK16" s="600">
        <f>MAX((AdjBaseCC!AK$7+AdjBaseCC!AK$9)*IniBaseCC!CO18-IniBaseCC!AF18,0)</f>
        <v>0</v>
      </c>
      <c r="BL16" s="600">
        <f>MAX((AdjBaseCC!AL$7+AdjBaseCC!AL$9)*IniBaseCC!CP18-IniBaseCC!AG18,0)</f>
        <v>0</v>
      </c>
      <c r="BM16" s="600">
        <f>MAX((AdjBaseCC!AM$7+AdjBaseCC!AM$9)*IniBaseCC!CQ18-IniBaseCC!AH18,0)</f>
        <v>0</v>
      </c>
      <c r="BN16" s="603">
        <f>MAX((AdjBaseCC!AN$7+AdjBaseCC!AN$9)*IniBaseCC!CR18-IniBaseCC!AI18,0)</f>
        <v>0</v>
      </c>
      <c r="BO16" s="600">
        <f>MAX((AdjBaseCC!AO$7+AdjBaseCC!AO$9)*IniBaseCC!CS18-IniBaseCC!AJ18,0)</f>
        <v>0</v>
      </c>
      <c r="BP16" s="600">
        <f>MAX((AdjBaseCC!AP$7+AdjBaseCC!AP$9)*IniBaseCC!CT18-IniBaseCC!AK18,0)</f>
        <v>0</v>
      </c>
      <c r="BQ16" s="600">
        <f>MAX((AdjBaseCC!AQ$7+AdjBaseCC!AQ$9)*IniBaseCC!CU18-IniBaseCC!AL18,0)</f>
        <v>0</v>
      </c>
      <c r="BR16" s="603">
        <f>IFERROR(BF16/SUM(BF$5:BF$182)*BR$4/IniBaseCC!CK18,0)</f>
        <v>0</v>
      </c>
      <c r="BS16" s="600">
        <f>IFERROR(BG16/SUM(BG$5:BG$182)*BS$4/IniBaseCC!CL18,0)</f>
        <v>0</v>
      </c>
      <c r="BT16" s="600">
        <f>IFERROR(BH16/SUM(BH$5:BH$182)*BT$4/IniBaseCC!CM18,0)</f>
        <v>0</v>
      </c>
      <c r="BU16" s="600">
        <f>IFERROR(BI16/SUM(BI$5:BI$182)*BU$4/IniBaseCC!CN18,0)</f>
        <v>0</v>
      </c>
      <c r="BV16" s="600">
        <f>IFERROR(BJ16/SUM(BJ$5:BJ$182)*BV$4/IniBaseCC!CO18,0)</f>
        <v>0</v>
      </c>
      <c r="BW16" s="600">
        <f>IFERROR(BK16/SUM(BK$5:BK$182)*BW$4/IniBaseCC!CP18,0)</f>
        <v>0</v>
      </c>
      <c r="BX16" s="600">
        <f>IFERROR(BL16/SUM(BL$5:BL$182)*BX$4/IniBaseCC!CQ18,0)</f>
        <v>0</v>
      </c>
      <c r="BY16" s="603">
        <f>IFERROR(BM16/SUM(BM$5:BM$182)*BY$4/IniBaseCC!CR18,0)</f>
        <v>0</v>
      </c>
      <c r="BZ16" s="600">
        <f>IFERROR(BN16/SUM(BN$5:BN$182)*BZ$4/IniBaseCC!CS18,0)</f>
        <v>0</v>
      </c>
      <c r="CA16" s="600">
        <f>IFERROR(BO16/SUM(BO$5:BO$182)*CA$4/IniBaseCC!CT18,0)</f>
        <v>0</v>
      </c>
      <c r="CB16" s="600">
        <f>IFERROR(BP16/SUM(BP$5:BP$182)*CB$4/IniBaseCC!CU18,0)</f>
        <v>0</v>
      </c>
      <c r="CC16" s="603">
        <f>(IniBaseCC!CW18+AT16)*P16</f>
        <v>19824.409969679084</v>
      </c>
      <c r="CD16" s="600">
        <f>((IniBaseCC!CX18+AU16)-(BR16/Q16))*Q16</f>
        <v>28605.172170193415</v>
      </c>
      <c r="CE16" s="600">
        <f>((IniBaseCC!CY18+AV16)-(BS16/R16))*R16</f>
        <v>28255.184103628937</v>
      </c>
      <c r="CF16" s="600">
        <f>((IniBaseCC!CZ18+AW16)-(BT16/S16))*S16</f>
        <v>28287.778839047045</v>
      </c>
      <c r="CG16" s="600">
        <f>((IniBaseCC!DA18+AX16)-(BU16/T16))*T16</f>
        <v>28725.328839611007</v>
      </c>
      <c r="CH16" s="600">
        <f>((IniBaseCC!DB18+AY16)-(BV16/U16))*U16</f>
        <v>29822.893536410527</v>
      </c>
      <c r="CI16" s="600">
        <f>((IniBaseCC!DC18+AZ16)-(BW16/V16))*V16</f>
        <v>37227.147818847996</v>
      </c>
      <c r="CJ16" s="601">
        <f>((IniBaseCC!DD18+BA16)-(BX16/W16))*W16</f>
        <v>44365.864642666565</v>
      </c>
      <c r="CK16" s="600">
        <f>((IniBaseCC!DE18+BB16)-(BY16/Y16))*Y16</f>
        <v>42581.804126093222</v>
      </c>
      <c r="CL16" s="600">
        <f>((IniBaseCC!DF18+BC16)-(BZ16/Z16))*Z16</f>
        <v>43010.303353369105</v>
      </c>
      <c r="CM16" s="600">
        <f>((IniBaseCC!DG18+BD16)-(CA16/AA16))*AA16</f>
        <v>43675.50832764701</v>
      </c>
      <c r="CN16" s="601">
        <f>((IniBaseCC!DH18+BE16)-(CB16/AB16))*AB16</f>
        <v>44044.535017138878</v>
      </c>
      <c r="CO16" s="600">
        <f>CC16*IniBaseCC!CJ18</f>
        <v>812800.80875684239</v>
      </c>
      <c r="CP16" s="600">
        <f>IniBaseCC!CJ18*CD16</f>
        <v>1172812.0589779301</v>
      </c>
      <c r="CQ16" s="600">
        <f>IniBaseCC!CK18*CE16</f>
        <v>1384504.021077818</v>
      </c>
      <c r="CR16" s="600">
        <f>IniBaseCC!CL18*CF16</f>
        <v>1159798.9324009288</v>
      </c>
      <c r="CS16" s="600">
        <f>IniBaseCC!CM18*CG16</f>
        <v>1149013.1535844402</v>
      </c>
      <c r="CT16" s="600">
        <f>IniBaseCC!CN18*CH16</f>
        <v>1103447.0608471895</v>
      </c>
      <c r="CU16" s="600">
        <f>IniBaseCC!CO18*CI16</f>
        <v>1228495.8780219839</v>
      </c>
      <c r="CV16" s="601">
        <f>IniBaseCC!CP18*CJ16</f>
        <v>1109146.6160666642</v>
      </c>
      <c r="CW16" s="600">
        <f>IniBaseCC!CQ18*CK16</f>
        <v>936799.69077405089</v>
      </c>
      <c r="CX16" s="600">
        <f>IniBaseCC!CR18*CL16</f>
        <v>963702.032116352</v>
      </c>
      <c r="CY16" s="600">
        <f>IniBaseCC!CS18*CM16</f>
        <v>996352.45387117262</v>
      </c>
      <c r="CZ16" s="600">
        <f>IniBaseCC!CT18*CN16</f>
        <v>1022666.4900068423</v>
      </c>
      <c r="DA16" s="603">
        <f t="shared" si="5"/>
        <v>19824.409969679084</v>
      </c>
      <c r="DB16" s="600">
        <f t="shared" si="6"/>
        <v>28605.172170193415</v>
      </c>
      <c r="DC16" s="600">
        <f>IF(IniBaseCC!EI18&gt;IniBaseCC!EJ18,MIN((AdjBaseCC!DB16-(AdjBaseCC!$DG$1*(IniBaseCC!EI18-IniBaseCC!EJ18))),AdjBaseCC!CE16),MAX((AdjBaseCC!DB16-(AdjBaseCC!$DG$1*(IniBaseCC!EI18-IniBaseCC!EJ18))),AdjBaseCC!CE16))</f>
        <v>28255.184103628937</v>
      </c>
      <c r="DD16" s="600">
        <f>IF(IniBaseCC!EJ18&gt;IniBaseCC!EK18,MIN((AdjBaseCC!DC16-(AdjBaseCC!$DG$1*(IniBaseCC!EJ18-IniBaseCC!EK18))),AdjBaseCC!CF16),MAX((AdjBaseCC!DC16-(AdjBaseCC!$DG$1*(IniBaseCC!EJ18-IniBaseCC!EK18))),AdjBaseCC!CF16))</f>
        <v>28235.560348029136</v>
      </c>
      <c r="DE16" s="600">
        <f>IF(IniBaseCC!EK18&gt;IniBaseCC!EL18,MIN((AdjBaseCC!DD16-(AdjBaseCC!$DG$1*(IniBaseCC!EK18-IniBaseCC!EL18))),AdjBaseCC!CG16),MAX((AdjBaseCC!DD16-(AdjBaseCC!$DG$1*(IniBaseCC!EK18-IniBaseCC!EL18))),AdjBaseCC!CG16))</f>
        <v>28725.328839611007</v>
      </c>
      <c r="DF16" s="600">
        <f>IF(IniBaseCC!EL18&gt;IniBaseCC!EM18,MIN((AdjBaseCC!DE16-(AdjBaseCC!$DG$1*(IniBaseCC!EL18-IniBaseCC!EM18))),AdjBaseCC!CH16),MAX((AdjBaseCC!DE16-(AdjBaseCC!$DG$1*(IniBaseCC!EL18-IniBaseCC!EM18))),AdjBaseCC!CH16))</f>
        <v>29822.893536410527</v>
      </c>
      <c r="DG16" s="600">
        <f>IF(IniBaseCC!EM18&gt;IniBaseCC!EN18,MIN((AdjBaseCC!DF16-(AdjBaseCC!$DG$1*(IniBaseCC!EM18-IniBaseCC!EN18))),AdjBaseCC!CI16),MAX((AdjBaseCC!DF16-(AdjBaseCC!$DG$1*(IniBaseCC!EM18-IniBaseCC!EN18))),AdjBaseCC!CI16))</f>
        <v>37227.147818847996</v>
      </c>
      <c r="DH16" s="600">
        <f>IF(IniBaseCC!EN18&gt;IniBaseCC!EO18,MIN((AdjBaseCC!DG16-(AdjBaseCC!$DG$1*(IniBaseCC!EN18-IniBaseCC!EO18))),AdjBaseCC!CJ16),MAX((AdjBaseCC!DG16-(AdjBaseCC!$DG$1*(IniBaseCC!EN18-IniBaseCC!EO18))),AdjBaseCC!CJ16))</f>
        <v>44365.864642666565</v>
      </c>
      <c r="DI16" s="603">
        <f>IF(IniBaseCC!EO18&gt;IniBaseCC!EP18,MIN((AdjBaseCC!DH16-(AdjBaseCC!$DG$1*(IniBaseCC!EO18-IniBaseCC!EP18))),AdjBaseCC!CK16),MAX((AdjBaseCC!DH16-(AdjBaseCC!$DG$1*(IniBaseCC!EO18-IniBaseCC!EP18))),AdjBaseCC!CK16))</f>
        <v>42581.804126093222</v>
      </c>
      <c r="DJ16" s="600">
        <f>IF(IniBaseCC!EP18&gt;IniBaseCC!EQ18,MIN((AdjBaseCC!DI16-(AdjBaseCC!$DG$1*(IniBaseCC!EP18-IniBaseCC!EQ18))),AdjBaseCC!CL16),MAX((AdjBaseCC!DI16-(AdjBaseCC!$DG$1*(IniBaseCC!EP18-IniBaseCC!EQ18))),AdjBaseCC!CL16))</f>
        <v>43010.303353369105</v>
      </c>
      <c r="DK16" s="600">
        <f>IF(IniBaseCC!EQ18&gt;IniBaseCC!ER18,MIN((AdjBaseCC!DJ16-(AdjBaseCC!$DG$1*(IniBaseCC!EQ18-IniBaseCC!ER18))),AdjBaseCC!CM16),MAX((AdjBaseCC!DJ16-(AdjBaseCC!$DG$1*(IniBaseCC!EQ18-IniBaseCC!ER18))),AdjBaseCC!CM16))</f>
        <v>43675.50832764701</v>
      </c>
      <c r="DL16" s="600">
        <f>IF(IniBaseCC!ER18&gt;IniBaseCC!ES18,MIN((AdjBaseCC!DK16-(AdjBaseCC!$DG$1*(IniBaseCC!ER18-IniBaseCC!ES18))),AdjBaseCC!CN16),MAX((AdjBaseCC!DK16-(AdjBaseCC!$DG$1*(IniBaseCC!ER18-IniBaseCC!ES18))),AdjBaseCC!CN16))</f>
        <v>44044.535017138878</v>
      </c>
      <c r="DM16" s="603">
        <f>DA16*IniBaseCC!CJ18</f>
        <v>812800.80875684239</v>
      </c>
      <c r="DN16" s="600">
        <f>DB16*IniBaseCC!CJ18</f>
        <v>1172812.0589779301</v>
      </c>
      <c r="DO16" s="600">
        <f>DC16*IniBaseCC!CK18</f>
        <v>1384504.021077818</v>
      </c>
      <c r="DP16" s="600">
        <f>DD16*IniBaseCC!CL18</f>
        <v>1157657.9742691945</v>
      </c>
      <c r="DQ16" s="600">
        <f>DE16*IniBaseCC!CM18</f>
        <v>1149013.1535844402</v>
      </c>
      <c r="DR16" s="600">
        <f>DF16*IniBaseCC!CN18</f>
        <v>1103447.0608471895</v>
      </c>
      <c r="DS16" s="600">
        <f>DG16*IniBaseCC!CO18</f>
        <v>1228495.8780219839</v>
      </c>
      <c r="DT16" s="600">
        <f>DH16*IniBaseCC!CP18</f>
        <v>1109146.6160666642</v>
      </c>
      <c r="DU16" s="603">
        <f>DI16*IniBaseCC!CQ18</f>
        <v>936799.69077405089</v>
      </c>
      <c r="DV16" s="600">
        <f>DJ16*IniBaseCC!CR18</f>
        <v>963702.032116352</v>
      </c>
      <c r="DW16" s="600">
        <f>DK16*IniBaseCC!CS18</f>
        <v>996352.45387117262</v>
      </c>
      <c r="DX16" s="601">
        <f>DL16*IniBaseCC!CT18</f>
        <v>1022666.4900068423</v>
      </c>
      <c r="DZ16" s="112" t="s">
        <v>11</v>
      </c>
      <c r="EA16" s="89">
        <f t="shared" si="7"/>
        <v>0.85943518916664541</v>
      </c>
      <c r="EB16" s="7">
        <f>IFERROR(AdjBaseCC!CO16/IniBaseCC!AA18,"")</f>
        <v>0.56093526528929571</v>
      </c>
      <c r="EC16" s="7">
        <f>IFERROR(AdjBaseCC!CP16/IniBaseCC!AB18,"")</f>
        <v>0.72311175252786253</v>
      </c>
      <c r="ED16" s="7">
        <f>IFERROR(AdjBaseCC!CQ16/IniBaseCC!AC18,"")</f>
        <v>1.0283243457609452</v>
      </c>
      <c r="EE16" s="7">
        <f>IFERROR(AdjBaseCC!CR16/IniBaseCC!AD18,"")</f>
        <v>0.86554613668218117</v>
      </c>
      <c r="EF16" s="7">
        <f>IFERROR(AdjBaseCC!CS16/IniBaseCC!AE18,"")</f>
        <v>0.89969787534702594</v>
      </c>
      <c r="EG16" s="7">
        <f>IFERROR(AdjBaseCC!CT16/IniBaseCC!AF18,"")</f>
        <v>0.78049583551521173</v>
      </c>
      <c r="EH16" s="10">
        <f t="shared" si="8"/>
        <v>0.87258357342419191</v>
      </c>
      <c r="EI16" s="7">
        <f>IFERROR(CU16/IniBaseCC!AG18,"")</f>
        <v>0.96591179157148432</v>
      </c>
      <c r="EJ16" s="7">
        <f>IFERROR(CW16/IniBaseCC!AI18,"")</f>
        <v>0.84816823453779377</v>
      </c>
      <c r="EK16" s="7">
        <f>IFERROR(CX16/IniBaseCC!AJ18,"")</f>
        <v>0.84732604426397728</v>
      </c>
      <c r="EL16" s="7">
        <f>IFERROR(CY16/IniBaseCC!AK18,"")</f>
        <v>0.85144321594341521</v>
      </c>
      <c r="EM16" s="19">
        <f>IFERROR(CZ16/IniBaseCC!AL18,"")</f>
        <v>0.8500685808042886</v>
      </c>
      <c r="EO16" s="175"/>
      <c r="EP16" s="44"/>
      <c r="EQ16" s="90"/>
      <c r="ER16" s="45"/>
      <c r="ES16" s="90"/>
      <c r="ET16" s="45"/>
      <c r="EU16" s="90"/>
      <c r="EV16" s="45"/>
      <c r="EW16" s="90"/>
      <c r="EX16" s="90"/>
      <c r="EY16" s="124"/>
    </row>
    <row r="17" spans="1:164" x14ac:dyDescent="0.25">
      <c r="A17" s="107">
        <v>14</v>
      </c>
      <c r="B17" s="112" t="s">
        <v>12</v>
      </c>
      <c r="C17" s="157">
        <v>230.3690445</v>
      </c>
      <c r="D17" s="158">
        <v>217.6276963</v>
      </c>
      <c r="E17" s="158">
        <v>224.48531969999999</v>
      </c>
      <c r="F17" s="158">
        <v>216.30253279999999</v>
      </c>
      <c r="G17" s="158">
        <v>224.65073459999999</v>
      </c>
      <c r="H17" s="158">
        <v>218.9678926</v>
      </c>
      <c r="I17" s="158">
        <v>218.46520330000001</v>
      </c>
      <c r="J17" s="158">
        <v>222.85510570848723</v>
      </c>
      <c r="K17" s="158">
        <v>222.29347667100501</v>
      </c>
      <c r="L17" s="157">
        <f t="shared" si="4"/>
        <v>219.61342434573362</v>
      </c>
      <c r="M17" s="158">
        <f t="shared" si="3"/>
        <v>219.18017574422504</v>
      </c>
      <c r="N17" s="159">
        <f t="shared" si="3"/>
        <v>218.74692714271634</v>
      </c>
      <c r="O17" s="158"/>
      <c r="P17" s="564">
        <f>INDEX(EquitySolution!$V$13:$BT$173,ROW(13:13),(1+EquitySolution!$CB$12))</f>
        <v>0.84072621846722917</v>
      </c>
      <c r="Q17" s="69">
        <f>INDEX(EquitySolution!$V$13:$BT$173,ROW(13:13),(1+EquitySolution!$CB$12))</f>
        <v>0.84072621846722917</v>
      </c>
      <c r="R17" s="69">
        <f>INDEX(EquitySolution!$V$13:$BT$173,ROW(13:13),(1+EquitySolution!$CB$12)+2)</f>
        <v>0.88471148145963108</v>
      </c>
      <c r="S17" s="69">
        <f>INDEX(EquitySolution!$V$13:$BT$173,ROW(13:13),(1+EquitySolution!$CB$12)+3)</f>
        <v>0.8910879074302871</v>
      </c>
      <c r="T17" s="69">
        <f>INDEX(EquitySolution!$V$13:$BT$173,ROW(13:13),(1+EquitySolution!$CB$12)+4)</f>
        <v>0.88765599996976119</v>
      </c>
      <c r="U17" s="69">
        <f>INDEX(EquitySolution!$V$13:$BT$173,ROW(13:13),(1+EquitySolution!$CB$12)+5)</f>
        <v>0.89175108740340525</v>
      </c>
      <c r="V17" s="2">
        <f>INDEX(EquitySolution!$V$13:$BT$173,ROW(13:13),(1+EquitySolution!$CB$12)+6)</f>
        <v>0.88757321784594378</v>
      </c>
      <c r="W17" s="2">
        <f>INDEX(EquitySolution!$V$13:$BT$173,ROW(13:13),(1+EquitySolution!$CB$12)+6)</f>
        <v>0.88757321784594378</v>
      </c>
      <c r="X17" s="2">
        <f>INDEX(EquitySolution!$V$13:$BT$173,ROW(13:13),(1+EquitySolution!$CB$12)+6)</f>
        <v>0.88757321784594378</v>
      </c>
      <c r="Y17" s="350">
        <f>INDEX(EquitySolution!$V$13:$BT$173,ROW(13:13),(1+EquitySolution!$CB$12)+7)</f>
        <v>0.89041720427086024</v>
      </c>
      <c r="Z17" s="2">
        <f>INDEX(EquitySolution!$V$13:$BT$173,ROW(13:13),(1+EquitySolution!$CB$12)+8)</f>
        <v>0.89066877585162052</v>
      </c>
      <c r="AA17" s="2">
        <f>INDEX(EquitySolution!$V$13:$BT$173,ROW(13:13),(1+EquitySolution!$CB$12)+9)</f>
        <v>0.89147333842354382</v>
      </c>
      <c r="AB17" s="3">
        <f>INDEX(EquitySolution!$V$13:$BT$173,ROW(13:13),(1+EquitySolution!$CB$12)+10)</f>
        <v>0.88875291095549858</v>
      </c>
      <c r="AS17" s="112" t="s">
        <v>12</v>
      </c>
      <c r="AT17" s="600">
        <v>0</v>
      </c>
      <c r="AU17" s="600">
        <f>MAX(-(AdjBaseCC!$BU$1),(IniBaseCC!DW19-AF$9+IniBaseCC!DK19-AdjBaseCC!AF$7))</f>
        <v>-4000</v>
      </c>
      <c r="AV17" s="600">
        <f>MAX(-(AdjBaseCC!$BU$1),(IniBaseCC!DX19-AG$9+IniBaseCC!DL19-AdjBaseCC!AG$7))</f>
        <v>-4000</v>
      </c>
      <c r="AW17" s="600">
        <f>MAX(-(AdjBaseCC!$BU$1),(IniBaseCC!DY19-AH$9+IniBaseCC!DM19-AdjBaseCC!AH$7))</f>
        <v>-4000</v>
      </c>
      <c r="AX17" s="600">
        <f>MAX(-(AdjBaseCC!$BU$1),(IniBaseCC!DZ19-AI$9+IniBaseCC!DN19-AdjBaseCC!AI$7))</f>
        <v>-2672.0634585495141</v>
      </c>
      <c r="AY17" s="600">
        <f>MAX(-(AdjBaseCC!$BU$1),(IniBaseCC!EA19-AJ$9+IniBaseCC!DO19-AdjBaseCC!AJ$7))</f>
        <v>-2465.2751752443482</v>
      </c>
      <c r="AZ17" s="600">
        <f>MAX(-(AdjBaseCC!$BU$1),(IniBaseCC!EB19-AK$9+IniBaseCC!DP19-AdjBaseCC!AK$7))</f>
        <v>-2309.0353814874097</v>
      </c>
      <c r="BA17" s="601">
        <f>MAX(-(AdjBaseCC!$BU$1),(IniBaseCC!EC19-AL$9+IniBaseCC!DQ19-AdjBaseCC!AL$7))</f>
        <v>-2386.2782603850874</v>
      </c>
      <c r="BB17" s="600">
        <f>MAX(-(AdjBaseCC!$BU$1),(IniBaseCC!ED19-AM$9+IniBaseCC!DR19-AdjBaseCC!AM$7))</f>
        <v>-38.866423845715872</v>
      </c>
      <c r="BC17" s="600">
        <f>MAX(-(AdjBaseCC!$BU$1),(IniBaseCC!EE19-AN$9+IniBaseCC!DS19-AdjBaseCC!AN$7))</f>
        <v>-52.251026783515499</v>
      </c>
      <c r="BD17" s="600">
        <f>MAX(-(AdjBaseCC!$BU$1),(IniBaseCC!EF19-AO$9+IniBaseCC!DT19-AdjBaseCC!AO$7))</f>
        <v>-65.158854094621802</v>
      </c>
      <c r="BE17" s="601">
        <f>MAX(-(AdjBaseCC!$BU$1),(IniBaseCC!EG19-AP$9+IniBaseCC!DU19-AdjBaseCC!AP$7))</f>
        <v>-77.614934974443713</v>
      </c>
      <c r="BF17" s="600">
        <f>MAX((AdjBaseCC!AF$7+AdjBaseCC!AF$9)*IniBaseCC!CJ19-IniBaseCC!AA19,0)</f>
        <v>2181243.4701434076</v>
      </c>
      <c r="BG17" s="600">
        <f>MAX((AdjBaseCC!AG$7+AdjBaseCC!AG$9)*IniBaseCC!CK19-IniBaseCC!AB19,0)</f>
        <v>2311407.6150653195</v>
      </c>
      <c r="BH17" s="600">
        <f>MAX((AdjBaseCC!AH$7+AdjBaseCC!AH$9)*IniBaseCC!CL19-IniBaseCC!AC19,0)</f>
        <v>1855824.9886516631</v>
      </c>
      <c r="BI17" s="600">
        <f>MAX((AdjBaseCC!AI$7+AdjBaseCC!AI$9)*IniBaseCC!CM19-IniBaseCC!AD19,0)</f>
        <v>1197084.429430183</v>
      </c>
      <c r="BJ17" s="600">
        <f>MAX((AdjBaseCC!AJ$7+AdjBaseCC!AJ$9)*IniBaseCC!CN19-IniBaseCC!AE19,0)</f>
        <v>1032950.2984273825</v>
      </c>
      <c r="BK17" s="600">
        <f>MAX((AdjBaseCC!AK$7+AdjBaseCC!AK$9)*IniBaseCC!CO19-IniBaseCC!AF19,0)</f>
        <v>951322.57717281207</v>
      </c>
      <c r="BL17" s="600">
        <f>MAX((AdjBaseCC!AL$7+AdjBaseCC!AL$9)*IniBaseCC!CP19-IniBaseCC!AG19,0)</f>
        <v>1007009.4258825071</v>
      </c>
      <c r="BM17" s="600">
        <f>MAX((AdjBaseCC!AM$7+AdjBaseCC!AM$9)*IniBaseCC!CQ19-IniBaseCC!AH19,0)</f>
        <v>16051.833048282191</v>
      </c>
      <c r="BN17" s="603">
        <f>MAX((AdjBaseCC!AN$7+AdjBaseCC!AN$9)*IniBaseCC!CR19-IniBaseCC!AI19,0)</f>
        <v>21978.217611026019</v>
      </c>
      <c r="BO17" s="600">
        <f>MAX((AdjBaseCC!AO$7+AdjBaseCC!AO$9)*IniBaseCC!CS19-IniBaseCC!AJ19,0)</f>
        <v>27904.602173762396</v>
      </c>
      <c r="BP17" s="600">
        <f>MAX((AdjBaseCC!AP$7+AdjBaseCC!AP$9)*IniBaseCC!CT19-IniBaseCC!AK19,0)</f>
        <v>33830.986736498773</v>
      </c>
      <c r="BQ17" s="600">
        <f>MAX((AdjBaseCC!AQ$7+AdjBaseCC!AQ$9)*IniBaseCC!CU19-IniBaseCC!AL19,0)</f>
        <v>39757.371299225837</v>
      </c>
      <c r="BR17" s="603">
        <f>IFERROR(BF17/SUM(BF$5:BF$182)*BR$4/IniBaseCC!CK19,0)</f>
        <v>5041.828768270113</v>
      </c>
      <c r="BS17" s="600">
        <f>IFERROR(BG17/SUM(BG$5:BG$182)*BS$4/IniBaseCC!CL19,0)</f>
        <v>2137.3866643525121</v>
      </c>
      <c r="BT17" s="600">
        <f>IFERROR(BH17/SUM(BH$5:BH$182)*BT$4/IniBaseCC!CM19,0)</f>
        <v>3725.5054525079372</v>
      </c>
      <c r="BU17" s="600">
        <f>IFERROR(BI17/SUM(BI$5:BI$182)*BU$4/IniBaseCC!CN19,0)</f>
        <v>777.96215765053114</v>
      </c>
      <c r="BV17" s="600">
        <f>IFERROR(BJ17/SUM(BJ$5:BJ$182)*BV$4/IniBaseCC!CO19,0)</f>
        <v>540.70165319704165</v>
      </c>
      <c r="BW17" s="600">
        <f>IFERROR(BK17/SUM(BK$5:BK$182)*BW$4/IniBaseCC!CP19,0)</f>
        <v>601.61555688831618</v>
      </c>
      <c r="BX17" s="600">
        <f>IFERROR(BL17/SUM(BL$5:BL$182)*BX$4/IniBaseCC!CQ19,0)</f>
        <v>118.90804411133449</v>
      </c>
      <c r="BY17" s="603">
        <f>IFERROR(BM17/SUM(BM$5:BM$182)*BY$4/IniBaseCC!CR19,0)</f>
        <v>1.3697307648608101</v>
      </c>
      <c r="BZ17" s="600">
        <f>IFERROR(BN17/SUM(BN$5:BN$182)*BZ$4/IniBaseCC!CS19,0)</f>
        <v>16.244032242197065</v>
      </c>
      <c r="CA17" s="600">
        <f>IFERROR(BO17/SUM(BO$5:BO$182)*CA$4/IniBaseCC!CT19,0)</f>
        <v>19.238536438289273</v>
      </c>
      <c r="CB17" s="600">
        <f>IFERROR(BP17/SUM(BP$5:BP$182)*CB$4/IniBaseCC!CU19,0)</f>
        <v>18.746417530816711</v>
      </c>
      <c r="CC17" s="603">
        <f>(IniBaseCC!CW19+AT17)*P17</f>
        <v>20129.2018457349</v>
      </c>
      <c r="CD17" s="600">
        <f>((IniBaseCC!CX19+AU17)-(BR17/Q17))*Q17</f>
        <v>11724.468203595874</v>
      </c>
      <c r="CE17" s="600">
        <f>((IniBaseCC!CY19+AV17)-(BS17/R17))*R17</f>
        <v>16470.556595602724</v>
      </c>
      <c r="CF17" s="600">
        <f>((IniBaseCC!CZ19+AW17)-(BT17/S17))*S17</f>
        <v>15117.693654017921</v>
      </c>
      <c r="CG17" s="600">
        <f>((IniBaseCC!DA19+AX17)-(BU17/T17))*T17</f>
        <v>19247.875920165941</v>
      </c>
      <c r="CH17" s="600">
        <f>((IniBaseCC!DB19+AY17)-(BV17/U17))*U17</f>
        <v>20489.327747625903</v>
      </c>
      <c r="CI17" s="600">
        <f>((IniBaseCC!DC19+AZ17)-(BW17/V17))*V17</f>
        <v>20851.315135756915</v>
      </c>
      <c r="CJ17" s="601">
        <f>((IniBaseCC!DD19+BA17)-(BX17/W17))*W17</f>
        <v>21666.809353144687</v>
      </c>
      <c r="CK17" s="600">
        <f>((IniBaseCC!DE19+BB17)-(BY17/Y17))*Y17</f>
        <v>24139.732030339605</v>
      </c>
      <c r="CL17" s="600">
        <f>((IniBaseCC!DF19+BC17)-(BZ17/Z17))*Z17</f>
        <v>24452.282440854553</v>
      </c>
      <c r="CM17" s="600">
        <f>((IniBaseCC!DG19+BD17)-(CA17/AA17))*AA17</f>
        <v>24780.854009601713</v>
      </c>
      <c r="CN17" s="601">
        <f>((IniBaseCC!DH19+BE17)-(CB17/AB17))*AB17</f>
        <v>25003.387165895805</v>
      </c>
      <c r="CO17" s="600">
        <f>CC17*IniBaseCC!CJ19</f>
        <v>9239303.6471923199</v>
      </c>
      <c r="CP17" s="600">
        <f>IniBaseCC!CJ19*CD17</f>
        <v>5381530.9054505061</v>
      </c>
      <c r="CQ17" s="600">
        <f>IniBaseCC!CK19*CE17</f>
        <v>7625867.7037640614</v>
      </c>
      <c r="CR17" s="600">
        <f>IniBaseCC!CL19*CF17</f>
        <v>6833197.5316161001</v>
      </c>
      <c r="CS17" s="600">
        <f>IniBaseCC!CM19*CG17</f>
        <v>8623048.4122343417</v>
      </c>
      <c r="CT17" s="600">
        <f>IniBaseCC!CN19*CH17</f>
        <v>8585028.3262552526</v>
      </c>
      <c r="CU17" s="600">
        <f>IniBaseCC!CO19*CI17</f>
        <v>8590741.8359318487</v>
      </c>
      <c r="CV17" s="601">
        <f>IniBaseCC!CP19*CJ17</f>
        <v>9143393.547027057</v>
      </c>
      <c r="CW17" s="600">
        <f>IniBaseCC!CQ19*CK17</f>
        <v>9969709.3285302576</v>
      </c>
      <c r="CX17" s="600">
        <f>IniBaseCC!CR19*CL17</f>
        <v>10285301.890773794</v>
      </c>
      <c r="CY17" s="600">
        <f>IniBaseCC!CS19*CM17</f>
        <v>10612523.536092788</v>
      </c>
      <c r="CZ17" s="600">
        <f>IniBaseCC!CT19*CN17</f>
        <v>10898537.244867496</v>
      </c>
      <c r="DA17" s="603">
        <f t="shared" si="5"/>
        <v>20129.2018457349</v>
      </c>
      <c r="DB17" s="600">
        <f t="shared" si="6"/>
        <v>11724.468203595874</v>
      </c>
      <c r="DC17" s="600">
        <f>IF(IniBaseCC!EI19&gt;IniBaseCC!EJ19,MIN((AdjBaseCC!DB17-(AdjBaseCC!$DG$1*(IniBaseCC!EI19-IniBaseCC!EJ19))),AdjBaseCC!CE17),MAX((AdjBaseCC!DB17-(AdjBaseCC!$DG$1*(IniBaseCC!EI19-IniBaseCC!EJ19))),AdjBaseCC!CE17))</f>
        <v>16470.556595602724</v>
      </c>
      <c r="DD17" s="600">
        <f>IF(IniBaseCC!EJ19&gt;IniBaseCC!EK19,MIN((AdjBaseCC!DC17-(AdjBaseCC!$DG$1*(IniBaseCC!EJ19-IniBaseCC!EK19))),AdjBaseCC!CF17),MAX((AdjBaseCC!DC17-(AdjBaseCC!$DG$1*(IniBaseCC!EJ19-IniBaseCC!EK19))),AdjBaseCC!CF17))</f>
        <v>16544.794900640092</v>
      </c>
      <c r="DE17" s="600">
        <f>IF(IniBaseCC!EK19&gt;IniBaseCC!EL19,MIN((AdjBaseCC!DD17-(AdjBaseCC!$DG$1*(IniBaseCC!EK19-IniBaseCC!EL19))),AdjBaseCC!CG17),MAX((AdjBaseCC!DD17-(AdjBaseCC!$DG$1*(IniBaseCC!EK19-IniBaseCC!EL19))),AdjBaseCC!CG17))</f>
        <v>19247.875920165941</v>
      </c>
      <c r="DF17" s="600">
        <f>IF(IniBaseCC!EL19&gt;IniBaseCC!EM19,MIN((AdjBaseCC!DE17-(AdjBaseCC!$DG$1*(IniBaseCC!EL19-IniBaseCC!EM19))),AdjBaseCC!CH17),MAX((AdjBaseCC!DE17-(AdjBaseCC!$DG$1*(IniBaseCC!EL19-IniBaseCC!EM19))),AdjBaseCC!CH17))</f>
        <v>20489.327747625903</v>
      </c>
      <c r="DG17" s="600">
        <f>IF(IniBaseCC!EM19&gt;IniBaseCC!EN19,MIN((AdjBaseCC!DF17-(AdjBaseCC!$DG$1*(IniBaseCC!EM19-IniBaseCC!EN19))),AdjBaseCC!CI17),MAX((AdjBaseCC!DF17-(AdjBaseCC!$DG$1*(IniBaseCC!EM19-IniBaseCC!EN19))),AdjBaseCC!CI17))</f>
        <v>20851.315135756915</v>
      </c>
      <c r="DH17" s="600">
        <f>IF(IniBaseCC!EN19&gt;IniBaseCC!EO19,MIN((AdjBaseCC!DG17-(AdjBaseCC!$DG$1*(IniBaseCC!EN19-IniBaseCC!EO19))),AdjBaseCC!CJ17),MAX((AdjBaseCC!DG17-(AdjBaseCC!$DG$1*(IniBaseCC!EN19-IniBaseCC!EO19))),AdjBaseCC!CJ17))</f>
        <v>21666.809353144687</v>
      </c>
      <c r="DI17" s="603">
        <f>IF(IniBaseCC!EO19&gt;IniBaseCC!EP19,MIN((AdjBaseCC!DH17-(AdjBaseCC!$DG$1*(IniBaseCC!EO19-IniBaseCC!EP19))),AdjBaseCC!CK17),MAX((AdjBaseCC!DH17-(AdjBaseCC!$DG$1*(IniBaseCC!EO19-IniBaseCC!EP19))),AdjBaseCC!CK17))</f>
        <v>24139.732030339605</v>
      </c>
      <c r="DJ17" s="600">
        <f>IF(IniBaseCC!EP19&gt;IniBaseCC!EQ19,MIN((AdjBaseCC!DI17-(AdjBaseCC!$DG$1*(IniBaseCC!EP19-IniBaseCC!EQ19))),AdjBaseCC!CL17),MAX((AdjBaseCC!DI17-(AdjBaseCC!$DG$1*(IniBaseCC!EP19-IniBaseCC!EQ19))),AdjBaseCC!CL17))</f>
        <v>24452.282440854553</v>
      </c>
      <c r="DK17" s="600">
        <f>IF(IniBaseCC!EQ19&gt;IniBaseCC!ER19,MIN((AdjBaseCC!DJ17-(AdjBaseCC!$DG$1*(IniBaseCC!EQ19-IniBaseCC!ER19))),AdjBaseCC!CM17),MAX((AdjBaseCC!DJ17-(AdjBaseCC!$DG$1*(IniBaseCC!EQ19-IniBaseCC!ER19))),AdjBaseCC!CM17))</f>
        <v>24780.854009601713</v>
      </c>
      <c r="DL17" s="600">
        <f>IF(IniBaseCC!ER19&gt;IniBaseCC!ES19,MIN((AdjBaseCC!DK17-(AdjBaseCC!$DG$1*(IniBaseCC!ER19-IniBaseCC!ES19))),AdjBaseCC!CN17),MAX((AdjBaseCC!DK17-(AdjBaseCC!$DG$1*(IniBaseCC!ER19-IniBaseCC!ES19))),AdjBaseCC!CN17))</f>
        <v>25003.387165895805</v>
      </c>
      <c r="DM17" s="603">
        <f>DA17*IniBaseCC!CJ19</f>
        <v>9239303.6471923199</v>
      </c>
      <c r="DN17" s="600">
        <f>DB17*IniBaseCC!CJ19</f>
        <v>5381530.9054505061</v>
      </c>
      <c r="DO17" s="600">
        <f>DC17*IniBaseCC!CK19</f>
        <v>7625867.7037640614</v>
      </c>
      <c r="DP17" s="600">
        <f>DD17*IniBaseCC!CL19</f>
        <v>7478247.2950893221</v>
      </c>
      <c r="DQ17" s="600">
        <f>DE17*IniBaseCC!CM19</f>
        <v>8623048.4122343417</v>
      </c>
      <c r="DR17" s="600">
        <f>DF17*IniBaseCC!CN19</f>
        <v>8585028.3262552526</v>
      </c>
      <c r="DS17" s="600">
        <f>DG17*IniBaseCC!CO19</f>
        <v>8590741.8359318487</v>
      </c>
      <c r="DT17" s="600">
        <f>DH17*IniBaseCC!CP19</f>
        <v>9143393.547027057</v>
      </c>
      <c r="DU17" s="603">
        <f>DI17*IniBaseCC!CQ19</f>
        <v>9969709.3285302576</v>
      </c>
      <c r="DV17" s="600">
        <f>DJ17*IniBaseCC!CR19</f>
        <v>10285301.890773794</v>
      </c>
      <c r="DW17" s="600">
        <f>DK17*IniBaseCC!CS19</f>
        <v>10612523.536092788</v>
      </c>
      <c r="DX17" s="601">
        <f>DL17*IniBaseCC!CT19</f>
        <v>10898537.244867496</v>
      </c>
      <c r="DZ17" s="112" t="s">
        <v>12</v>
      </c>
      <c r="EA17" s="89">
        <f t="shared" si="7"/>
        <v>0.73467984782907447</v>
      </c>
      <c r="EB17" s="7">
        <f>IFERROR(AdjBaseCC!CO17/IniBaseCC!AA19,"")</f>
        <v>1.007230217438837</v>
      </c>
      <c r="EC17" s="7">
        <f>IFERROR(AdjBaseCC!CP17/IniBaseCC!AB19,"")</f>
        <v>0.55740692921252377</v>
      </c>
      <c r="ED17" s="7">
        <f>IFERROR(AdjBaseCC!CQ17/IniBaseCC!AC19,"")</f>
        <v>0.77242616661459285</v>
      </c>
      <c r="EE17" s="7">
        <f>IFERROR(AdjBaseCC!CR17/IniBaseCC!AD19,"")</f>
        <v>0.65473161729711071</v>
      </c>
      <c r="EF17" s="7">
        <f>IFERROR(AdjBaseCC!CS17/IniBaseCC!AE19,"")</f>
        <v>0.84771098793946353</v>
      </c>
      <c r="EG17" s="7">
        <f>IFERROR(AdjBaseCC!CT17/IniBaseCC!AF19,"")</f>
        <v>0.8411235380816815</v>
      </c>
      <c r="EH17" s="10">
        <f t="shared" si="8"/>
        <v>0.84434570597119352</v>
      </c>
      <c r="EI17" s="7">
        <f>IFERROR(CU17/IniBaseCC!AG19,"")</f>
        <v>0.81166292309773824</v>
      </c>
      <c r="EJ17" s="7">
        <f>IFERROR(CW17/IniBaseCC!AI19,"")</f>
        <v>0.84978836635943966</v>
      </c>
      <c r="EK17" s="7">
        <f>IFERROR(CX17/IniBaseCC!AJ19,"")</f>
        <v>0.85175650188850849</v>
      </c>
      <c r="EL17" s="7">
        <f>IFERROR(CY17/IniBaseCC!AK19,"")</f>
        <v>0.8545521984198855</v>
      </c>
      <c r="EM17" s="19">
        <f>IFERROR(CZ17/IniBaseCC!AL19,"")</f>
        <v>0.85396854009039647</v>
      </c>
      <c r="EO17" s="175"/>
      <c r="EP17" s="44"/>
      <c r="EQ17" s="90"/>
      <c r="ER17" s="45"/>
      <c r="ES17" s="90"/>
      <c r="ET17" s="45"/>
      <c r="EU17" s="90"/>
      <c r="EV17" s="45"/>
      <c r="EW17" s="90"/>
      <c r="EX17" s="90"/>
      <c r="EY17" s="124"/>
    </row>
    <row r="18" spans="1:164" x14ac:dyDescent="0.25">
      <c r="A18" s="107">
        <v>15</v>
      </c>
      <c r="B18" s="112" t="s">
        <v>13</v>
      </c>
      <c r="C18" s="157">
        <v>392.01346139999998</v>
      </c>
      <c r="D18" s="158">
        <v>371.0383726</v>
      </c>
      <c r="E18" s="158">
        <v>399.64243520000002</v>
      </c>
      <c r="F18" s="158">
        <v>375.7552761</v>
      </c>
      <c r="G18" s="158">
        <v>398.03754309999999</v>
      </c>
      <c r="H18" s="158">
        <v>386.95914520000002</v>
      </c>
      <c r="I18" s="158">
        <v>403.81557400000003</v>
      </c>
      <c r="J18" s="158">
        <v>397.81711319548151</v>
      </c>
      <c r="K18" s="158">
        <v>365.93177083053081</v>
      </c>
      <c r="L18" s="157">
        <f t="shared" si="4"/>
        <v>387.5200440313821</v>
      </c>
      <c r="M18" s="158">
        <f t="shared" si="3"/>
        <v>387.44603746819155</v>
      </c>
      <c r="N18" s="159">
        <f t="shared" si="3"/>
        <v>387.372030905001</v>
      </c>
      <c r="O18" s="158"/>
      <c r="P18" s="564">
        <f>INDEX(EquitySolution!$V$13:$BT$173,ROW(14:14),(1+EquitySolution!$CB$12))</f>
        <v>0.69687154560339493</v>
      </c>
      <c r="Q18" s="69">
        <f>INDEX(EquitySolution!$V$13:$BT$173,ROW(14:14),(1+EquitySolution!$CB$12))</f>
        <v>0.69687154560339493</v>
      </c>
      <c r="R18" s="69">
        <f>INDEX(EquitySolution!$V$13:$BT$173,ROW(14:14),(1+EquitySolution!$CB$12)+2)</f>
        <v>0.55000000000000004</v>
      </c>
      <c r="S18" s="69">
        <f>INDEX(EquitySolution!$V$13:$BT$173,ROW(14:14),(1+EquitySolution!$CB$12)+3)</f>
        <v>0.55000000000000004</v>
      </c>
      <c r="T18" s="69">
        <f>INDEX(EquitySolution!$V$13:$BT$173,ROW(14:14),(1+EquitySolution!$CB$12)+4)</f>
        <v>0.55000000000000004</v>
      </c>
      <c r="U18" s="69">
        <f>INDEX(EquitySolution!$V$13:$BT$173,ROW(14:14),(1+EquitySolution!$CB$12)+5)</f>
        <v>0.55000000000000004</v>
      </c>
      <c r="V18" s="2">
        <f>INDEX(EquitySolution!$V$13:$BT$173,ROW(14:14),(1+EquitySolution!$CB$12)+6)</f>
        <v>0.55000000000000004</v>
      </c>
      <c r="W18" s="2">
        <f>INDEX(EquitySolution!$V$13:$BT$173,ROW(14:14),(1+EquitySolution!$CB$12)+6)</f>
        <v>0.55000000000000004</v>
      </c>
      <c r="X18" s="2">
        <f>INDEX(EquitySolution!$V$13:$BT$173,ROW(14:14),(1+EquitySolution!$CB$12)+6)</f>
        <v>0.55000000000000004</v>
      </c>
      <c r="Y18" s="350">
        <f>INDEX(EquitySolution!$V$13:$BT$173,ROW(14:14),(1+EquitySolution!$CB$12)+7)</f>
        <v>0.55000000000000004</v>
      </c>
      <c r="Z18" s="2">
        <f>INDEX(EquitySolution!$V$13:$BT$173,ROW(14:14),(1+EquitySolution!$CB$12)+8)</f>
        <v>0.55000000000000004</v>
      </c>
      <c r="AA18" s="2">
        <f>INDEX(EquitySolution!$V$13:$BT$173,ROW(14:14),(1+EquitySolution!$CB$12)+9)</f>
        <v>0.55000000000000004</v>
      </c>
      <c r="AB18" s="3">
        <f>INDEX(EquitySolution!$V$13:$BT$173,ROW(14:14),(1+EquitySolution!$CB$12)+10)</f>
        <v>0.55000000000000004</v>
      </c>
      <c r="AS18" s="112" t="s">
        <v>13</v>
      </c>
      <c r="AT18" s="600">
        <v>0</v>
      </c>
      <c r="AU18" s="600">
        <f>MAX(-(AdjBaseCC!$BU$1),(IniBaseCC!DW20-AF$9+IniBaseCC!DK20-AdjBaseCC!AF$7))</f>
        <v>-4000</v>
      </c>
      <c r="AV18" s="600">
        <f>MAX(-(AdjBaseCC!$BU$1),(IniBaseCC!DX20-AG$9+IniBaseCC!DL20-AdjBaseCC!AG$7))</f>
        <v>-3878.4474968689187</v>
      </c>
      <c r="AW18" s="600">
        <f>MAX(-(AdjBaseCC!$BU$1),(IniBaseCC!DY20-AH$9+IniBaseCC!DM20-AdjBaseCC!AH$7))</f>
        <v>-3962.4088422467676</v>
      </c>
      <c r="AX18" s="600">
        <f>MAX(-(AdjBaseCC!$BU$1),(IniBaseCC!DZ20-AI$9+IniBaseCC!DN20-AdjBaseCC!AI$7))</f>
        <v>-4000</v>
      </c>
      <c r="AY18" s="600">
        <f>MAX(-(AdjBaseCC!$BU$1),(IniBaseCC!EA20-AJ$9+IniBaseCC!DO20-AdjBaseCC!AJ$7))</f>
        <v>-3653.8815017343004</v>
      </c>
      <c r="AZ18" s="600">
        <f>MAX(-(AdjBaseCC!$BU$1),(IniBaseCC!EB20-AK$9+IniBaseCC!DP20-AdjBaseCC!AK$7))</f>
        <v>-4000</v>
      </c>
      <c r="BA18" s="601">
        <f>MAX(-(AdjBaseCC!$BU$1),(IniBaseCC!EC20-AL$9+IniBaseCC!DQ20-AdjBaseCC!AL$7))</f>
        <v>-3991.6950967371927</v>
      </c>
      <c r="BB18" s="600">
        <f>MAX(-(AdjBaseCC!$BU$1),(IniBaseCC!ED20-AM$9+IniBaseCC!DR20-AdjBaseCC!AM$7))</f>
        <v>-4000</v>
      </c>
      <c r="BC18" s="600">
        <f>MAX(-(AdjBaseCC!$BU$1),(IniBaseCC!EE20-AN$9+IniBaseCC!DS20-AdjBaseCC!AN$7))</f>
        <v>-4000</v>
      </c>
      <c r="BD18" s="600">
        <f>MAX(-(AdjBaseCC!$BU$1),(IniBaseCC!EF20-AO$9+IniBaseCC!DT20-AdjBaseCC!AO$7))</f>
        <v>-4000</v>
      </c>
      <c r="BE18" s="601">
        <f>MAX(-(AdjBaseCC!$BU$1),(IniBaseCC!EG20-AP$9+IniBaseCC!DU20-AdjBaseCC!AP$7))</f>
        <v>-4000</v>
      </c>
      <c r="BF18" s="600">
        <f>MAX((AdjBaseCC!AF$7+AdjBaseCC!AF$9)*IniBaseCC!CJ20-IniBaseCC!AA20,0)</f>
        <v>12216404.612719625</v>
      </c>
      <c r="BG18" s="600">
        <f>MAX((AdjBaseCC!AG$7+AdjBaseCC!AG$9)*IniBaseCC!CK20-IniBaseCC!AB20,0)</f>
        <v>10336062.579155669</v>
      </c>
      <c r="BH18" s="600">
        <f>MAX((AdjBaseCC!AH$7+AdjBaseCC!AH$9)*IniBaseCC!CL20-IniBaseCC!AC20,0)</f>
        <v>10837188.183544919</v>
      </c>
      <c r="BI18" s="600">
        <f>MAX((AdjBaseCC!AI$7+AdjBaseCC!AI$9)*IniBaseCC!CM20-IniBaseCC!AD20,0)</f>
        <v>11761203.44411397</v>
      </c>
      <c r="BJ18" s="600">
        <f>MAX((AdjBaseCC!AJ$7+AdjBaseCC!AJ$9)*IniBaseCC!CN20-IniBaseCC!AE20,0)</f>
        <v>10285676.427382052</v>
      </c>
      <c r="BK18" s="600">
        <f>MAX((AdjBaseCC!AK$7+AdjBaseCC!AK$9)*IniBaseCC!CO20-IniBaseCC!AF20,0)</f>
        <v>14676695.429856434</v>
      </c>
      <c r="BL18" s="600">
        <f>MAX((AdjBaseCC!AL$7+AdjBaseCC!AL$9)*IniBaseCC!CP20-IniBaseCC!AG20,0)</f>
        <v>12765440.91936554</v>
      </c>
      <c r="BM18" s="600">
        <f>MAX((AdjBaseCC!AM$7+AdjBaseCC!AM$9)*IniBaseCC!CQ20-IniBaseCC!AH20,0)</f>
        <v>17522240.350333646</v>
      </c>
      <c r="BN18" s="603">
        <f>MAX((AdjBaseCC!AN$7+AdjBaseCC!AN$9)*IniBaseCC!CR20-IniBaseCC!AI20,0)</f>
        <v>18055463.140559927</v>
      </c>
      <c r="BO18" s="600">
        <f>MAX((AdjBaseCC!AO$7+AdjBaseCC!AO$9)*IniBaseCC!CS20-IniBaseCC!AJ20,0)</f>
        <v>18588685.930786118</v>
      </c>
      <c r="BP18" s="600">
        <f>MAX((AdjBaseCC!AP$7+AdjBaseCC!AP$9)*IniBaseCC!CT20-IniBaseCC!AK20,0)</f>
        <v>19121908.721012324</v>
      </c>
      <c r="BQ18" s="600">
        <f>MAX((AdjBaseCC!AQ$7+AdjBaseCC!AQ$9)*IniBaseCC!CU20-IniBaseCC!AL20,0)</f>
        <v>19655131.511238456</v>
      </c>
      <c r="BR18" s="603">
        <f>IFERROR(BF18/SUM(BF$5:BF$182)*BR$4/IniBaseCC!CK20,0)</f>
        <v>4905.8146270505276</v>
      </c>
      <c r="BS18" s="600">
        <f>IFERROR(BG18/SUM(BG$5:BG$182)*BS$4/IniBaseCC!CL20,0)</f>
        <v>1579.5842322403391</v>
      </c>
      <c r="BT18" s="600">
        <f>IFERROR(BH18/SUM(BH$5:BH$182)*BT$4/IniBaseCC!CM20,0)</f>
        <v>3499.5936064792063</v>
      </c>
      <c r="BU18" s="600">
        <f>IFERROR(BI18/SUM(BI$5:BI$182)*BU$4/IniBaseCC!CN20,0)</f>
        <v>1137.682496485422</v>
      </c>
      <c r="BV18" s="600">
        <f>IFERROR(BJ18/SUM(BJ$5:BJ$182)*BV$4/IniBaseCC!CO20,0)</f>
        <v>698.43798733899291</v>
      </c>
      <c r="BW18" s="600">
        <f>IFERROR(BK18/SUM(BK$5:BK$182)*BW$4/IniBaseCC!CP20,0)</f>
        <v>1224.7671448870217</v>
      </c>
      <c r="BX18" s="600">
        <f>IFERROR(BL18/SUM(BL$5:BL$182)*BX$4/IniBaseCC!CQ20,0)</f>
        <v>181.28558847311891</v>
      </c>
      <c r="BY18" s="603">
        <f>IFERROR(BM18/SUM(BM$5:BM$182)*BY$4/IniBaseCC!CR20,0)</f>
        <v>179.82495914378524</v>
      </c>
      <c r="BZ18" s="600">
        <f>IFERROR(BN18/SUM(BN$5:BN$182)*BZ$4/IniBaseCC!CS20,0)</f>
        <v>1604.9435714004264</v>
      </c>
      <c r="CA18" s="600">
        <f>IFERROR(BO18/SUM(BO$5:BO$182)*CA$4/IniBaseCC!CT20,0)</f>
        <v>1541.3265007871105</v>
      </c>
      <c r="CB18" s="600">
        <f>IFERROR(BP18/SUM(BP$5:BP$182)*CB$4/IniBaseCC!CU20,0)</f>
        <v>1274.3379666579319</v>
      </c>
      <c r="CC18" s="603">
        <f>(IniBaseCC!CW20+AT18)*P18</f>
        <v>16684.941772809445</v>
      </c>
      <c r="CD18" s="600">
        <f>((IniBaseCC!CX20+AU18)-(BR18/Q18))*Q18</f>
        <v>8991.6409633453386</v>
      </c>
      <c r="CE18" s="600">
        <f>((IniBaseCC!CY20+AV18)-(BS18/R18))*R18</f>
        <v>10055.299456969691</v>
      </c>
      <c r="CF18" s="600">
        <f>((IniBaseCC!CZ20+AW18)-(BT18/S18))*S18</f>
        <v>8151.5384382641696</v>
      </c>
      <c r="CG18" s="600">
        <f>((IniBaseCC!DA20+AX18)-(BU18/T18))*T18</f>
        <v>10540.149886693978</v>
      </c>
      <c r="CH18" s="600">
        <f>((IniBaseCC!DB20+AY18)-(BV18/U18))*U18</f>
        <v>11618.394348864098</v>
      </c>
      <c r="CI18" s="600">
        <f>((IniBaseCC!DC20+AZ18)-(BW18/V18))*V18</f>
        <v>11138.879550472484</v>
      </c>
      <c r="CJ18" s="601">
        <f>((IniBaseCC!DD20+BA18)-(BX18/W18))*W18</f>
        <v>12435.629388507097</v>
      </c>
      <c r="CK18" s="600">
        <f>((IniBaseCC!DE20+BB18)-(BY18/Y18))*Y18</f>
        <v>12553.219840174894</v>
      </c>
      <c r="CL18" s="600">
        <f>((IniBaseCC!DF20+BC18)-(BZ18/Z18))*Z18</f>
        <v>11333.440104669617</v>
      </c>
      <c r="CM18" s="600">
        <f>((IniBaseCC!DG20+BD18)-(CA18/AA18))*AA18</f>
        <v>11595.081634707272</v>
      </c>
      <c r="CN18" s="601">
        <f>((IniBaseCC!DH20+BE18)-(CB18/AB18))*AB18</f>
        <v>12053.164194447592</v>
      </c>
      <c r="CO18" s="600">
        <f>CC18*IniBaseCC!CJ20</f>
        <v>44014876.396671318</v>
      </c>
      <c r="CP18" s="600">
        <f>IniBaseCC!CJ20*CD18</f>
        <v>23719948.861305002</v>
      </c>
      <c r="CQ18" s="600">
        <f>IniBaseCC!CK20*CE18</f>
        <v>26797373.052824225</v>
      </c>
      <c r="CR18" s="600">
        <f>IniBaseCC!CL20*CF18</f>
        <v>22294457.628652506</v>
      </c>
      <c r="CS18" s="600">
        <f>IniBaseCC!CM20*CG18</f>
        <v>29354317.434442729</v>
      </c>
      <c r="CT18" s="600">
        <f>IniBaseCC!CN20*CH18</f>
        <v>32705780.092052437</v>
      </c>
      <c r="CU18" s="600">
        <f>IniBaseCC!CO20*CI18</f>
        <v>35377081.452300608</v>
      </c>
      <c r="CV18" s="601">
        <f>IniBaseCC!CP20*CJ18</f>
        <v>39769142.784445696</v>
      </c>
      <c r="CW18" s="600">
        <f>IniBaseCC!CQ20*CK18</f>
        <v>43107756.931160584</v>
      </c>
      <c r="CX18" s="600">
        <f>IniBaseCC!CR20*CL18</f>
        <v>39637808.29422839</v>
      </c>
      <c r="CY18" s="600">
        <f>IniBaseCC!CS20*CM18</f>
        <v>41288247.273602612</v>
      </c>
      <c r="CZ18" s="600">
        <f>IniBaseCC!CT20*CN18</f>
        <v>43683827.036282018</v>
      </c>
      <c r="DA18" s="603">
        <f t="shared" si="5"/>
        <v>16684.941772809445</v>
      </c>
      <c r="DB18" s="600">
        <f t="shared" si="6"/>
        <v>8991.6409633453386</v>
      </c>
      <c r="DC18" s="600">
        <f>IF(IniBaseCC!EI20&gt;IniBaseCC!EJ20,MIN((AdjBaseCC!DB18-(AdjBaseCC!$DG$1*(IniBaseCC!EI20-IniBaseCC!EJ20))),AdjBaseCC!CE18),MAX((AdjBaseCC!DB18-(AdjBaseCC!$DG$1*(IniBaseCC!EI20-IniBaseCC!EJ20))),AdjBaseCC!CE18))</f>
        <v>10055.299456969691</v>
      </c>
      <c r="DD18" s="600">
        <f>IF(IniBaseCC!EJ20&gt;IniBaseCC!EK20,MIN((AdjBaseCC!DC18-(AdjBaseCC!$DG$1*(IniBaseCC!EJ20-IniBaseCC!EK20))),AdjBaseCC!CF18),MAX((AdjBaseCC!DC18-(AdjBaseCC!$DG$1*(IniBaseCC!EJ20-IniBaseCC!EK20))),AdjBaseCC!CF18))</f>
        <v>10056.758143185825</v>
      </c>
      <c r="DE18" s="600">
        <f>IF(IniBaseCC!EK20&gt;IniBaseCC!EL20,MIN((AdjBaseCC!DD18-(AdjBaseCC!$DG$1*(IniBaseCC!EK20-IniBaseCC!EL20))),AdjBaseCC!CG18),MAX((AdjBaseCC!DD18-(AdjBaseCC!$DG$1*(IniBaseCC!EK20-IniBaseCC!EL20))),AdjBaseCC!CG18))</f>
        <v>10038.728719940376</v>
      </c>
      <c r="DF18" s="600">
        <f>IF(IniBaseCC!EL20&gt;IniBaseCC!EM20,MIN((AdjBaseCC!DE18-(AdjBaseCC!$DG$1*(IniBaseCC!EL20-IniBaseCC!EM20))),AdjBaseCC!CH18),MAX((AdjBaseCC!DE18-(AdjBaseCC!$DG$1*(IniBaseCC!EL20-IniBaseCC!EM20))),AdjBaseCC!CH18))</f>
        <v>11618.394348864098</v>
      </c>
      <c r="DG18" s="600">
        <f>IF(IniBaseCC!EM20&gt;IniBaseCC!EN20,MIN((AdjBaseCC!DF18-(AdjBaseCC!$DG$1*(IniBaseCC!EM20-IniBaseCC!EN20))),AdjBaseCC!CI18),MAX((AdjBaseCC!DF18-(AdjBaseCC!$DG$1*(IniBaseCC!EM20-IniBaseCC!EN20))),AdjBaseCC!CI18))</f>
        <v>11138.879550472484</v>
      </c>
      <c r="DH18" s="600">
        <f>IF(IniBaseCC!EN20&gt;IniBaseCC!EO20,MIN((AdjBaseCC!DG18-(AdjBaseCC!$DG$1*(IniBaseCC!EN20-IniBaseCC!EO20))),AdjBaseCC!CJ18),MAX((AdjBaseCC!DG18-(AdjBaseCC!$DG$1*(IniBaseCC!EN20-IniBaseCC!EO20))),AdjBaseCC!CJ18))</f>
        <v>12435.629388507097</v>
      </c>
      <c r="DI18" s="603">
        <f>IF(IniBaseCC!EO20&gt;IniBaseCC!EP20,MIN((AdjBaseCC!DH18-(AdjBaseCC!$DG$1*(IniBaseCC!EO20-IniBaseCC!EP20))),AdjBaseCC!CK18),MAX((AdjBaseCC!DH18-(AdjBaseCC!$DG$1*(IniBaseCC!EO20-IniBaseCC!EP20))),AdjBaseCC!CK18))</f>
        <v>12363.336754191932</v>
      </c>
      <c r="DJ18" s="600">
        <f>IF(IniBaseCC!EP20&gt;IniBaseCC!EQ20,MIN((AdjBaseCC!DI18-(AdjBaseCC!$DG$1*(IniBaseCC!EP20-IniBaseCC!EQ20))),AdjBaseCC!CL18),MAX((AdjBaseCC!DI18-(AdjBaseCC!$DG$1*(IniBaseCC!EP20-IniBaseCC!EQ20))),AdjBaseCC!CL18))</f>
        <v>12383.574610345366</v>
      </c>
      <c r="DK18" s="600">
        <f>IF(IniBaseCC!EQ20&gt;IniBaseCC!ER20,MIN((AdjBaseCC!DJ18-(AdjBaseCC!$DG$1*(IniBaseCC!EQ20-IniBaseCC!ER20))),AdjBaseCC!CM18),MAX((AdjBaseCC!DJ18-(AdjBaseCC!$DG$1*(IniBaseCC!EQ20-IniBaseCC!ER20))),AdjBaseCC!CM18))</f>
        <v>12403.091569764329</v>
      </c>
      <c r="DL18" s="600">
        <f>IF(IniBaseCC!ER20&gt;IniBaseCC!ES20,MIN((AdjBaseCC!DK18-(AdjBaseCC!$DG$1*(IniBaseCC!ER20-IniBaseCC!ES20))),AdjBaseCC!CN18),MAX((AdjBaseCC!DK18-(AdjBaseCC!$DG$1*(IniBaseCC!ER20-IniBaseCC!ES20))),AdjBaseCC!CN18))</f>
        <v>12421.925477221521</v>
      </c>
      <c r="DM18" s="603">
        <f>DA18*IniBaseCC!CJ20</f>
        <v>44014876.396671318</v>
      </c>
      <c r="DN18" s="600">
        <f>DB18*IniBaseCC!CJ20</f>
        <v>23719948.861305002</v>
      </c>
      <c r="DO18" s="600">
        <f>DC18*IniBaseCC!CK20</f>
        <v>26797373.052824225</v>
      </c>
      <c r="DP18" s="600">
        <f>DD18*IniBaseCC!CL20</f>
        <v>27505233.521613233</v>
      </c>
      <c r="DQ18" s="600">
        <f>DE18*IniBaseCC!CM20</f>
        <v>27957859.485033948</v>
      </c>
      <c r="DR18" s="600">
        <f>DF18*IniBaseCC!CN20</f>
        <v>32705780.092052437</v>
      </c>
      <c r="DS18" s="600">
        <f>DG18*IniBaseCC!CO20</f>
        <v>35377081.452300608</v>
      </c>
      <c r="DT18" s="600">
        <f>DH18*IniBaseCC!CP20</f>
        <v>39769142.784445696</v>
      </c>
      <c r="DU18" s="603">
        <f>DI18*IniBaseCC!CQ20</f>
        <v>42455698.413895093</v>
      </c>
      <c r="DV18" s="600">
        <f>DJ18*IniBaseCC!CR20</f>
        <v>43310570.477175757</v>
      </c>
      <c r="DW18" s="600">
        <f>DK18*IniBaseCC!CS20</f>
        <v>44165442.540456422</v>
      </c>
      <c r="DX18" s="601">
        <f>DL18*IniBaseCC!CT20</f>
        <v>45020314.603737086</v>
      </c>
      <c r="DZ18" s="112" t="s">
        <v>13</v>
      </c>
      <c r="EA18" s="89">
        <f t="shared" si="7"/>
        <v>0.42582034345989045</v>
      </c>
      <c r="EB18" s="7">
        <f>IFERROR(AdjBaseCC!CO18/IniBaseCC!AA20,"")</f>
        <v>0.82985143980376341</v>
      </c>
      <c r="EC18" s="7">
        <f>IFERROR(AdjBaseCC!CP18/IniBaseCC!AB20,"")</f>
        <v>0.40519596376981681</v>
      </c>
      <c r="ED18" s="7">
        <f>IFERROR(AdjBaseCC!CQ18/IniBaseCC!AC20,"")</f>
        <v>0.44565532935576163</v>
      </c>
      <c r="EE18" s="7">
        <f>IFERROR(AdjBaseCC!CR18/IniBaseCC!AD20,"")</f>
        <v>0.36813805637882946</v>
      </c>
      <c r="EF18" s="7">
        <f>IFERROR(AdjBaseCC!CS18/IniBaseCC!AE20,"")</f>
        <v>0.45164342616196385</v>
      </c>
      <c r="EG18" s="7">
        <f>IFERROR(AdjBaseCC!CT18/IniBaseCC!AF20,"")</f>
        <v>0.45846894163308022</v>
      </c>
      <c r="EH18" s="10">
        <f>IFERROR(AVERAGE(EI18:EM18),"")</f>
        <v>0.49755698824644023</v>
      </c>
      <c r="EI18" s="7">
        <f>IFERROR(CU18/IniBaseCC!AG20,"")</f>
        <v>0.47122644124369939</v>
      </c>
      <c r="EJ18" s="7">
        <f>IFERROR(CW18/IniBaseCC!AI20,"")</f>
        <v>0.54103758317635042</v>
      </c>
      <c r="EK18" s="7">
        <f>IFERROR(CX18/IniBaseCC!AJ20,"")</f>
        <v>0.48310792894609611</v>
      </c>
      <c r="EL18" s="7">
        <f>IFERROR(CY18/IniBaseCC!AK20,"")</f>
        <v>0.48908738576971328</v>
      </c>
      <c r="EM18" s="19">
        <f>IFERROR(CZ18/IniBaseCC!AL20,"")</f>
        <v>0.50332560209634158</v>
      </c>
      <c r="EO18" s="175"/>
      <c r="EP18" s="45"/>
      <c r="EQ18" s="90"/>
      <c r="ER18" s="45"/>
      <c r="ES18" s="90"/>
      <c r="ET18" s="45"/>
      <c r="EU18" s="90"/>
      <c r="EV18" s="45"/>
      <c r="EW18" s="90"/>
      <c r="EX18" s="90"/>
      <c r="EY18" s="124"/>
    </row>
    <row r="19" spans="1:164" x14ac:dyDescent="0.25">
      <c r="A19" s="107" t="s">
        <v>502</v>
      </c>
      <c r="B19" s="112" t="s">
        <v>14</v>
      </c>
      <c r="C19" s="157">
        <v>165.61634369999999</v>
      </c>
      <c r="D19" s="158">
        <v>180.08689340000001</v>
      </c>
      <c r="E19" s="158">
        <v>176.17920530000001</v>
      </c>
      <c r="F19" s="158">
        <v>158.95923569999999</v>
      </c>
      <c r="G19" s="158">
        <v>145.83338000000001</v>
      </c>
      <c r="H19" s="158">
        <v>161.55159639999999</v>
      </c>
      <c r="I19" s="158">
        <v>156.2050352</v>
      </c>
      <c r="J19" s="158">
        <v>150.0220998260566</v>
      </c>
      <c r="K19" s="158">
        <v>154.06845049648672</v>
      </c>
      <c r="L19" s="157">
        <f t="shared" si="4"/>
        <v>146.46842113840285</v>
      </c>
      <c r="M19" s="158">
        <f t="shared" si="3"/>
        <v>143.57272225447105</v>
      </c>
      <c r="N19" s="159">
        <f t="shared" si="3"/>
        <v>140.67702337054016</v>
      </c>
      <c r="O19" s="158"/>
      <c r="P19" s="564">
        <f>INDEX(EquitySolution!$V$13:$BT$173,ROW(15:15),(1+EquitySolution!$CB$12))</f>
        <v>0.89579330347185204</v>
      </c>
      <c r="Q19" s="69">
        <f>INDEX(EquitySolution!$V$13:$BT$173,ROW(15:15),(1+EquitySolution!$CB$12))</f>
        <v>0.89579330347185204</v>
      </c>
      <c r="R19" s="69">
        <f>INDEX(EquitySolution!$V$13:$BT$173,ROW(15:15),(1+EquitySolution!$CB$12)+2)</f>
        <v>0.91711706339414212</v>
      </c>
      <c r="S19" s="69">
        <f>INDEX(EquitySolution!$V$13:$BT$173,ROW(15:15),(1+EquitySolution!$CB$12)+3)</f>
        <v>0.90987525605410347</v>
      </c>
      <c r="T19" s="69">
        <f>INDEX(EquitySolution!$V$13:$BT$173,ROW(15:15),(1+EquitySolution!$CB$12)+4)</f>
        <v>0.91183086416518733</v>
      </c>
      <c r="U19" s="69">
        <f>INDEX(EquitySolution!$V$13:$BT$173,ROW(15:15),(1+EquitySolution!$CB$12)+5)</f>
        <v>0.92044862263531113</v>
      </c>
      <c r="V19" s="2">
        <f>INDEX(EquitySolution!$V$13:$BT$173,ROW(15:15),(1+EquitySolution!$CB$12)+6)</f>
        <v>0.92701747593551065</v>
      </c>
      <c r="W19" s="2">
        <f>INDEX(EquitySolution!$V$13:$BT$173,ROW(15:15),(1+EquitySolution!$CB$12)+6)</f>
        <v>0.92701747593551065</v>
      </c>
      <c r="X19" s="2">
        <f>INDEX(EquitySolution!$V$13:$BT$173,ROW(15:15),(1+EquitySolution!$CB$12)+6)</f>
        <v>0.92701747593551065</v>
      </c>
      <c r="Y19" s="350">
        <f>INDEX(EquitySolution!$V$13:$BT$173,ROW(15:15),(1+EquitySolution!$CB$12)+7)</f>
        <v>0.91915127200700097</v>
      </c>
      <c r="Z19" s="2">
        <f>INDEX(EquitySolution!$V$13:$BT$173,ROW(15:15),(1+EquitySolution!$CB$12)+8)</f>
        <v>0.9218269662235189</v>
      </c>
      <c r="AA19" s="2">
        <f>INDEX(EquitySolution!$V$13:$BT$173,ROW(15:15),(1+EquitySolution!$CB$12)+9)</f>
        <v>0.92501941036843183</v>
      </c>
      <c r="AB19" s="3">
        <f>INDEX(EquitySolution!$V$13:$BT$173,ROW(15:15),(1+EquitySolution!$CB$12)+10)</f>
        <v>0.92289622310105945</v>
      </c>
      <c r="AS19" s="112" t="s">
        <v>14</v>
      </c>
      <c r="AT19" s="600">
        <v>0</v>
      </c>
      <c r="AU19" s="600">
        <f>MAX(-(AdjBaseCC!$BU$1),(IniBaseCC!DW21-AF$9+IniBaseCC!DK21-AdjBaseCC!AF$7))</f>
        <v>-4000</v>
      </c>
      <c r="AV19" s="600">
        <f>MAX(-(AdjBaseCC!$BU$1),(IniBaseCC!DX21-AG$9+IniBaseCC!DL21-AdjBaseCC!AG$7))</f>
        <v>-4000</v>
      </c>
      <c r="AW19" s="600">
        <f>MAX(-(AdjBaseCC!$BU$1),(IniBaseCC!DY21-AH$9+IniBaseCC!DM21-AdjBaseCC!AH$7))</f>
        <v>-4000</v>
      </c>
      <c r="AX19" s="600">
        <f>MAX(-(AdjBaseCC!$BU$1),(IniBaseCC!DZ21-AI$9+IniBaseCC!DN21-AdjBaseCC!AI$7))</f>
        <v>-4000</v>
      </c>
      <c r="AY19" s="600">
        <f>MAX(-(AdjBaseCC!$BU$1),(IniBaseCC!EA21-AJ$9+IniBaseCC!DO21-AdjBaseCC!AJ$7))</f>
        <v>-4000</v>
      </c>
      <c r="AZ19" s="600">
        <f>MAX(-(AdjBaseCC!$BU$1),(IniBaseCC!EB21-AK$9+IniBaseCC!DP21-AdjBaseCC!AK$7))</f>
        <v>-4000</v>
      </c>
      <c r="BA19" s="601">
        <f>MAX(-(AdjBaseCC!$BU$1),(IniBaseCC!EC21-AL$9+IniBaseCC!DQ21-AdjBaseCC!AL$7))</f>
        <v>-4000</v>
      </c>
      <c r="BB19" s="600">
        <f>MAX(-(AdjBaseCC!$BU$1),(IniBaseCC!ED21-AM$9+IniBaseCC!DR21-AdjBaseCC!AM$7))</f>
        <v>-4000</v>
      </c>
      <c r="BC19" s="600">
        <f>MAX(-(AdjBaseCC!$BU$1),(IniBaseCC!EE21-AN$9+IniBaseCC!DS21-AdjBaseCC!AN$7))</f>
        <v>-4000</v>
      </c>
      <c r="BD19" s="600">
        <f>MAX(-(AdjBaseCC!$BU$1),(IniBaseCC!EF21-AO$9+IniBaseCC!DT21-AdjBaseCC!AO$7))</f>
        <v>-4000</v>
      </c>
      <c r="BE19" s="601">
        <f>MAX(-(AdjBaseCC!$BU$1),(IniBaseCC!EG21-AP$9+IniBaseCC!DU21-AdjBaseCC!AP$7))</f>
        <v>-4000</v>
      </c>
      <c r="BF19" s="600">
        <f>MAX((AdjBaseCC!AF$7+AdjBaseCC!AF$9)*IniBaseCC!CJ21-IniBaseCC!AA21,0)</f>
        <v>0</v>
      </c>
      <c r="BG19" s="600">
        <f>MAX((AdjBaseCC!AG$7+AdjBaseCC!AG$9)*IniBaseCC!CK21-IniBaseCC!AB21,0)</f>
        <v>0</v>
      </c>
      <c r="BH19" s="600">
        <f>MAX((AdjBaseCC!AH$7+AdjBaseCC!AH$9)*IniBaseCC!CL21-IniBaseCC!AC21,0)</f>
        <v>0</v>
      </c>
      <c r="BI19" s="600">
        <f>MAX((AdjBaseCC!AI$7+AdjBaseCC!AI$9)*IniBaseCC!CM21-IniBaseCC!AD21,0)</f>
        <v>0</v>
      </c>
      <c r="BJ19" s="600">
        <f>MAX((AdjBaseCC!AJ$7+AdjBaseCC!AJ$9)*IniBaseCC!CN21-IniBaseCC!AE21,0)</f>
        <v>0</v>
      </c>
      <c r="BK19" s="600">
        <f>MAX((AdjBaseCC!AK$7+AdjBaseCC!AK$9)*IniBaseCC!CO21-IniBaseCC!AF21,0)</f>
        <v>0</v>
      </c>
      <c r="BL19" s="600">
        <f>MAX((AdjBaseCC!AL$7+AdjBaseCC!AL$9)*IniBaseCC!CP21-IniBaseCC!AG21,0)</f>
        <v>0</v>
      </c>
      <c r="BM19" s="600">
        <f>MAX((AdjBaseCC!AM$7+AdjBaseCC!AM$9)*IniBaseCC!CQ21-IniBaseCC!AH21,0)</f>
        <v>0</v>
      </c>
      <c r="BN19" s="603">
        <f>MAX((AdjBaseCC!AN$7+AdjBaseCC!AN$9)*IniBaseCC!CR21-IniBaseCC!AI21,0)</f>
        <v>0</v>
      </c>
      <c r="BO19" s="600">
        <f>MAX((AdjBaseCC!AO$7+AdjBaseCC!AO$9)*IniBaseCC!CS21-IniBaseCC!AJ21,0)</f>
        <v>0</v>
      </c>
      <c r="BP19" s="600">
        <f>MAX((AdjBaseCC!AP$7+AdjBaseCC!AP$9)*IniBaseCC!CT21-IniBaseCC!AK21,0)</f>
        <v>0</v>
      </c>
      <c r="BQ19" s="600">
        <f>MAX((AdjBaseCC!AQ$7+AdjBaseCC!AQ$9)*IniBaseCC!CU21-IniBaseCC!AL21,0)</f>
        <v>0</v>
      </c>
      <c r="BR19" s="603">
        <f>IFERROR(BF19/SUM(BF$5:BF$182)*BR$4/IniBaseCC!CK21,0)</f>
        <v>0</v>
      </c>
      <c r="BS19" s="600">
        <f>IFERROR(BG19/SUM(BG$5:BG$182)*BS$4/IniBaseCC!CL21,0)</f>
        <v>0</v>
      </c>
      <c r="BT19" s="600">
        <f>IFERROR(BH19/SUM(BH$5:BH$182)*BT$4/IniBaseCC!CM21,0)</f>
        <v>0</v>
      </c>
      <c r="BU19" s="600">
        <f>IFERROR(BI19/SUM(BI$5:BI$182)*BU$4/IniBaseCC!CN21,0)</f>
        <v>0</v>
      </c>
      <c r="BV19" s="600">
        <f>IFERROR(BJ19/SUM(BJ$5:BJ$182)*BV$4/IniBaseCC!CO21,0)</f>
        <v>0</v>
      </c>
      <c r="BW19" s="600">
        <f>IFERROR(BK19/SUM(BK$5:BK$182)*BW$4/IniBaseCC!CP21,0)</f>
        <v>0</v>
      </c>
      <c r="BX19" s="600">
        <f>IFERROR(BL19/SUM(BL$5:BL$182)*BX$4/IniBaseCC!CQ21,0)</f>
        <v>0</v>
      </c>
      <c r="BY19" s="603">
        <f>IFERROR(BM19/SUM(BM$5:BM$182)*BY$4/IniBaseCC!CR21,0)</f>
        <v>0</v>
      </c>
      <c r="BZ19" s="600">
        <f>IFERROR(BN19/SUM(BN$5:BN$182)*BZ$4/IniBaseCC!CS21,0)</f>
        <v>0</v>
      </c>
      <c r="CA19" s="600">
        <f>IFERROR(BO19/SUM(BO$5:BO$182)*CA$4/IniBaseCC!CT21,0)</f>
        <v>0</v>
      </c>
      <c r="CB19" s="600">
        <f>IFERROR(BP19/SUM(BP$5:BP$182)*CB$4/IniBaseCC!CU21,0)</f>
        <v>0</v>
      </c>
      <c r="CC19" s="603">
        <f>(IniBaseCC!CW21+AT19)*P19</f>
        <v>21447.653018977933</v>
      </c>
      <c r="CD19" s="600">
        <f>((IniBaseCC!CX21+AU19)-(BR19/Q19))*Q19</f>
        <v>17864.479805090526</v>
      </c>
      <c r="CE19" s="600">
        <f>((IniBaseCC!CY21+AV19)-(BS19/R19))*R19</f>
        <v>19289.52278342695</v>
      </c>
      <c r="CF19" s="600">
        <f>((IniBaseCC!CZ21+AW19)-(BT19/S19))*S19</f>
        <v>19240.481740315816</v>
      </c>
      <c r="CG19" s="600">
        <f>((IniBaseCC!DA21+AX19)-(BU19/T19))*T19</f>
        <v>19360.378170055785</v>
      </c>
      <c r="CH19" s="600">
        <f>((IniBaseCC!DB21+AY19)-(BV19/U19))*U19</f>
        <v>20294.163630617633</v>
      </c>
      <c r="CI19" s="600">
        <f>((IniBaseCC!DC21+AZ19)-(BW19/V19))*V19</f>
        <v>20838.757368891973</v>
      </c>
      <c r="CJ19" s="601">
        <f>((IniBaseCC!DD21+BA19)-(BX19/W19))*W19</f>
        <v>21257.938802363315</v>
      </c>
      <c r="CK19" s="600">
        <f>((IniBaseCC!DE21+BB19)-(BY19/Y19))*Y19</f>
        <v>21279.262406937985</v>
      </c>
      <c r="CL19" s="600">
        <f>((IniBaseCC!DF21+BC19)-(BZ19/Z19))*Z19</f>
        <v>21685.365403540993</v>
      </c>
      <c r="CM19" s="600">
        <f>((IniBaseCC!DG21+BD19)-(CA19/AA19))*AA19</f>
        <v>22093.513650643788</v>
      </c>
      <c r="CN19" s="601">
        <f>((IniBaseCC!DH21+BE19)-(CB19/AB19))*AB19</f>
        <v>22363.45710519181</v>
      </c>
      <c r="CO19" s="600">
        <f>CC19*IniBaseCC!CJ21</f>
        <v>0</v>
      </c>
      <c r="CP19" s="600">
        <f>IniBaseCC!CJ21*CD19</f>
        <v>0</v>
      </c>
      <c r="CQ19" s="600">
        <f>IniBaseCC!CK21*CE19</f>
        <v>0</v>
      </c>
      <c r="CR19" s="600">
        <f>IniBaseCC!CL21*CF19</f>
        <v>0</v>
      </c>
      <c r="CS19" s="600">
        <f>IniBaseCC!CM21*CG19</f>
        <v>0</v>
      </c>
      <c r="CT19" s="600">
        <f>IniBaseCC!CN21*CH19</f>
        <v>0</v>
      </c>
      <c r="CU19" s="600">
        <f>IniBaseCC!CO21*CI19</f>
        <v>0</v>
      </c>
      <c r="CV19" s="601">
        <f>IniBaseCC!CP21*CJ19</f>
        <v>0</v>
      </c>
      <c r="CW19" s="600">
        <f>IniBaseCC!CQ21*CK19</f>
        <v>0</v>
      </c>
      <c r="CX19" s="600">
        <f>IniBaseCC!CR21*CL19</f>
        <v>0</v>
      </c>
      <c r="CY19" s="600">
        <f>IniBaseCC!CS21*CM19</f>
        <v>0</v>
      </c>
      <c r="CZ19" s="600">
        <f>IniBaseCC!CT21*CN19</f>
        <v>0</v>
      </c>
      <c r="DA19" s="603">
        <f t="shared" si="5"/>
        <v>21447.653018977933</v>
      </c>
      <c r="DB19" s="600">
        <f t="shared" si="6"/>
        <v>17864.479805090526</v>
      </c>
      <c r="DC19" s="600">
        <f>IF(IniBaseCC!EI21&gt;IniBaseCC!EJ21,MIN((AdjBaseCC!DB19-(AdjBaseCC!$DG$1*(IniBaseCC!EI21-IniBaseCC!EJ21))),AdjBaseCC!CE19),MAX((AdjBaseCC!DB19-(AdjBaseCC!$DG$1*(IniBaseCC!EI21-IniBaseCC!EJ21))),AdjBaseCC!CE19))</f>
        <v>19289.52278342695</v>
      </c>
      <c r="DD19" s="600">
        <f>IF(IniBaseCC!EJ21&gt;IniBaseCC!EK21,MIN((AdjBaseCC!DC19-(AdjBaseCC!$DG$1*(IniBaseCC!EJ21-IniBaseCC!EK21))),AdjBaseCC!CF19),MAX((AdjBaseCC!DC19-(AdjBaseCC!$DG$1*(IniBaseCC!EJ21-IniBaseCC!EK21))),AdjBaseCC!CF19))</f>
        <v>19289.52278342695</v>
      </c>
      <c r="DE19" s="600">
        <f>IF(IniBaseCC!EK21&gt;IniBaseCC!EL21,MIN((AdjBaseCC!DD19-(AdjBaseCC!$DG$1*(IniBaseCC!EK21-IniBaseCC!EL21))),AdjBaseCC!CG19),MAX((AdjBaseCC!DD19-(AdjBaseCC!$DG$1*(IniBaseCC!EK21-IniBaseCC!EL21))),AdjBaseCC!CG19))</f>
        <v>19360.378170055785</v>
      </c>
      <c r="DF19" s="600">
        <f>IF(IniBaseCC!EL21&gt;IniBaseCC!EM21,MIN((AdjBaseCC!DE19-(AdjBaseCC!$DG$1*(IniBaseCC!EL21-IniBaseCC!EM21))),AdjBaseCC!CH19),MAX((AdjBaseCC!DE19-(AdjBaseCC!$DG$1*(IniBaseCC!EL21-IniBaseCC!EM21))),AdjBaseCC!CH19))</f>
        <v>20294.163630617633</v>
      </c>
      <c r="DG19" s="600">
        <f>IF(IniBaseCC!EM21&gt;IniBaseCC!EN21,MIN((AdjBaseCC!DF19-(AdjBaseCC!$DG$1*(IniBaseCC!EM21-IniBaseCC!EN21))),AdjBaseCC!CI19),MAX((AdjBaseCC!DF19-(AdjBaseCC!$DG$1*(IniBaseCC!EM21-IniBaseCC!EN21))),AdjBaseCC!CI19))</f>
        <v>20838.757368891973</v>
      </c>
      <c r="DH19" s="600">
        <f>IF(IniBaseCC!EN21&gt;IniBaseCC!EO21,MIN((AdjBaseCC!DG19-(AdjBaseCC!$DG$1*(IniBaseCC!EN21-IniBaseCC!EO21))),AdjBaseCC!CJ19),MAX((AdjBaseCC!DG19-(AdjBaseCC!$DG$1*(IniBaseCC!EN21-IniBaseCC!EO21))),AdjBaseCC!CJ19))</f>
        <v>21257.938802363315</v>
      </c>
      <c r="DI19" s="603">
        <f>IF(IniBaseCC!EO21&gt;IniBaseCC!EP21,MIN((AdjBaseCC!DH19-(AdjBaseCC!$DG$1*(IniBaseCC!EO21-IniBaseCC!EP21))),AdjBaseCC!CK19),MAX((AdjBaseCC!DH19-(AdjBaseCC!$DG$1*(IniBaseCC!EO21-IniBaseCC!EP21))),AdjBaseCC!CK19))</f>
        <v>21279.262406937985</v>
      </c>
      <c r="DJ19" s="600">
        <f>IF(IniBaseCC!EP21&gt;IniBaseCC!EQ21,MIN((AdjBaseCC!DI19-(AdjBaseCC!$DG$1*(IniBaseCC!EP21-IniBaseCC!EQ21))),AdjBaseCC!CL19),MAX((AdjBaseCC!DI19-(AdjBaseCC!$DG$1*(IniBaseCC!EP21-IniBaseCC!EQ21))),AdjBaseCC!CL19))</f>
        <v>21685.365403540993</v>
      </c>
      <c r="DK19" s="600">
        <f>IF(IniBaseCC!EQ21&gt;IniBaseCC!ER21,MIN((AdjBaseCC!DJ19-(AdjBaseCC!$DG$1*(IniBaseCC!EQ21-IniBaseCC!ER21))),AdjBaseCC!CM19),MAX((AdjBaseCC!DJ19-(AdjBaseCC!$DG$1*(IniBaseCC!EQ21-IniBaseCC!ER21))),AdjBaseCC!CM19))</f>
        <v>22093.513650643788</v>
      </c>
      <c r="DL19" s="600">
        <f>IF(IniBaseCC!ER21&gt;IniBaseCC!ES21,MIN((AdjBaseCC!DK19-(AdjBaseCC!$DG$1*(IniBaseCC!ER21-IniBaseCC!ES21))),AdjBaseCC!CN19),MAX((AdjBaseCC!DK19-(AdjBaseCC!$DG$1*(IniBaseCC!ER21-IniBaseCC!ES21))),AdjBaseCC!CN19))</f>
        <v>22363.45710519181</v>
      </c>
      <c r="DM19" s="603">
        <f>DA19*IniBaseCC!CJ21</f>
        <v>0</v>
      </c>
      <c r="DN19" s="600">
        <f>DB19*IniBaseCC!CJ21</f>
        <v>0</v>
      </c>
      <c r="DO19" s="600">
        <f>DC19*IniBaseCC!CK21</f>
        <v>0</v>
      </c>
      <c r="DP19" s="600">
        <f>DD19*IniBaseCC!CL21</f>
        <v>0</v>
      </c>
      <c r="DQ19" s="600">
        <f>DE19*IniBaseCC!CM21</f>
        <v>0</v>
      </c>
      <c r="DR19" s="600">
        <f>DF19*IniBaseCC!CN21</f>
        <v>0</v>
      </c>
      <c r="DS19" s="600">
        <f>DG19*IniBaseCC!CO21</f>
        <v>0</v>
      </c>
      <c r="DT19" s="600">
        <f>DH19*IniBaseCC!CP21</f>
        <v>0</v>
      </c>
      <c r="DU19" s="603">
        <f>DI19*IniBaseCC!CQ21</f>
        <v>0</v>
      </c>
      <c r="DV19" s="600">
        <f>DJ19*IniBaseCC!CR21</f>
        <v>0</v>
      </c>
      <c r="DW19" s="600">
        <f>DK19*IniBaseCC!CS21</f>
        <v>0</v>
      </c>
      <c r="DX19" s="601">
        <f>DL19*IniBaseCC!CT21</f>
        <v>0</v>
      </c>
      <c r="DZ19" s="112" t="s">
        <v>14</v>
      </c>
      <c r="EA19" s="89" t="str">
        <f t="shared" si="7"/>
        <v/>
      </c>
      <c r="EB19" s="7" t="str">
        <f>IFERROR(AdjBaseCC!CO19/IniBaseCC!AA21,"")</f>
        <v/>
      </c>
      <c r="EC19" s="7" t="str">
        <f>IFERROR(AdjBaseCC!CP19/IniBaseCC!AB21,"")</f>
        <v/>
      </c>
      <c r="ED19" s="7" t="str">
        <f>IFERROR(AdjBaseCC!CQ19/IniBaseCC!AC21,"")</f>
        <v/>
      </c>
      <c r="EE19" s="7" t="str">
        <f>IFERROR(AdjBaseCC!CR19/IniBaseCC!AD21,"")</f>
        <v/>
      </c>
      <c r="EF19" s="7" t="str">
        <f>IFERROR(AdjBaseCC!CS19/IniBaseCC!AE21,"")</f>
        <v/>
      </c>
      <c r="EG19" s="7" t="str">
        <f>IFERROR(AdjBaseCC!CT19/IniBaseCC!AF21,"")</f>
        <v/>
      </c>
      <c r="EH19" s="10" t="str">
        <f t="shared" si="8"/>
        <v/>
      </c>
      <c r="EI19" s="7" t="str">
        <f>IFERROR(CU19/IniBaseCC!AG21,"")</f>
        <v/>
      </c>
      <c r="EJ19" s="7" t="str">
        <f>IFERROR(CW19/IniBaseCC!AI21,"")</f>
        <v/>
      </c>
      <c r="EK19" s="7" t="str">
        <f>IFERROR(CX19/IniBaseCC!AJ21,"")</f>
        <v/>
      </c>
      <c r="EL19" s="7" t="str">
        <f>IFERROR(CY19/IniBaseCC!AK21,"")</f>
        <v/>
      </c>
      <c r="EM19" s="19" t="str">
        <f>IFERROR(CZ19/IniBaseCC!AL21,"")</f>
        <v/>
      </c>
      <c r="EX19" s="90"/>
      <c r="EY19" s="124"/>
    </row>
    <row r="20" spans="1:164" x14ac:dyDescent="0.25">
      <c r="A20" s="107">
        <v>17</v>
      </c>
      <c r="B20" s="112" t="s">
        <v>15</v>
      </c>
      <c r="C20" s="157">
        <v>303.90728910000001</v>
      </c>
      <c r="D20" s="158">
        <v>288.83033360000002</v>
      </c>
      <c r="E20" s="158">
        <v>302.71602819999998</v>
      </c>
      <c r="F20" s="158">
        <v>273.77158320000001</v>
      </c>
      <c r="G20" s="158">
        <v>293.76047890000001</v>
      </c>
      <c r="H20" s="158">
        <v>290.4875558</v>
      </c>
      <c r="I20" s="158">
        <v>298.97241179999997</v>
      </c>
      <c r="J20" s="158">
        <v>306.66985383575292</v>
      </c>
      <c r="K20" s="158">
        <v>271.87368804707722</v>
      </c>
      <c r="L20" s="157">
        <f t="shared" si="4"/>
        <v>286.88321052272295</v>
      </c>
      <c r="M20" s="158">
        <f t="shared" si="3"/>
        <v>285.79342546098223</v>
      </c>
      <c r="N20" s="159">
        <f t="shared" si="3"/>
        <v>284.70364039924198</v>
      </c>
      <c r="O20" s="158"/>
      <c r="P20" s="564">
        <f>INDEX(EquitySolution!$V$13:$BT$173,ROW(16:16),(1+EquitySolution!$CB$12))</f>
        <v>0.78491229314846067</v>
      </c>
      <c r="Q20" s="69">
        <f>INDEX(EquitySolution!$V$13:$BT$173,ROW(16:16),(1+EquitySolution!$CB$12))</f>
        <v>0.78491229314846067</v>
      </c>
      <c r="R20" s="69">
        <f>INDEX(EquitySolution!$V$13:$BT$173,ROW(16:16),(1+EquitySolution!$CB$12)+2)</f>
        <v>0.65</v>
      </c>
      <c r="S20" s="69">
        <f>INDEX(EquitySolution!$V$13:$BT$173,ROW(16:16),(1+EquitySolution!$CB$12)+3)</f>
        <v>0.65</v>
      </c>
      <c r="T20" s="69">
        <f>INDEX(EquitySolution!$V$13:$BT$173,ROW(16:16),(1+EquitySolution!$CB$12)+4)</f>
        <v>0.65</v>
      </c>
      <c r="U20" s="69">
        <f>INDEX(EquitySolution!$V$13:$BT$173,ROW(16:16),(1+EquitySolution!$CB$12)+5)</f>
        <v>0.65</v>
      </c>
      <c r="V20" s="2">
        <f>INDEX(EquitySolution!$V$13:$BT$173,ROW(16:16),(1+EquitySolution!$CB$12)+6)</f>
        <v>0.65</v>
      </c>
      <c r="W20" s="2">
        <f>INDEX(EquitySolution!$V$13:$BT$173,ROW(16:16),(1+EquitySolution!$CB$12)+6)</f>
        <v>0.65</v>
      </c>
      <c r="X20" s="2">
        <f>INDEX(EquitySolution!$V$13:$BT$173,ROW(16:16),(1+EquitySolution!$CB$12)+6)</f>
        <v>0.65</v>
      </c>
      <c r="Y20" s="350">
        <f>INDEX(EquitySolution!$V$13:$BT$173,ROW(16:16),(1+EquitySolution!$CB$12)+7)</f>
        <v>0.65</v>
      </c>
      <c r="Z20" s="2">
        <f>INDEX(EquitySolution!$V$13:$BT$173,ROW(16:16),(1+EquitySolution!$CB$12)+8)</f>
        <v>0.65</v>
      </c>
      <c r="AA20" s="2">
        <f>INDEX(EquitySolution!$V$13:$BT$173,ROW(16:16),(1+EquitySolution!$CB$12)+9)</f>
        <v>0.65</v>
      </c>
      <c r="AB20" s="3">
        <f>INDEX(EquitySolution!$V$13:$BT$173,ROW(16:16),(1+EquitySolution!$CB$12)+10)</f>
        <v>0.65</v>
      </c>
      <c r="AS20" s="112" t="s">
        <v>15</v>
      </c>
      <c r="AT20" s="600">
        <v>0</v>
      </c>
      <c r="AU20" s="600">
        <f>MAX(-(AdjBaseCC!$BU$1),(IniBaseCC!DW22-AF$9+IniBaseCC!DK22-AdjBaseCC!AF$7))</f>
        <v>-4000</v>
      </c>
      <c r="AV20" s="600">
        <f>MAX(-(AdjBaseCC!$BU$1),(IniBaseCC!DX22-AG$9+IniBaseCC!DL22-AdjBaseCC!AG$7))</f>
        <v>-4000</v>
      </c>
      <c r="AW20" s="600">
        <f>MAX(-(AdjBaseCC!$BU$1),(IniBaseCC!DY22-AH$9+IniBaseCC!DM22-AdjBaseCC!AH$7))</f>
        <v>-4000</v>
      </c>
      <c r="AX20" s="600">
        <f>MAX(-(AdjBaseCC!$BU$1),(IniBaseCC!DZ22-AI$9+IniBaseCC!DN22-AdjBaseCC!AI$7))</f>
        <v>-4000</v>
      </c>
      <c r="AY20" s="600">
        <f>MAX(-(AdjBaseCC!$BU$1),(IniBaseCC!EA22-AJ$9+IniBaseCC!DO22-AdjBaseCC!AJ$7))</f>
        <v>-4000</v>
      </c>
      <c r="AZ20" s="600">
        <f>MAX(-(AdjBaseCC!$BU$1),(IniBaseCC!EB22-AK$9+IniBaseCC!DP22-AdjBaseCC!AK$7))</f>
        <v>-4000</v>
      </c>
      <c r="BA20" s="601">
        <f>MAX(-(AdjBaseCC!$BU$1),(IniBaseCC!EC22-AL$9+IniBaseCC!DQ22-AdjBaseCC!AL$7))</f>
        <v>-4000</v>
      </c>
      <c r="BB20" s="600">
        <f>MAX(-(AdjBaseCC!$BU$1),(IniBaseCC!ED22-AM$9+IniBaseCC!DR22-AdjBaseCC!AM$7))</f>
        <v>-4000</v>
      </c>
      <c r="BC20" s="600">
        <f>MAX(-(AdjBaseCC!$BU$1),(IniBaseCC!EE22-AN$9+IniBaseCC!DS22-AdjBaseCC!AN$7))</f>
        <v>-4000</v>
      </c>
      <c r="BD20" s="600">
        <f>MAX(-(AdjBaseCC!$BU$1),(IniBaseCC!EF22-AO$9+IniBaseCC!DT22-AdjBaseCC!AO$7))</f>
        <v>-4000</v>
      </c>
      <c r="BE20" s="601">
        <f>MAX(-(AdjBaseCC!$BU$1),(IniBaseCC!EG22-AP$9+IniBaseCC!DU22-AdjBaseCC!AP$7))</f>
        <v>-4000</v>
      </c>
      <c r="BF20" s="600">
        <f>MAX((AdjBaseCC!AF$7+AdjBaseCC!AF$9)*IniBaseCC!CJ22-IniBaseCC!AA22,0)</f>
        <v>7745555.3766966686</v>
      </c>
      <c r="BG20" s="600">
        <f>MAX((AdjBaseCC!AG$7+AdjBaseCC!AG$9)*IniBaseCC!CK22-IniBaseCC!AB22,0)</f>
        <v>8023447.5529313348</v>
      </c>
      <c r="BH20" s="600">
        <f>MAX((AdjBaseCC!AH$7+AdjBaseCC!AH$9)*IniBaseCC!CL22-IniBaseCC!AC22,0)</f>
        <v>8658989.2926043458</v>
      </c>
      <c r="BI20" s="600">
        <f>MAX((AdjBaseCC!AI$7+AdjBaseCC!AI$9)*IniBaseCC!CM22-IniBaseCC!AD22,0)</f>
        <v>8879489.5635879785</v>
      </c>
      <c r="BJ20" s="600">
        <f>MAX((AdjBaseCC!AJ$7+AdjBaseCC!AJ$9)*IniBaseCC!CN22-IniBaseCC!AE22,0)</f>
        <v>9923104.2949121222</v>
      </c>
      <c r="BK20" s="600">
        <f>MAX((AdjBaseCC!AK$7+AdjBaseCC!AK$9)*IniBaseCC!CO22-IniBaseCC!AF22,0)</f>
        <v>11772820.458628699</v>
      </c>
      <c r="BL20" s="600">
        <f>MAX((AdjBaseCC!AL$7+AdjBaseCC!AL$9)*IniBaseCC!CP22-IniBaseCC!AG22,0)</f>
        <v>12391739.326473892</v>
      </c>
      <c r="BM20" s="600">
        <f>MAX((AdjBaseCC!AM$7+AdjBaseCC!AM$9)*IniBaseCC!CQ22-IniBaseCC!AH22,0)</f>
        <v>15969446.596660689</v>
      </c>
      <c r="BN20" s="603">
        <f>MAX((AdjBaseCC!AN$7+AdjBaseCC!AN$9)*IniBaseCC!CR22-IniBaseCC!AI22,0)</f>
        <v>16443814.140894022</v>
      </c>
      <c r="BO20" s="600">
        <f>MAX((AdjBaseCC!AO$7+AdjBaseCC!AO$9)*IniBaseCC!CS22-IniBaseCC!AJ22,0)</f>
        <v>16918181.685127314</v>
      </c>
      <c r="BP20" s="600">
        <f>MAX((AdjBaseCC!AP$7+AdjBaseCC!AP$9)*IniBaseCC!CT22-IniBaseCC!AK22,0)</f>
        <v>17392549.229360629</v>
      </c>
      <c r="BQ20" s="600">
        <f>MAX((AdjBaseCC!AQ$7+AdjBaseCC!AQ$9)*IniBaseCC!CU22-IniBaseCC!AL22,0)</f>
        <v>17866916.773593899</v>
      </c>
      <c r="BR20" s="603">
        <f>IFERROR(BF20/SUM(BF$5:BF$182)*BR$4/IniBaseCC!CK22,0)</f>
        <v>7012.9384220500397</v>
      </c>
      <c r="BS20" s="600">
        <f>IFERROR(BG20/SUM(BG$5:BG$182)*BS$4/IniBaseCC!CL22,0)</f>
        <v>2769.2480936318398</v>
      </c>
      <c r="BT20" s="600">
        <f>IFERROR(BH20/SUM(BH$5:BH$182)*BT$4/IniBaseCC!CM22,0)</f>
        <v>6315.8284491824334</v>
      </c>
      <c r="BU20" s="600">
        <f>IFERROR(BI20/SUM(BI$5:BI$182)*BU$4/IniBaseCC!CN22,0)</f>
        <v>1871.4283344695689</v>
      </c>
      <c r="BV20" s="600">
        <f>IFERROR(BJ20/SUM(BJ$5:BJ$182)*BV$4/IniBaseCC!CO22,0)</f>
        <v>1573.5630012836564</v>
      </c>
      <c r="BW20" s="600">
        <f>IFERROR(BK20/SUM(BK$5:BK$182)*BW$4/IniBaseCC!CP22,0)</f>
        <v>2223.5252428472822</v>
      </c>
      <c r="BX20" s="600">
        <f>IFERROR(BL20/SUM(BL$5:BL$182)*BX$4/IniBaseCC!CQ22,0)</f>
        <v>417.62980885359946</v>
      </c>
      <c r="BY20" s="603">
        <f>IFERROR(BM20/SUM(BM$5:BM$182)*BY$4/IniBaseCC!CR22,0)</f>
        <v>388.93942088284393</v>
      </c>
      <c r="BZ20" s="600">
        <f>IFERROR(BN20/SUM(BN$5:BN$182)*BZ$4/IniBaseCC!CS22,0)</f>
        <v>3468.8494665945168</v>
      </c>
      <c r="CA20" s="600">
        <f>IFERROR(BO20/SUM(BO$5:BO$182)*CA$4/IniBaseCC!CT22,0)</f>
        <v>3329.1349493474145</v>
      </c>
      <c r="CB20" s="600">
        <f>IFERROR(BP20/SUM(BP$5:BP$182)*CB$4/IniBaseCC!CU22,0)</f>
        <v>2750.7326514555543</v>
      </c>
      <c r="CC20" s="603">
        <f>(IniBaseCC!CW22+AT20)*P20</f>
        <v>18792.869346681218</v>
      </c>
      <c r="CD20" s="600">
        <f>((IniBaseCC!CX22+AU20)-(BR20/Q20))*Q20</f>
        <v>8640.2817520373374</v>
      </c>
      <c r="CE20" s="600">
        <f>((IniBaseCC!CY22+AV20)-(BS20/R20))*R20</f>
        <v>10902.059866581174</v>
      </c>
      <c r="CF20" s="600">
        <f>((IniBaseCC!CZ22+AW20)-(BT20/S20))*S20</f>
        <v>7429.256987520138</v>
      </c>
      <c r="CG20" s="600">
        <f>((IniBaseCC!DA22+AX20)-(BU20/T20))*T20</f>
        <v>11929.646300196995</v>
      </c>
      <c r="CH20" s="600">
        <f>((IniBaseCC!DB22+AY20)-(BV20/U20))*U20</f>
        <v>12757.716372174564</v>
      </c>
      <c r="CI20" s="600">
        <f>((IniBaseCC!DC22+AZ20)-(BW20/V20))*V20</f>
        <v>12388.05721530486</v>
      </c>
      <c r="CJ20" s="601">
        <f>((IniBaseCC!DD22+BA20)-(BX20/W20))*W20</f>
        <v>14487.87152227492</v>
      </c>
      <c r="CK20" s="600">
        <f>((IniBaseCC!DE22+BB20)-(BY20/Y20))*Y20</f>
        <v>14659.204432857412</v>
      </c>
      <c r="CL20" s="600">
        <f>((IniBaseCC!DF22+BC20)-(BZ20/Z20))*Z20</f>
        <v>11821.967605124624</v>
      </c>
      <c r="CM20" s="600">
        <f>((IniBaseCC!DG22+BD20)-(CA20/AA20))*AA20</f>
        <v>12195.71102896413</v>
      </c>
      <c r="CN20" s="601">
        <f>((IniBaseCC!DH22+BE20)-(CB20/AB20))*AB20</f>
        <v>12999.951720760064</v>
      </c>
      <c r="CO20" s="600">
        <f>CC20*IniBaseCC!CJ22</f>
        <v>21461456.793909952</v>
      </c>
      <c r="CP20" s="600">
        <f>IniBaseCC!CJ22*CD20</f>
        <v>9867201.7608266398</v>
      </c>
      <c r="CQ20" s="600">
        <f>IniBaseCC!CK22*CE20</f>
        <v>12886234.762298947</v>
      </c>
      <c r="CR20" s="600">
        <f>IniBaseCC!CL22*CF20</f>
        <v>8996830.2118868865</v>
      </c>
      <c r="CS20" s="600">
        <f>IniBaseCC!CM22*CG20</f>
        <v>14709253.888142895</v>
      </c>
      <c r="CT20" s="600">
        <f>IniBaseCC!CN22*CH20</f>
        <v>16482969.552849537</v>
      </c>
      <c r="CU20" s="600">
        <f>IniBaseCC!CO22*CI20</f>
        <v>16847757.812814608</v>
      </c>
      <c r="CV20" s="601">
        <f>IniBaseCC!CP22*CJ20</f>
        <v>20471362.460974462</v>
      </c>
      <c r="CW20" s="600">
        <f>IniBaseCC!CQ22*CK20</f>
        <v>21211868.814344674</v>
      </c>
      <c r="CX20" s="600">
        <f>IniBaseCC!CR22*CL20</f>
        <v>17422315.911267728</v>
      </c>
      <c r="CY20" s="600">
        <f>IniBaseCC!CS22*CM20</f>
        <v>18299027.177431386</v>
      </c>
      <c r="CZ20" s="600">
        <f>IniBaseCC!CT22*CN20</f>
        <v>19853157.401305113</v>
      </c>
      <c r="DA20" s="603">
        <f t="shared" si="5"/>
        <v>18792.869346681218</v>
      </c>
      <c r="DB20" s="600">
        <f t="shared" si="6"/>
        <v>8640.2817520373374</v>
      </c>
      <c r="DC20" s="600">
        <f>IF(IniBaseCC!EI22&gt;IniBaseCC!EJ22,MIN((AdjBaseCC!DB20-(AdjBaseCC!$DG$1*(IniBaseCC!EI22-IniBaseCC!EJ22))),AdjBaseCC!CE20),MAX((AdjBaseCC!DB20-(AdjBaseCC!$DG$1*(IniBaseCC!EI22-IniBaseCC!EJ22))),AdjBaseCC!CE20))</f>
        <v>10902.059866581174</v>
      </c>
      <c r="DD20" s="600">
        <f>IF(IniBaseCC!EJ22&gt;IniBaseCC!EK22,MIN((AdjBaseCC!DC20-(AdjBaseCC!$DG$1*(IniBaseCC!EJ22-IniBaseCC!EK22))),AdjBaseCC!CF20),MAX((AdjBaseCC!DC20-(AdjBaseCC!$DG$1*(IniBaseCC!EJ22-IniBaseCC!EK22))),AdjBaseCC!CF20))</f>
        <v>7429.256987520138</v>
      </c>
      <c r="DE20" s="600">
        <f>IF(IniBaseCC!EK22&gt;IniBaseCC!EL22,MIN((AdjBaseCC!DD20-(AdjBaseCC!$DG$1*(IniBaseCC!EK22-IniBaseCC!EL22))),AdjBaseCC!CG20),MAX((AdjBaseCC!DD20-(AdjBaseCC!$DG$1*(IniBaseCC!EK22-IniBaseCC!EL22))),AdjBaseCC!CG20))</f>
        <v>7426.9319749126726</v>
      </c>
      <c r="DF20" s="600">
        <f>IF(IniBaseCC!EL22&gt;IniBaseCC!EM22,MIN((AdjBaseCC!DE20-(AdjBaseCC!$DG$1*(IniBaseCC!EL22-IniBaseCC!EM22))),AdjBaseCC!CH20),MAX((AdjBaseCC!DE20-(AdjBaseCC!$DG$1*(IniBaseCC!EL22-IniBaseCC!EM22))),AdjBaseCC!CH20))</f>
        <v>12757.716372174564</v>
      </c>
      <c r="DG20" s="600">
        <f>IF(IniBaseCC!EM22&gt;IniBaseCC!EN22,MIN((AdjBaseCC!DF20-(AdjBaseCC!$DG$1*(IniBaseCC!EM22-IniBaseCC!EN22))),AdjBaseCC!CI20),MAX((AdjBaseCC!DF20-(AdjBaseCC!$DG$1*(IniBaseCC!EM22-IniBaseCC!EN22))),AdjBaseCC!CI20))</f>
        <v>12388.05721530486</v>
      </c>
      <c r="DH20" s="600">
        <f>IF(IniBaseCC!EN22&gt;IniBaseCC!EO22,MIN((AdjBaseCC!DG20-(AdjBaseCC!$DG$1*(IniBaseCC!EN22-IniBaseCC!EO22))),AdjBaseCC!CJ20),MAX((AdjBaseCC!DG20-(AdjBaseCC!$DG$1*(IniBaseCC!EN22-IniBaseCC!EO22))),AdjBaseCC!CJ20))</f>
        <v>14487.87152227492</v>
      </c>
      <c r="DI20" s="603">
        <f>IF(IniBaseCC!EO22&gt;IniBaseCC!EP22,MIN((AdjBaseCC!DH20-(AdjBaseCC!$DG$1*(IniBaseCC!EO22-IniBaseCC!EP22))),AdjBaseCC!CK20),MAX((AdjBaseCC!DH20-(AdjBaseCC!$DG$1*(IniBaseCC!EO22-IniBaseCC!EP22))),AdjBaseCC!CK20))</f>
        <v>14328.91208647026</v>
      </c>
      <c r="DJ20" s="600">
        <f>IF(IniBaseCC!EP22&gt;IniBaseCC!EQ22,MIN((AdjBaseCC!DI20-(AdjBaseCC!$DG$1*(IniBaseCC!EP22-IniBaseCC!EQ22))),AdjBaseCC!CL20),MAX((AdjBaseCC!DI20-(AdjBaseCC!$DG$1*(IniBaseCC!EP22-IniBaseCC!EQ22))),AdjBaseCC!CL20))</f>
        <v>14344.513199478792</v>
      </c>
      <c r="DK20" s="600">
        <f>IF(IniBaseCC!EQ22&gt;IniBaseCC!ER22,MIN((AdjBaseCC!DJ20-(AdjBaseCC!$DG$1*(IniBaseCC!EQ22-IniBaseCC!ER22))),AdjBaseCC!CM20),MAX((AdjBaseCC!DJ20-(AdjBaseCC!$DG$1*(IniBaseCC!EQ22-IniBaseCC!ER22))),AdjBaseCC!CM20))</f>
        <v>14359.558582110711</v>
      </c>
      <c r="DL20" s="600">
        <f>IF(IniBaseCC!ER22&gt;IniBaseCC!ES22,MIN((AdjBaseCC!DK20-(AdjBaseCC!$DG$1*(IniBaseCC!ER22-IniBaseCC!ES22))),AdjBaseCC!CN20),MAX((AdjBaseCC!DK20-(AdjBaseCC!$DG$1*(IniBaseCC!ER22-IniBaseCC!ES22))),AdjBaseCC!CN20))</f>
        <v>14374.077408433233</v>
      </c>
      <c r="DM20" s="603">
        <f>DA20*IniBaseCC!CJ22</f>
        <v>21461456.793909952</v>
      </c>
      <c r="DN20" s="600">
        <f>DB20*IniBaseCC!CJ22</f>
        <v>9867201.7608266398</v>
      </c>
      <c r="DO20" s="600">
        <f>DC20*IniBaseCC!CK22</f>
        <v>12886234.762298947</v>
      </c>
      <c r="DP20" s="600">
        <f>DD20*IniBaseCC!CL22</f>
        <v>8996830.2118868865</v>
      </c>
      <c r="DQ20" s="600">
        <f>DE20*IniBaseCC!CM22</f>
        <v>9157407.1250673253</v>
      </c>
      <c r="DR20" s="600">
        <f>DF20*IniBaseCC!CN22</f>
        <v>16482969.552849537</v>
      </c>
      <c r="DS20" s="600">
        <f>DG20*IniBaseCC!CO22</f>
        <v>16847757.812814608</v>
      </c>
      <c r="DT20" s="600">
        <f>DH20*IniBaseCC!CP22</f>
        <v>20471362.460974462</v>
      </c>
      <c r="DU20" s="603">
        <f>DI20*IniBaseCC!CQ22</f>
        <v>20733935.789122466</v>
      </c>
      <c r="DV20" s="600">
        <f>DJ20*IniBaseCC!CR22</f>
        <v>21139851.579895675</v>
      </c>
      <c r="DW20" s="600">
        <f>DK20*IniBaseCC!CS22</f>
        <v>21545767.370668884</v>
      </c>
      <c r="DX20" s="601">
        <f>DL20*IniBaseCC!CT22</f>
        <v>21951683.161442094</v>
      </c>
      <c r="DZ20" s="112" t="s">
        <v>15</v>
      </c>
      <c r="EA20" s="89">
        <f t="shared" si="7"/>
        <v>0.52959387691346715</v>
      </c>
      <c r="EB20" s="7">
        <f>IFERROR(AdjBaseCC!CO20/IniBaseCC!AA22,"")</f>
        <v>1.0466984973048832</v>
      </c>
      <c r="EC20" s="7">
        <f>IFERROR(AdjBaseCC!CP20/IniBaseCC!AB22,"")</f>
        <v>0.43806109523541337</v>
      </c>
      <c r="ED20" s="7">
        <f>IFERROR(AdjBaseCC!CQ20/IniBaseCC!AC22,"")</f>
        <v>0.56608218094404006</v>
      </c>
      <c r="EE20" s="7">
        <f>IFERROR(AdjBaseCC!CR20/IniBaseCC!AD22,"")</f>
        <v>0.38881306238987362</v>
      </c>
      <c r="EF20" s="7">
        <f>IFERROR(AdjBaseCC!CS20/IniBaseCC!AE22,"")</f>
        <v>0.59725244612428041</v>
      </c>
      <c r="EG20" s="7">
        <f>IFERROR(AdjBaseCC!CT20/IniBaseCC!AF22,"")</f>
        <v>0.65776059987372859</v>
      </c>
      <c r="EH20" s="10">
        <f t="shared" si="8"/>
        <v>0.72237290149415379</v>
      </c>
      <c r="EI20" s="7">
        <f>IFERROR(CU20/IniBaseCC!AG22,"")</f>
        <v>0.63770562167897982</v>
      </c>
      <c r="EJ20" s="7">
        <f>IFERROR(CW20/IniBaseCC!AI22,"")</f>
        <v>0.8574690016700397</v>
      </c>
      <c r="EK20" s="7">
        <f>IFERROR(CX20/IniBaseCC!AJ22,"")</f>
        <v>0.68356720391829506</v>
      </c>
      <c r="EL20" s="7">
        <f>IFERROR(CY20/IniBaseCC!AK22,"")</f>
        <v>0.69745304797558361</v>
      </c>
      <c r="EM20" s="19">
        <f>IFERROR(CZ20/IniBaseCC!AL22,"")</f>
        <v>0.73566963222787007</v>
      </c>
      <c r="EX20" s="90"/>
      <c r="EY20" s="124"/>
    </row>
    <row r="21" spans="1:164" x14ac:dyDescent="0.25">
      <c r="A21" s="107">
        <v>18</v>
      </c>
      <c r="B21" s="112" t="s">
        <v>16</v>
      </c>
      <c r="C21" s="157">
        <v>207.7499899</v>
      </c>
      <c r="D21" s="158">
        <v>206.44065979999999</v>
      </c>
      <c r="E21" s="158">
        <v>208.951582</v>
      </c>
      <c r="F21" s="158">
        <v>195.40724789999999</v>
      </c>
      <c r="G21" s="158">
        <v>195.0684468</v>
      </c>
      <c r="H21" s="158">
        <v>194.10152980000001</v>
      </c>
      <c r="I21" s="158">
        <v>192.8217994</v>
      </c>
      <c r="J21" s="158">
        <v>196.94139952463658</v>
      </c>
      <c r="K21" s="158">
        <v>202.8173903601591</v>
      </c>
      <c r="L21" s="157">
        <f t="shared" si="4"/>
        <v>193.21721653007808</v>
      </c>
      <c r="M21" s="158">
        <f t="shared" si="4"/>
        <v>191.85399215865391</v>
      </c>
      <c r="N21" s="159">
        <f t="shared" si="4"/>
        <v>190.49076778722974</v>
      </c>
      <c r="O21" s="158"/>
      <c r="P21" s="564">
        <f>INDEX(EquitySolution!$V$13:$BT$173,ROW(17:17),(1+EquitySolution!$CB$12))</f>
        <v>0.86618133962705479</v>
      </c>
      <c r="Q21" s="69">
        <f>INDEX(EquitySolution!$V$13:$BT$173,ROW(17:17),(1+EquitySolution!$CB$12))</f>
        <v>0.86618133962705479</v>
      </c>
      <c r="R21" s="69">
        <f>INDEX(EquitySolution!$V$13:$BT$173,ROW(17:17),(1+EquitySolution!$CB$12)+2)</f>
        <v>0.89603121975727262</v>
      </c>
      <c r="S21" s="69">
        <f>INDEX(EquitySolution!$V$13:$BT$173,ROW(17:17),(1+EquitySolution!$CB$12)+3)</f>
        <v>0.89668647588266448</v>
      </c>
      <c r="T21" s="69">
        <f>INDEX(EquitySolution!$V$13:$BT$173,ROW(17:17),(1+EquitySolution!$CB$12)+4)</f>
        <v>0.89542988126841672</v>
      </c>
      <c r="U21" s="69">
        <f>INDEX(EquitySolution!$V$13:$BT$173,ROW(17:17),(1+EquitySolution!$CB$12)+5)</f>
        <v>0.90220816268376025</v>
      </c>
      <c r="V21" s="2">
        <f>INDEX(EquitySolution!$V$13:$BT$173,ROW(17:17),(1+EquitySolution!$CB$12)+6)</f>
        <v>0.90237771617990647</v>
      </c>
      <c r="W21" s="2">
        <f>INDEX(EquitySolution!$V$13:$BT$173,ROW(17:17),(1+EquitySolution!$CB$12)+6)</f>
        <v>0.90237771617990647</v>
      </c>
      <c r="X21" s="2">
        <f>INDEX(EquitySolution!$V$13:$BT$173,ROW(17:17),(1+EquitySolution!$CB$12)+6)</f>
        <v>0.90237771617990647</v>
      </c>
      <c r="Y21" s="350">
        <f>INDEX(EquitySolution!$V$13:$BT$173,ROW(17:17),(1+EquitySolution!$CB$12)+7)</f>
        <v>0.90286161117857455</v>
      </c>
      <c r="Z21" s="2">
        <f>INDEX(EquitySolution!$V$13:$BT$173,ROW(17:17),(1+EquitySolution!$CB$12)+8)</f>
        <v>0.90350205409167206</v>
      </c>
      <c r="AA21" s="2">
        <f>INDEX(EquitySolution!$V$13:$BT$173,ROW(17:17),(1+EquitySolution!$CB$12)+9)</f>
        <v>0.90582967564982508</v>
      </c>
      <c r="AB21" s="3">
        <f>INDEX(EquitySolution!$V$13:$BT$173,ROW(17:17),(1+EquitySolution!$CB$12)+10)</f>
        <v>0.89849974626757445</v>
      </c>
      <c r="AS21" s="112" t="s">
        <v>16</v>
      </c>
      <c r="AT21" s="600">
        <v>0</v>
      </c>
      <c r="AU21" s="600">
        <f>MAX(-(AdjBaseCC!$BU$1),(IniBaseCC!DW23-AF$9+IniBaseCC!DK23-AdjBaseCC!AF$7))</f>
        <v>4128.4508991120119</v>
      </c>
      <c r="AV21" s="600">
        <f>MAX(-(AdjBaseCC!$BU$1),(IniBaseCC!DX23-AG$9+IniBaseCC!DL23-AdjBaseCC!AG$7))</f>
        <v>-3317.7691562393597</v>
      </c>
      <c r="AW21" s="600">
        <f>MAX(-(AdjBaseCC!$BU$1),(IniBaseCC!DY23-AH$9+IniBaseCC!DM23-AdjBaseCC!AH$7))</f>
        <v>-4000</v>
      </c>
      <c r="AX21" s="600">
        <f>MAX(-(AdjBaseCC!$BU$1),(IniBaseCC!DZ23-AI$9+IniBaseCC!DN23-AdjBaseCC!AI$7))</f>
        <v>-4000</v>
      </c>
      <c r="AY21" s="600">
        <f>MAX(-(AdjBaseCC!$BU$1),(IniBaseCC!EA23-AJ$9+IniBaseCC!DO23-AdjBaseCC!AJ$7))</f>
        <v>-4000</v>
      </c>
      <c r="AZ21" s="600">
        <f>MAX(-(AdjBaseCC!$BU$1),(IniBaseCC!EB23-AK$9+IniBaseCC!DP23-AdjBaseCC!AK$7))</f>
        <v>-3567.4437195799278</v>
      </c>
      <c r="BA21" s="601">
        <f>MAX(-(AdjBaseCC!$BU$1),(IniBaseCC!EC23-AL$9+IniBaseCC!DQ23-AdjBaseCC!AL$7))</f>
        <v>-3927.7971482393241</v>
      </c>
      <c r="BB21" s="600">
        <f>MAX(-(AdjBaseCC!$BU$1),(IniBaseCC!ED23-AM$9+IniBaseCC!DR23-AdjBaseCC!AM$7))</f>
        <v>-2693.4578039909975</v>
      </c>
      <c r="BC21" s="600">
        <f>MAX(-(AdjBaseCC!$BU$1),(IniBaseCC!EE23-AN$9+IniBaseCC!DS23-AdjBaseCC!AN$7))</f>
        <v>-2724.9488436893585</v>
      </c>
      <c r="BD21" s="600">
        <f>MAX(-(AdjBaseCC!$BU$1),(IniBaseCC!EF23-AO$9+IniBaseCC!DT23-AdjBaseCC!AO$7))</f>
        <v>-2755.318134744386</v>
      </c>
      <c r="BE21" s="601">
        <f>MAX(-(AdjBaseCC!$BU$1),(IniBaseCC!EG23-AP$9+IniBaseCC!DU23-AdjBaseCC!AP$7))</f>
        <v>-2784.6245653718652</v>
      </c>
      <c r="BF21" s="600">
        <f>MAX((AdjBaseCC!AF$7+AdjBaseCC!AF$9)*IniBaseCC!CJ23-IniBaseCC!AA23,0)</f>
        <v>0</v>
      </c>
      <c r="BG21" s="600">
        <f>MAX((AdjBaseCC!AG$7+AdjBaseCC!AG$9)*IniBaseCC!CK23-IniBaseCC!AB23,0)</f>
        <v>776357.98256001063</v>
      </c>
      <c r="BH21" s="600">
        <f>MAX((AdjBaseCC!AH$7+AdjBaseCC!AH$9)*IniBaseCC!CL23-IniBaseCC!AC23,0)</f>
        <v>1045164.3654548954</v>
      </c>
      <c r="BI21" s="600">
        <f>MAX((AdjBaseCC!AI$7+AdjBaseCC!AI$9)*IniBaseCC!CM23-IniBaseCC!AD23,0)</f>
        <v>1836192.7352536013</v>
      </c>
      <c r="BJ21" s="600">
        <f>MAX((AdjBaseCC!AJ$7+AdjBaseCC!AJ$9)*IniBaseCC!CN23-IniBaseCC!AE23,0)</f>
        <v>2107843.0938020349</v>
      </c>
      <c r="BK21" s="600">
        <f>MAX((AdjBaseCC!AK$7+AdjBaseCC!AK$9)*IniBaseCC!CO23-IniBaseCC!AF23,0)</f>
        <v>1152284.3214243166</v>
      </c>
      <c r="BL21" s="600">
        <f>MAX((AdjBaseCC!AL$7+AdjBaseCC!AL$9)*IniBaseCC!CP23-IniBaseCC!AG23,0)</f>
        <v>1339378.8275496103</v>
      </c>
      <c r="BM21" s="600">
        <f>MAX((AdjBaseCC!AM$7+AdjBaseCC!AM$9)*IniBaseCC!CQ23-IniBaseCC!AH23,0)</f>
        <v>942710.23139684834</v>
      </c>
      <c r="BN21" s="603">
        <f>MAX((AdjBaseCC!AN$7+AdjBaseCC!AN$9)*IniBaseCC!CR23-IniBaseCC!AI23,0)</f>
        <v>971346.06728091091</v>
      </c>
      <c r="BO21" s="600">
        <f>MAX((AdjBaseCC!AO$7+AdjBaseCC!AO$9)*IniBaseCC!CS23-IniBaseCC!AJ23,0)</f>
        <v>999981.90316496417</v>
      </c>
      <c r="BP21" s="600">
        <f>MAX((AdjBaseCC!AP$7+AdjBaseCC!AP$9)*IniBaseCC!CT23-IniBaseCC!AK23,0)</f>
        <v>1028617.7390490212</v>
      </c>
      <c r="BQ21" s="600">
        <f>MAX((AdjBaseCC!AQ$7+AdjBaseCC!AQ$9)*IniBaseCC!CU23-IniBaseCC!AL23,0)</f>
        <v>1057253.574933067</v>
      </c>
      <c r="BR21" s="603">
        <f>IFERROR(BF21/SUM(BF$5:BF$182)*BR$4/IniBaseCC!CK23,0)</f>
        <v>0</v>
      </c>
      <c r="BS21" s="600">
        <f>IFERROR(BG21/SUM(BG$5:BG$182)*BS$4/IniBaseCC!CL23,0)</f>
        <v>1308.444579674072</v>
      </c>
      <c r="BT21" s="600">
        <f>IFERROR(BH21/SUM(BH$5:BH$182)*BT$4/IniBaseCC!CM23,0)</f>
        <v>3219.0516266048357</v>
      </c>
      <c r="BU21" s="600">
        <f>IFERROR(BI21/SUM(BI$5:BI$182)*BU$4/IniBaseCC!CN23,0)</f>
        <v>1582.2638117703295</v>
      </c>
      <c r="BV21" s="600">
        <f>IFERROR(BJ21/SUM(BJ$5:BJ$182)*BV$4/IniBaseCC!CO23,0)</f>
        <v>1407.3795781485519</v>
      </c>
      <c r="BW21" s="600">
        <f>IFERROR(BK21/SUM(BK$5:BK$182)*BW$4/IniBaseCC!CP23,0)</f>
        <v>901.79740007194982</v>
      </c>
      <c r="BX21" s="600">
        <f>IFERROR(BL21/SUM(BL$5:BL$182)*BX$4/IniBaseCC!CQ23,0)</f>
        <v>186.62212774305598</v>
      </c>
      <c r="BY21" s="603">
        <f>IFERROR(BM21/SUM(BM$5:BM$182)*BY$4/IniBaseCC!CR23,0)</f>
        <v>94.922857647661161</v>
      </c>
      <c r="BZ21" s="600">
        <f>IFERROR(BN21/SUM(BN$5:BN$182)*BZ$4/IniBaseCC!CS23,0)</f>
        <v>847.14424959763085</v>
      </c>
      <c r="CA21" s="600">
        <f>IFERROR(BO21/SUM(BO$5:BO$182)*CA$4/IniBaseCC!CT23,0)</f>
        <v>813.52394959833396</v>
      </c>
      <c r="CB21" s="600">
        <f>IFERROR(BP21/SUM(BP$5:BP$182)*CB$4/IniBaseCC!CU23,0)</f>
        <v>672.57332350039587</v>
      </c>
      <c r="CC21" s="603">
        <f>(IniBaseCC!CW23+AT21)*P21</f>
        <v>20738.664546645949</v>
      </c>
      <c r="CD21" s="600">
        <f>((IniBaseCC!CX23+AU21)-(BR21/Q21))*Q21</f>
        <v>24314.65167702331</v>
      </c>
      <c r="CE21" s="600">
        <f>((IniBaseCC!CY23+AV21)-(BS21/R21))*R21</f>
        <v>18148.884397366004</v>
      </c>
      <c r="CF21" s="600">
        <f>((IniBaseCC!CZ23+AW21)-(BT21/S21))*S21</f>
        <v>15742.536405615107</v>
      </c>
      <c r="CG21" s="600">
        <f>((IniBaseCC!DA23+AX21)-(BU21/T21))*T21</f>
        <v>17429.881759762036</v>
      </c>
      <c r="CH21" s="600">
        <f>((IniBaseCC!DB23+AY21)-(BV21/U21))*U21</f>
        <v>18484.616164059771</v>
      </c>
      <c r="CI21" s="600">
        <f>((IniBaseCC!DC23+AZ21)-(BW21/V21))*V21</f>
        <v>19773.40314585235</v>
      </c>
      <c r="CJ21" s="601">
        <f>((IniBaseCC!DD23+BA21)-(BX21/W21))*W21</f>
        <v>20571.443270115513</v>
      </c>
      <c r="CK21" s="600">
        <f>((IniBaseCC!DE23+BB21)-(BY21/Y21))*Y21</f>
        <v>21986.844557644421</v>
      </c>
      <c r="CL21" s="600">
        <f>((IniBaseCC!DF23+BC21)-(BZ21/Z21))*Z21</f>
        <v>21559.151140029069</v>
      </c>
      <c r="CM21" s="600">
        <f>((IniBaseCC!DG23+BD21)-(CA21/AA21))*AA21</f>
        <v>21949.124585381738</v>
      </c>
      <c r="CN21" s="601">
        <f>((IniBaseCC!DH23+BE21)-(CB21/AB21))*AB21</f>
        <v>22191.727214558032</v>
      </c>
      <c r="CO21" s="600">
        <f>CC21*IniBaseCC!CJ23</f>
        <v>4168471.5738758356</v>
      </c>
      <c r="CP21" s="600">
        <f>IniBaseCC!CJ23*CD21</f>
        <v>4887244.9870816851</v>
      </c>
      <c r="CQ21" s="600">
        <f>IniBaseCC!CK23*CE21</f>
        <v>4246838.9489836451</v>
      </c>
      <c r="CR21" s="600">
        <f>IniBaseCC!CL23*CF21</f>
        <v>3904149.0285925465</v>
      </c>
      <c r="CS21" s="600">
        <f>IniBaseCC!CM23*CG21</f>
        <v>5089525.4738505147</v>
      </c>
      <c r="CT21" s="600">
        <f>IniBaseCC!CN23*CH21</f>
        <v>5841138.7078428874</v>
      </c>
      <c r="CU21" s="600">
        <f>IniBaseCC!CO23*CI21</f>
        <v>6386809.2161103087</v>
      </c>
      <c r="CV21" s="601">
        <f>IniBaseCC!CP23*CJ21</f>
        <v>7014862.1551093897</v>
      </c>
      <c r="CW21" s="600">
        <f>IniBaseCC!CQ23*CK21</f>
        <v>7695395.5951755475</v>
      </c>
      <c r="CX21" s="600">
        <f>IniBaseCC!CR23*CL21</f>
        <v>7685060.4818801079</v>
      </c>
      <c r="CY21" s="600">
        <f>IniBaseCC!CS23*CM21</f>
        <v>7965950.3194650635</v>
      </c>
      <c r="CZ21" s="600">
        <f>IniBaseCC!CT23*CN21</f>
        <v>8197444.1211549686</v>
      </c>
      <c r="DA21" s="603">
        <f t="shared" si="5"/>
        <v>20738.664546645949</v>
      </c>
      <c r="DB21" s="600">
        <f t="shared" si="6"/>
        <v>24314.65167702331</v>
      </c>
      <c r="DC21" s="600">
        <f>IF(IniBaseCC!EI23&gt;IniBaseCC!EJ23,MIN((AdjBaseCC!DB21-(AdjBaseCC!$DG$1*(IniBaseCC!EI23-IniBaseCC!EJ23))),AdjBaseCC!CE21),MAX((AdjBaseCC!DB21-(AdjBaseCC!$DG$1*(IniBaseCC!EI23-IniBaseCC!EJ23))),AdjBaseCC!CE21))</f>
        <v>18148.884397366004</v>
      </c>
      <c r="DD21" s="600">
        <f>IF(IniBaseCC!EJ23&gt;IniBaseCC!EK23,MIN((AdjBaseCC!DC21-(AdjBaseCC!$DG$1*(IniBaseCC!EJ23-IniBaseCC!EK23))),AdjBaseCC!CF21),MAX((AdjBaseCC!DC21-(AdjBaseCC!$DG$1*(IniBaseCC!EJ23-IniBaseCC!EK23))),AdjBaseCC!CF21))</f>
        <v>15742.536405615107</v>
      </c>
      <c r="DE21" s="600">
        <f>IF(IniBaseCC!EK23&gt;IniBaseCC!EL23,MIN((AdjBaseCC!DD21-(AdjBaseCC!$DG$1*(IniBaseCC!EK23-IniBaseCC!EL23))),AdjBaseCC!CG21),MAX((AdjBaseCC!DD21-(AdjBaseCC!$DG$1*(IniBaseCC!EK23-IniBaseCC!EL23))),AdjBaseCC!CG21))</f>
        <v>15588.508403516124</v>
      </c>
      <c r="DF21" s="600">
        <f>IF(IniBaseCC!EL23&gt;IniBaseCC!EM23,MIN((AdjBaseCC!DE21-(AdjBaseCC!$DG$1*(IniBaseCC!EL23-IniBaseCC!EM23))),AdjBaseCC!CH21),MAX((AdjBaseCC!DE21-(AdjBaseCC!$DG$1*(IniBaseCC!EL23-IniBaseCC!EM23))),AdjBaseCC!CH21))</f>
        <v>18484.616164059771</v>
      </c>
      <c r="DG21" s="600">
        <f>IF(IniBaseCC!EM23&gt;IniBaseCC!EN23,MIN((AdjBaseCC!DF21-(AdjBaseCC!$DG$1*(IniBaseCC!EM23-IniBaseCC!EN23))),AdjBaseCC!CI21),MAX((AdjBaseCC!DF21-(AdjBaseCC!$DG$1*(IniBaseCC!EM23-IniBaseCC!EN23))),AdjBaseCC!CI21))</f>
        <v>19773.40314585235</v>
      </c>
      <c r="DH21" s="600">
        <f>IF(IniBaseCC!EN23&gt;IniBaseCC!EO23,MIN((AdjBaseCC!DG21-(AdjBaseCC!$DG$1*(IniBaseCC!EN23-IniBaseCC!EO23))),AdjBaseCC!CJ21),MAX((AdjBaseCC!DG21-(AdjBaseCC!$DG$1*(IniBaseCC!EN23-IniBaseCC!EO23))),AdjBaseCC!CJ21))</f>
        <v>20571.443270115513</v>
      </c>
      <c r="DI21" s="603">
        <f>IF(IniBaseCC!EO23&gt;IniBaseCC!EP23,MIN((AdjBaseCC!DH21-(AdjBaseCC!$DG$1*(IniBaseCC!EO23-IniBaseCC!EP23))),AdjBaseCC!CK21),MAX((AdjBaseCC!DH21-(AdjBaseCC!$DG$1*(IniBaseCC!EO23-IniBaseCC!EP23))),AdjBaseCC!CK21))</f>
        <v>21986.844557644421</v>
      </c>
      <c r="DJ21" s="600">
        <f>IF(IniBaseCC!EP23&gt;IniBaseCC!EQ23,MIN((AdjBaseCC!DI21-(AdjBaseCC!$DG$1*(IniBaseCC!EP23-IniBaseCC!EQ23))),AdjBaseCC!CL21),MAX((AdjBaseCC!DI21-(AdjBaseCC!$DG$1*(IniBaseCC!EP23-IniBaseCC!EQ23))),AdjBaseCC!CL21))</f>
        <v>22009.215623325927</v>
      </c>
      <c r="DK21" s="600">
        <f>IF(IniBaseCC!EQ23&gt;IniBaseCC!ER23,MIN((AdjBaseCC!DJ21-(AdjBaseCC!$DG$1*(IniBaseCC!EQ23-IniBaseCC!ER23))),AdjBaseCC!CM21),MAX((AdjBaseCC!DJ21-(AdjBaseCC!$DG$1*(IniBaseCC!EQ23-IniBaseCC!ER23))),AdjBaseCC!CM21))</f>
        <v>22030.789804788365</v>
      </c>
      <c r="DL21" s="600">
        <f>IF(IniBaseCC!ER23&gt;IniBaseCC!ES23,MIN((AdjBaseCC!DK21-(AdjBaseCC!$DG$1*(IniBaseCC!ER23-IniBaseCC!ES23))),AdjBaseCC!CN21),MAX((AdjBaseCC!DK21-(AdjBaseCC!$DG$1*(IniBaseCC!ER23-IniBaseCC!ES23))),AdjBaseCC!CN21))</f>
        <v>22191.727214558032</v>
      </c>
      <c r="DM21" s="603">
        <f>DA21*IniBaseCC!CJ23</f>
        <v>4168471.5738758356</v>
      </c>
      <c r="DN21" s="600">
        <f>DB21*IniBaseCC!CJ23</f>
        <v>4887244.9870816851</v>
      </c>
      <c r="DO21" s="600">
        <f>DC21*IniBaseCC!CK23</f>
        <v>4246838.9489836451</v>
      </c>
      <c r="DP21" s="600">
        <f>DD21*IniBaseCC!CL23</f>
        <v>3904149.0285925465</v>
      </c>
      <c r="DQ21" s="600">
        <f>DE21*IniBaseCC!CM23</f>
        <v>4551844.4538267078</v>
      </c>
      <c r="DR21" s="600">
        <f>DF21*IniBaseCC!CN23</f>
        <v>5841138.7078428874</v>
      </c>
      <c r="DS21" s="600">
        <f>DG21*IniBaseCC!CO23</f>
        <v>6386809.2161103087</v>
      </c>
      <c r="DT21" s="600">
        <f>DH21*IniBaseCC!CP23</f>
        <v>7014862.1551093897</v>
      </c>
      <c r="DU21" s="603">
        <f>DI21*IniBaseCC!CQ23</f>
        <v>7695395.5951755475</v>
      </c>
      <c r="DV21" s="600">
        <f>DJ21*IniBaseCC!CR23</f>
        <v>7845492.2517776033</v>
      </c>
      <c r="DW21" s="600">
        <f>DK21*IniBaseCC!CS23</f>
        <v>7995588.90837966</v>
      </c>
      <c r="DX21" s="601">
        <f>DL21*IniBaseCC!CT23</f>
        <v>8197444.1211549686</v>
      </c>
      <c r="DZ21" s="112" t="s">
        <v>16</v>
      </c>
      <c r="EA21" s="89">
        <f t="shared" si="7"/>
        <v>0.79318531405731785</v>
      </c>
      <c r="EB21" s="7">
        <f>IFERROR(AdjBaseCC!CO21/IniBaseCC!AA23,"")</f>
        <v>0.71846292076530316</v>
      </c>
      <c r="EC21" s="7">
        <f>IFERROR(AdjBaseCC!CP21/IniBaseCC!AB23,"")</f>
        <v>0.92715140457851442</v>
      </c>
      <c r="ED21" s="7">
        <f>IFERROR(AdjBaseCC!CQ21/IniBaseCC!AC23,"")</f>
        <v>0.78792390763178699</v>
      </c>
      <c r="EE21" s="7">
        <f>IFERROR(AdjBaseCC!CR21/IniBaseCC!AD23,"")</f>
        <v>0.67939574868198893</v>
      </c>
      <c r="EF21" s="7">
        <f>IFERROR(AdjBaseCC!CS21/IniBaseCC!AE23,"")</f>
        <v>0.8024116648189793</v>
      </c>
      <c r="EG21" s="7">
        <f>IFERROR(AdjBaseCC!CT21/IniBaseCC!AF23,"")</f>
        <v>0.76904384457532005</v>
      </c>
      <c r="EH21" s="10">
        <f t="shared" si="8"/>
        <v>0.83108419269988354</v>
      </c>
      <c r="EI21" s="7">
        <f>IFERROR(CU21/IniBaseCC!AG23,"")</f>
        <v>0.79567400735678573</v>
      </c>
      <c r="EJ21" s="7">
        <f>IFERROR(CW21/IniBaseCC!AI23,"")</f>
        <v>0.85602889635339108</v>
      </c>
      <c r="EK21" s="7">
        <f>IFERROR(CX21/IniBaseCC!AJ23,"")</f>
        <v>0.83018395798830968</v>
      </c>
      <c r="EL21" s="7">
        <f>IFERROR(CY21/IniBaseCC!AK23,"")</f>
        <v>0.83636678379722762</v>
      </c>
      <c r="EM21" s="19">
        <f>IFERROR(CZ21/IniBaseCC!AL23,"")</f>
        <v>0.83716731800370403</v>
      </c>
      <c r="EW21" s="124"/>
      <c r="EX21" s="43"/>
      <c r="EY21" s="124"/>
    </row>
    <row r="22" spans="1:164" x14ac:dyDescent="0.25">
      <c r="A22" s="107">
        <v>19</v>
      </c>
      <c r="B22" s="112" t="s">
        <v>17</v>
      </c>
      <c r="C22" s="157">
        <v>288.27424009999999</v>
      </c>
      <c r="D22" s="158">
        <v>277.94971459999999</v>
      </c>
      <c r="E22" s="158">
        <v>280.4733238</v>
      </c>
      <c r="F22" s="158">
        <v>267.16879820000003</v>
      </c>
      <c r="G22" s="158">
        <v>280.61151539999997</v>
      </c>
      <c r="H22" s="158">
        <v>276.14833140000002</v>
      </c>
      <c r="I22" s="158">
        <v>273.40207809999998</v>
      </c>
      <c r="J22" s="158">
        <v>261.80863813688472</v>
      </c>
      <c r="K22" s="158">
        <v>256.52125405859982</v>
      </c>
      <c r="L22" s="157">
        <f t="shared" si="4"/>
        <v>258.54547721992003</v>
      </c>
      <c r="M22" s="158">
        <f t="shared" si="4"/>
        <v>255.53550835733768</v>
      </c>
      <c r="N22" s="159">
        <f t="shared" si="4"/>
        <v>252.52553949475532</v>
      </c>
      <c r="O22" s="158"/>
      <c r="P22" s="564">
        <f>INDEX(EquitySolution!$V$13:$BT$173,ROW(18:18),(1+EquitySolution!$CB$12))</f>
        <v>0.80163362839961017</v>
      </c>
      <c r="Q22" s="69">
        <f>INDEX(EquitySolution!$V$13:$BT$173,ROW(18:18),(1+EquitySolution!$CB$12))</f>
        <v>0.80163362839961017</v>
      </c>
      <c r="R22" s="69">
        <f>INDEX(EquitySolution!$V$13:$BT$173,ROW(18:18),(1+EquitySolution!$CB$12)+2)</f>
        <v>0.85573274331795224</v>
      </c>
      <c r="S22" s="69">
        <f>INDEX(EquitySolution!$V$13:$BT$173,ROW(18:18),(1+EquitySolution!$CB$12)+3)</f>
        <v>0.86089966690402131</v>
      </c>
      <c r="T22" s="69">
        <f>INDEX(EquitySolution!$V$13:$BT$173,ROW(18:18),(1+EquitySolution!$CB$12)+4)</f>
        <v>0.85963672306243744</v>
      </c>
      <c r="U22" s="69">
        <f>INDEX(EquitySolution!$V$13:$BT$173,ROW(18:18),(1+EquitySolution!$CB$12)+5)</f>
        <v>0.86629499197020476</v>
      </c>
      <c r="V22" s="2">
        <f>INDEX(EquitySolution!$V$13:$BT$173,ROW(18:18),(1+EquitySolution!$CB$12)+6)</f>
        <v>0.85956756487812802</v>
      </c>
      <c r="W22" s="2">
        <f>INDEX(EquitySolution!$V$13:$BT$173,ROW(18:18),(1+EquitySolution!$CB$12)+6)</f>
        <v>0.85956756487812802</v>
      </c>
      <c r="X22" s="2">
        <f>INDEX(EquitySolution!$V$13:$BT$173,ROW(18:18),(1+EquitySolution!$CB$12)+6)</f>
        <v>0.85956756487812802</v>
      </c>
      <c r="Y22" s="350">
        <f>INDEX(EquitySolution!$V$13:$BT$173,ROW(18:18),(1+EquitySolution!$CB$12)+7)</f>
        <v>0.86180117170863713</v>
      </c>
      <c r="Z22" s="2">
        <f>INDEX(EquitySolution!$V$13:$BT$173,ROW(18:18),(1+EquitySolution!$CB$12)+8)</f>
        <v>0.86317553810921321</v>
      </c>
      <c r="AA22" s="2">
        <f>INDEX(EquitySolution!$V$13:$BT$173,ROW(18:18),(1+EquitySolution!$CB$12)+9)</f>
        <v>0.86445294796418559</v>
      </c>
      <c r="AB22" s="3">
        <f>INDEX(EquitySolution!$V$13:$BT$173,ROW(18:18),(1+EquitySolution!$CB$12)+10)</f>
        <v>0.87162357069839058</v>
      </c>
      <c r="AS22" s="112" t="s">
        <v>17</v>
      </c>
      <c r="AT22" s="600">
        <v>0</v>
      </c>
      <c r="AU22" s="600">
        <f>MAX(-(AdjBaseCC!$BU$1),(IniBaseCC!DW24-AF$9+IniBaseCC!DK24-AdjBaseCC!AF$7))</f>
        <v>-4000</v>
      </c>
      <c r="AV22" s="600">
        <f>MAX(-(AdjBaseCC!$BU$1),(IniBaseCC!DX24-AG$9+IniBaseCC!DL24-AdjBaseCC!AG$7))</f>
        <v>-4000</v>
      </c>
      <c r="AW22" s="600">
        <f>MAX(-(AdjBaseCC!$BU$1),(IniBaseCC!DY24-AH$9+IniBaseCC!DM24-AdjBaseCC!AH$7))</f>
        <v>-4000</v>
      </c>
      <c r="AX22" s="600">
        <f>MAX(-(AdjBaseCC!$BU$1),(IniBaseCC!DZ24-AI$9+IniBaseCC!DN24-AdjBaseCC!AI$7))</f>
        <v>-3489.2453310344226</v>
      </c>
      <c r="AY22" s="600">
        <f>MAX(-(AdjBaseCC!$BU$1),(IniBaseCC!EA24-AJ$9+IniBaseCC!DO24-AdjBaseCC!AJ$7))</f>
        <v>-2242.4758556891784</v>
      </c>
      <c r="AZ22" s="600">
        <f>MAX(-(AdjBaseCC!$BU$1),(IniBaseCC!EB24-AK$9+IniBaseCC!DP24-AdjBaseCC!AK$7))</f>
        <v>1152.4576236345215</v>
      </c>
      <c r="BA22" s="601">
        <f>MAX(-(AdjBaseCC!$BU$1),(IniBaseCC!EC24-AL$9+IniBaseCC!DQ24-AdjBaseCC!AL$7))</f>
        <v>10179.056810704958</v>
      </c>
      <c r="BB22" s="600">
        <f>MAX(-(AdjBaseCC!$BU$1),(IniBaseCC!ED24-AM$9+IniBaseCC!DR24-AdjBaseCC!AM$7))</f>
        <v>8694.477629464438</v>
      </c>
      <c r="BC22" s="600">
        <f>MAX(-(AdjBaseCC!$BU$1),(IniBaseCC!EE24-AN$9+IniBaseCC!DS24-AdjBaseCC!AN$7))</f>
        <v>8798.7192517846925</v>
      </c>
      <c r="BD22" s="600">
        <f>MAX(-(AdjBaseCC!$BU$1),(IniBaseCC!EF24-AO$9+IniBaseCC!DT24-AdjBaseCC!AO$7))</f>
        <v>8899.2476623617495</v>
      </c>
      <c r="BE22" s="601">
        <f>MAX(-(AdjBaseCC!$BU$1),(IniBaseCC!EG24-AP$9+IniBaseCC!DU24-AdjBaseCC!AP$7))</f>
        <v>8996.2577929350136</v>
      </c>
      <c r="BF22" s="600">
        <f>MAX((AdjBaseCC!AF$7+AdjBaseCC!AF$9)*IniBaseCC!CJ24-IniBaseCC!AA24,0)</f>
        <v>981534.89272410423</v>
      </c>
      <c r="BG22" s="600">
        <f>MAX((AdjBaseCC!AG$7+AdjBaseCC!AG$9)*IniBaseCC!CK24-IniBaseCC!AB24,0)</f>
        <v>837535.45147692878</v>
      </c>
      <c r="BH22" s="600">
        <f>MAX((AdjBaseCC!AH$7+AdjBaseCC!AH$9)*IniBaseCC!CL24-IniBaseCC!AC24,0)</f>
        <v>925841.86829197919</v>
      </c>
      <c r="BI22" s="600">
        <f>MAX((AdjBaseCC!AI$7+AdjBaseCC!AI$9)*IniBaseCC!CM24-IniBaseCC!AD24,0)</f>
        <v>495472.83700688835</v>
      </c>
      <c r="BJ22" s="600">
        <f>MAX((AdjBaseCC!AJ$7+AdjBaseCC!AJ$9)*IniBaseCC!CN24-IniBaseCC!AE24,0)</f>
        <v>316189.0956521742</v>
      </c>
      <c r="BK22" s="600">
        <f>MAX((AdjBaseCC!AK$7+AdjBaseCC!AK$9)*IniBaseCC!CO24-IniBaseCC!AF24,0)</f>
        <v>0</v>
      </c>
      <c r="BL22" s="600">
        <f>MAX((AdjBaseCC!AL$7+AdjBaseCC!AL$9)*IniBaseCC!CP24-IniBaseCC!AG24,0)</f>
        <v>0</v>
      </c>
      <c r="BM22" s="600">
        <f>MAX((AdjBaseCC!AM$7+AdjBaseCC!AM$9)*IniBaseCC!CQ24-IniBaseCC!AH24,0)</f>
        <v>0</v>
      </c>
      <c r="BN22" s="603">
        <f>MAX((AdjBaseCC!AN$7+AdjBaseCC!AN$9)*IniBaseCC!CR24-IniBaseCC!AI24,0)</f>
        <v>0</v>
      </c>
      <c r="BO22" s="600">
        <f>MAX((AdjBaseCC!AO$7+AdjBaseCC!AO$9)*IniBaseCC!CS24-IniBaseCC!AJ24,0)</f>
        <v>0</v>
      </c>
      <c r="BP22" s="600">
        <f>MAX((AdjBaseCC!AP$7+AdjBaseCC!AP$9)*IniBaseCC!CT24-IniBaseCC!AK24,0)</f>
        <v>0</v>
      </c>
      <c r="BQ22" s="600">
        <f>MAX((AdjBaseCC!AQ$7+AdjBaseCC!AQ$9)*IniBaseCC!CU24-IniBaseCC!AL24,0)</f>
        <v>0</v>
      </c>
      <c r="BR22" s="603">
        <f>IFERROR(BF22/SUM(BF$5:BF$182)*BR$4/IniBaseCC!CK24,0)</f>
        <v>7781.0268390853789</v>
      </c>
      <c r="BS22" s="600">
        <f>IFERROR(BG22/SUM(BG$5:BG$182)*BS$4/IniBaseCC!CL24,0)</f>
        <v>2593.0710765456256</v>
      </c>
      <c r="BT22" s="600">
        <f>IFERROR(BH22/SUM(BH$5:BH$182)*BT$4/IniBaseCC!CM24,0)</f>
        <v>5863.7395403437449</v>
      </c>
      <c r="BU22" s="600">
        <f>IFERROR(BI22/SUM(BI$5:BI$182)*BU$4/IniBaseCC!CN24,0)</f>
        <v>956.86011230611985</v>
      </c>
      <c r="BV22" s="600">
        <f>IFERROR(BJ22/SUM(BJ$5:BJ$182)*BV$4/IniBaseCC!CO24,0)</f>
        <v>536.93121830843108</v>
      </c>
      <c r="BW22" s="600">
        <f>IFERROR(BK22/SUM(BK$5:BK$182)*BW$4/IniBaseCC!CP24,0)</f>
        <v>0</v>
      </c>
      <c r="BX22" s="600">
        <f>IFERROR(BL22/SUM(BL$5:BL$182)*BX$4/IniBaseCC!CQ24,0)</f>
        <v>0</v>
      </c>
      <c r="BY22" s="603">
        <f>IFERROR(BM22/SUM(BM$5:BM$182)*BY$4/IniBaseCC!CR24,0)</f>
        <v>0</v>
      </c>
      <c r="BZ22" s="600">
        <f>IFERROR(BN22/SUM(BN$5:BN$182)*BZ$4/IniBaseCC!CS24,0)</f>
        <v>0</v>
      </c>
      <c r="CA22" s="600">
        <f>IFERROR(BO22/SUM(BO$5:BO$182)*CA$4/IniBaseCC!CT24,0)</f>
        <v>0</v>
      </c>
      <c r="CB22" s="600">
        <f>IFERROR(BP22/SUM(BP$5:BP$182)*CB$4/IniBaseCC!CU24,0)</f>
        <v>0</v>
      </c>
      <c r="CC22" s="603">
        <f>(IniBaseCC!CW24+AT22)*P22</f>
        <v>19193.222190457447</v>
      </c>
      <c r="CD22" s="600">
        <f>((IniBaseCC!CX24+AU22)-(BR22/Q22))*Q22</f>
        <v>8205.6608377736302</v>
      </c>
      <c r="CE22" s="600">
        <f>((IniBaseCC!CY24+AV22)-(BS22/R22))*R22</f>
        <v>15405.368716589202</v>
      </c>
      <c r="CF22" s="600">
        <f>((IniBaseCC!CZ24+AW22)-(BT22/S22))*S22</f>
        <v>12341.090419694036</v>
      </c>
      <c r="CG22" s="600">
        <f>((IniBaseCC!DA24+AX22)-(BU22/T22))*T22</f>
        <v>17734.37347097366</v>
      </c>
      <c r="CH22" s="600">
        <f>((IniBaseCC!DB24+AY22)-(BV22/U22))*U22</f>
        <v>20085.780915025134</v>
      </c>
      <c r="CI22" s="600">
        <f>((IniBaseCC!DC24+AZ22)-(BW22/V22))*V22</f>
        <v>23751.412148946514</v>
      </c>
      <c r="CJ22" s="601">
        <f>((IniBaseCC!DD24+BA22)-(BX22/W22))*W22</f>
        <v>31899.065769639892</v>
      </c>
      <c r="CK22" s="600">
        <f>((IniBaseCC!DE24+BB22)-(BY22/Y22))*Y22</f>
        <v>30891.666472522273</v>
      </c>
      <c r="CL22" s="600">
        <f>((IniBaseCC!DF24+BC22)-(BZ22/Z22))*Z22</f>
        <v>31353.170998822941</v>
      </c>
      <c r="CM22" s="600">
        <f>((IniBaseCC!DG24+BD22)-(CA22/AA22))*AA22</f>
        <v>31797.714010773889</v>
      </c>
      <c r="CN22" s="601">
        <f>((IniBaseCC!DH24+BE22)-(CB22/AB22))*AB22</f>
        <v>32448.871936200823</v>
      </c>
      <c r="CO22" s="600">
        <f>CC22*IniBaseCC!CJ24</f>
        <v>2725437.5510449577</v>
      </c>
      <c r="CP22" s="600">
        <f>IniBaseCC!CJ24*CD22</f>
        <v>1165203.8389638555</v>
      </c>
      <c r="CQ22" s="600">
        <f>IniBaseCC!CK24*CE22</f>
        <v>2079724.7767395424</v>
      </c>
      <c r="CR22" s="600">
        <f>IniBaseCC!CL24*CF22</f>
        <v>1666047.2066586949</v>
      </c>
      <c r="CS22" s="600">
        <f>IniBaseCC!CM24*CG22</f>
        <v>2518281.0328782597</v>
      </c>
      <c r="CT22" s="600">
        <f>IniBaseCC!CN24*CH22</f>
        <v>2832095.1090185437</v>
      </c>
      <c r="CU22" s="600">
        <f>IniBaseCC!CO24*CI22</f>
        <v>3016429.3429162074</v>
      </c>
      <c r="CV22" s="601">
        <f>IniBaseCC!CP24*CJ22</f>
        <v>3349401.9058121885</v>
      </c>
      <c r="CW22" s="600">
        <f>IniBaseCC!CQ24*CK22</f>
        <v>3614324.9772851057</v>
      </c>
      <c r="CX22" s="600">
        <f>IniBaseCC!CR24*CL22</f>
        <v>3736069.2810190083</v>
      </c>
      <c r="CY22" s="600">
        <f>IniBaseCC!CS24*CM22</f>
        <v>3857750.2343600229</v>
      </c>
      <c r="CZ22" s="600">
        <f>IniBaseCC!CT24*CN22</f>
        <v>4006865.6466453215</v>
      </c>
      <c r="DA22" s="603">
        <f t="shared" si="5"/>
        <v>19193.222190457447</v>
      </c>
      <c r="DB22" s="600">
        <f t="shared" si="6"/>
        <v>8205.6608377736302</v>
      </c>
      <c r="DC22" s="600">
        <f>IF(IniBaseCC!EI24&gt;IniBaseCC!EJ24,MIN((AdjBaseCC!DB22-(AdjBaseCC!$DG$1*(IniBaseCC!EI24-IniBaseCC!EJ24))),AdjBaseCC!CE22),MAX((AdjBaseCC!DB22-(AdjBaseCC!$DG$1*(IniBaseCC!EI24-IniBaseCC!EJ24))),AdjBaseCC!CE22))</f>
        <v>15405.368716589202</v>
      </c>
      <c r="DD22" s="600">
        <f>IF(IniBaseCC!EJ24&gt;IniBaseCC!EK24,MIN((AdjBaseCC!DC22-(AdjBaseCC!$DG$1*(IniBaseCC!EJ24-IniBaseCC!EK24))),AdjBaseCC!CF22),MAX((AdjBaseCC!DC22-(AdjBaseCC!$DG$1*(IniBaseCC!EJ24-IniBaseCC!EK24))),AdjBaseCC!CF22))</f>
        <v>12341.090419694036</v>
      </c>
      <c r="DE22" s="600">
        <f>IF(IniBaseCC!EK24&gt;IniBaseCC!EL24,MIN((AdjBaseCC!DD22-(AdjBaseCC!$DG$1*(IniBaseCC!EK24-IniBaseCC!EL24))),AdjBaseCC!CG22),MAX((AdjBaseCC!DD22-(AdjBaseCC!$DG$1*(IniBaseCC!EK24-IniBaseCC!EL24))),AdjBaseCC!CG22))</f>
        <v>17734.37347097366</v>
      </c>
      <c r="DF22" s="600">
        <f>IF(IniBaseCC!EL24&gt;IniBaseCC!EM24,MIN((AdjBaseCC!DE22-(AdjBaseCC!$DG$1*(IniBaseCC!EL24-IniBaseCC!EM24))),AdjBaseCC!CH22),MAX((AdjBaseCC!DE22-(AdjBaseCC!$DG$1*(IniBaseCC!EL24-IniBaseCC!EM24))),AdjBaseCC!CH22))</f>
        <v>20085.780915025134</v>
      </c>
      <c r="DG22" s="600">
        <f>IF(IniBaseCC!EM24&gt;IniBaseCC!EN24,MIN((AdjBaseCC!DF22-(AdjBaseCC!$DG$1*(IniBaseCC!EM24-IniBaseCC!EN24))),AdjBaseCC!CI22),MAX((AdjBaseCC!DF22-(AdjBaseCC!$DG$1*(IniBaseCC!EM24-IniBaseCC!EN24))),AdjBaseCC!CI22))</f>
        <v>23751.412148946514</v>
      </c>
      <c r="DH22" s="600">
        <f>IF(IniBaseCC!EN24&gt;IniBaseCC!EO24,MIN((AdjBaseCC!DG22-(AdjBaseCC!$DG$1*(IniBaseCC!EN24-IniBaseCC!EO24))),AdjBaseCC!CJ22),MAX((AdjBaseCC!DG22-(AdjBaseCC!$DG$1*(IniBaseCC!EN24-IniBaseCC!EO24))),AdjBaseCC!CJ22))</f>
        <v>31899.065769639892</v>
      </c>
      <c r="DI22" s="603">
        <f>IF(IniBaseCC!EO24&gt;IniBaseCC!EP24,MIN((AdjBaseCC!DH22-(AdjBaseCC!$DG$1*(IniBaseCC!EO24-IniBaseCC!EP24))),AdjBaseCC!CK22),MAX((AdjBaseCC!DH22-(AdjBaseCC!$DG$1*(IniBaseCC!EO24-IniBaseCC!EP24))),AdjBaseCC!CK22))</f>
        <v>30891.666472522273</v>
      </c>
      <c r="DJ22" s="600">
        <f>IF(IniBaseCC!EP24&gt;IniBaseCC!EQ24,MIN((AdjBaseCC!DI22-(AdjBaseCC!$DG$1*(IniBaseCC!EP24-IniBaseCC!EQ24))),AdjBaseCC!CL22),MAX((AdjBaseCC!DI22-(AdjBaseCC!$DG$1*(IniBaseCC!EP24-IniBaseCC!EQ24))),AdjBaseCC!CL22))</f>
        <v>31353.170998822941</v>
      </c>
      <c r="DK22" s="600">
        <f>IF(IniBaseCC!EQ24&gt;IniBaseCC!ER24,MIN((AdjBaseCC!DJ22-(AdjBaseCC!$DG$1*(IniBaseCC!EQ24-IniBaseCC!ER24))),AdjBaseCC!CM22),MAX((AdjBaseCC!DJ22-(AdjBaseCC!$DG$1*(IniBaseCC!EQ24-IniBaseCC!ER24))),AdjBaseCC!CM22))</f>
        <v>31797.714010773889</v>
      </c>
      <c r="DL22" s="600">
        <f>IF(IniBaseCC!ER24&gt;IniBaseCC!ES24,MIN((AdjBaseCC!DK22-(AdjBaseCC!$DG$1*(IniBaseCC!ER24-IniBaseCC!ES24))),AdjBaseCC!CN22),MAX((AdjBaseCC!DK22-(AdjBaseCC!$DG$1*(IniBaseCC!ER24-IniBaseCC!ES24))),AdjBaseCC!CN22))</f>
        <v>32448.871936200823</v>
      </c>
      <c r="DM22" s="603">
        <f>DA22*IniBaseCC!CJ24</f>
        <v>2725437.5510449577</v>
      </c>
      <c r="DN22" s="600">
        <f>DB22*IniBaseCC!CJ24</f>
        <v>1165203.8389638555</v>
      </c>
      <c r="DO22" s="600">
        <f>DC22*IniBaseCC!CK24</f>
        <v>2079724.7767395424</v>
      </c>
      <c r="DP22" s="600">
        <f>DD22*IniBaseCC!CL24</f>
        <v>1666047.2066586949</v>
      </c>
      <c r="DQ22" s="600">
        <f>DE22*IniBaseCC!CM24</f>
        <v>2518281.0328782597</v>
      </c>
      <c r="DR22" s="600">
        <f>DF22*IniBaseCC!CN24</f>
        <v>2832095.1090185437</v>
      </c>
      <c r="DS22" s="600">
        <f>DG22*IniBaseCC!CO24</f>
        <v>3016429.3429162074</v>
      </c>
      <c r="DT22" s="600">
        <f>DH22*IniBaseCC!CP24</f>
        <v>3349401.9058121885</v>
      </c>
      <c r="DU22" s="603">
        <f>DI22*IniBaseCC!CQ24</f>
        <v>3614324.9772851057</v>
      </c>
      <c r="DV22" s="600">
        <f>DJ22*IniBaseCC!CR24</f>
        <v>3736069.2810190083</v>
      </c>
      <c r="DW22" s="600">
        <f>DK22*IniBaseCC!CS24</f>
        <v>3857750.2343600229</v>
      </c>
      <c r="DX22" s="601">
        <f>DL22*IniBaseCC!CT24</f>
        <v>4006865.6466453215</v>
      </c>
      <c r="DZ22" s="112" t="s">
        <v>17</v>
      </c>
      <c r="EA22" s="89">
        <f t="shared" si="7"/>
        <v>0.65743669387918746</v>
      </c>
      <c r="EB22" s="7">
        <f>IFERROR(AdjBaseCC!CO22/IniBaseCC!AA24,"")</f>
        <v>1.0767794533070618</v>
      </c>
      <c r="EC22" s="7">
        <f>IFERROR(AdjBaseCC!CP22/IniBaseCC!AB24,"")</f>
        <v>0.43945611976605242</v>
      </c>
      <c r="ED22" s="7">
        <f>IFERROR(AdjBaseCC!CQ22/IniBaseCC!AC24,"")</f>
        <v>0.80699508084582039</v>
      </c>
      <c r="EE22" s="7">
        <f>IFERROR(AdjBaseCC!CR22/IniBaseCC!AD24,"")</f>
        <v>0.52194428658211833</v>
      </c>
      <c r="EF22" s="7">
        <f>IFERROR(AdjBaseCC!CS22/IniBaseCC!AE24,"")</f>
        <v>0.72898504730731439</v>
      </c>
      <c r="EG22" s="7">
        <f>IFERROR(AdjBaseCC!CT22/IniBaseCC!AF24,"")</f>
        <v>0.78980293489463194</v>
      </c>
      <c r="EH22" s="10">
        <f t="shared" si="8"/>
        <v>0.81783579413075336</v>
      </c>
      <c r="EI22" s="7">
        <f>IFERROR(CU22/IniBaseCC!AG24,"")</f>
        <v>0.76310221228075825</v>
      </c>
      <c r="EJ22" s="7">
        <f>IFERROR(CW22/IniBaseCC!AI24,"")</f>
        <v>0.8255126340807053</v>
      </c>
      <c r="EK22" s="7">
        <f>IFERROR(CX22/IniBaseCC!AJ24,"")</f>
        <v>0.82868101597703303</v>
      </c>
      <c r="EL22" s="7">
        <f>IFERROR(CY22/IniBaseCC!AK24,"")</f>
        <v>0.83165791260132338</v>
      </c>
      <c r="EM22" s="19">
        <f>IFERROR(CZ22/IniBaseCC!AL24,"")</f>
        <v>0.84022519571394638</v>
      </c>
      <c r="EO22" s="107"/>
      <c r="EP22" s="107"/>
      <c r="EQ22" s="107"/>
      <c r="ER22" s="107"/>
      <c r="ES22" s="107"/>
    </row>
    <row r="23" spans="1:164" s="118" customFormat="1" x14ac:dyDescent="0.25">
      <c r="A23" s="107">
        <v>21</v>
      </c>
      <c r="B23" s="60" t="s">
        <v>18</v>
      </c>
      <c r="C23" s="157">
        <v>223.91140379999999</v>
      </c>
      <c r="D23" s="158">
        <v>215.01747510000001</v>
      </c>
      <c r="E23" s="158">
        <v>242.44514910000001</v>
      </c>
      <c r="F23" s="158">
        <v>203.88978929999999</v>
      </c>
      <c r="G23" s="158">
        <v>210.6029504</v>
      </c>
      <c r="H23" s="158">
        <v>198.9887999</v>
      </c>
      <c r="I23" s="158">
        <v>214.2502877</v>
      </c>
      <c r="J23" s="158">
        <v>197.24909036796655</v>
      </c>
      <c r="K23" s="158">
        <v>199.3705371967271</v>
      </c>
      <c r="L23" s="157">
        <f t="shared" si="4"/>
        <v>194.01733147308823</v>
      </c>
      <c r="M23" s="158">
        <f t="shared" si="4"/>
        <v>190.4713425929358</v>
      </c>
      <c r="N23" s="159">
        <f t="shared" si="4"/>
        <v>186.92535371278245</v>
      </c>
      <c r="O23" s="158"/>
      <c r="P23" s="564">
        <f>INDEX(EquitySolution!$V$13:$BT$173,ROW(19:19),(1+EquitySolution!$CB$12))</f>
        <v>0.85638240398777543</v>
      </c>
      <c r="Q23" s="69">
        <f>INDEX(EquitySolution!$V$13:$BT$173,ROW(19:19),(1+EquitySolution!$CB$12))</f>
        <v>0.85638240398777543</v>
      </c>
      <c r="R23" s="300">
        <f>INDEX(EquitySolution!$V$13:$BT$173,ROW(19:19),(1+EquitySolution!$CB$12)+2)</f>
        <v>0.88794321700459056</v>
      </c>
      <c r="S23" s="300">
        <f>INDEX(EquitySolution!$V$13:$BT$173,ROW(19:19),(1+EquitySolution!$CB$12)+3)</f>
        <v>0.89239419637142414</v>
      </c>
      <c r="T23" s="300">
        <f>INDEX(EquitySolution!$V$13:$BT$173,ROW(19:19),(1+EquitySolution!$CB$12)+4)</f>
        <v>0.8786679776021824</v>
      </c>
      <c r="U23" s="300">
        <f>INDEX(EquitySolution!$V$13:$BT$173,ROW(19:19),(1+EquitySolution!$CB$12)+5)</f>
        <v>0.89796306268091086</v>
      </c>
      <c r="V23" s="2">
        <f>INDEX(EquitySolution!$V$13:$BT$173,ROW(19:19),(1+EquitySolution!$CB$12)+6)</f>
        <v>0.89460345158549814</v>
      </c>
      <c r="W23" s="2">
        <f>INDEX(EquitySolution!$V$13:$BT$173,ROW(19:19),(1+EquitySolution!$CB$12)+6)</f>
        <v>0.89460345158549814</v>
      </c>
      <c r="X23" s="2">
        <f>INDEX(EquitySolution!$V$13:$BT$173,ROW(19:19),(1+EquitySolution!$CB$12)+6)</f>
        <v>0.89460345158549814</v>
      </c>
      <c r="Y23" s="567">
        <f>INDEX(EquitySolution!$V$13:$BT$173,ROW(19:19),(1+EquitySolution!$CB$12)+7)</f>
        <v>0.90041576985141814</v>
      </c>
      <c r="Z23" s="372">
        <f>INDEX(EquitySolution!$V$13:$BT$173,ROW(19:19),(1+EquitySolution!$CB$12)+8)</f>
        <v>0.89277813640547177</v>
      </c>
      <c r="AA23" s="372">
        <f>INDEX(EquitySolution!$V$13:$BT$173,ROW(19:19),(1+EquitySolution!$CB$12)+9)</f>
        <v>0.89874988437820602</v>
      </c>
      <c r="AB23" s="371">
        <f>INDEX(EquitySolution!$V$13:$BT$173,ROW(19:19),(1+EquitySolution!$CB$12)+10)</f>
        <v>0.90022472887407334</v>
      </c>
      <c r="AS23" s="60" t="s">
        <v>18</v>
      </c>
      <c r="AT23" s="600">
        <v>0</v>
      </c>
      <c r="AU23" s="600">
        <f>MAX(-(AdjBaseCC!$BU$1),(IniBaseCC!DW25-AF$9+IniBaseCC!DK25-AdjBaseCC!AF$7))</f>
        <v>-4000</v>
      </c>
      <c r="AV23" s="600">
        <f>MAX(-(AdjBaseCC!$BU$1),(IniBaseCC!DX25-AG$9+IniBaseCC!DL25-AdjBaseCC!AG$7))</f>
        <v>-4000</v>
      </c>
      <c r="AW23" s="600">
        <f>MAX(-(AdjBaseCC!$BU$1),(IniBaseCC!DY25-AH$9+IniBaseCC!DM25-AdjBaseCC!AH$7))</f>
        <v>-4000</v>
      </c>
      <c r="AX23" s="600">
        <f>MAX(-(AdjBaseCC!$BU$1),(IniBaseCC!DZ25-AI$9+IniBaseCC!DN25-AdjBaseCC!AI$7))</f>
        <v>-4000</v>
      </c>
      <c r="AY23" s="600">
        <f>MAX(-(AdjBaseCC!$BU$1),(IniBaseCC!EA25-AJ$9+IniBaseCC!DO25-AdjBaseCC!AJ$7))</f>
        <v>-2563.7698595576499</v>
      </c>
      <c r="AZ23" s="600">
        <f>MAX(-(AdjBaseCC!$BU$1),(IniBaseCC!EB25-AK$9+IniBaseCC!DP25-AdjBaseCC!AK$7))</f>
        <v>6079.503992838374</v>
      </c>
      <c r="BA23" s="601">
        <f>MAX(-(AdjBaseCC!$BU$1),(IniBaseCC!EC25-AL$9+IniBaseCC!DQ25-AdjBaseCC!AL$7))</f>
        <v>17913.606810704958</v>
      </c>
      <c r="BB23" s="600">
        <f>MAX(-(AdjBaseCC!$BU$1),(IniBaseCC!ED25-AM$9+IniBaseCC!DR25-AdjBaseCC!AM$7))</f>
        <v>14538.379338866147</v>
      </c>
      <c r="BC23" s="600">
        <f>MAX(-(AdjBaseCC!$BU$1),(IniBaseCC!EE25-AN$9+IniBaseCC!DS25-AdjBaseCC!AN$7))</f>
        <v>14641.067459718171</v>
      </c>
      <c r="BD23" s="600">
        <f>MAX(-(AdjBaseCC!$BU$1),(IniBaseCC!EF25-AO$9+IniBaseCC!DT25-AdjBaseCC!AO$7))</f>
        <v>14740.097706414477</v>
      </c>
      <c r="BE23" s="601">
        <f>MAX(-(AdjBaseCC!$BU$1),(IniBaseCC!EG25-AP$9+IniBaseCC!DU25-AdjBaseCC!AP$7))</f>
        <v>14835.662105648147</v>
      </c>
      <c r="BF23" s="600">
        <f>MAX((AdjBaseCC!AF$7+AdjBaseCC!AF$9)*IniBaseCC!CJ25-IniBaseCC!AA25,0)</f>
        <v>160345.7047115062</v>
      </c>
      <c r="BG23" s="600">
        <f>MAX((AdjBaseCC!AG$7+AdjBaseCC!AG$9)*IniBaseCC!CK25-IniBaseCC!AB25,0)</f>
        <v>159591.52017504344</v>
      </c>
      <c r="BH23" s="600">
        <f>MAX((AdjBaseCC!AH$7+AdjBaseCC!AH$9)*IniBaseCC!CL25-IniBaseCC!AC25,0)</f>
        <v>98553.327082131174</v>
      </c>
      <c r="BI23" s="600">
        <f>MAX((AdjBaseCC!AI$7+AdjBaseCC!AI$9)*IniBaseCC!CM25-IniBaseCC!AD25,0)</f>
        <v>70042.724514715141</v>
      </c>
      <c r="BJ23" s="600">
        <f>MAX((AdjBaseCC!AJ$7+AdjBaseCC!AJ$9)*IniBaseCC!CN25-IniBaseCC!AE25,0)</f>
        <v>28201.468455134134</v>
      </c>
      <c r="BK23" s="600">
        <f>MAX((AdjBaseCC!AK$7+AdjBaseCC!AK$9)*IniBaseCC!CO25-IniBaseCC!AF25,0)</f>
        <v>0</v>
      </c>
      <c r="BL23" s="600">
        <f>MAX((AdjBaseCC!AL$7+AdjBaseCC!AL$9)*IniBaseCC!CP25-IniBaseCC!AG25,0)</f>
        <v>0</v>
      </c>
      <c r="BM23" s="600">
        <f>MAX((AdjBaseCC!AM$7+AdjBaseCC!AM$9)*IniBaseCC!CQ25-IniBaseCC!AH25,0)</f>
        <v>0</v>
      </c>
      <c r="BN23" s="603">
        <f>MAX((AdjBaseCC!AN$7+AdjBaseCC!AN$9)*IniBaseCC!CR25-IniBaseCC!AI25,0)</f>
        <v>0</v>
      </c>
      <c r="BO23" s="600">
        <f>MAX((AdjBaseCC!AO$7+AdjBaseCC!AO$9)*IniBaseCC!CS25-IniBaseCC!AJ25,0)</f>
        <v>0</v>
      </c>
      <c r="BP23" s="600">
        <f>MAX((AdjBaseCC!AP$7+AdjBaseCC!AP$9)*IniBaseCC!CT25-IniBaseCC!AK25,0)</f>
        <v>0</v>
      </c>
      <c r="BQ23" s="600">
        <f>MAX((AdjBaseCC!AQ$7+AdjBaseCC!AQ$9)*IniBaseCC!CU25-IniBaseCC!AL25,0)</f>
        <v>0</v>
      </c>
      <c r="BR23" s="603">
        <f>IFERROR(BF23/SUM(BF$5:BF$182)*BR$4/IniBaseCC!CK25,0)</f>
        <v>10725.123130747632</v>
      </c>
      <c r="BS23" s="600">
        <f>IFERROR(BG23/SUM(BG$5:BG$182)*BS$4/IniBaseCC!CL25,0)</f>
        <v>4764.6035102362712</v>
      </c>
      <c r="BT23" s="600">
        <f>IFERROR(BH23/SUM(BH$5:BH$182)*BT$4/IniBaseCC!CM25,0)</f>
        <v>6817.9551049472029</v>
      </c>
      <c r="BU23" s="600">
        <f>IFERROR(BI23/SUM(BI$5:BI$182)*BU$4/IniBaseCC!CN25,0)</f>
        <v>1733.8760945797078</v>
      </c>
      <c r="BV23" s="600">
        <f>IFERROR(BJ23/SUM(BJ$5:BJ$182)*BV$4/IniBaseCC!CO25,0)</f>
        <v>675.77901467391018</v>
      </c>
      <c r="BW23" s="600">
        <f>IFERROR(BK23/SUM(BK$5:BK$182)*BW$4/IniBaseCC!CP25,0)</f>
        <v>0</v>
      </c>
      <c r="BX23" s="600">
        <f>IFERROR(BL23/SUM(BL$5:BL$182)*BX$4/IniBaseCC!CQ25,0)</f>
        <v>0</v>
      </c>
      <c r="BY23" s="603">
        <f>IFERROR(BM23/SUM(BM$5:BM$182)*BY$4/IniBaseCC!CR25,0)</f>
        <v>0</v>
      </c>
      <c r="BZ23" s="600">
        <f>IFERROR(BN23/SUM(BN$5:BN$182)*BZ$4/IniBaseCC!CS25,0)</f>
        <v>0</v>
      </c>
      <c r="CA23" s="600">
        <f>IFERROR(BO23/SUM(BO$5:BO$182)*CA$4/IniBaseCC!CT25,0)</f>
        <v>0</v>
      </c>
      <c r="CB23" s="600">
        <f>IFERROR(BP23/SUM(BP$5:BP$182)*CB$4/IniBaseCC!CU25,0)</f>
        <v>0</v>
      </c>
      <c r="CC23" s="603">
        <f>(IniBaseCC!CW25+AT23)*P23</f>
        <v>20504.052197198791</v>
      </c>
      <c r="CD23" s="600">
        <f>((IniBaseCC!CX25+AU23)-(BR23/Q23))*Q23</f>
        <v>6353.3994505000583</v>
      </c>
      <c r="CE23" s="600">
        <f>((IniBaseCC!CY25+AV23)-(BS23/R23))*R23</f>
        <v>13911.312137228359</v>
      </c>
      <c r="CF23" s="600">
        <f>((IniBaseCC!CZ25+AW23)-(BT23/S23))*S23</f>
        <v>12052.867160195499</v>
      </c>
      <c r="CG23" s="600">
        <f>((IniBaseCC!DA25+AX23)-(BU23/T23))*T23</f>
        <v>16922.373656157597</v>
      </c>
      <c r="CH23" s="600">
        <f>((IniBaseCC!DB25+AY23)-(BV23/U23))*U23</f>
        <v>20412.301859915886</v>
      </c>
      <c r="CI23" s="600">
        <f>((IniBaseCC!DC25+AZ23)-(BW23/V23))*V23</f>
        <v>29127.269985630748</v>
      </c>
      <c r="CJ23" s="601">
        <f>((IniBaseCC!DD25+BA23)-(BX23/W23))*W23</f>
        <v>40118.623579451531</v>
      </c>
      <c r="CK23" s="600">
        <f>((IniBaseCC!DE25+BB23)-(BY23/Y23))*Y23</f>
        <v>37537.766077895736</v>
      </c>
      <c r="CL23" s="600">
        <f>((IniBaseCC!DF25+BC23)-(BZ23/Z23))*Z23</f>
        <v>37644.348497151848</v>
      </c>
      <c r="CM23" s="600">
        <f>((IniBaseCC!DG25+BD23)-(CA23/AA23))*AA23</f>
        <v>38308.742997640846</v>
      </c>
      <c r="CN23" s="601">
        <f>((IniBaseCC!DH25+BE23)-(CB23/AB23))*AB23</f>
        <v>38770.414302311394</v>
      </c>
      <c r="CO23" s="600">
        <f>CC23*IniBaseCC!CJ25</f>
        <v>369072.93954957824</v>
      </c>
      <c r="CP23" s="600">
        <f>IniBaseCC!CJ25*CD23</f>
        <v>114361.19010900105</v>
      </c>
      <c r="CQ23" s="600">
        <f>IniBaseCC!CK25*CE23</f>
        <v>222580.99419565374</v>
      </c>
      <c r="CR23" s="600">
        <f>IniBaseCC!CL25*CF23</f>
        <v>168740.14024273699</v>
      </c>
      <c r="CS23" s="600">
        <f>IniBaseCC!CM25*CG23</f>
        <v>219990.85753004876</v>
      </c>
      <c r="CT23" s="600">
        <f>IniBaseCC!CN25*CH23</f>
        <v>224535.32045907475</v>
      </c>
      <c r="CU23" s="600">
        <f>IniBaseCC!CO25*CI23</f>
        <v>262145.42987067671</v>
      </c>
      <c r="CV23" s="601">
        <f>IniBaseCC!CP25*CJ23</f>
        <v>320948.98863561224</v>
      </c>
      <c r="CW23" s="600">
        <f>IniBaseCC!CQ25*CK23</f>
        <v>300302.12862316589</v>
      </c>
      <c r="CX23" s="600">
        <f>IniBaseCC!CR25*CL23</f>
        <v>306716.65595477819</v>
      </c>
      <c r="CY23" s="600">
        <f>IniBaseCC!CS25*CM23</f>
        <v>317790.00552796992</v>
      </c>
      <c r="CZ23" s="600">
        <f>IniBaseCC!CT25*CN23</f>
        <v>327348.03943514597</v>
      </c>
      <c r="DA23" s="603">
        <f t="shared" si="5"/>
        <v>20504.052197198791</v>
      </c>
      <c r="DB23" s="600">
        <f t="shared" si="6"/>
        <v>6353.3994505000583</v>
      </c>
      <c r="DC23" s="600">
        <f>IF(IniBaseCC!EI25&gt;IniBaseCC!EJ25,MIN((AdjBaseCC!DB23-(AdjBaseCC!$DG$1*(IniBaseCC!EI25-IniBaseCC!EJ25))),AdjBaseCC!CE23),MAX((AdjBaseCC!DB23-(AdjBaseCC!$DG$1*(IniBaseCC!EI25-IniBaseCC!EJ25))),AdjBaseCC!CE23))</f>
        <v>13911.312137228359</v>
      </c>
      <c r="DD23" s="600">
        <f>IF(IniBaseCC!EJ25&gt;IniBaseCC!EK25,MIN((AdjBaseCC!DC23-(AdjBaseCC!$DG$1*(IniBaseCC!EJ25-IniBaseCC!EK25))),AdjBaseCC!CF23),MAX((AdjBaseCC!DC23-(AdjBaseCC!$DG$1*(IniBaseCC!EJ25-IniBaseCC!EK25))),AdjBaseCC!CF23))</f>
        <v>14139.188922942643</v>
      </c>
      <c r="DE23" s="600">
        <f>IF(IniBaseCC!EK25&gt;IniBaseCC!EL25,MIN((AdjBaseCC!DD23-(AdjBaseCC!$DG$1*(IniBaseCC!EK25-IniBaseCC!EL25))),AdjBaseCC!CG23),MAX((AdjBaseCC!DD23-(AdjBaseCC!$DG$1*(IniBaseCC!EK25-IniBaseCC!EL25))),AdjBaseCC!CG23))</f>
        <v>16922.373656157597</v>
      </c>
      <c r="DF23" s="600">
        <f>IF(IniBaseCC!EL25&gt;IniBaseCC!EM25,MIN((AdjBaseCC!DE23-(AdjBaseCC!$DG$1*(IniBaseCC!EL25-IniBaseCC!EM25))),AdjBaseCC!CH23),MAX((AdjBaseCC!DE23-(AdjBaseCC!$DG$1*(IniBaseCC!EL25-IniBaseCC!EM25))),AdjBaseCC!CH23))</f>
        <v>20412.301859915886</v>
      </c>
      <c r="DG23" s="600">
        <f>IF(IniBaseCC!EM25&gt;IniBaseCC!EN25,MIN((AdjBaseCC!DF23-(AdjBaseCC!$DG$1*(IniBaseCC!EM25-IniBaseCC!EN25))),AdjBaseCC!CI23),MAX((AdjBaseCC!DF23-(AdjBaseCC!$DG$1*(IniBaseCC!EM25-IniBaseCC!EN25))),AdjBaseCC!CI23))</f>
        <v>29127.269985630748</v>
      </c>
      <c r="DH23" s="600">
        <f>IF(IniBaseCC!EN25&gt;IniBaseCC!EO25,MIN((AdjBaseCC!DG23-(AdjBaseCC!$DG$1*(IniBaseCC!EN25-IniBaseCC!EO25))),AdjBaseCC!CJ23),MAX((AdjBaseCC!DG23-(AdjBaseCC!$DG$1*(IniBaseCC!EN25-IniBaseCC!EO25))),AdjBaseCC!CJ23))</f>
        <v>40118.623579451531</v>
      </c>
      <c r="DI23" s="603">
        <f>IF(IniBaseCC!EO25&gt;IniBaseCC!EP25,MIN((AdjBaseCC!DH23-(AdjBaseCC!$DG$1*(IniBaseCC!EO25-IniBaseCC!EP25))),AdjBaseCC!CK23),MAX((AdjBaseCC!DH23-(AdjBaseCC!$DG$1*(IniBaseCC!EO25-IniBaseCC!EP25))),AdjBaseCC!CK23))</f>
        <v>37537.766077895736</v>
      </c>
      <c r="DJ23" s="600">
        <f>IF(IniBaseCC!EP25&gt;IniBaseCC!EQ25,MIN((AdjBaseCC!DI23-(AdjBaseCC!$DG$1*(IniBaseCC!EP25-IniBaseCC!EQ25))),AdjBaseCC!CL23),MAX((AdjBaseCC!DI23-(AdjBaseCC!$DG$1*(IniBaseCC!EP25-IniBaseCC!EQ25))),AdjBaseCC!CL23))</f>
        <v>37644.348497151848</v>
      </c>
      <c r="DK23" s="600">
        <f>IF(IniBaseCC!EQ25&gt;IniBaseCC!ER25,MIN((AdjBaseCC!DJ23-(AdjBaseCC!$DG$1*(IniBaseCC!EQ25-IniBaseCC!ER25))),AdjBaseCC!CM23),MAX((AdjBaseCC!DJ23-(AdjBaseCC!$DG$1*(IniBaseCC!EQ25-IniBaseCC!ER25))),AdjBaseCC!CM23))</f>
        <v>38308.742997640846</v>
      </c>
      <c r="DL23" s="600">
        <f>IF(IniBaseCC!ER25&gt;IniBaseCC!ES25,MIN((AdjBaseCC!DK23-(AdjBaseCC!$DG$1*(IniBaseCC!ER25-IniBaseCC!ES25))),AdjBaseCC!CN23),MAX((AdjBaseCC!DK23-(AdjBaseCC!$DG$1*(IniBaseCC!ER25-IniBaseCC!ES25))),AdjBaseCC!CN23))</f>
        <v>38770.414302311394</v>
      </c>
      <c r="DM23" s="603">
        <f>DA23*IniBaseCC!CJ25</f>
        <v>369072.93954957824</v>
      </c>
      <c r="DN23" s="600">
        <f>DB23*IniBaseCC!CJ25</f>
        <v>114361.19010900105</v>
      </c>
      <c r="DO23" s="600">
        <f>DC23*IniBaseCC!CK25</f>
        <v>222580.99419565374</v>
      </c>
      <c r="DP23" s="600">
        <f>DD23*IniBaseCC!CL25</f>
        <v>197948.644921197</v>
      </c>
      <c r="DQ23" s="600">
        <f>DE23*IniBaseCC!CM25</f>
        <v>219990.85753004876</v>
      </c>
      <c r="DR23" s="600">
        <f>DF23*IniBaseCC!CN25</f>
        <v>224535.32045907475</v>
      </c>
      <c r="DS23" s="600">
        <f>DG23*IniBaseCC!CO25</f>
        <v>262145.42987067671</v>
      </c>
      <c r="DT23" s="600">
        <f>DH23*IniBaseCC!CP25</f>
        <v>320948.98863561224</v>
      </c>
      <c r="DU23" s="603">
        <f>DI23*IniBaseCC!CQ25</f>
        <v>300302.12862316589</v>
      </c>
      <c r="DV23" s="600">
        <f>DJ23*IniBaseCC!CR25</f>
        <v>306716.65595477819</v>
      </c>
      <c r="DW23" s="600">
        <f>DK23*IniBaseCC!CS25</f>
        <v>317790.00552796992</v>
      </c>
      <c r="DX23" s="601">
        <f>DL23*IniBaseCC!CT25</f>
        <v>327348.03943514597</v>
      </c>
      <c r="DZ23" s="60" t="s">
        <v>18</v>
      </c>
      <c r="EA23" s="68">
        <f t="shared" si="7"/>
        <v>0.70027427662434172</v>
      </c>
      <c r="EB23" s="373">
        <f>IFERROR(AdjBaseCC!CO23/IniBaseCC!AA25,"")</f>
        <v>1.2953654719939711</v>
      </c>
      <c r="EC23" s="373">
        <f>IFERROR(AdjBaseCC!CP23/IniBaseCC!AB25,"")</f>
        <v>0.45038275877835954</v>
      </c>
      <c r="ED23" s="373">
        <f>IFERROR(AdjBaseCC!CQ23/IniBaseCC!AC25,"")</f>
        <v>0.84082621892683029</v>
      </c>
      <c r="EE23" s="373">
        <f>IFERROR(AdjBaseCC!CR23/IniBaseCC!AD25,"")</f>
        <v>0.63070287857554486</v>
      </c>
      <c r="EF23" s="373">
        <f>IFERROR(AdjBaseCC!CS23/IniBaseCC!AE25,"")</f>
        <v>0.82713902352198687</v>
      </c>
      <c r="EG23" s="373">
        <f>IFERROR(AdjBaseCC!CT23/IniBaseCC!AF25,"")</f>
        <v>0.75232050331898648</v>
      </c>
      <c r="EH23" s="374">
        <f t="shared" si="8"/>
        <v>0.83692448800364494</v>
      </c>
      <c r="EI23" s="373">
        <f>IFERROR(CU23/IniBaseCC!AG25,"")</f>
        <v>0.72207221638766639</v>
      </c>
      <c r="EJ23" s="373">
        <f>IFERROR(CW23/IniBaseCC!AI25,"")</f>
        <v>0.8654950558694261</v>
      </c>
      <c r="EK23" s="373">
        <f>IFERROR(CX23/IniBaseCC!AJ25,"")</f>
        <v>0.85981737764578725</v>
      </c>
      <c r="EL23" s="373">
        <f>IFERROR(CY23/IniBaseCC!AK25,"")</f>
        <v>0.86715439390431848</v>
      </c>
      <c r="EM23" s="375">
        <f>IFERROR(CZ23/IniBaseCC!AL25,"")</f>
        <v>0.87008339621102671</v>
      </c>
      <c r="FH23" s="196"/>
    </row>
    <row r="24" spans="1:164" x14ac:dyDescent="0.25">
      <c r="A24" s="107">
        <v>22</v>
      </c>
      <c r="B24" s="112" t="s">
        <v>19</v>
      </c>
      <c r="C24" s="157">
        <v>262.97255589999997</v>
      </c>
      <c r="D24" s="158">
        <v>254.2349873</v>
      </c>
      <c r="E24" s="158">
        <v>260.18273820000002</v>
      </c>
      <c r="F24" s="158">
        <v>251.06831629999999</v>
      </c>
      <c r="G24" s="158">
        <v>247.2266032</v>
      </c>
      <c r="H24" s="158">
        <v>249.7903316</v>
      </c>
      <c r="I24" s="158">
        <v>259.23558300000002</v>
      </c>
      <c r="J24" s="158">
        <v>249.96167194097006</v>
      </c>
      <c r="K24" s="158">
        <v>239.95982162588263</v>
      </c>
      <c r="L24" s="157">
        <f t="shared" si="4"/>
        <v>243.73335837352079</v>
      </c>
      <c r="M24" s="158">
        <f t="shared" si="4"/>
        <v>241.93263873562773</v>
      </c>
      <c r="N24" s="159">
        <f t="shared" si="4"/>
        <v>240.13191909773514</v>
      </c>
      <c r="O24" s="158"/>
      <c r="P24" s="564">
        <f>INDEX(EquitySolution!$V$13:$BT$173,ROW(20:20),(1+EquitySolution!$CB$12))</f>
        <v>0.81582128313870028</v>
      </c>
      <c r="Q24" s="69">
        <f>INDEX(EquitySolution!$V$13:$BT$173,ROW(20:20),(1+EquitySolution!$CB$12))</f>
        <v>0.81582128313870028</v>
      </c>
      <c r="R24" s="69">
        <f>INDEX(EquitySolution!$V$13:$BT$173,ROW(20:20),(1+EquitySolution!$CB$12)+2)</f>
        <v>0.86839500744430387</v>
      </c>
      <c r="S24" s="69">
        <f>INDEX(EquitySolution!$V$13:$BT$173,ROW(20:20),(1+EquitySolution!$CB$12)+3)</f>
        <v>0.87276773617495951</v>
      </c>
      <c r="T24" s="69">
        <f>INDEX(EquitySolution!$V$13:$BT$173,ROW(20:20),(1+EquitySolution!$CB$12)+4)</f>
        <v>0.86979117571130682</v>
      </c>
      <c r="U24" s="69">
        <f>INDEX(EquitySolution!$V$13:$BT$173,ROW(20:20),(1+EquitySolution!$CB$12)+5)</f>
        <v>0.87435250121614438</v>
      </c>
      <c r="V24" s="2">
        <f>INDEX(EquitySolution!$V$13:$BT$173,ROW(20:20),(1+EquitySolution!$CB$12)+6)</f>
        <v>0.87627509204390686</v>
      </c>
      <c r="W24" s="2">
        <f>INDEX(EquitySolution!$V$13:$BT$173,ROW(20:20),(1+EquitySolution!$CB$12)+6)</f>
        <v>0.87627509204390686</v>
      </c>
      <c r="X24" s="2">
        <f>INDEX(EquitySolution!$V$13:$BT$173,ROW(20:20),(1+EquitySolution!$CB$12)+6)</f>
        <v>0.87627509204390686</v>
      </c>
      <c r="Y24" s="350">
        <f>INDEX(EquitySolution!$V$13:$BT$173,ROW(20:20),(1+EquitySolution!$CB$12)+7)</f>
        <v>0.87499207049117445</v>
      </c>
      <c r="Z24" s="2">
        <f>INDEX(EquitySolution!$V$13:$BT$173,ROW(20:20),(1+EquitySolution!$CB$12)+8)</f>
        <v>0.87026518088883753</v>
      </c>
      <c r="AA24" s="2">
        <f>INDEX(EquitySolution!$V$13:$BT$173,ROW(20:20),(1+EquitySolution!$CB$12)+9)</f>
        <v>0.87476883846703801</v>
      </c>
      <c r="AB24" s="3">
        <f>INDEX(EquitySolution!$V$13:$BT$173,ROW(20:20),(1+EquitySolution!$CB$12)+10)</f>
        <v>0.87991176329917375</v>
      </c>
      <c r="AS24" s="112" t="s">
        <v>19</v>
      </c>
      <c r="AT24" s="600">
        <v>0</v>
      </c>
      <c r="AU24" s="600">
        <f>MAX(-(AdjBaseCC!$BU$1),(IniBaseCC!DW26-AF$9+IniBaseCC!DK26-AdjBaseCC!AF$7))</f>
        <v>8836.9243910274345</v>
      </c>
      <c r="AV24" s="600">
        <f>MAX(-(AdjBaseCC!$BU$1),(IniBaseCC!DX26-AG$9+IniBaseCC!DL26-AdjBaseCC!AG$7))</f>
        <v>5090.8313589227982</v>
      </c>
      <c r="AW24" s="600">
        <f>MAX(-(AdjBaseCC!$BU$1),(IniBaseCC!DY26-AH$9+IniBaseCC!DM26-AdjBaseCC!AH$7))</f>
        <v>10275.905208419204</v>
      </c>
      <c r="AX24" s="600">
        <f>MAX(-(AdjBaseCC!$BU$1),(IniBaseCC!DZ26-AI$9+IniBaseCC!DN26-AdjBaseCC!AI$7))</f>
        <v>14906.613613678626</v>
      </c>
      <c r="AY24" s="600">
        <f>MAX(-(AdjBaseCC!$BU$1),(IniBaseCC!EA26-AJ$9+IniBaseCC!DO26-AdjBaseCC!AJ$7))</f>
        <v>19222.890927416571</v>
      </c>
      <c r="AZ24" s="600">
        <f>MAX(-(AdjBaseCC!$BU$1),(IniBaseCC!EB26-AK$9+IniBaseCC!DP26-AdjBaseCC!AK$7))</f>
        <v>15928.389751836803</v>
      </c>
      <c r="BA24" s="601">
        <f>MAX(-(AdjBaseCC!$BU$1),(IniBaseCC!EC26-AL$9+IniBaseCC!DQ26-AdjBaseCC!AL$7))</f>
        <v>25206.256810704959</v>
      </c>
      <c r="BB24" s="600">
        <f>MAX(-(AdjBaseCC!$BU$1),(IniBaseCC!ED26-AM$9+IniBaseCC!DR26-AdjBaseCC!AM$7))</f>
        <v>18998.440742374918</v>
      </c>
      <c r="BC24" s="600">
        <f>MAX(-(AdjBaseCC!$BU$1),(IniBaseCC!EE26-AN$9+IniBaseCC!DS26-AdjBaseCC!AN$7))</f>
        <v>19228.522346126716</v>
      </c>
      <c r="BD24" s="600">
        <f>MAX(-(AdjBaseCC!$BU$1),(IniBaseCC!EF26-AO$9+IniBaseCC!DT26-AdjBaseCC!AO$7))</f>
        <v>19450.408166908775</v>
      </c>
      <c r="BE24" s="601">
        <f>MAX(-(AdjBaseCC!$BU$1),(IniBaseCC!EG26-AP$9+IniBaseCC!DU26-AdjBaseCC!AP$7))</f>
        <v>19664.528457111992</v>
      </c>
      <c r="BF24" s="600">
        <f>MAX((AdjBaseCC!AF$7+AdjBaseCC!AF$9)*IniBaseCC!CJ26-IniBaseCC!AA26,0)</f>
        <v>0</v>
      </c>
      <c r="BG24" s="600">
        <f>MAX((AdjBaseCC!AG$7+AdjBaseCC!AG$9)*IniBaseCC!CK26-IniBaseCC!AB26,0)</f>
        <v>0</v>
      </c>
      <c r="BH24" s="600">
        <f>MAX((AdjBaseCC!AH$7+AdjBaseCC!AH$9)*IniBaseCC!CL26-IniBaseCC!AC26,0)</f>
        <v>0</v>
      </c>
      <c r="BI24" s="600">
        <f>MAX((AdjBaseCC!AI$7+AdjBaseCC!AI$9)*IniBaseCC!CM26-IniBaseCC!AD26,0)</f>
        <v>0</v>
      </c>
      <c r="BJ24" s="600">
        <f>MAX((AdjBaseCC!AJ$7+AdjBaseCC!AJ$9)*IniBaseCC!CN26-IniBaseCC!AE26,0)</f>
        <v>0</v>
      </c>
      <c r="BK24" s="600">
        <f>MAX((AdjBaseCC!AK$7+AdjBaseCC!AK$9)*IniBaseCC!CO26-IniBaseCC!AF26,0)</f>
        <v>0</v>
      </c>
      <c r="BL24" s="600">
        <f>MAX((AdjBaseCC!AL$7+AdjBaseCC!AL$9)*IniBaseCC!CP26-IniBaseCC!AG26,0)</f>
        <v>0</v>
      </c>
      <c r="BM24" s="600">
        <f>MAX((AdjBaseCC!AM$7+AdjBaseCC!AM$9)*IniBaseCC!CQ26-IniBaseCC!AH26,0)</f>
        <v>0</v>
      </c>
      <c r="BN24" s="603">
        <f>MAX((AdjBaseCC!AN$7+AdjBaseCC!AN$9)*IniBaseCC!CR26-IniBaseCC!AI26,0)</f>
        <v>0</v>
      </c>
      <c r="BO24" s="600">
        <f>MAX((AdjBaseCC!AO$7+AdjBaseCC!AO$9)*IniBaseCC!CS26-IniBaseCC!AJ26,0)</f>
        <v>0</v>
      </c>
      <c r="BP24" s="600">
        <f>MAX((AdjBaseCC!AP$7+AdjBaseCC!AP$9)*IniBaseCC!CT26-IniBaseCC!AK26,0)</f>
        <v>0</v>
      </c>
      <c r="BQ24" s="600">
        <f>MAX((AdjBaseCC!AQ$7+AdjBaseCC!AQ$9)*IniBaseCC!CU26-IniBaseCC!AL26,0)</f>
        <v>0</v>
      </c>
      <c r="BR24" s="603">
        <f>IFERROR(BF24/SUM(BF$5:BF$182)*BR$4/IniBaseCC!CK26,0)</f>
        <v>0</v>
      </c>
      <c r="BS24" s="600">
        <f>IFERROR(BG24/SUM(BG$5:BG$182)*BS$4/IniBaseCC!CL26,0)</f>
        <v>0</v>
      </c>
      <c r="BT24" s="600">
        <f>IFERROR(BH24/SUM(BH$5:BH$182)*BT$4/IniBaseCC!CM26,0)</f>
        <v>0</v>
      </c>
      <c r="BU24" s="600">
        <f>IFERROR(BI24/SUM(BI$5:BI$182)*BU$4/IniBaseCC!CN26,0)</f>
        <v>0</v>
      </c>
      <c r="BV24" s="600">
        <f>IFERROR(BJ24/SUM(BJ$5:BJ$182)*BV$4/IniBaseCC!CO26,0)</f>
        <v>0</v>
      </c>
      <c r="BW24" s="600">
        <f>IFERROR(BK24/SUM(BK$5:BK$182)*BW$4/IniBaseCC!CP26,0)</f>
        <v>0</v>
      </c>
      <c r="BX24" s="600">
        <f>IFERROR(BL24/SUM(BL$5:BL$182)*BX$4/IniBaseCC!CQ26,0)</f>
        <v>0</v>
      </c>
      <c r="BY24" s="603">
        <f>IFERROR(BM24/SUM(BM$5:BM$182)*BY$4/IniBaseCC!CR26,0)</f>
        <v>0</v>
      </c>
      <c r="BZ24" s="600">
        <f>IFERROR(BN24/SUM(BN$5:BN$182)*BZ$4/IniBaseCC!CS26,0)</f>
        <v>0</v>
      </c>
      <c r="CA24" s="600">
        <f>IFERROR(BO24/SUM(BO$5:BO$182)*CA$4/IniBaseCC!CT26,0)</f>
        <v>0</v>
      </c>
      <c r="CB24" s="600">
        <f>IFERROR(BP24/SUM(BP$5:BP$182)*CB$4/IniBaseCC!CU26,0)</f>
        <v>0</v>
      </c>
      <c r="CC24" s="603">
        <f>(IniBaseCC!CW26+AT24)*P24</f>
        <v>19532.912043928904</v>
      </c>
      <c r="CD24" s="600">
        <f>((IniBaseCC!CX26+AU24)-(BR24/Q24))*Q24</f>
        <v>26742.263039616577</v>
      </c>
      <c r="CE24" s="600">
        <f>((IniBaseCC!CY26+AV24)-(BS24/R24))*R24</f>
        <v>26159.19499311829</v>
      </c>
      <c r="CF24" s="600">
        <f>((IniBaseCC!CZ26+AW24)-(BT24/S24))*S24</f>
        <v>30915.345009250046</v>
      </c>
      <c r="CG24" s="600">
        <f>((IniBaseCC!DA26+AX24)-(BU24/T24))*T24</f>
        <v>34912.579426170349</v>
      </c>
      <c r="CH24" s="600">
        <f>((IniBaseCC!DB26+AY24)-(BV24/U24))*U24</f>
        <v>39582.82348448797</v>
      </c>
      <c r="CI24" s="600">
        <f>((IniBaseCC!DC26+AZ24)-(BW24/V24))*V24</f>
        <v>37160.852738576723</v>
      </c>
      <c r="CJ24" s="601">
        <f>((IniBaseCC!DD26+BA24)-(BX24/W24))*W24</f>
        <v>45687.053145666505</v>
      </c>
      <c r="CK24" s="600">
        <f>((IniBaseCC!DE26+BB24)-(BY24/Y24))*Y24</f>
        <v>40380.386433444182</v>
      </c>
      <c r="CL24" s="600">
        <f>((IniBaseCC!DF26+BC24)-(BZ24/Z24))*Z24</f>
        <v>40687.382947267419</v>
      </c>
      <c r="CM24" s="600">
        <f>((IniBaseCC!DG26+BD24)-(CA24/AA24))*AA24</f>
        <v>41406.996288863586</v>
      </c>
      <c r="CN24" s="601">
        <f>((IniBaseCC!DH26+BE24)-(CB24/AB24))*AB24</f>
        <v>42144.562284071639</v>
      </c>
      <c r="CO24" s="600">
        <f>CC24*IniBaseCC!CJ26</f>
        <v>1250106.3708114498</v>
      </c>
      <c r="CP24" s="600">
        <f>IniBaseCC!CJ26*CD24</f>
        <v>1711504.8345354609</v>
      </c>
      <c r="CQ24" s="600">
        <f>IniBaseCC!CK26*CE24</f>
        <v>1909621.2344976352</v>
      </c>
      <c r="CR24" s="600">
        <f>IniBaseCC!CL26*CF24</f>
        <v>2164074.1506475033</v>
      </c>
      <c r="CS24" s="600">
        <f>IniBaseCC!CM26*CG24</f>
        <v>2339142.8215534133</v>
      </c>
      <c r="CT24" s="600">
        <f>IniBaseCC!CN26*CH24</f>
        <v>2652049.173460694</v>
      </c>
      <c r="CU24" s="600">
        <f>IniBaseCC!CO26*CI24</f>
        <v>2638420.5444389475</v>
      </c>
      <c r="CV24" s="601">
        <f>IniBaseCC!CP26*CJ24</f>
        <v>2284352.6572833252</v>
      </c>
      <c r="CW24" s="600">
        <f>IniBaseCC!CQ26*CK24</f>
        <v>2301682.0267063184</v>
      </c>
      <c r="CX24" s="600">
        <f>IniBaseCC!CR26*CL24</f>
        <v>2362012.5480809119</v>
      </c>
      <c r="CY24" s="600">
        <f>IniBaseCC!CS26*CM24</f>
        <v>2447377.3065317669</v>
      </c>
      <c r="CZ24" s="600">
        <f>IniBaseCC!CT26*CN24</f>
        <v>2535337.1405554074</v>
      </c>
      <c r="DA24" s="603">
        <f t="shared" si="5"/>
        <v>19532.912043928904</v>
      </c>
      <c r="DB24" s="600">
        <f t="shared" si="6"/>
        <v>26742.263039616577</v>
      </c>
      <c r="DC24" s="600">
        <f>IF(IniBaseCC!EI26&gt;IniBaseCC!EJ26,MIN((AdjBaseCC!DB24-(AdjBaseCC!$DG$1*(IniBaseCC!EI26-IniBaseCC!EJ26))),AdjBaseCC!CE24),MAX((AdjBaseCC!DB24-(AdjBaseCC!$DG$1*(IniBaseCC!EI26-IniBaseCC!EJ26))),AdjBaseCC!CE24))</f>
        <v>26159.19499311829</v>
      </c>
      <c r="DD24" s="600">
        <f>IF(IniBaseCC!EJ26&gt;IniBaseCC!EK26,MIN((AdjBaseCC!DC24-(AdjBaseCC!$DG$1*(IniBaseCC!EJ26-IniBaseCC!EK26))),AdjBaseCC!CF24),MAX((AdjBaseCC!DC24-(AdjBaseCC!$DG$1*(IniBaseCC!EJ26-IniBaseCC!EK26))),AdjBaseCC!CF24))</f>
        <v>30915.345009250046</v>
      </c>
      <c r="DE24" s="600">
        <f>IF(IniBaseCC!EK26&gt;IniBaseCC!EL26,MIN((AdjBaseCC!DD24-(AdjBaseCC!$DG$1*(IniBaseCC!EK26-IniBaseCC!EL26))),AdjBaseCC!CG24),MAX((AdjBaseCC!DD24-(AdjBaseCC!$DG$1*(IniBaseCC!EK26-IniBaseCC!EL26))),AdjBaseCC!CG24))</f>
        <v>34912.579426170349</v>
      </c>
      <c r="DF24" s="600">
        <f>IF(IniBaseCC!EL26&gt;IniBaseCC!EM26,MIN((AdjBaseCC!DE24-(AdjBaseCC!$DG$1*(IniBaseCC!EL26-IniBaseCC!EM26))),AdjBaseCC!CH24),MAX((AdjBaseCC!DE24-(AdjBaseCC!$DG$1*(IniBaseCC!EL26-IniBaseCC!EM26))),AdjBaseCC!CH24))</f>
        <v>39582.82348448797</v>
      </c>
      <c r="DG24" s="600">
        <f>IF(IniBaseCC!EM26&gt;IniBaseCC!EN26,MIN((AdjBaseCC!DF24-(AdjBaseCC!$DG$1*(IniBaseCC!EM26-IniBaseCC!EN26))),AdjBaseCC!CI24),MAX((AdjBaseCC!DF24-(AdjBaseCC!$DG$1*(IniBaseCC!EM26-IniBaseCC!EN26))),AdjBaseCC!CI24))</f>
        <v>37160.852738576723</v>
      </c>
      <c r="DH24" s="600">
        <f>IF(IniBaseCC!EN26&gt;IniBaseCC!EO26,MIN((AdjBaseCC!DG24-(AdjBaseCC!$DG$1*(IniBaseCC!EN26-IniBaseCC!EO26))),AdjBaseCC!CJ24),MAX((AdjBaseCC!DG24-(AdjBaseCC!$DG$1*(IniBaseCC!EN26-IniBaseCC!EO26))),AdjBaseCC!CJ24))</f>
        <v>45687.053145666505</v>
      </c>
      <c r="DI24" s="603">
        <f>IF(IniBaseCC!EO26&gt;IniBaseCC!EP26,MIN((AdjBaseCC!DH24-(AdjBaseCC!$DG$1*(IniBaseCC!EO26-IniBaseCC!EP26))),AdjBaseCC!CK24),MAX((AdjBaseCC!DH24-(AdjBaseCC!$DG$1*(IniBaseCC!EO26-IniBaseCC!EP26))),AdjBaseCC!CK24))</f>
        <v>40380.386433444182</v>
      </c>
      <c r="DJ24" s="600">
        <f>IF(IniBaseCC!EP26&gt;IniBaseCC!EQ26,MIN((AdjBaseCC!DI24-(AdjBaseCC!$DG$1*(IniBaseCC!EP26-IniBaseCC!EQ26))),AdjBaseCC!CL24),MAX((AdjBaseCC!DI24-(AdjBaseCC!$DG$1*(IniBaseCC!EP26-IniBaseCC!EQ26))),AdjBaseCC!CL24))</f>
        <v>40687.382947267419</v>
      </c>
      <c r="DK24" s="600">
        <f>IF(IniBaseCC!EQ26&gt;IniBaseCC!ER26,MIN((AdjBaseCC!DJ24-(AdjBaseCC!$DG$1*(IniBaseCC!EQ26-IniBaseCC!ER26))),AdjBaseCC!CM24),MAX((AdjBaseCC!DJ24-(AdjBaseCC!$DG$1*(IniBaseCC!EQ26-IniBaseCC!ER26))),AdjBaseCC!CM24))</f>
        <v>41406.996288863586</v>
      </c>
      <c r="DL24" s="600">
        <f>IF(IniBaseCC!ER26&gt;IniBaseCC!ES26,MIN((AdjBaseCC!DK24-(AdjBaseCC!$DG$1*(IniBaseCC!ER26-IniBaseCC!ES26))),AdjBaseCC!CN24),MAX((AdjBaseCC!DK24-(AdjBaseCC!$DG$1*(IniBaseCC!ER26-IniBaseCC!ES26))),AdjBaseCC!CN24))</f>
        <v>42144.562284071639</v>
      </c>
      <c r="DM24" s="603">
        <f>DA24*IniBaseCC!CJ26</f>
        <v>1250106.3708114498</v>
      </c>
      <c r="DN24" s="600">
        <f>DB24*IniBaseCC!CJ26</f>
        <v>1711504.8345354609</v>
      </c>
      <c r="DO24" s="600">
        <f>DC24*IniBaseCC!CK26</f>
        <v>1909621.2344976352</v>
      </c>
      <c r="DP24" s="600">
        <f>DD24*IniBaseCC!CL26</f>
        <v>2164074.1506475033</v>
      </c>
      <c r="DQ24" s="600">
        <f>DE24*IniBaseCC!CM26</f>
        <v>2339142.8215534133</v>
      </c>
      <c r="DR24" s="600">
        <f>DF24*IniBaseCC!CN26</f>
        <v>2652049.173460694</v>
      </c>
      <c r="DS24" s="600">
        <f>DG24*IniBaseCC!CO26</f>
        <v>2638420.5444389475</v>
      </c>
      <c r="DT24" s="600">
        <f>DH24*IniBaseCC!CP26</f>
        <v>2284352.6572833252</v>
      </c>
      <c r="DU24" s="603">
        <f>DI24*IniBaseCC!CQ26</f>
        <v>2301682.0267063184</v>
      </c>
      <c r="DV24" s="600">
        <f>DJ24*IniBaseCC!CR26</f>
        <v>2362012.5480809119</v>
      </c>
      <c r="DW24" s="600">
        <f>DK24*IniBaseCC!CS26</f>
        <v>2447377.3065317669</v>
      </c>
      <c r="DX24" s="601">
        <f>DL24*IniBaseCC!CT26</f>
        <v>2535337.1405554074</v>
      </c>
      <c r="DZ24" s="112" t="s">
        <v>19</v>
      </c>
      <c r="EA24" s="89">
        <f t="shared" si="7"/>
        <v>0.78583759217736404</v>
      </c>
      <c r="EB24" s="7">
        <f>IFERROR(AdjBaseCC!CO24/IniBaseCC!AA26,"")</f>
        <v>0.58179038005896988</v>
      </c>
      <c r="EC24" s="7">
        <f>IFERROR(AdjBaseCC!CP24/IniBaseCC!AB26,"")</f>
        <v>0.7578808244229831</v>
      </c>
      <c r="ED24" s="7">
        <f>IFERROR(AdjBaseCC!CQ24/IniBaseCC!AC26,"")</f>
        <v>0.75310470211862968</v>
      </c>
      <c r="EE24" s="7">
        <f>IFERROR(AdjBaseCC!CR24/IniBaseCC!AD26,"")</f>
        <v>0.79020953369284808</v>
      </c>
      <c r="EF24" s="7">
        <f>IFERROR(AdjBaseCC!CS24/IniBaseCC!AE26,"")</f>
        <v>0.75954062175706294</v>
      </c>
      <c r="EG24" s="7">
        <f>IFERROR(AdjBaseCC!CT24/IniBaseCC!AF26,"")</f>
        <v>0.86845227889529619</v>
      </c>
      <c r="EH24" s="10">
        <f t="shared" si="8"/>
        <v>0.87463943321082205</v>
      </c>
      <c r="EI24" s="7">
        <f>IFERROR(CU24/IniBaseCC!AG26,"")</f>
        <v>1.001803773608291</v>
      </c>
      <c r="EJ24" s="7">
        <f>IFERROR(CW24/IniBaseCC!AI26,"")</f>
        <v>0.84049430013024862</v>
      </c>
      <c r="EK24" s="7">
        <f>IFERROR(CX24/IniBaseCC!AJ26,"")</f>
        <v>0.8375763614983659</v>
      </c>
      <c r="EL24" s="7">
        <f>IFERROR(CY24/IniBaseCC!AK26,"")</f>
        <v>0.84345013684086634</v>
      </c>
      <c r="EM24" s="19">
        <f>IFERROR(CZ24/IniBaseCC!AL26,"")</f>
        <v>0.84987259397633808</v>
      </c>
      <c r="EO24" s="107"/>
      <c r="EP24" s="107"/>
      <c r="EQ24" s="107"/>
      <c r="ER24" s="107"/>
      <c r="ES24" s="107"/>
    </row>
    <row r="25" spans="1:164" x14ac:dyDescent="0.25">
      <c r="A25" s="107">
        <v>23</v>
      </c>
      <c r="B25" s="112" t="s">
        <v>20</v>
      </c>
      <c r="C25" s="157">
        <v>236.5322219</v>
      </c>
      <c r="D25" s="158">
        <v>221.96744659999999</v>
      </c>
      <c r="E25" s="158">
        <v>230.67137210000001</v>
      </c>
      <c r="F25" s="158">
        <v>211.6108232</v>
      </c>
      <c r="G25" s="158">
        <v>207.9960347</v>
      </c>
      <c r="H25" s="158">
        <v>209.61133029999999</v>
      </c>
      <c r="I25" s="158">
        <v>207.2733427</v>
      </c>
      <c r="J25" s="158">
        <v>208.10505498084439</v>
      </c>
      <c r="K25" s="158">
        <v>208.07932752729417</v>
      </c>
      <c r="L25" s="157">
        <f t="shared" si="4"/>
        <v>198.74458066354691</v>
      </c>
      <c r="M25" s="158">
        <f t="shared" si="4"/>
        <v>195.34134226274182</v>
      </c>
      <c r="N25" s="159">
        <f t="shared" si="4"/>
        <v>191.93810386193672</v>
      </c>
      <c r="O25" s="158"/>
      <c r="P25" s="564">
        <f>INDEX(EquitySolution!$V$13:$BT$173,ROW(21:21),(1+EquitySolution!$CB$12))</f>
        <v>0.86250820204817824</v>
      </c>
      <c r="Q25" s="69">
        <f>INDEX(EquitySolution!$V$13:$BT$173,ROW(21:21),(1+EquitySolution!$CB$12))</f>
        <v>0.86250820204817824</v>
      </c>
      <c r="R25" s="69">
        <f>INDEX(EquitySolution!$V$13:$BT$173,ROW(21:21),(1+EquitySolution!$CB$12)+2)</f>
        <v>0.88162711049525233</v>
      </c>
      <c r="S25" s="69">
        <f>INDEX(EquitySolution!$V$13:$BT$173,ROW(21:21),(1+EquitySolution!$CB$12)+3)</f>
        <v>0.88891607317187771</v>
      </c>
      <c r="T25" s="69">
        <f>INDEX(EquitySolution!$V$13:$BT$173,ROW(21:21),(1+EquitySolution!$CB$12)+4)</f>
        <v>0.8845601811788425</v>
      </c>
      <c r="U25" s="69">
        <f>INDEX(EquitySolution!$V$13:$BT$173,ROW(21:21),(1+EquitySolution!$CB$12)+5)</f>
        <v>0.89409906019801233</v>
      </c>
      <c r="V25" s="2">
        <f>INDEX(EquitySolution!$V$13:$BT$173,ROW(21:21),(1+EquitySolution!$CB$12)+6)</f>
        <v>0.89590808628442198</v>
      </c>
      <c r="W25" s="2">
        <f>INDEX(EquitySolution!$V$13:$BT$173,ROW(21:21),(1+EquitySolution!$CB$12)+6)</f>
        <v>0.89590808628442198</v>
      </c>
      <c r="X25" s="2">
        <f>INDEX(EquitySolution!$V$13:$BT$173,ROW(21:21),(1+EquitySolution!$CB$12)+6)</f>
        <v>0.89590808628442198</v>
      </c>
      <c r="Y25" s="350">
        <f>INDEX(EquitySolution!$V$13:$BT$173,ROW(21:21),(1+EquitySolution!$CB$12)+7)</f>
        <v>0.8950997092859716</v>
      </c>
      <c r="Z25" s="2">
        <f>INDEX(EquitySolution!$V$13:$BT$173,ROW(21:21),(1+EquitySolution!$CB$12)+8)</f>
        <v>0.89626975853175805</v>
      </c>
      <c r="AA25" s="2">
        <f>INDEX(EquitySolution!$V$13:$BT$173,ROW(21:21),(1+EquitySolution!$CB$12)+9)</f>
        <v>0.90058901436991734</v>
      </c>
      <c r="AB25" s="3">
        <f>INDEX(EquitySolution!$V$13:$BT$173,ROW(21:21),(1+EquitySolution!$CB$12)+10)</f>
        <v>0.89586640226960723</v>
      </c>
      <c r="AS25" s="112" t="s">
        <v>20</v>
      </c>
      <c r="AT25" s="600">
        <v>0</v>
      </c>
      <c r="AU25" s="600">
        <f>MAX(-(AdjBaseCC!$BU$1),(IniBaseCC!DW27-AF$9+IniBaseCC!DK27-AdjBaseCC!AF$7))</f>
        <v>792.04612067859807</v>
      </c>
      <c r="AV25" s="600">
        <f>MAX(-(AdjBaseCC!$BU$1),(IniBaseCC!DX27-AG$9+IniBaseCC!DL27-AdjBaseCC!AG$7))</f>
        <v>3814.3012308898487</v>
      </c>
      <c r="AW25" s="600">
        <f>MAX(-(AdjBaseCC!$BU$1),(IniBaseCC!DY27-AH$9+IniBaseCC!DM27-AdjBaseCC!AH$7))</f>
        <v>1814.2115186733645</v>
      </c>
      <c r="AX25" s="600">
        <f>MAX(-(AdjBaseCC!$BU$1),(IniBaseCC!DZ27-AI$9+IniBaseCC!DN27-AdjBaseCC!AI$7))</f>
        <v>4597.2374748920447</v>
      </c>
      <c r="AY25" s="600">
        <f>MAX(-(AdjBaseCC!$BU$1),(IniBaseCC!EA27-AJ$9+IniBaseCC!DO27-AdjBaseCC!AJ$7))</f>
        <v>2671.5513525635647</v>
      </c>
      <c r="AZ25" s="600">
        <f>MAX(-(AdjBaseCC!$BU$1),(IniBaseCC!EB27-AK$9+IniBaseCC!DP27-AdjBaseCC!AK$7))</f>
        <v>490.00590854718666</v>
      </c>
      <c r="BA25" s="601">
        <f>MAX(-(AdjBaseCC!$BU$1),(IniBaseCC!EC27-AL$9+IniBaseCC!DQ27-AdjBaseCC!AL$7))</f>
        <v>-4000</v>
      </c>
      <c r="BB25" s="600">
        <f>MAX(-(AdjBaseCC!$BU$1),(IniBaseCC!ED27-AM$9+IniBaseCC!DR27-AdjBaseCC!AM$7))</f>
        <v>-648.31420952094868</v>
      </c>
      <c r="BC25" s="600">
        <f>MAX(-(AdjBaseCC!$BU$1),(IniBaseCC!EE27-AN$9+IniBaseCC!DS27-AdjBaseCC!AN$7))</f>
        <v>-648.61326312859774</v>
      </c>
      <c r="BD25" s="600">
        <f>MAX(-(AdjBaseCC!$BU$1),(IniBaseCC!EF27-AO$9+IniBaseCC!DT27-AdjBaseCC!AO$7))</f>
        <v>-648.90166408766481</v>
      </c>
      <c r="BE25" s="601">
        <f>MAX(-(AdjBaseCC!$BU$1),(IniBaseCC!EG27-AP$9+IniBaseCC!DU27-AdjBaseCC!AP$7))</f>
        <v>-649.17997162815163</v>
      </c>
      <c r="BF25" s="600">
        <f>MAX((AdjBaseCC!AF$7+AdjBaseCC!AF$9)*IniBaseCC!CJ27-IniBaseCC!AA27,0)</f>
        <v>0</v>
      </c>
      <c r="BG25" s="600">
        <f>MAX((AdjBaseCC!AG$7+AdjBaseCC!AG$9)*IniBaseCC!CK27-IniBaseCC!AB27,0)</f>
        <v>0</v>
      </c>
      <c r="BH25" s="600">
        <f>MAX((AdjBaseCC!AH$7+AdjBaseCC!AH$9)*IniBaseCC!CL27-IniBaseCC!AC27,0)</f>
        <v>0</v>
      </c>
      <c r="BI25" s="600">
        <f>MAX((AdjBaseCC!AI$7+AdjBaseCC!AI$9)*IniBaseCC!CM27-IniBaseCC!AD27,0)</f>
        <v>0</v>
      </c>
      <c r="BJ25" s="600">
        <f>MAX((AdjBaseCC!AJ$7+AdjBaseCC!AJ$9)*IniBaseCC!CN27-IniBaseCC!AE27,0)</f>
        <v>0</v>
      </c>
      <c r="BK25" s="600">
        <f>MAX((AdjBaseCC!AK$7+AdjBaseCC!AK$9)*IniBaseCC!CO27-IniBaseCC!AF27,0)</f>
        <v>0</v>
      </c>
      <c r="BL25" s="600">
        <f>MAX((AdjBaseCC!AL$7+AdjBaseCC!AL$9)*IniBaseCC!CP27-IniBaseCC!AG27,0)</f>
        <v>824197.9195874678</v>
      </c>
      <c r="BM25" s="600">
        <f>MAX((AdjBaseCC!AM$7+AdjBaseCC!AM$9)*IniBaseCC!CQ27-IniBaseCC!AH27,0)</f>
        <v>120586.44297089707</v>
      </c>
      <c r="BN25" s="603">
        <f>MAX((AdjBaseCC!AN$7+AdjBaseCC!AN$9)*IniBaseCC!CR27-IniBaseCC!AI27,0)</f>
        <v>122870.14126004092</v>
      </c>
      <c r="BO25" s="600">
        <f>MAX((AdjBaseCC!AO$7+AdjBaseCC!AO$9)*IniBaseCC!CS27-IniBaseCC!AJ27,0)</f>
        <v>125153.83954918105</v>
      </c>
      <c r="BP25" s="600">
        <f>MAX((AdjBaseCC!AP$7+AdjBaseCC!AP$9)*IniBaseCC!CT27-IniBaseCC!AK27,0)</f>
        <v>127437.53783832025</v>
      </c>
      <c r="BQ25" s="600">
        <f>MAX((AdjBaseCC!AQ$7+AdjBaseCC!AQ$9)*IniBaseCC!CU27-IniBaseCC!AL27,0)</f>
        <v>129721.23612745665</v>
      </c>
      <c r="BR25" s="603">
        <f>IFERROR(BF25/SUM(BF$5:BF$182)*BR$4/IniBaseCC!CK27,0)</f>
        <v>0</v>
      </c>
      <c r="BS25" s="600">
        <f>IFERROR(BG25/SUM(BG$5:BG$182)*BS$4/IniBaseCC!CL27,0)</f>
        <v>0</v>
      </c>
      <c r="BT25" s="600">
        <f>IFERROR(BH25/SUM(BH$5:BH$182)*BT$4/IniBaseCC!CM27,0)</f>
        <v>0</v>
      </c>
      <c r="BU25" s="600">
        <f>IFERROR(BI25/SUM(BI$5:BI$182)*BU$4/IniBaseCC!CN27,0)</f>
        <v>0</v>
      </c>
      <c r="BV25" s="600">
        <f>IFERROR(BJ25/SUM(BJ$5:BJ$182)*BV$4/IniBaseCC!CO27,0)</f>
        <v>0</v>
      </c>
      <c r="BW25" s="600">
        <f>IFERROR(BK25/SUM(BK$5:BK$182)*BW$4/IniBaseCC!CP27,0)</f>
        <v>0</v>
      </c>
      <c r="BX25" s="600">
        <f>IFERROR(BL25/SUM(BL$5:BL$182)*BX$4/IniBaseCC!CQ27,0)</f>
        <v>216.09579760400564</v>
      </c>
      <c r="BY25" s="603">
        <f>IFERROR(BM25/SUM(BM$5:BM$182)*BY$4/IniBaseCC!CR27,0)</f>
        <v>22.847893636992371</v>
      </c>
      <c r="BZ25" s="600">
        <f>IFERROR(BN25/SUM(BN$5:BN$182)*BZ$4/IniBaseCC!CS27,0)</f>
        <v>201.64378400888125</v>
      </c>
      <c r="CA25" s="600">
        <f>IFERROR(BO25/SUM(BO$5:BO$182)*CA$4/IniBaseCC!CT27,0)</f>
        <v>191.59204812423795</v>
      </c>
      <c r="CB25" s="600">
        <f>IFERROR(BP25/SUM(BP$5:BP$182)*CB$4/IniBaseCC!CU27,0)</f>
        <v>156.7971268002986</v>
      </c>
      <c r="CC25" s="603">
        <f>(IniBaseCC!CW27+AT25)*P25</f>
        <v>20650.71995052385</v>
      </c>
      <c r="CD25" s="600">
        <f>((IniBaseCC!CX27+AU25)-(BR25/Q25))*Q25</f>
        <v>21333.866226009581</v>
      </c>
      <c r="CE25" s="600">
        <f>((IniBaseCC!CY27+AV25)-(BS25/R25))*R25</f>
        <v>25432.370174195588</v>
      </c>
      <c r="CF25" s="600">
        <f>((IniBaseCC!CZ27+AW25)-(BT25/S25))*S25</f>
        <v>23965.618951470769</v>
      </c>
      <c r="CG25" s="600">
        <f>((IniBaseCC!DA27+AX25)-(BU25/T25))*T25</f>
        <v>26386.129445048631</v>
      </c>
      <c r="CH25" s="600">
        <f>((IniBaseCC!DB27+AY25)-(BV25/U25))*U25</f>
        <v>25678.233054765478</v>
      </c>
      <c r="CI25" s="600">
        <f>((IniBaseCC!DC27+AZ25)-(BW25/V25))*V25</f>
        <v>24162.070874270899</v>
      </c>
      <c r="CJ25" s="601">
        <f>((IniBaseCC!DD27+BA25)-(BX25/W25))*W25</f>
        <v>20328.456775751773</v>
      </c>
      <c r="CK25" s="600">
        <f>((IniBaseCC!DE27+BB25)-(BY25/Y25))*Y25</f>
        <v>23699.68998884855</v>
      </c>
      <c r="CL25" s="600">
        <f>((IniBaseCC!DF27+BC25)-(BZ25/Z25))*Z25</f>
        <v>23886.251912198</v>
      </c>
      <c r="CM25" s="600">
        <f>((IniBaseCC!DG27+BD25)-(CA25/AA25))*AA25</f>
        <v>24336.379126736902</v>
      </c>
      <c r="CN25" s="601">
        <f>((IniBaseCC!DH27+BE25)-(CB25/AB25))*AB25</f>
        <v>24553.565251779262</v>
      </c>
      <c r="CO25" s="600">
        <f>CC25*IniBaseCC!CJ27</f>
        <v>3551923.8314901022</v>
      </c>
      <c r="CP25" s="600">
        <f>IniBaseCC!CJ27*CD25</f>
        <v>3669424.9908736479</v>
      </c>
      <c r="CQ25" s="600">
        <f>IniBaseCC!CK27*CE25</f>
        <v>3891152.6366519248</v>
      </c>
      <c r="CR25" s="600">
        <f>IniBaseCC!CL27*CF25</f>
        <v>3906395.8890897352</v>
      </c>
      <c r="CS25" s="600">
        <f>IniBaseCC!CM27*CG25</f>
        <v>4063463.934537489</v>
      </c>
      <c r="CT25" s="600">
        <f>IniBaseCC!CN27*CH25</f>
        <v>4236908.4540363038</v>
      </c>
      <c r="CU25" s="600">
        <f>IniBaseCC!CO27*CI25</f>
        <v>4204200.3321231361</v>
      </c>
      <c r="CV25" s="601">
        <f>IniBaseCC!CP27*CJ25</f>
        <v>3821749.8738413332</v>
      </c>
      <c r="CW25" s="600">
        <f>IniBaseCC!CQ27*CK25</f>
        <v>4408142.3379258299</v>
      </c>
      <c r="CX25" s="600">
        <f>IniBaseCC!CR27*CL25</f>
        <v>4524895.3628670881</v>
      </c>
      <c r="CY25" s="600">
        <f>IniBaseCC!CS27*CM25</f>
        <v>4693764.0277405269</v>
      </c>
      <c r="CZ25" s="600">
        <f>IniBaseCC!CT27*CN25</f>
        <v>4819997.5932584563</v>
      </c>
      <c r="DA25" s="603">
        <f t="shared" si="5"/>
        <v>20650.71995052385</v>
      </c>
      <c r="DB25" s="600">
        <f t="shared" si="6"/>
        <v>21333.866226009581</v>
      </c>
      <c r="DC25" s="600">
        <f>IF(IniBaseCC!EI27&gt;IniBaseCC!EJ27,MIN((AdjBaseCC!DB25-(AdjBaseCC!$DG$1*(IniBaseCC!EI27-IniBaseCC!EJ27))),AdjBaseCC!CE25),MAX((AdjBaseCC!DB25-(AdjBaseCC!$DG$1*(IniBaseCC!EI27-IniBaseCC!EJ27))),AdjBaseCC!CE25))</f>
        <v>25432.370174195588</v>
      </c>
      <c r="DD25" s="600">
        <f>IF(IniBaseCC!EJ27&gt;IniBaseCC!EK27,MIN((AdjBaseCC!DC25-(AdjBaseCC!$DG$1*(IniBaseCC!EJ27-IniBaseCC!EK27))),AdjBaseCC!CF25),MAX((AdjBaseCC!DC25-(AdjBaseCC!$DG$1*(IniBaseCC!EJ27-IniBaseCC!EK27))),AdjBaseCC!CF25))</f>
        <v>23965.618951470769</v>
      </c>
      <c r="DE25" s="600">
        <f>IF(IniBaseCC!EK27&gt;IniBaseCC!EL27,MIN((AdjBaseCC!DD25-(AdjBaseCC!$DG$1*(IniBaseCC!EK27-IniBaseCC!EL27))),AdjBaseCC!CG25),MAX((AdjBaseCC!DD25-(AdjBaseCC!$DG$1*(IniBaseCC!EK27-IniBaseCC!EL27))),AdjBaseCC!CG25))</f>
        <v>26386.129445048631</v>
      </c>
      <c r="DF25" s="600">
        <f>IF(IniBaseCC!EL27&gt;IniBaseCC!EM27,MIN((AdjBaseCC!DE25-(AdjBaseCC!$DG$1*(IniBaseCC!EL27-IniBaseCC!EM27))),AdjBaseCC!CH25),MAX((AdjBaseCC!DE25-(AdjBaseCC!$DG$1*(IniBaseCC!EL27-IniBaseCC!EM27))),AdjBaseCC!CH25))</f>
        <v>25678.233054765478</v>
      </c>
      <c r="DG25" s="600">
        <f>IF(IniBaseCC!EM27&gt;IniBaseCC!EN27,MIN((AdjBaseCC!DF25-(AdjBaseCC!$DG$1*(IniBaseCC!EM27-IniBaseCC!EN27))),AdjBaseCC!CI25),MAX((AdjBaseCC!DF25-(AdjBaseCC!$DG$1*(IniBaseCC!EM27-IniBaseCC!EN27))),AdjBaseCC!CI25))</f>
        <v>24162.070874270899</v>
      </c>
      <c r="DH25" s="600">
        <f>IF(IniBaseCC!EN27&gt;IniBaseCC!EO27,MIN((AdjBaseCC!DG25-(AdjBaseCC!$DG$1*(IniBaseCC!EN27-IniBaseCC!EO27))),AdjBaseCC!CJ25),MAX((AdjBaseCC!DG25-(AdjBaseCC!$DG$1*(IniBaseCC!EN27-IniBaseCC!EO27))),AdjBaseCC!CJ25))</f>
        <v>20328.456775751773</v>
      </c>
      <c r="DI25" s="603">
        <f>IF(IniBaseCC!EO27&gt;IniBaseCC!EP27,MIN((AdjBaseCC!DH25-(AdjBaseCC!$DG$1*(IniBaseCC!EO27-IniBaseCC!EP27))),AdjBaseCC!CK25),MAX((AdjBaseCC!DH25-(AdjBaseCC!$DG$1*(IniBaseCC!EO27-IniBaseCC!EP27))),AdjBaseCC!CK25))</f>
        <v>23699.68998884855</v>
      </c>
      <c r="DJ25" s="600">
        <f>IF(IniBaseCC!EP27&gt;IniBaseCC!EQ27,MIN((AdjBaseCC!DI25-(AdjBaseCC!$DG$1*(IniBaseCC!EP27-IniBaseCC!EQ27))),AdjBaseCC!CL25),MAX((AdjBaseCC!DI25-(AdjBaseCC!$DG$1*(IniBaseCC!EP27-IniBaseCC!EQ27))),AdjBaseCC!CL25))</f>
        <v>23886.251912198</v>
      </c>
      <c r="DK25" s="600">
        <f>IF(IniBaseCC!EQ27&gt;IniBaseCC!ER27,MIN((AdjBaseCC!DJ25-(AdjBaseCC!$DG$1*(IniBaseCC!EQ27-IniBaseCC!ER27))),AdjBaseCC!CM25),MAX((AdjBaseCC!DJ25-(AdjBaseCC!$DG$1*(IniBaseCC!EQ27-IniBaseCC!ER27))),AdjBaseCC!CM25))</f>
        <v>24336.379126736902</v>
      </c>
      <c r="DL25" s="600">
        <f>IF(IniBaseCC!ER27&gt;IniBaseCC!ES27,MIN((AdjBaseCC!DK25-(AdjBaseCC!$DG$1*(IniBaseCC!ER27-IniBaseCC!ES27))),AdjBaseCC!CN25),MAX((AdjBaseCC!DK25-(AdjBaseCC!$DG$1*(IniBaseCC!ER27-IniBaseCC!ES27))),AdjBaseCC!CN25))</f>
        <v>24553.565251779262</v>
      </c>
      <c r="DM25" s="603">
        <f>DA25*IniBaseCC!CJ27</f>
        <v>3551923.8314901022</v>
      </c>
      <c r="DN25" s="600">
        <f>DB25*IniBaseCC!CJ27</f>
        <v>3669424.9908736479</v>
      </c>
      <c r="DO25" s="600">
        <f>DC25*IniBaseCC!CK27</f>
        <v>3891152.6366519248</v>
      </c>
      <c r="DP25" s="600">
        <f>DD25*IniBaseCC!CL27</f>
        <v>3906395.8890897352</v>
      </c>
      <c r="DQ25" s="600">
        <f>DE25*IniBaseCC!CM27</f>
        <v>4063463.934537489</v>
      </c>
      <c r="DR25" s="600">
        <f>DF25*IniBaseCC!CN27</f>
        <v>4236908.4540363038</v>
      </c>
      <c r="DS25" s="600">
        <f>DG25*IniBaseCC!CO27</f>
        <v>4204200.3321231361</v>
      </c>
      <c r="DT25" s="600">
        <f>DH25*IniBaseCC!CP27</f>
        <v>3821749.8738413332</v>
      </c>
      <c r="DU25" s="603">
        <f>DI25*IniBaseCC!CQ27</f>
        <v>4408142.3379258299</v>
      </c>
      <c r="DV25" s="600">
        <f>DJ25*IniBaseCC!CR27</f>
        <v>4524895.3628670881</v>
      </c>
      <c r="DW25" s="600">
        <f>DK25*IniBaseCC!CS27</f>
        <v>4693764.0277405269</v>
      </c>
      <c r="DX25" s="601">
        <f>DL25*IniBaseCC!CT27</f>
        <v>4819997.5932584563</v>
      </c>
      <c r="DZ25" s="112" t="s">
        <v>20</v>
      </c>
      <c r="EA25" s="89">
        <f t="shared" si="7"/>
        <v>0.84376090108872304</v>
      </c>
      <c r="EB25" s="7">
        <f>IFERROR(AdjBaseCC!CO25/IniBaseCC!AA27,"")</f>
        <v>0.80891479464239646</v>
      </c>
      <c r="EC25" s="7">
        <f>IFERROR(AdjBaseCC!CP25/IniBaseCC!AB27,"")</f>
        <v>0.80863666533716128</v>
      </c>
      <c r="ED25" s="7">
        <f>IFERROR(AdjBaseCC!CQ25/IniBaseCC!AC27,"")</f>
        <v>0.85988123820956475</v>
      </c>
      <c r="EE25" s="7">
        <f>IFERROR(AdjBaseCC!CR25/IniBaseCC!AD27,"")</f>
        <v>0.8299002094275979</v>
      </c>
      <c r="EF25" s="7">
        <f>IFERROR(AdjBaseCC!CS25/IniBaseCC!AE27,"")</f>
        <v>0.83725482948726804</v>
      </c>
      <c r="EG25" s="7">
        <f>IFERROR(AdjBaseCC!CT25/IniBaseCC!AF27,"")</f>
        <v>0.88313156298202344</v>
      </c>
      <c r="EH25" s="10">
        <f t="shared" si="8"/>
        <v>0.87651940394002748</v>
      </c>
      <c r="EI25" s="7">
        <f>IFERROR(CU25/IniBaseCC!AG27,"")</f>
        <v>0.9687934630580145</v>
      </c>
      <c r="EJ25" s="7">
        <f>IFERROR(CW25/IniBaseCC!AI27,"")</f>
        <v>0.85252580609887463</v>
      </c>
      <c r="EK25" s="7">
        <f>IFERROR(CX25/IniBaseCC!AJ27,"")</f>
        <v>0.84962915544458639</v>
      </c>
      <c r="EL25" s="7">
        <f>IFERROR(CY25/IniBaseCC!AK27,"")</f>
        <v>0.85640519961214068</v>
      </c>
      <c r="EM25" s="19">
        <f>IFERROR(CZ25/IniBaseCC!AL27,"")</f>
        <v>0.8552433954865214</v>
      </c>
      <c r="EO25" s="107"/>
      <c r="EP25" s="107"/>
      <c r="EQ25" s="107"/>
      <c r="ER25" s="107"/>
      <c r="ES25" s="107"/>
    </row>
    <row r="26" spans="1:164" x14ac:dyDescent="0.25">
      <c r="A26" s="107">
        <v>24</v>
      </c>
      <c r="B26" s="112" t="s">
        <v>21</v>
      </c>
      <c r="C26" s="157">
        <v>290.93937890000001</v>
      </c>
      <c r="D26" s="158">
        <v>260.61642869999997</v>
      </c>
      <c r="E26" s="158">
        <v>280.40977720000001</v>
      </c>
      <c r="F26" s="158">
        <v>268.51560219999999</v>
      </c>
      <c r="G26" s="158">
        <v>278.20475199999998</v>
      </c>
      <c r="H26" s="158">
        <v>266.72461349999998</v>
      </c>
      <c r="I26" s="158">
        <v>282.44443860000001</v>
      </c>
      <c r="J26" s="158">
        <v>276.20394862098044</v>
      </c>
      <c r="K26" s="158">
        <v>272.27298187399265</v>
      </c>
      <c r="L26" s="157">
        <f t="shared" si="4"/>
        <v>273.01260010157284</v>
      </c>
      <c r="M26" s="158">
        <f t="shared" si="4"/>
        <v>272.58552186422139</v>
      </c>
      <c r="N26" s="159">
        <f t="shared" si="4"/>
        <v>272.15844362686994</v>
      </c>
      <c r="O26" s="158"/>
      <c r="P26" s="564">
        <f>INDEX(EquitySolution!$V$13:$BT$173,ROW(22:22),(1+EquitySolution!$CB$12))</f>
        <v>0.79727247278122892</v>
      </c>
      <c r="Q26" s="69">
        <f>INDEX(EquitySolution!$V$13:$BT$173,ROW(22:22),(1+EquitySolution!$CB$12))</f>
        <v>0.79727247278122892</v>
      </c>
      <c r="R26" s="69">
        <f>INDEX(EquitySolution!$V$13:$BT$173,ROW(22:22),(1+EquitySolution!$CB$12)+2)</f>
        <v>0.85439897078517402</v>
      </c>
      <c r="S26" s="69">
        <f>INDEX(EquitySolution!$V$13:$BT$173,ROW(22:22),(1+EquitySolution!$CB$12)+3)</f>
        <v>0.86957413467891231</v>
      </c>
      <c r="T26" s="69">
        <f>INDEX(EquitySolution!$V$13:$BT$173,ROW(22:22),(1+EquitySolution!$CB$12)+4)</f>
        <v>0.85966852504949764</v>
      </c>
      <c r="U26" s="69">
        <f>INDEX(EquitySolution!$V$13:$BT$173,ROW(22:22),(1+EquitySolution!$CB$12)+5)</f>
        <v>0.86562098197784121</v>
      </c>
      <c r="V26" s="2">
        <f>INDEX(EquitySolution!$V$13:$BT$173,ROW(22:22),(1+EquitySolution!$CB$12)+6)</f>
        <v>0.86077203307161043</v>
      </c>
      <c r="W26" s="2">
        <f>INDEX(EquitySolution!$V$13:$BT$173,ROW(22:22),(1+EquitySolution!$CB$12)+6)</f>
        <v>0.86077203307161043</v>
      </c>
      <c r="X26" s="2">
        <f>INDEX(EquitySolution!$V$13:$BT$173,ROW(22:22),(1+EquitySolution!$CB$12)+6)</f>
        <v>0.86077203307161043</v>
      </c>
      <c r="Y26" s="350">
        <f>INDEX(EquitySolution!$V$13:$BT$173,ROW(22:22),(1+EquitySolution!$CB$12)+7)</f>
        <v>0.8665172848400321</v>
      </c>
      <c r="Z26" s="2">
        <f>INDEX(EquitySolution!$V$13:$BT$173,ROW(22:22),(1+EquitySolution!$CB$12)+8)</f>
        <v>0.8586502758353014</v>
      </c>
      <c r="AA26" s="2">
        <f>INDEX(EquitySolution!$V$13:$BT$173,ROW(22:22),(1+EquitySolution!$CB$12)+9)</f>
        <v>0.86327798996187188</v>
      </c>
      <c r="AB26" s="3">
        <f>INDEX(EquitySolution!$V$13:$BT$173,ROW(22:22),(1+EquitySolution!$CB$12)+10)</f>
        <v>0.86374059593401098</v>
      </c>
      <c r="AS26" s="112" t="s">
        <v>21</v>
      </c>
      <c r="AT26" s="600">
        <v>0</v>
      </c>
      <c r="AU26" s="600">
        <f>MAX(-(AdjBaseCC!$BU$1),(IniBaseCC!DW28-AF$9+IniBaseCC!DK28-AdjBaseCC!AF$7))</f>
        <v>11229.660849360764</v>
      </c>
      <c r="AV26" s="600">
        <f>MAX(-(AdjBaseCC!$BU$1),(IniBaseCC!DX28-AG$9+IniBaseCC!DL28-AdjBaseCC!AG$7))</f>
        <v>2189.7174890597853</v>
      </c>
      <c r="AW26" s="600">
        <f>MAX(-(AdjBaseCC!$BU$1),(IniBaseCC!DY28-AH$9+IniBaseCC!DM28-AdjBaseCC!AH$7))</f>
        <v>5974.1194941334888</v>
      </c>
      <c r="AX26" s="600">
        <f>MAX(-(AdjBaseCC!$BU$1),(IniBaseCC!DZ28-AI$9+IniBaseCC!DN28-AdjBaseCC!AI$7))</f>
        <v>5543.5548450219139</v>
      </c>
      <c r="AY26" s="600">
        <f>MAX(-(AdjBaseCC!$BU$1),(IniBaseCC!EA28-AJ$9+IniBaseCC!DO28-AdjBaseCC!AJ$7))</f>
        <v>1736.6457248579368</v>
      </c>
      <c r="AZ26" s="600">
        <f>MAX(-(AdjBaseCC!$BU$1),(IniBaseCC!EB28-AK$9+IniBaseCC!DP28-AdjBaseCC!AK$7))</f>
        <v>1717.3107561233978</v>
      </c>
      <c r="BA26" s="601">
        <f>MAX(-(AdjBaseCC!$BU$1),(IniBaseCC!EC28-AL$9+IniBaseCC!DQ28-AdjBaseCC!AL$7))</f>
        <v>-2966.5003321521826</v>
      </c>
      <c r="BB26" s="600">
        <f>MAX(-(AdjBaseCC!$BU$1),(IniBaseCC!ED28-AM$9+IniBaseCC!DR28-AdjBaseCC!AM$7))</f>
        <v>12436.829338866144</v>
      </c>
      <c r="BC26" s="600">
        <f>MAX(-(AdjBaseCC!$BU$1),(IniBaseCC!EE28-AN$9+IniBaseCC!DS28-AdjBaseCC!AN$7))</f>
        <v>12517.956783855669</v>
      </c>
      <c r="BD26" s="600">
        <f>MAX(-(AdjBaseCC!$BU$1),(IniBaseCC!EF28-AO$9+IniBaseCC!DT28-AdjBaseCC!AO$7))</f>
        <v>12596.194371850195</v>
      </c>
      <c r="BE26" s="601">
        <f>MAX(-(AdjBaseCC!$BU$1),(IniBaseCC!EG28-AP$9+IniBaseCC!DU28-AdjBaseCC!AP$7))</f>
        <v>12671.693811098472</v>
      </c>
      <c r="BF26" s="600">
        <f>MAX((AdjBaseCC!AF$7+AdjBaseCC!AF$9)*IniBaseCC!CJ28-IniBaseCC!AA28,0)</f>
        <v>0</v>
      </c>
      <c r="BG26" s="600">
        <f>MAX((AdjBaseCC!AG$7+AdjBaseCC!AG$9)*IniBaseCC!CK28-IniBaseCC!AB28,0)</f>
        <v>0</v>
      </c>
      <c r="BH26" s="600">
        <f>MAX((AdjBaseCC!AH$7+AdjBaseCC!AH$9)*IniBaseCC!CL28-IniBaseCC!AC28,0)</f>
        <v>0</v>
      </c>
      <c r="BI26" s="600">
        <f>MAX((AdjBaseCC!AI$7+AdjBaseCC!AI$9)*IniBaseCC!CM28-IniBaseCC!AD28,0)</f>
        <v>0</v>
      </c>
      <c r="BJ26" s="600">
        <f>MAX((AdjBaseCC!AJ$7+AdjBaseCC!AJ$9)*IniBaseCC!CN28-IniBaseCC!AE28,0)</f>
        <v>0</v>
      </c>
      <c r="BK26" s="600">
        <f>MAX((AdjBaseCC!AK$7+AdjBaseCC!AK$9)*IniBaseCC!CO28-IniBaseCC!AF28,0)</f>
        <v>0</v>
      </c>
      <c r="BL26" s="600">
        <f>MAX((AdjBaseCC!AL$7+AdjBaseCC!AL$9)*IniBaseCC!CP28-IniBaseCC!AG28,0)</f>
        <v>83062.009300261154</v>
      </c>
      <c r="BM26" s="600">
        <f>MAX((AdjBaseCC!AM$7+AdjBaseCC!AM$9)*IniBaseCC!CQ28-IniBaseCC!AH28,0)</f>
        <v>0</v>
      </c>
      <c r="BN26" s="603">
        <f>MAX((AdjBaseCC!AN$7+AdjBaseCC!AN$9)*IniBaseCC!CR28-IniBaseCC!AI28,0)</f>
        <v>0</v>
      </c>
      <c r="BO26" s="600">
        <f>MAX((AdjBaseCC!AO$7+AdjBaseCC!AO$9)*IniBaseCC!CS28-IniBaseCC!AJ28,0)</f>
        <v>0</v>
      </c>
      <c r="BP26" s="600">
        <f>MAX((AdjBaseCC!AP$7+AdjBaseCC!AP$9)*IniBaseCC!CT28-IniBaseCC!AK28,0)</f>
        <v>0</v>
      </c>
      <c r="BQ26" s="600">
        <f>MAX((AdjBaseCC!AQ$7+AdjBaseCC!AQ$9)*IniBaseCC!CU28-IniBaseCC!AL28,0)</f>
        <v>0</v>
      </c>
      <c r="BR26" s="603">
        <f>IFERROR(BF26/SUM(BF$5:BF$182)*BR$4/IniBaseCC!CK28,0)</f>
        <v>0</v>
      </c>
      <c r="BS26" s="600">
        <f>IFERROR(BG26/SUM(BG$5:BG$182)*BS$4/IniBaseCC!CL28,0)</f>
        <v>0</v>
      </c>
      <c r="BT26" s="600">
        <f>IFERROR(BH26/SUM(BH$5:BH$182)*BT$4/IniBaseCC!CM28,0)</f>
        <v>0</v>
      </c>
      <c r="BU26" s="600">
        <f>IFERROR(BI26/SUM(BI$5:BI$182)*BU$4/IniBaseCC!CN28,0)</f>
        <v>0</v>
      </c>
      <c r="BV26" s="600">
        <f>IFERROR(BJ26/SUM(BJ$5:BJ$182)*BV$4/IniBaseCC!CO28,0)</f>
        <v>0</v>
      </c>
      <c r="BW26" s="600">
        <f>IFERROR(BK26/SUM(BK$5:BK$182)*BW$4/IniBaseCC!CP28,0)</f>
        <v>0</v>
      </c>
      <c r="BX26" s="600">
        <f>IFERROR(BL26/SUM(BL$5:BL$182)*BX$4/IniBaseCC!CQ28,0)</f>
        <v>202.53504859807589</v>
      </c>
      <c r="BY26" s="603">
        <f>IFERROR(BM26/SUM(BM$5:BM$182)*BY$4/IniBaseCC!CR28,0)</f>
        <v>0</v>
      </c>
      <c r="BZ26" s="600">
        <f>IFERROR(BN26/SUM(BN$5:BN$182)*BZ$4/IniBaseCC!CS28,0)</f>
        <v>0</v>
      </c>
      <c r="CA26" s="600">
        <f>IFERROR(BO26/SUM(BO$5:BO$182)*CA$4/IniBaseCC!CT28,0)</f>
        <v>0</v>
      </c>
      <c r="CB26" s="600">
        <f>IFERROR(BP26/SUM(BP$5:BP$182)*CB$4/IniBaseCC!CU28,0)</f>
        <v>0</v>
      </c>
      <c r="CC26" s="603">
        <f>(IniBaseCC!CW28+AT26)*P26</f>
        <v>19088.804628836609</v>
      </c>
      <c r="CD26" s="600">
        <f>((IniBaseCC!CX28+AU26)-(BR26/Q26))*Q26</f>
        <v>28041.904102701021</v>
      </c>
      <c r="CE26" s="600">
        <f>((IniBaseCC!CY28+AV26)-(BS26/R26))*R26</f>
        <v>23258.875099016219</v>
      </c>
      <c r="CF26" s="600">
        <f>((IniBaseCC!CZ28+AW26)-(BT26/S26))*S26</f>
        <v>27061.499058615747</v>
      </c>
      <c r="CG26" s="600">
        <f>((IniBaseCC!DA28+AX26)-(BU26/T26))*T26</f>
        <v>26457.139063936422</v>
      </c>
      <c r="CH26" s="600">
        <f>((IniBaseCC!DB28+AY26)-(BV26/U26))*U26</f>
        <v>24051.07801984387</v>
      </c>
      <c r="CI26" s="600">
        <f>((IniBaseCC!DC28+AZ26)-(BW26/V26))*V26</f>
        <v>24270.903570784521</v>
      </c>
      <c r="CJ26" s="601">
        <f>((IniBaseCC!DD28+BA26)-(BX26/W26))*W26</f>
        <v>20425.901307438879</v>
      </c>
      <c r="CK26" s="600">
        <f>((IniBaseCC!DE28+BB26)-(BY26/Y26))*Y26</f>
        <v>34303.530197824388</v>
      </c>
      <c r="CL26" s="600">
        <f>((IniBaseCC!DF28+BC26)-(BZ26/Z26))*Z26</f>
        <v>34382.323989275988</v>
      </c>
      <c r="CM26" s="600">
        <f>((IniBaseCC!DG28+BD26)-(CA26/AA26))*AA26</f>
        <v>34945.987519308044</v>
      </c>
      <c r="CN26" s="601">
        <f>((IniBaseCC!DH28+BE26)-(CB26/AB26))*AB26</f>
        <v>35330.027218436837</v>
      </c>
      <c r="CO26" s="600">
        <f>CC26*IniBaseCC!CJ28</f>
        <v>286332.06943254912</v>
      </c>
      <c r="CP26" s="600">
        <f>IniBaseCC!CJ28*CD26</f>
        <v>420628.56154051534</v>
      </c>
      <c r="CQ26" s="600">
        <f>IniBaseCC!CK28*CE26</f>
        <v>372142.0015842595</v>
      </c>
      <c r="CR26" s="600">
        <f>IniBaseCC!CL28*CF26</f>
        <v>405922.48587923619</v>
      </c>
      <c r="CS26" s="600">
        <f>IniBaseCC!CM28*CG26</f>
        <v>423314.22502298275</v>
      </c>
      <c r="CT26" s="600">
        <f>IniBaseCC!CN28*CH26</f>
        <v>505072.63841672125</v>
      </c>
      <c r="CU26" s="600">
        <f>IniBaseCC!CO28*CI26</f>
        <v>558230.78212804394</v>
      </c>
      <c r="CV26" s="601">
        <f>IniBaseCC!CP28*CJ26</f>
        <v>571925.2366082886</v>
      </c>
      <c r="CW26" s="600">
        <f>IniBaseCC!CQ28*CK26</f>
        <v>686070.60395648773</v>
      </c>
      <c r="CX26" s="600">
        <f>IniBaseCC!CR28*CL26</f>
        <v>700346.25773523201</v>
      </c>
      <c r="CY26" s="600">
        <f>IniBaseCC!CS28*CM26</f>
        <v>724735.70639117388</v>
      </c>
      <c r="CZ26" s="600">
        <f>IniBaseCC!CT28*CN26</f>
        <v>745750.03590148326</v>
      </c>
      <c r="DA26" s="603">
        <f t="shared" si="5"/>
        <v>19088.804628836609</v>
      </c>
      <c r="DB26" s="600">
        <f t="shared" si="6"/>
        <v>28041.904102701021</v>
      </c>
      <c r="DC26" s="600">
        <f>IF(IniBaseCC!EI28&gt;IniBaseCC!EJ28,MIN((AdjBaseCC!DB26-(AdjBaseCC!$DG$1*(IniBaseCC!EI28-IniBaseCC!EJ28))),AdjBaseCC!CE26),MAX((AdjBaseCC!DB26-(AdjBaseCC!$DG$1*(IniBaseCC!EI28-IniBaseCC!EJ28))),AdjBaseCC!CE26))</f>
        <v>23258.875099016219</v>
      </c>
      <c r="DD26" s="600">
        <f>IF(IniBaseCC!EJ28&gt;IniBaseCC!EK28,MIN((AdjBaseCC!DC26-(AdjBaseCC!$DG$1*(IniBaseCC!EJ28-IniBaseCC!EK28))),AdjBaseCC!CF26),MAX((AdjBaseCC!DC26-(AdjBaseCC!$DG$1*(IniBaseCC!EJ28-IniBaseCC!EK28))),AdjBaseCC!CF26))</f>
        <v>27061.499058615747</v>
      </c>
      <c r="DE26" s="600">
        <f>IF(IniBaseCC!EK28&gt;IniBaseCC!EL28,MIN((AdjBaseCC!DD26-(AdjBaseCC!$DG$1*(IniBaseCC!EK28-IniBaseCC!EL28))),AdjBaseCC!CG26),MAX((AdjBaseCC!DD26-(AdjBaseCC!$DG$1*(IniBaseCC!EK28-IniBaseCC!EL28))),AdjBaseCC!CG26))</f>
        <v>26457.139063936422</v>
      </c>
      <c r="DF26" s="600">
        <f>IF(IniBaseCC!EL28&gt;IniBaseCC!EM28,MIN((AdjBaseCC!DE26-(AdjBaseCC!$DG$1*(IniBaseCC!EL28-IniBaseCC!EM28))),AdjBaseCC!CH26),MAX((AdjBaseCC!DE26-(AdjBaseCC!$DG$1*(IniBaseCC!EL28-IniBaseCC!EM28))),AdjBaseCC!CH26))</f>
        <v>24051.07801984387</v>
      </c>
      <c r="DG26" s="600">
        <f>IF(IniBaseCC!EM28&gt;IniBaseCC!EN28,MIN((AdjBaseCC!DF26-(AdjBaseCC!$DG$1*(IniBaseCC!EM28-IniBaseCC!EN28))),AdjBaseCC!CI26),MAX((AdjBaseCC!DF26-(AdjBaseCC!$DG$1*(IniBaseCC!EM28-IniBaseCC!EN28))),AdjBaseCC!CI26))</f>
        <v>24270.903570784521</v>
      </c>
      <c r="DH26" s="600">
        <f>IF(IniBaseCC!EN28&gt;IniBaseCC!EO28,MIN((AdjBaseCC!DG26-(AdjBaseCC!$DG$1*(IniBaseCC!EN28-IniBaseCC!EO28))),AdjBaseCC!CJ26),MAX((AdjBaseCC!DG26-(AdjBaseCC!$DG$1*(IniBaseCC!EN28-IniBaseCC!EO28))),AdjBaseCC!CJ26))</f>
        <v>20425.901307438879</v>
      </c>
      <c r="DI26" s="603">
        <f>IF(IniBaseCC!EO28&gt;IniBaseCC!EP28,MIN((AdjBaseCC!DH26-(AdjBaseCC!$DG$1*(IniBaseCC!EO28-IniBaseCC!EP28))),AdjBaseCC!CK26),MAX((AdjBaseCC!DH26-(AdjBaseCC!$DG$1*(IniBaseCC!EO28-IniBaseCC!EP28))),AdjBaseCC!CK26))</f>
        <v>34303.530197824388</v>
      </c>
      <c r="DJ26" s="600">
        <f>IF(IniBaseCC!EP28&gt;IniBaseCC!EQ28,MIN((AdjBaseCC!DI26-(AdjBaseCC!$DG$1*(IniBaseCC!EP28-IniBaseCC!EQ28))),AdjBaseCC!CL26),MAX((AdjBaseCC!DI26-(AdjBaseCC!$DG$1*(IniBaseCC!EP28-IniBaseCC!EQ28))),AdjBaseCC!CL26))</f>
        <v>34382.323989275988</v>
      </c>
      <c r="DK26" s="600">
        <f>IF(IniBaseCC!EQ28&gt;IniBaseCC!ER28,MIN((AdjBaseCC!DJ26-(AdjBaseCC!$DG$1*(IniBaseCC!EQ28-IniBaseCC!ER28))),AdjBaseCC!CM26),MAX((AdjBaseCC!DJ26-(AdjBaseCC!$DG$1*(IniBaseCC!EQ28-IniBaseCC!ER28))),AdjBaseCC!CM26))</f>
        <v>34945.987519308044</v>
      </c>
      <c r="DL26" s="600">
        <f>IF(IniBaseCC!ER28&gt;IniBaseCC!ES28,MIN((AdjBaseCC!DK26-(AdjBaseCC!$DG$1*(IniBaseCC!ER28-IniBaseCC!ES28))),AdjBaseCC!CN26),MAX((AdjBaseCC!DK26-(AdjBaseCC!$DG$1*(IniBaseCC!ER28-IniBaseCC!ES28))),AdjBaseCC!CN26))</f>
        <v>35330.027218436837</v>
      </c>
      <c r="DM26" s="603">
        <f>DA26*IniBaseCC!CJ28</f>
        <v>286332.06943254912</v>
      </c>
      <c r="DN26" s="600">
        <f>DB26*IniBaseCC!CJ28</f>
        <v>420628.56154051534</v>
      </c>
      <c r="DO26" s="600">
        <f>DC26*IniBaseCC!CK28</f>
        <v>372142.0015842595</v>
      </c>
      <c r="DP26" s="600">
        <f>DD26*IniBaseCC!CL28</f>
        <v>405922.48587923619</v>
      </c>
      <c r="DQ26" s="600">
        <f>DE26*IniBaseCC!CM28</f>
        <v>423314.22502298275</v>
      </c>
      <c r="DR26" s="600">
        <f>DF26*IniBaseCC!CN28</f>
        <v>505072.63841672125</v>
      </c>
      <c r="DS26" s="600">
        <f>DG26*IniBaseCC!CO28</f>
        <v>558230.78212804394</v>
      </c>
      <c r="DT26" s="600">
        <f>DH26*IniBaseCC!CP28</f>
        <v>571925.2366082886</v>
      </c>
      <c r="DU26" s="603">
        <f>DI26*IniBaseCC!CQ28</f>
        <v>686070.60395648773</v>
      </c>
      <c r="DV26" s="600">
        <f>DJ26*IniBaseCC!CR28</f>
        <v>700346.25773523201</v>
      </c>
      <c r="DW26" s="600">
        <f>DK26*IniBaseCC!CS28</f>
        <v>724735.70639117388</v>
      </c>
      <c r="DX26" s="601">
        <f>DL26*IniBaseCC!CT28</f>
        <v>745750.03590148326</v>
      </c>
      <c r="DZ26" s="112" t="s">
        <v>21</v>
      </c>
      <c r="EA26" s="89">
        <f t="shared" si="7"/>
        <v>0.79807164176222611</v>
      </c>
      <c r="EB26" s="7">
        <f>IFERROR(AdjBaseCC!CO26/IniBaseCC!AA28,"")</f>
        <v>0.5307379627589891</v>
      </c>
      <c r="EC26" s="7">
        <f>IFERROR(AdjBaseCC!CP26/IniBaseCC!AB28,"")</f>
        <v>0.93775805331551731</v>
      </c>
      <c r="ED26" s="7">
        <f>IFERROR(AdjBaseCC!CQ26/IniBaseCC!AC28,"")</f>
        <v>0.77719023783860552</v>
      </c>
      <c r="EE26" s="7">
        <f>IFERROR(AdjBaseCC!CR26/IniBaseCC!AD28,"")</f>
        <v>0.80510303891063473</v>
      </c>
      <c r="EF26" s="7">
        <f>IFERROR(AdjBaseCC!CS26/IniBaseCC!AE28,"")</f>
        <v>0.70780993445994356</v>
      </c>
      <c r="EG26" s="7">
        <f>IFERROR(AdjBaseCC!CT26/IniBaseCC!AF28,"")</f>
        <v>0.76249694428643</v>
      </c>
      <c r="EH26" s="10">
        <f t="shared" si="8"/>
        <v>0.82793801596324512</v>
      </c>
      <c r="EI26" s="7">
        <f>IFERROR(CU26/IniBaseCC!AG28,"")</f>
        <v>0.81372614439860758</v>
      </c>
      <c r="EJ26" s="7">
        <f>IFERROR(CW26/IniBaseCC!AI28,"")</f>
        <v>0.83242573587565871</v>
      </c>
      <c r="EK26" s="7">
        <f>IFERROR(CX26/IniBaseCC!AJ28,"")</f>
        <v>0.82651773447225985</v>
      </c>
      <c r="EL26" s="7">
        <f>IFERROR(CY26/IniBaseCC!AK28,"")</f>
        <v>0.83254239815559383</v>
      </c>
      <c r="EM26" s="19">
        <f>IFERROR(CZ26/IniBaseCC!AL28,"")</f>
        <v>0.83447806691410498</v>
      </c>
      <c r="EO26" s="107"/>
      <c r="EP26" s="107"/>
      <c r="EQ26" s="107"/>
      <c r="ER26" s="107"/>
      <c r="ES26" s="107"/>
    </row>
    <row r="27" spans="1:164" x14ac:dyDescent="0.25">
      <c r="A27" s="107">
        <v>25</v>
      </c>
      <c r="B27" s="112" t="s">
        <v>22</v>
      </c>
      <c r="C27" s="157">
        <v>232.3956349</v>
      </c>
      <c r="D27" s="158">
        <v>219.7129831</v>
      </c>
      <c r="E27" s="158">
        <v>231.08506539999999</v>
      </c>
      <c r="F27" s="158">
        <v>218.42528390000001</v>
      </c>
      <c r="G27" s="158">
        <v>221.84375610000001</v>
      </c>
      <c r="H27" s="158">
        <v>220.0439394</v>
      </c>
      <c r="I27" s="158">
        <v>208.4026576</v>
      </c>
      <c r="J27" s="158">
        <v>208.99028452022208</v>
      </c>
      <c r="K27" s="158">
        <v>219.33259331299939</v>
      </c>
      <c r="L27" s="157">
        <f t="shared" si="4"/>
        <v>209.34526462141366</v>
      </c>
      <c r="M27" s="158">
        <f t="shared" si="4"/>
        <v>207.20915758495812</v>
      </c>
      <c r="N27" s="159">
        <f t="shared" si="4"/>
        <v>205.07305054850258</v>
      </c>
      <c r="O27" s="158"/>
      <c r="P27" s="564">
        <f>INDEX(EquitySolution!$V$13:$BT$173,ROW(23:23),(1+EquitySolution!$CB$12))</f>
        <v>0.84951685843437841</v>
      </c>
      <c r="Q27" s="69">
        <f>INDEX(EquitySolution!$V$13:$BT$173,ROW(23:23),(1+EquitySolution!$CB$12))</f>
        <v>0.84951685843437841</v>
      </c>
      <c r="R27" s="69">
        <f>INDEX(EquitySolution!$V$13:$BT$173,ROW(23:23),(1+EquitySolution!$CB$12)+2)</f>
        <v>0.88369727138895415</v>
      </c>
      <c r="S27" s="69">
        <f>INDEX(EquitySolution!$V$13:$BT$173,ROW(23:23),(1+EquitySolution!$CB$12)+3)</f>
        <v>0.89004432266209232</v>
      </c>
      <c r="T27" s="69">
        <f>INDEX(EquitySolution!$V$13:$BT$173,ROW(23:23),(1+EquitySolution!$CB$12)+4)</f>
        <v>0.88435314777385265</v>
      </c>
      <c r="U27" s="69">
        <f>INDEX(EquitySolution!$V$13:$BT$173,ROW(23:23),(1+EquitySolution!$CB$12)+5)</f>
        <v>0.8906887535725726</v>
      </c>
      <c r="V27" s="2">
        <f>INDEX(EquitySolution!$V$13:$BT$173,ROW(23:23),(1+EquitySolution!$CB$12)+6)</f>
        <v>0.88897797425990577</v>
      </c>
      <c r="W27" s="2">
        <f>INDEX(EquitySolution!$V$13:$BT$173,ROW(23:23),(1+EquitySolution!$CB$12)+6)</f>
        <v>0.88897797425990577</v>
      </c>
      <c r="X27" s="2">
        <f>INDEX(EquitySolution!$V$13:$BT$173,ROW(23:23),(1+EquitySolution!$CB$12)+6)</f>
        <v>0.88897797425990577</v>
      </c>
      <c r="Y27" s="350">
        <f>INDEX(EquitySolution!$V$13:$BT$173,ROW(23:23),(1+EquitySolution!$CB$12)+7)</f>
        <v>0.88987869510735107</v>
      </c>
      <c r="Z27" s="2">
        <f>INDEX(EquitySolution!$V$13:$BT$173,ROW(23:23),(1+EquitySolution!$CB$12)+8)</f>
        <v>0.89570459127124713</v>
      </c>
      <c r="AA27" s="2">
        <f>INDEX(EquitySolution!$V$13:$BT$173,ROW(23:23),(1+EquitySolution!$CB$12)+9)</f>
        <v>0.894808612437061</v>
      </c>
      <c r="AB27" s="3">
        <f>INDEX(EquitySolution!$V$13:$BT$173,ROW(23:23),(1+EquitySolution!$CB$12)+10)</f>
        <v>0.89023468927626292</v>
      </c>
      <c r="AS27" s="112" t="s">
        <v>22</v>
      </c>
      <c r="AT27" s="600">
        <v>0</v>
      </c>
      <c r="AU27" s="600">
        <f>MAX(-(AdjBaseCC!$BU$1),(IniBaseCC!DW29-AF$9+IniBaseCC!DK29-AdjBaseCC!AF$7))</f>
        <v>2449.3613364867242</v>
      </c>
      <c r="AV27" s="600">
        <f>MAX(-(AdjBaseCC!$BU$1),(IniBaseCC!DX29-AG$9+IniBaseCC!DL29-AdjBaseCC!AG$7))</f>
        <v>4333.0843368858714</v>
      </c>
      <c r="AW27" s="600">
        <f>MAX(-(AdjBaseCC!$BU$1),(IniBaseCC!DY29-AH$9+IniBaseCC!DM29-AdjBaseCC!AH$7))</f>
        <v>4010.9229129369041</v>
      </c>
      <c r="AX27" s="600">
        <f>MAX(-(AdjBaseCC!$BU$1),(IniBaseCC!DZ29-AI$9+IniBaseCC!DN29-AdjBaseCC!AI$7))</f>
        <v>4452.3381873545277</v>
      </c>
      <c r="AY27" s="600">
        <f>MAX(-(AdjBaseCC!$BU$1),(IniBaseCC!EA29-AJ$9+IniBaseCC!DO29-AdjBaseCC!AJ$7))</f>
        <v>3846.6184994067285</v>
      </c>
      <c r="AZ27" s="600">
        <f>MAX(-(AdjBaseCC!$BU$1),(IniBaseCC!EB29-AK$9+IniBaseCC!DP29-AdjBaseCC!AK$7))</f>
        <v>5295.0062244568835</v>
      </c>
      <c r="BA27" s="601">
        <f>MAX(-(AdjBaseCC!$BU$1),(IniBaseCC!EC29-AL$9+IniBaseCC!DQ29-AdjBaseCC!AL$7))</f>
        <v>4328.0114291788532</v>
      </c>
      <c r="BB27" s="600">
        <f>MAX(-(AdjBaseCC!$BU$1),(IniBaseCC!ED29-AM$9+IniBaseCC!DR29-AdjBaseCC!AM$7))</f>
        <v>3936.879338866147</v>
      </c>
      <c r="BC27" s="600">
        <f>MAX(-(AdjBaseCC!$BU$1),(IniBaseCC!EE29-AN$9+IniBaseCC!DS29-AdjBaseCC!AN$7))</f>
        <v>3986.2786891154101</v>
      </c>
      <c r="BD27" s="600">
        <f>MAX(-(AdjBaseCC!$BU$1),(IniBaseCC!EF29-AO$9+IniBaseCC!DT29-AdjBaseCC!AO$7))</f>
        <v>4033.9183751982109</v>
      </c>
      <c r="BE27" s="601">
        <f>MAX(-(AdjBaseCC!$BU$1),(IniBaseCC!EG29-AP$9+IniBaseCC!DU29-AdjBaseCC!AP$7))</f>
        <v>4079.8907738547969</v>
      </c>
      <c r="BF27" s="600">
        <f>MAX((AdjBaseCC!AF$7+AdjBaseCC!AF$9)*IniBaseCC!CJ29-IniBaseCC!AA29,0)</f>
        <v>0</v>
      </c>
      <c r="BG27" s="600">
        <f>MAX((AdjBaseCC!AG$7+AdjBaseCC!AG$9)*IniBaseCC!CK29-IniBaseCC!AB29,0)</f>
        <v>0</v>
      </c>
      <c r="BH27" s="600">
        <f>MAX((AdjBaseCC!AH$7+AdjBaseCC!AH$9)*IniBaseCC!CL29-IniBaseCC!AC29,0)</f>
        <v>0</v>
      </c>
      <c r="BI27" s="600">
        <f>MAX((AdjBaseCC!AI$7+AdjBaseCC!AI$9)*IniBaseCC!CM29-IniBaseCC!AD29,0)</f>
        <v>0</v>
      </c>
      <c r="BJ27" s="600">
        <f>MAX((AdjBaseCC!AJ$7+AdjBaseCC!AJ$9)*IniBaseCC!CN29-IniBaseCC!AE29,0)</f>
        <v>0</v>
      </c>
      <c r="BK27" s="600">
        <f>MAX((AdjBaseCC!AK$7+AdjBaseCC!AK$9)*IniBaseCC!CO29-IniBaseCC!AF29,0)</f>
        <v>0</v>
      </c>
      <c r="BL27" s="600">
        <f>MAX((AdjBaseCC!AL$7+AdjBaseCC!AL$9)*IniBaseCC!CP29-IniBaseCC!AG29,0)</f>
        <v>0</v>
      </c>
      <c r="BM27" s="600">
        <f>MAX((AdjBaseCC!AM$7+AdjBaseCC!AM$9)*IniBaseCC!CQ29-IniBaseCC!AH29,0)</f>
        <v>0</v>
      </c>
      <c r="BN27" s="603">
        <f>MAX((AdjBaseCC!AN$7+AdjBaseCC!AN$9)*IniBaseCC!CR29-IniBaseCC!AI29,0)</f>
        <v>0</v>
      </c>
      <c r="BO27" s="600">
        <f>MAX((AdjBaseCC!AO$7+AdjBaseCC!AO$9)*IniBaseCC!CS29-IniBaseCC!AJ29,0)</f>
        <v>0</v>
      </c>
      <c r="BP27" s="600">
        <f>MAX((AdjBaseCC!AP$7+AdjBaseCC!AP$9)*IniBaseCC!CT29-IniBaseCC!AK29,0)</f>
        <v>0</v>
      </c>
      <c r="BQ27" s="600">
        <f>MAX((AdjBaseCC!AQ$7+AdjBaseCC!AQ$9)*IniBaseCC!CU29-IniBaseCC!AL29,0)</f>
        <v>0</v>
      </c>
      <c r="BR27" s="603">
        <f>IFERROR(BF27/SUM(BF$5:BF$182)*BR$4/IniBaseCC!CK29,0)</f>
        <v>0</v>
      </c>
      <c r="BS27" s="600">
        <f>IFERROR(BG27/SUM(BG$5:BG$182)*BS$4/IniBaseCC!CL29,0)</f>
        <v>0</v>
      </c>
      <c r="BT27" s="600">
        <f>IFERROR(BH27/SUM(BH$5:BH$182)*BT$4/IniBaseCC!CM29,0)</f>
        <v>0</v>
      </c>
      <c r="BU27" s="600">
        <f>IFERROR(BI27/SUM(BI$5:BI$182)*BU$4/IniBaseCC!CN29,0)</f>
        <v>0</v>
      </c>
      <c r="BV27" s="600">
        <f>IFERROR(BJ27/SUM(BJ$5:BJ$182)*BV$4/IniBaseCC!CO29,0)</f>
        <v>0</v>
      </c>
      <c r="BW27" s="600">
        <f>IFERROR(BK27/SUM(BK$5:BK$182)*BW$4/IniBaseCC!CP29,0)</f>
        <v>0</v>
      </c>
      <c r="BX27" s="600">
        <f>IFERROR(BL27/SUM(BL$5:BL$182)*BX$4/IniBaseCC!CQ29,0)</f>
        <v>0</v>
      </c>
      <c r="BY27" s="603">
        <f>IFERROR(BM27/SUM(BM$5:BM$182)*BY$4/IniBaseCC!CR29,0)</f>
        <v>0</v>
      </c>
      <c r="BZ27" s="600">
        <f>IFERROR(BN27/SUM(BN$5:BN$182)*BZ$4/IniBaseCC!CS29,0)</f>
        <v>0</v>
      </c>
      <c r="CA27" s="600">
        <f>IFERROR(BO27/SUM(BO$5:BO$182)*CA$4/IniBaseCC!CT29,0)</f>
        <v>0</v>
      </c>
      <c r="CB27" s="600">
        <f>IFERROR(BP27/SUM(BP$5:BP$182)*CB$4/IniBaseCC!CU29,0)</f>
        <v>0</v>
      </c>
      <c r="CC27" s="603">
        <f>(IniBaseCC!CW29+AT27)*P27</f>
        <v>20339.672938898304</v>
      </c>
      <c r="CD27" s="600">
        <f>((IniBaseCC!CX29+AU27)-(BR27/Q27))*Q27</f>
        <v>22420.446686641135</v>
      </c>
      <c r="CE27" s="600">
        <f>((IniBaseCC!CY29+AV27)-(BS27/R27))*R27</f>
        <v>25950.535491926737</v>
      </c>
      <c r="CF27" s="600">
        <f>((IniBaseCC!CZ29+AW27)-(BT27/S27))*S27</f>
        <v>25951.207623239363</v>
      </c>
      <c r="CG27" s="600">
        <f>((IniBaseCC!DA29+AX27)-(BU27/T27))*T27</f>
        <v>26251.811567927271</v>
      </c>
      <c r="CH27" s="600">
        <f>((IniBaseCC!DB29+AY27)-(BV27/U27))*U27</f>
        <v>26626.909254451177</v>
      </c>
      <c r="CI27" s="600">
        <f>((IniBaseCC!DC29+AZ27)-(BW27/V27))*V27</f>
        <v>28246.709610888844</v>
      </c>
      <c r="CJ27" s="601">
        <f>((IniBaseCC!DD29+BA27)-(BX27/W27))*W27</f>
        <v>27789.053158655464</v>
      </c>
      <c r="CK27" s="600">
        <f>((IniBaseCC!DE29+BB27)-(BY27/Y27))*Y27</f>
        <v>27664.433085224064</v>
      </c>
      <c r="CL27" s="600">
        <f>((IniBaseCC!DF29+BC27)-(BZ27/Z27))*Z27</f>
        <v>28224.200420439465</v>
      </c>
      <c r="CM27" s="600">
        <f>((IniBaseCC!DG29+BD27)-(CA27/AA27))*AA27</f>
        <v>28560.76687397762</v>
      </c>
      <c r="CN27" s="601">
        <f>((IniBaseCC!DH29+BE27)-(CB27/AB27))*AB27</f>
        <v>28765.007680122402</v>
      </c>
      <c r="CO27" s="600">
        <f>CC27*IniBaseCC!CJ29</f>
        <v>9742703.3377322871</v>
      </c>
      <c r="CP27" s="600">
        <f>IniBaseCC!CJ29*CD27</f>
        <v>10739393.962901104</v>
      </c>
      <c r="CQ27" s="600">
        <f>IniBaseCC!CK29*CE27</f>
        <v>11937246.326286299</v>
      </c>
      <c r="CR27" s="600">
        <f>IniBaseCC!CL29*CF27</f>
        <v>12145165.167676022</v>
      </c>
      <c r="CS27" s="600">
        <f>IniBaseCC!CM29*CG27</f>
        <v>12154588.755950326</v>
      </c>
      <c r="CT27" s="600">
        <f>IniBaseCC!CN29*CH27</f>
        <v>12434766.621828699</v>
      </c>
      <c r="CU27" s="600">
        <f>IniBaseCC!CO29*CI27</f>
        <v>13360693.645950424</v>
      </c>
      <c r="CV27" s="601">
        <f>IniBaseCC!CP29*CJ27</f>
        <v>13838948.473010421</v>
      </c>
      <c r="CW27" s="600">
        <f>IniBaseCC!CQ29*CK27</f>
        <v>14108860.873464273</v>
      </c>
      <c r="CX27" s="600">
        <f>IniBaseCC!CR29*CL27</f>
        <v>14660183.682720995</v>
      </c>
      <c r="CY27" s="600">
        <f>IniBaseCC!CS29*CM27</f>
        <v>15104014.226905426</v>
      </c>
      <c r="CZ27" s="600">
        <f>IniBaseCC!CT29*CN27</f>
        <v>15482959.781688625</v>
      </c>
      <c r="DA27" s="603">
        <f t="shared" si="5"/>
        <v>20339.672938898304</v>
      </c>
      <c r="DB27" s="600">
        <f t="shared" si="6"/>
        <v>22420.446686641135</v>
      </c>
      <c r="DC27" s="600">
        <f>IF(IniBaseCC!EI29&gt;IniBaseCC!EJ29,MIN((AdjBaseCC!DB27-(AdjBaseCC!$DG$1*(IniBaseCC!EI29-IniBaseCC!EJ29))),AdjBaseCC!CE27),MAX((AdjBaseCC!DB27-(AdjBaseCC!$DG$1*(IniBaseCC!EI29-IniBaseCC!EJ29))),AdjBaseCC!CE27))</f>
        <v>25950.535491926737</v>
      </c>
      <c r="DD27" s="600">
        <f>IF(IniBaseCC!EJ29&gt;IniBaseCC!EK29,MIN((AdjBaseCC!DC27-(AdjBaseCC!$DG$1*(IniBaseCC!EJ29-IniBaseCC!EK29))),AdjBaseCC!CF27),MAX((AdjBaseCC!DC27-(AdjBaseCC!$DG$1*(IniBaseCC!EJ29-IniBaseCC!EK29))),AdjBaseCC!CF27))</f>
        <v>25934.129172250035</v>
      </c>
      <c r="DE27" s="600">
        <f>IF(IniBaseCC!EK29&gt;IniBaseCC!EL29,MIN((AdjBaseCC!DD27-(AdjBaseCC!$DG$1*(IniBaseCC!EK29-IniBaseCC!EL29))),AdjBaseCC!CG27),MAX((AdjBaseCC!DD27-(AdjBaseCC!$DG$1*(IniBaseCC!EK29-IniBaseCC!EL29))),AdjBaseCC!CG27))</f>
        <v>26251.811567927271</v>
      </c>
      <c r="DF27" s="600">
        <f>IF(IniBaseCC!EL29&gt;IniBaseCC!EM29,MIN((AdjBaseCC!DE27-(AdjBaseCC!$DG$1*(IniBaseCC!EL29-IniBaseCC!EM29))),AdjBaseCC!CH27),MAX((AdjBaseCC!DE27-(AdjBaseCC!$DG$1*(IniBaseCC!EL29-IniBaseCC!EM29))),AdjBaseCC!CH27))</f>
        <v>26626.909254451177</v>
      </c>
      <c r="DG27" s="600">
        <f>IF(IniBaseCC!EM29&gt;IniBaseCC!EN29,MIN((AdjBaseCC!DF27-(AdjBaseCC!$DG$1*(IniBaseCC!EM29-IniBaseCC!EN29))),AdjBaseCC!CI27),MAX((AdjBaseCC!DF27-(AdjBaseCC!$DG$1*(IniBaseCC!EM29-IniBaseCC!EN29))),AdjBaseCC!CI27))</f>
        <v>28246.709610888844</v>
      </c>
      <c r="DH27" s="600">
        <f>IF(IniBaseCC!EN29&gt;IniBaseCC!EO29,MIN((AdjBaseCC!DG27-(AdjBaseCC!$DG$1*(IniBaseCC!EN29-IniBaseCC!EO29))),AdjBaseCC!CJ27),MAX((AdjBaseCC!DG27-(AdjBaseCC!$DG$1*(IniBaseCC!EN29-IniBaseCC!EO29))),AdjBaseCC!CJ27))</f>
        <v>27789.053158655464</v>
      </c>
      <c r="DI27" s="603">
        <f>IF(IniBaseCC!EO29&gt;IniBaseCC!EP29,MIN((AdjBaseCC!DH27-(AdjBaseCC!$DG$1*(IniBaseCC!EO29-IniBaseCC!EP29))),AdjBaseCC!CK27),MAX((AdjBaseCC!DH27-(AdjBaseCC!$DG$1*(IniBaseCC!EO29-IniBaseCC!EP29))),AdjBaseCC!CK27))</f>
        <v>27664.433085224064</v>
      </c>
      <c r="DJ27" s="600">
        <f>IF(IniBaseCC!EP29&gt;IniBaseCC!EQ29,MIN((AdjBaseCC!DI27-(AdjBaseCC!$DG$1*(IniBaseCC!EP29-IniBaseCC!EQ29))),AdjBaseCC!CL27),MAX((AdjBaseCC!DI27-(AdjBaseCC!$DG$1*(IniBaseCC!EP29-IniBaseCC!EQ29))),AdjBaseCC!CL27))</f>
        <v>28224.200420439465</v>
      </c>
      <c r="DK27" s="600">
        <f>IF(IniBaseCC!EQ29&gt;IniBaseCC!ER29,MIN((AdjBaseCC!DJ27-(AdjBaseCC!$DG$1*(IniBaseCC!EQ29-IniBaseCC!ER29))),AdjBaseCC!CM27),MAX((AdjBaseCC!DJ27-(AdjBaseCC!$DG$1*(IniBaseCC!EQ29-IniBaseCC!ER29))),AdjBaseCC!CM27))</f>
        <v>28560.76687397762</v>
      </c>
      <c r="DL27" s="600">
        <f>IF(IniBaseCC!ER29&gt;IniBaseCC!ES29,MIN((AdjBaseCC!DK27-(AdjBaseCC!$DG$1*(IniBaseCC!ER29-IniBaseCC!ES29))),AdjBaseCC!CN27),MAX((AdjBaseCC!DK27-(AdjBaseCC!$DG$1*(IniBaseCC!ER29-IniBaseCC!ES29))),AdjBaseCC!CN27))</f>
        <v>28765.007680122402</v>
      </c>
      <c r="DM27" s="603">
        <f>DA27*IniBaseCC!CJ29</f>
        <v>9742703.3377322871</v>
      </c>
      <c r="DN27" s="600">
        <f>DB27*IniBaseCC!CJ29</f>
        <v>10739393.962901104</v>
      </c>
      <c r="DO27" s="600">
        <f>DC27*IniBaseCC!CK29</f>
        <v>11937246.326286299</v>
      </c>
      <c r="DP27" s="600">
        <f>DD27*IniBaseCC!CL29</f>
        <v>12137172.452613017</v>
      </c>
      <c r="DQ27" s="600">
        <f>DE27*IniBaseCC!CM29</f>
        <v>12154588.755950326</v>
      </c>
      <c r="DR27" s="600">
        <f>DF27*IniBaseCC!CN29</f>
        <v>12434766.621828699</v>
      </c>
      <c r="DS27" s="600">
        <f>DG27*IniBaseCC!CO29</f>
        <v>13360693.645950424</v>
      </c>
      <c r="DT27" s="600">
        <f>DH27*IniBaseCC!CP29</f>
        <v>13838948.473010421</v>
      </c>
      <c r="DU27" s="603">
        <f>DI27*IniBaseCC!CQ29</f>
        <v>14108860.873464273</v>
      </c>
      <c r="DV27" s="600">
        <f>DJ27*IniBaseCC!CR29</f>
        <v>14660183.682720995</v>
      </c>
      <c r="DW27" s="600">
        <f>DK27*IniBaseCC!CS29</f>
        <v>15104014.226905426</v>
      </c>
      <c r="DX27" s="601">
        <f>DL27*IniBaseCC!CT29</f>
        <v>15482959.781688625</v>
      </c>
      <c r="DZ27" s="112" t="s">
        <v>22</v>
      </c>
      <c r="EA27" s="89">
        <f t="shared" si="7"/>
        <v>0.83003032829340029</v>
      </c>
      <c r="EB27" s="7">
        <f>IFERROR(AdjBaseCC!CO27/IniBaseCC!AA29,"")</f>
        <v>0.74816074463361182</v>
      </c>
      <c r="EC27" s="7">
        <f>IFERROR(AdjBaseCC!CP27/IniBaseCC!AB29,"")</f>
        <v>0.77363819300632697</v>
      </c>
      <c r="ED27" s="7">
        <f>IFERROR(AdjBaseCC!CQ27/IniBaseCC!AC29,"")</f>
        <v>0.85140037931620483</v>
      </c>
      <c r="EE27" s="7">
        <f>IFERROR(AdjBaseCC!CR27/IniBaseCC!AD29,"")</f>
        <v>0.86229626035298945</v>
      </c>
      <c r="EF27" s="7">
        <f>IFERROR(AdjBaseCC!CS27/IniBaseCC!AE29,"")</f>
        <v>0.85085678723879732</v>
      </c>
      <c r="EG27" s="7">
        <f>IFERROR(AdjBaseCC!CT27/IniBaseCC!AF29,"")</f>
        <v>0.81196002155268343</v>
      </c>
      <c r="EH27" s="10">
        <f t="shared" si="8"/>
        <v>0.85385721625699484</v>
      </c>
      <c r="EI27" s="7">
        <f>IFERROR(CU27/IniBaseCC!AG29,"")</f>
        <v>0.84379844734938991</v>
      </c>
      <c r="EJ27" s="7">
        <f>IFERROR(CW27/IniBaseCC!AI29,"")</f>
        <v>0.85069315547761493</v>
      </c>
      <c r="EK27" s="7">
        <f>IFERROR(CX27/IniBaseCC!AJ29,"")</f>
        <v>0.85836175509374013</v>
      </c>
      <c r="EL27" s="7">
        <f>IFERROR(CY27/IniBaseCC!AK29,"")</f>
        <v>0.85948234142679214</v>
      </c>
      <c r="EM27" s="19">
        <f>IFERROR(CZ27/IniBaseCC!AL29,"")</f>
        <v>0.85695038193743756</v>
      </c>
      <c r="EO27" s="107"/>
      <c r="EP27" s="107"/>
      <c r="EQ27" s="107"/>
      <c r="ER27" s="107"/>
      <c r="ES27" s="107"/>
    </row>
    <row r="28" spans="1:164" x14ac:dyDescent="0.25">
      <c r="A28" s="107">
        <v>26</v>
      </c>
      <c r="B28" s="112" t="s">
        <v>23</v>
      </c>
      <c r="C28" s="157">
        <v>224.3403825</v>
      </c>
      <c r="D28" s="158">
        <v>210.19761339999999</v>
      </c>
      <c r="E28" s="158">
        <v>219.7121186</v>
      </c>
      <c r="F28" s="158">
        <v>197.91349990000001</v>
      </c>
      <c r="G28" s="158">
        <v>208.42665919999999</v>
      </c>
      <c r="H28" s="158">
        <v>204.88709080000001</v>
      </c>
      <c r="I28" s="158">
        <v>203.62053109999999</v>
      </c>
      <c r="J28" s="158">
        <v>198.97598519713952</v>
      </c>
      <c r="K28" s="158">
        <v>208.99120818825142</v>
      </c>
      <c r="L28" s="157">
        <f t="shared" si="4"/>
        <v>198.54019049096723</v>
      </c>
      <c r="M28" s="158">
        <f t="shared" si="4"/>
        <v>196.53567105837419</v>
      </c>
      <c r="N28" s="159">
        <f t="shared" si="4"/>
        <v>194.53115162578115</v>
      </c>
      <c r="O28" s="158"/>
      <c r="P28" s="564">
        <f>INDEX(EquitySolution!$V$13:$BT$173,ROW(24:24),(1+EquitySolution!$CB$12))</f>
        <v>0.85900382591708158</v>
      </c>
      <c r="Q28" s="69">
        <f>INDEX(EquitySolution!$V$13:$BT$173,ROW(24:24),(1+EquitySolution!$CB$12))</f>
        <v>0.85900382591708158</v>
      </c>
      <c r="R28" s="69">
        <f>INDEX(EquitySolution!$V$13:$BT$173,ROW(24:24),(1+EquitySolution!$CB$12)+2)</f>
        <v>0.88772853399926011</v>
      </c>
      <c r="S28" s="69">
        <f>INDEX(EquitySolution!$V$13:$BT$173,ROW(24:24),(1+EquitySolution!$CB$12)+3)</f>
        <v>0.89480630306817466</v>
      </c>
      <c r="T28" s="69">
        <f>INDEX(EquitySolution!$V$13:$BT$173,ROW(24:24),(1+EquitySolution!$CB$12)+4)</f>
        <v>0.89004475530235649</v>
      </c>
      <c r="U28" s="69">
        <f>INDEX(EquitySolution!$V$13:$BT$173,ROW(24:24),(1+EquitySolution!$CB$12)+5)</f>
        <v>0.90095390527779684</v>
      </c>
      <c r="V28" s="2">
        <f>INDEX(EquitySolution!$V$13:$BT$173,ROW(24:24),(1+EquitySolution!$CB$12)+6)</f>
        <v>0.89569257963612237</v>
      </c>
      <c r="W28" s="2">
        <f>INDEX(EquitySolution!$V$13:$BT$173,ROW(24:24),(1+EquitySolution!$CB$12)+6)</f>
        <v>0.89569257963612237</v>
      </c>
      <c r="X28" s="2">
        <f>INDEX(EquitySolution!$V$13:$BT$173,ROW(24:24),(1+EquitySolution!$CB$12)+6)</f>
        <v>0.89569257963612237</v>
      </c>
      <c r="Y28" s="350">
        <f>INDEX(EquitySolution!$V$13:$BT$173,ROW(24:24),(1+EquitySolution!$CB$12)+7)</f>
        <v>0.89746396171566345</v>
      </c>
      <c r="Z28" s="2">
        <f>INDEX(EquitySolution!$V$13:$BT$173,ROW(24:24),(1+EquitySolution!$CB$12)+8)</f>
        <v>0.89809781333306649</v>
      </c>
      <c r="AA28" s="2">
        <f>INDEX(EquitySolution!$V$13:$BT$173,ROW(24:24),(1+EquitySolution!$CB$12)+9)</f>
        <v>0.90097983313751473</v>
      </c>
      <c r="AB28" s="3">
        <f>INDEX(EquitySolution!$V$13:$BT$173,ROW(24:24),(1+EquitySolution!$CB$12)+10)</f>
        <v>0.89541005028570442</v>
      </c>
      <c r="AS28" s="112" t="s">
        <v>23</v>
      </c>
      <c r="AT28" s="600">
        <v>0</v>
      </c>
      <c r="AU28" s="600">
        <f>MAX(-(AdjBaseCC!$BU$1),(IniBaseCC!DW30-AF$9+IniBaseCC!DK30-AdjBaseCC!AF$7))</f>
        <v>1477.9480288479481</v>
      </c>
      <c r="AV28" s="600">
        <f>MAX(-(AdjBaseCC!$BU$1),(IniBaseCC!DX30-AG$9+IniBaseCC!DL30-AdjBaseCC!AG$7))</f>
        <v>5353.7799890597853</v>
      </c>
      <c r="AW28" s="600">
        <f>MAX(-(AdjBaseCC!$BU$1),(IniBaseCC!DY30-AH$9+IniBaseCC!DM30-AdjBaseCC!AH$7))</f>
        <v>1586.1497971637891</v>
      </c>
      <c r="AX28" s="600">
        <f>MAX(-(AdjBaseCC!$BU$1),(IniBaseCC!DZ30-AI$9+IniBaseCC!DN30-AdjBaseCC!AI$7))</f>
        <v>-3001.9931200943652</v>
      </c>
      <c r="AY28" s="600">
        <f>MAX(-(AdjBaseCC!$BU$1),(IniBaseCC!EA30-AJ$9+IniBaseCC!DO30-AdjBaseCC!AJ$7))</f>
        <v>346.33143914364837</v>
      </c>
      <c r="AZ28" s="600">
        <f>MAX(-(AdjBaseCC!$BU$1),(IniBaseCC!EB30-AK$9+IniBaseCC!DP30-AdjBaseCC!AK$7))</f>
        <v>446.50081823519986</v>
      </c>
      <c r="BA28" s="601">
        <f>MAX(-(AdjBaseCC!$BU$1),(IniBaseCC!EC30-AL$9+IniBaseCC!DQ30-AdjBaseCC!AL$7))</f>
        <v>1032.5626930578992</v>
      </c>
      <c r="BB28" s="600">
        <f>MAX(-(AdjBaseCC!$BU$1),(IniBaseCC!ED30-AM$9+IniBaseCC!DR30-AdjBaseCC!AM$7))</f>
        <v>2952.5558094543812</v>
      </c>
      <c r="BC28" s="600">
        <f>MAX(-(AdjBaseCC!$BU$1),(IniBaseCC!EE30-AN$9+IniBaseCC!DS30-AdjBaseCC!AN$7))</f>
        <v>2936.3801460910227</v>
      </c>
      <c r="BD28" s="600">
        <f>MAX(-(AdjBaseCC!$BU$1),(IniBaseCC!EF30-AO$9+IniBaseCC!DT30-AdjBaseCC!AO$7))</f>
        <v>2920.7806792777646</v>
      </c>
      <c r="BE28" s="601">
        <f>MAX(-(AdjBaseCC!$BU$1),(IniBaseCC!EG30-AP$9+IniBaseCC!DU30-AdjBaseCC!AP$7))</f>
        <v>2905.7271605387195</v>
      </c>
      <c r="BF28" s="600">
        <f>MAX((AdjBaseCC!AF$7+AdjBaseCC!AF$9)*IniBaseCC!CJ30-IniBaseCC!AA30,0)</f>
        <v>0</v>
      </c>
      <c r="BG28" s="600">
        <f>MAX((AdjBaseCC!AG$7+AdjBaseCC!AG$9)*IniBaseCC!CK30-IniBaseCC!AB30,0)</f>
        <v>0</v>
      </c>
      <c r="BH28" s="600">
        <f>MAX((AdjBaseCC!AH$7+AdjBaseCC!AH$9)*IniBaseCC!CL30-IniBaseCC!AC30,0)</f>
        <v>0</v>
      </c>
      <c r="BI28" s="600">
        <f>MAX((AdjBaseCC!AI$7+AdjBaseCC!AI$9)*IniBaseCC!CM30-IniBaseCC!AD30,0)</f>
        <v>129085.70416405774</v>
      </c>
      <c r="BJ28" s="600">
        <f>MAX((AdjBaseCC!AJ$7+AdjBaseCC!AJ$9)*IniBaseCC!CN30-IniBaseCC!AE30,0)</f>
        <v>0</v>
      </c>
      <c r="BK28" s="600">
        <f>MAX((AdjBaseCC!AK$7+AdjBaseCC!AK$9)*IniBaseCC!CO30-IniBaseCC!AF30,0)</f>
        <v>0</v>
      </c>
      <c r="BL28" s="600">
        <f>MAX((AdjBaseCC!AL$7+AdjBaseCC!AL$9)*IniBaseCC!CP30-IniBaseCC!AG30,0)</f>
        <v>0</v>
      </c>
      <c r="BM28" s="600">
        <f>MAX((AdjBaseCC!AM$7+AdjBaseCC!AM$9)*IniBaseCC!CQ30-IniBaseCC!AH30,0)</f>
        <v>0</v>
      </c>
      <c r="BN28" s="603">
        <f>MAX((AdjBaseCC!AN$7+AdjBaseCC!AN$9)*IniBaseCC!CR30-IniBaseCC!AI30,0)</f>
        <v>0</v>
      </c>
      <c r="BO28" s="600">
        <f>MAX((AdjBaseCC!AO$7+AdjBaseCC!AO$9)*IniBaseCC!CS30-IniBaseCC!AJ30,0)</f>
        <v>0</v>
      </c>
      <c r="BP28" s="600">
        <f>MAX((AdjBaseCC!AP$7+AdjBaseCC!AP$9)*IniBaseCC!CT30-IniBaseCC!AK30,0)</f>
        <v>0</v>
      </c>
      <c r="BQ28" s="600">
        <f>MAX((AdjBaseCC!AQ$7+AdjBaseCC!AQ$9)*IniBaseCC!CU30-IniBaseCC!AL30,0)</f>
        <v>0</v>
      </c>
      <c r="BR28" s="603">
        <f>IFERROR(BF28/SUM(BF$5:BF$182)*BR$4/IniBaseCC!CK30,0)</f>
        <v>0</v>
      </c>
      <c r="BS28" s="600">
        <f>IFERROR(BG28/SUM(BG$5:BG$182)*BS$4/IniBaseCC!CL30,0)</f>
        <v>0</v>
      </c>
      <c r="BT28" s="600">
        <f>IFERROR(BH28/SUM(BH$5:BH$182)*BT$4/IniBaseCC!CM30,0)</f>
        <v>0</v>
      </c>
      <c r="BU28" s="600">
        <f>IFERROR(BI28/SUM(BI$5:BI$182)*BU$4/IniBaseCC!CN30,0)</f>
        <v>1004.2869445267917</v>
      </c>
      <c r="BV28" s="600">
        <f>IFERROR(BJ28/SUM(BJ$5:BJ$182)*BV$4/IniBaseCC!CO30,0)</f>
        <v>0</v>
      </c>
      <c r="BW28" s="600">
        <f>IFERROR(BK28/SUM(BK$5:BK$182)*BW$4/IniBaseCC!CP30,0)</f>
        <v>0</v>
      </c>
      <c r="BX28" s="600">
        <f>IFERROR(BL28/SUM(BL$5:BL$182)*BX$4/IniBaseCC!CQ30,0)</f>
        <v>0</v>
      </c>
      <c r="BY28" s="603">
        <f>IFERROR(BM28/SUM(BM$5:BM$182)*BY$4/IniBaseCC!CR30,0)</f>
        <v>0</v>
      </c>
      <c r="BZ28" s="600">
        <f>IFERROR(BN28/SUM(BN$5:BN$182)*BZ$4/IniBaseCC!CS30,0)</f>
        <v>0</v>
      </c>
      <c r="CA28" s="600">
        <f>IFERROR(BO28/SUM(BO$5:BO$182)*CA$4/IniBaseCC!CT30,0)</f>
        <v>0</v>
      </c>
      <c r="CB28" s="600">
        <f>IFERROR(BP28/SUM(BP$5:BP$182)*CB$4/IniBaseCC!CU30,0)</f>
        <v>0</v>
      </c>
      <c r="CC28" s="603">
        <f>(IniBaseCC!CW30+AT28)*P28</f>
        <v>20566.815948321055</v>
      </c>
      <c r="CD28" s="600">
        <f>((IniBaseCC!CX30+AU28)-(BR28/Q28))*Q28</f>
        <v>21836.37895960805</v>
      </c>
      <c r="CE28" s="600">
        <f>((IniBaseCC!CY30+AV28)-(BS28/R28))*R28</f>
        <v>26975.017663766292</v>
      </c>
      <c r="CF28" s="600">
        <f>((IniBaseCC!CZ30+AW28)-(BT28/S28))*S28</f>
        <v>23920.351409880604</v>
      </c>
      <c r="CG28" s="600">
        <f>((IniBaseCC!DA30+AX28)-(BU28/T28))*T28</f>
        <v>18781.790146414056</v>
      </c>
      <c r="CH28" s="600">
        <f>((IniBaseCC!DB30+AY28)-(BV28/U28))*U28</f>
        <v>23780.186005488627</v>
      </c>
      <c r="CI28" s="600">
        <f>((IniBaseCC!DC30+AZ28)-(BW28/V28))*V28</f>
        <v>24117.291610559532</v>
      </c>
      <c r="CJ28" s="601">
        <f>((IniBaseCC!DD30+BA28)-(BX28/W28))*W28</f>
        <v>25047.239734645784</v>
      </c>
      <c r="CK28" s="600">
        <f>((IniBaseCC!DE30+BB28)-(BY28/Y28))*Y28</f>
        <v>27016.847972255939</v>
      </c>
      <c r="CL28" s="600">
        <f>((IniBaseCC!DF30+BC28)-(BZ28/Z28))*Z28</f>
        <v>27356.700728092601</v>
      </c>
      <c r="CM28" s="600">
        <f>((IniBaseCC!DG30+BD28)-(CA28/AA28))*AA28</f>
        <v>27754.827112404324</v>
      </c>
      <c r="CN28" s="601">
        <f>((IniBaseCC!DH30+BE28)-(CB28/AB28))*AB28</f>
        <v>27880.874559092474</v>
      </c>
      <c r="CO28" s="600">
        <f>CC28*IniBaseCC!CJ30</f>
        <v>802105.82198452111</v>
      </c>
      <c r="CP28" s="600">
        <f>IniBaseCC!CJ30*CD28</f>
        <v>851618.77942471392</v>
      </c>
      <c r="CQ28" s="600">
        <f>IniBaseCC!CK30*CE28</f>
        <v>863200.56524052133</v>
      </c>
      <c r="CR28" s="600">
        <f>IniBaseCC!CL30*CF28</f>
        <v>789371.5965260599</v>
      </c>
      <c r="CS28" s="600">
        <f>IniBaseCC!CM30*CG28</f>
        <v>807616.97629580437</v>
      </c>
      <c r="CT28" s="600">
        <f>IniBaseCC!CN30*CH28</f>
        <v>832306.51019210194</v>
      </c>
      <c r="CU28" s="600">
        <f>IniBaseCC!CO30*CI28</f>
        <v>844105.20636958361</v>
      </c>
      <c r="CV28" s="601">
        <f>IniBaseCC!CP30*CJ28</f>
        <v>851606.1509779566</v>
      </c>
      <c r="CW28" s="600">
        <f>IniBaseCC!CQ30*CK28</f>
        <v>918572.83105670195</v>
      </c>
      <c r="CX28" s="600">
        <f>IniBaseCC!CR30*CL28</f>
        <v>947305.86199737142</v>
      </c>
      <c r="CY28" s="600">
        <f>IniBaseCC!CS30*CM28</f>
        <v>978520.18568172446</v>
      </c>
      <c r="CZ28" s="600">
        <f>IniBaseCC!CT30*CN28</f>
        <v>1000471.2769467671</v>
      </c>
      <c r="DA28" s="603">
        <f t="shared" si="5"/>
        <v>20566.815948321055</v>
      </c>
      <c r="DB28" s="600">
        <f t="shared" si="6"/>
        <v>21836.37895960805</v>
      </c>
      <c r="DC28" s="600">
        <f>IF(IniBaseCC!EI30&gt;IniBaseCC!EJ30,MIN((AdjBaseCC!DB28-(AdjBaseCC!$DG$1*(IniBaseCC!EI30-IniBaseCC!EJ30))),AdjBaseCC!CE28),MAX((AdjBaseCC!DB28-(AdjBaseCC!$DG$1*(IniBaseCC!EI30-IniBaseCC!EJ30))),AdjBaseCC!CE28))</f>
        <v>26975.017663766292</v>
      </c>
      <c r="DD28" s="600">
        <f>IF(IniBaseCC!EJ30&gt;IniBaseCC!EK30,MIN((AdjBaseCC!DC28-(AdjBaseCC!$DG$1*(IniBaseCC!EJ30-IniBaseCC!EK30))),AdjBaseCC!CF28),MAX((AdjBaseCC!DC28-(AdjBaseCC!$DG$1*(IniBaseCC!EJ30-IniBaseCC!EK30))),AdjBaseCC!CF28))</f>
        <v>23920.351409880604</v>
      </c>
      <c r="DE28" s="600">
        <f>IF(IniBaseCC!EK30&gt;IniBaseCC!EL30,MIN((AdjBaseCC!DD28-(AdjBaseCC!$DG$1*(IniBaseCC!EK30-IniBaseCC!EL30))),AdjBaseCC!CG28),MAX((AdjBaseCC!DD28-(AdjBaseCC!$DG$1*(IniBaseCC!EK30-IniBaseCC!EL30))),AdjBaseCC!CG28))</f>
        <v>18781.790146414056</v>
      </c>
      <c r="DF28" s="600">
        <f>IF(IniBaseCC!EL30&gt;IniBaseCC!EM30,MIN((AdjBaseCC!DE28-(AdjBaseCC!$DG$1*(IniBaseCC!EL30-IniBaseCC!EM30))),AdjBaseCC!CH28),MAX((AdjBaseCC!DE28-(AdjBaseCC!$DG$1*(IniBaseCC!EL30-IniBaseCC!EM30))),AdjBaseCC!CH28))</f>
        <v>23780.186005488627</v>
      </c>
      <c r="DG28" s="600">
        <f>IF(IniBaseCC!EM30&gt;IniBaseCC!EN30,MIN((AdjBaseCC!DF28-(AdjBaseCC!$DG$1*(IniBaseCC!EM30-IniBaseCC!EN30))),AdjBaseCC!CI28),MAX((AdjBaseCC!DF28-(AdjBaseCC!$DG$1*(IniBaseCC!EM30-IniBaseCC!EN30))),AdjBaseCC!CI28))</f>
        <v>24117.291610559532</v>
      </c>
      <c r="DH28" s="600">
        <f>IF(IniBaseCC!EN30&gt;IniBaseCC!EO30,MIN((AdjBaseCC!DG28-(AdjBaseCC!$DG$1*(IniBaseCC!EN30-IniBaseCC!EO30))),AdjBaseCC!CJ28),MAX((AdjBaseCC!DG28-(AdjBaseCC!$DG$1*(IniBaseCC!EN30-IniBaseCC!EO30))),AdjBaseCC!CJ28))</f>
        <v>25047.239734645784</v>
      </c>
      <c r="DI28" s="603">
        <f>IF(IniBaseCC!EO30&gt;IniBaseCC!EP30,MIN((AdjBaseCC!DH28-(AdjBaseCC!$DG$1*(IniBaseCC!EO30-IniBaseCC!EP30))),AdjBaseCC!CK28),MAX((AdjBaseCC!DH28-(AdjBaseCC!$DG$1*(IniBaseCC!EO30-IniBaseCC!EP30))),AdjBaseCC!CK28))</f>
        <v>27016.847972255939</v>
      </c>
      <c r="DJ28" s="600">
        <f>IF(IniBaseCC!EP30&gt;IniBaseCC!EQ30,MIN((AdjBaseCC!DI28-(AdjBaseCC!$DG$1*(IniBaseCC!EP30-IniBaseCC!EQ30))),AdjBaseCC!CL28),MAX((AdjBaseCC!DI28-(AdjBaseCC!$DG$1*(IniBaseCC!EP30-IniBaseCC!EQ30))),AdjBaseCC!CL28))</f>
        <v>27356.700728092601</v>
      </c>
      <c r="DK28" s="600">
        <f>IF(IniBaseCC!EQ30&gt;IniBaseCC!ER30,MIN((AdjBaseCC!DJ28-(AdjBaseCC!$DG$1*(IniBaseCC!EQ30-IniBaseCC!ER30))),AdjBaseCC!CM28),MAX((AdjBaseCC!DJ28-(AdjBaseCC!$DG$1*(IniBaseCC!EQ30-IniBaseCC!ER30))),AdjBaseCC!CM28))</f>
        <v>27754.827112404324</v>
      </c>
      <c r="DL28" s="600">
        <f>IF(IniBaseCC!ER30&gt;IniBaseCC!ES30,MIN((AdjBaseCC!DK28-(AdjBaseCC!$DG$1*(IniBaseCC!ER30-IniBaseCC!ES30))),AdjBaseCC!CN28),MAX((AdjBaseCC!DK28-(AdjBaseCC!$DG$1*(IniBaseCC!ER30-IniBaseCC!ES30))),AdjBaseCC!CN28))</f>
        <v>27880.874559092474</v>
      </c>
      <c r="DM28" s="603">
        <f>DA28*IniBaseCC!CJ30</f>
        <v>802105.82198452111</v>
      </c>
      <c r="DN28" s="600">
        <f>DB28*IniBaseCC!CJ30</f>
        <v>851618.77942471392</v>
      </c>
      <c r="DO28" s="600">
        <f>DC28*IniBaseCC!CK30</f>
        <v>863200.56524052133</v>
      </c>
      <c r="DP28" s="600">
        <f>DD28*IniBaseCC!CL30</f>
        <v>789371.5965260599</v>
      </c>
      <c r="DQ28" s="600">
        <f>DE28*IniBaseCC!CM30</f>
        <v>807616.97629580437</v>
      </c>
      <c r="DR28" s="600">
        <f>DF28*IniBaseCC!CN30</f>
        <v>832306.51019210194</v>
      </c>
      <c r="DS28" s="600">
        <f>DG28*IniBaseCC!CO30</f>
        <v>844105.20636958361</v>
      </c>
      <c r="DT28" s="600">
        <f>DH28*IniBaseCC!CP30</f>
        <v>851606.1509779566</v>
      </c>
      <c r="DU28" s="603">
        <f>DI28*IniBaseCC!CQ30</f>
        <v>918572.83105670195</v>
      </c>
      <c r="DV28" s="600">
        <f>DJ28*IniBaseCC!CR30</f>
        <v>947305.86199737142</v>
      </c>
      <c r="DW28" s="600">
        <f>DK28*IniBaseCC!CS30</f>
        <v>978520.18568172446</v>
      </c>
      <c r="DX28" s="601">
        <f>DL28*IniBaseCC!CT30</f>
        <v>1000471.2769467671</v>
      </c>
      <c r="DZ28" s="112" t="s">
        <v>23</v>
      </c>
      <c r="EA28" s="89">
        <f t="shared" si="7"/>
        <v>0.86360288000411845</v>
      </c>
      <c r="EB28" s="7">
        <f>IFERROR(AdjBaseCC!CO28/IniBaseCC!AA30,"")</f>
        <v>0.78454918042497113</v>
      </c>
      <c r="EC28" s="7">
        <f>IFERROR(AdjBaseCC!CP28/IniBaseCC!AB30,"")</f>
        <v>0.853031399422157</v>
      </c>
      <c r="ED28" s="7">
        <f>IFERROR(AdjBaseCC!CQ28/IniBaseCC!AC30,"")</f>
        <v>0.95000959170142218</v>
      </c>
      <c r="EE28" s="7">
        <f>IFERROR(AdjBaseCC!CR28/IniBaseCC!AD30,"")</f>
        <v>0.79932802642318712</v>
      </c>
      <c r="EF28" s="7">
        <f>IFERROR(AdjBaseCC!CS28/IniBaseCC!AE30,"")</f>
        <v>0.85181870048254404</v>
      </c>
      <c r="EG28" s="7">
        <f>IFERROR(AdjBaseCC!CT28/IniBaseCC!AF30,"")</f>
        <v>0.86382668199128188</v>
      </c>
      <c r="EH28" s="10">
        <f t="shared" si="8"/>
        <v>0.86421462460698761</v>
      </c>
      <c r="EI28" s="7">
        <f>IFERROR(CU28/IniBaseCC!AG30,"")</f>
        <v>0.87111859396854829</v>
      </c>
      <c r="EJ28" s="7">
        <f>IFERROR(CW28/IniBaseCC!AI30,"")</f>
        <v>0.85902531704472795</v>
      </c>
      <c r="EK28" s="7">
        <f>IFERROR(CX28/IniBaseCC!AJ30,"")</f>
        <v>0.86167852464608385</v>
      </c>
      <c r="EL28" s="7">
        <f>IFERROR(CY28/IniBaseCC!AK30,"")</f>
        <v>0.86638748504867458</v>
      </c>
      <c r="EM28" s="19">
        <f>IFERROR(CZ28/IniBaseCC!AL30,"")</f>
        <v>0.86286320232690283</v>
      </c>
      <c r="EO28" s="107"/>
      <c r="EP28" s="107"/>
      <c r="EQ28" s="107"/>
      <c r="ER28" s="107"/>
      <c r="ES28" s="107"/>
    </row>
    <row r="29" spans="1:164" x14ac:dyDescent="0.25">
      <c r="A29" s="107">
        <v>27</v>
      </c>
      <c r="B29" s="112" t="s">
        <v>24</v>
      </c>
      <c r="C29" s="157">
        <v>248.33373449999999</v>
      </c>
      <c r="D29" s="158">
        <v>232.81814180000001</v>
      </c>
      <c r="E29" s="158">
        <v>240.0660786</v>
      </c>
      <c r="F29" s="158">
        <v>229.0884934</v>
      </c>
      <c r="G29" s="158">
        <v>229.6855084</v>
      </c>
      <c r="H29" s="158">
        <v>226.56950839999999</v>
      </c>
      <c r="I29" s="158">
        <v>223.38761919999999</v>
      </c>
      <c r="J29" s="158">
        <v>221.76321277631351</v>
      </c>
      <c r="K29" s="158">
        <v>221.03177210853178</v>
      </c>
      <c r="L29" s="157">
        <f t="shared" si="4"/>
        <v>215.45085153968193</v>
      </c>
      <c r="M29" s="158">
        <f t="shared" si="4"/>
        <v>212.48004253240015</v>
      </c>
      <c r="N29" s="159">
        <f t="shared" si="4"/>
        <v>209.50923352511745</v>
      </c>
      <c r="O29" s="158"/>
      <c r="P29" s="564">
        <f>INDEX(EquitySolution!$V$13:$BT$173,ROW(25:25),(1+EquitySolution!$CB$12))</f>
        <v>0.84439597103404962</v>
      </c>
      <c r="Q29" s="69">
        <f>INDEX(EquitySolution!$V$13:$BT$173,ROW(25:25),(1+EquitySolution!$CB$12))</f>
        <v>0.84439597103404962</v>
      </c>
      <c r="R29" s="69">
        <f>INDEX(EquitySolution!$V$13:$BT$173,ROW(25:25),(1+EquitySolution!$CB$12)+2)</f>
        <v>0.87572102659781492</v>
      </c>
      <c r="S29" s="69">
        <f>INDEX(EquitySolution!$V$13:$BT$173,ROW(25:25),(1+EquitySolution!$CB$12)+3)</f>
        <v>0.88348582720521063</v>
      </c>
      <c r="T29" s="69">
        <f>INDEX(EquitySolution!$V$13:$BT$173,ROW(25:25),(1+EquitySolution!$CB$12)+4)</f>
        <v>0.87985858684416363</v>
      </c>
      <c r="U29" s="69">
        <f>INDEX(EquitySolution!$V$13:$BT$173,ROW(25:25),(1+EquitySolution!$CB$12)+5)</f>
        <v>0.88535233509322009</v>
      </c>
      <c r="V29" s="2">
        <f>INDEX(EquitySolution!$V$13:$BT$173,ROW(25:25),(1+EquitySolution!$CB$12)+6)</f>
        <v>0.88505355808068453</v>
      </c>
      <c r="W29" s="2">
        <f>INDEX(EquitySolution!$V$13:$BT$173,ROW(25:25),(1+EquitySolution!$CB$12)+6)</f>
        <v>0.88505355808068453</v>
      </c>
      <c r="X29" s="2">
        <f>INDEX(EquitySolution!$V$13:$BT$173,ROW(25:25),(1+EquitySolution!$CB$12)+6)</f>
        <v>0.88505355808068453</v>
      </c>
      <c r="Y29" s="350">
        <f>INDEX(EquitySolution!$V$13:$BT$173,ROW(25:25),(1+EquitySolution!$CB$12)+7)</f>
        <v>0.88661296474728546</v>
      </c>
      <c r="Z29" s="2">
        <f>INDEX(EquitySolution!$V$13:$BT$173,ROW(25:25),(1+EquitySolution!$CB$12)+8)</f>
        <v>0.88820534575847465</v>
      </c>
      <c r="AA29" s="2">
        <f>INDEX(EquitySolution!$V$13:$BT$173,ROW(25:25),(1+EquitySolution!$CB$12)+9)</f>
        <v>0.89045597830421486</v>
      </c>
      <c r="AB29" s="3">
        <f>INDEX(EquitySolution!$V$13:$BT$173,ROW(25:25),(1+EquitySolution!$CB$12)+10)</f>
        <v>0.88938433281236684</v>
      </c>
      <c r="AS29" s="112" t="s">
        <v>24</v>
      </c>
      <c r="AT29" s="600">
        <v>0</v>
      </c>
      <c r="AU29" s="600">
        <f>MAX(-(AdjBaseCC!$BU$1),(IniBaseCC!DW31-AF$9+IniBaseCC!DK31-AdjBaseCC!AF$7))</f>
        <v>-1045.1795705867382</v>
      </c>
      <c r="AV29" s="600">
        <f>MAX(-(AdjBaseCC!$BU$1),(IniBaseCC!DX31-AG$9+IniBaseCC!DL31-AdjBaseCC!AG$7))</f>
        <v>2193.0380535759159</v>
      </c>
      <c r="AW29" s="600">
        <f>MAX(-(AdjBaseCC!$BU$1),(IniBaseCC!DY31-AH$9+IniBaseCC!DM31-AdjBaseCC!AH$7))</f>
        <v>6535.4997758236277</v>
      </c>
      <c r="AX29" s="600">
        <f>MAX(-(AdjBaseCC!$BU$1),(IniBaseCC!DZ31-AI$9+IniBaseCC!DN31-AdjBaseCC!AI$7))</f>
        <v>6862.0051001239553</v>
      </c>
      <c r="AY29" s="600">
        <f>MAX(-(AdjBaseCC!$BU$1),(IniBaseCC!EA31-AJ$9+IniBaseCC!DO31-AdjBaseCC!AJ$7))</f>
        <v>7936.231931754488</v>
      </c>
      <c r="AZ29" s="600">
        <f>MAX(-(AdjBaseCC!$BU$1),(IniBaseCC!EB31-AK$9+IniBaseCC!DP31-AdjBaseCC!AK$7))</f>
        <v>8474.6398564247284</v>
      </c>
      <c r="BA29" s="601">
        <f>MAX(-(AdjBaseCC!$BU$1),(IniBaseCC!EC31-AL$9+IniBaseCC!DQ31-AdjBaseCC!AL$7))</f>
        <v>6486.1383641030179</v>
      </c>
      <c r="BB29" s="600">
        <f>MAX(-(AdjBaseCC!$BU$1),(IniBaseCC!ED31-AM$9+IniBaseCC!DR31-AdjBaseCC!AM$7))</f>
        <v>6018.3159585844587</v>
      </c>
      <c r="BC29" s="600">
        <f>MAX(-(AdjBaseCC!$BU$1),(IniBaseCC!EE31-AN$9+IniBaseCC!DS31-AdjBaseCC!AN$7))</f>
        <v>6107.7130431844771</v>
      </c>
      <c r="BD29" s="600">
        <f>MAX(-(AdjBaseCC!$BU$1),(IniBaseCC!EF31-AO$9+IniBaseCC!DT31-AdjBaseCC!AO$7))</f>
        <v>6193.9256962977543</v>
      </c>
      <c r="BE29" s="601">
        <f>MAX(-(AdjBaseCC!$BU$1),(IniBaseCC!EG31-AP$9+IniBaseCC!DU31-AdjBaseCC!AP$7))</f>
        <v>6277.1210903916271</v>
      </c>
      <c r="BF29" s="600">
        <f>MAX((AdjBaseCC!AF$7+AdjBaseCC!AF$9)*IniBaseCC!CJ31-IniBaseCC!AA31,0)</f>
        <v>265475.61092903186</v>
      </c>
      <c r="BG29" s="600">
        <f>MAX((AdjBaseCC!AG$7+AdjBaseCC!AG$9)*IniBaseCC!CK31-IniBaseCC!AB31,0)</f>
        <v>0</v>
      </c>
      <c r="BH29" s="600">
        <f>MAX((AdjBaseCC!AH$7+AdjBaseCC!AH$9)*IniBaseCC!CL31-IniBaseCC!AC31,0)</f>
        <v>0</v>
      </c>
      <c r="BI29" s="600">
        <f>MAX((AdjBaseCC!AI$7+AdjBaseCC!AI$9)*IniBaseCC!CM31-IniBaseCC!AD31,0)</f>
        <v>0</v>
      </c>
      <c r="BJ29" s="600">
        <f>MAX((AdjBaseCC!AJ$7+AdjBaseCC!AJ$9)*IniBaseCC!CN31-IniBaseCC!AE31,0)</f>
        <v>0</v>
      </c>
      <c r="BK29" s="600">
        <f>MAX((AdjBaseCC!AK$7+AdjBaseCC!AK$9)*IniBaseCC!CO31-IniBaseCC!AF31,0)</f>
        <v>0</v>
      </c>
      <c r="BL29" s="600">
        <f>MAX((AdjBaseCC!AL$7+AdjBaseCC!AL$9)*IniBaseCC!CP31-IniBaseCC!AG31,0)</f>
        <v>0</v>
      </c>
      <c r="BM29" s="600">
        <f>MAX((AdjBaseCC!AM$7+AdjBaseCC!AM$9)*IniBaseCC!CQ31-IniBaseCC!AH31,0)</f>
        <v>0</v>
      </c>
      <c r="BN29" s="603">
        <f>MAX((AdjBaseCC!AN$7+AdjBaseCC!AN$9)*IniBaseCC!CR31-IniBaseCC!AI31,0)</f>
        <v>0</v>
      </c>
      <c r="BO29" s="600">
        <f>MAX((AdjBaseCC!AO$7+AdjBaseCC!AO$9)*IniBaseCC!CS31-IniBaseCC!AJ31,0)</f>
        <v>0</v>
      </c>
      <c r="BP29" s="600">
        <f>MAX((AdjBaseCC!AP$7+AdjBaseCC!AP$9)*IniBaseCC!CT31-IniBaseCC!AK31,0)</f>
        <v>0</v>
      </c>
      <c r="BQ29" s="600">
        <f>MAX((AdjBaseCC!AQ$7+AdjBaseCC!AQ$9)*IniBaseCC!CU31-IniBaseCC!AL31,0)</f>
        <v>0</v>
      </c>
      <c r="BR29" s="603">
        <f>IFERROR(BF29/SUM(BF$5:BF$182)*BR$4/IniBaseCC!CK31,0)</f>
        <v>1145.612877821866</v>
      </c>
      <c r="BS29" s="600">
        <f>IFERROR(BG29/SUM(BG$5:BG$182)*BS$4/IniBaseCC!CL31,0)</f>
        <v>0</v>
      </c>
      <c r="BT29" s="600">
        <f>IFERROR(BH29/SUM(BH$5:BH$182)*BT$4/IniBaseCC!CM31,0)</f>
        <v>0</v>
      </c>
      <c r="BU29" s="600">
        <f>IFERROR(BI29/SUM(BI$5:BI$182)*BU$4/IniBaseCC!CN31,0)</f>
        <v>0</v>
      </c>
      <c r="BV29" s="600">
        <f>IFERROR(BJ29/SUM(BJ$5:BJ$182)*BV$4/IniBaseCC!CO31,0)</f>
        <v>0</v>
      </c>
      <c r="BW29" s="600">
        <f>IFERROR(BK29/SUM(BK$5:BK$182)*BW$4/IniBaseCC!CP31,0)</f>
        <v>0</v>
      </c>
      <c r="BX29" s="600">
        <f>IFERROR(BL29/SUM(BL$5:BL$182)*BX$4/IniBaseCC!CQ31,0)</f>
        <v>0</v>
      </c>
      <c r="BY29" s="603">
        <f>IFERROR(BM29/SUM(BM$5:BM$182)*BY$4/IniBaseCC!CR31,0)</f>
        <v>0</v>
      </c>
      <c r="BZ29" s="600">
        <f>IFERROR(BN29/SUM(BN$5:BN$182)*BZ$4/IniBaseCC!CS31,0)</f>
        <v>0</v>
      </c>
      <c r="CA29" s="600">
        <f>IFERROR(BO29/SUM(BO$5:BO$182)*CA$4/IniBaseCC!CT31,0)</f>
        <v>0</v>
      </c>
      <c r="CB29" s="600">
        <f>IFERROR(BP29/SUM(BP$5:BP$182)*CB$4/IniBaseCC!CU31,0)</f>
        <v>0</v>
      </c>
      <c r="CC29" s="603">
        <f>(IniBaseCC!CW31+AT29)*P29</f>
        <v>20217.065395745401</v>
      </c>
      <c r="CD29" s="600">
        <f>((IniBaseCC!CX31+AU29)-(BR29/Q29))*Q29</f>
        <v>18188.907099512995</v>
      </c>
      <c r="CE29" s="600">
        <f>((IniBaseCC!CY31+AV29)-(BS29/R29))*R29</f>
        <v>23842.222629502401</v>
      </c>
      <c r="CF29" s="600">
        <f>((IniBaseCC!CZ31+AW29)-(BT29/S29))*S29</f>
        <v>27990.408083773797</v>
      </c>
      <c r="CG29" s="600">
        <f>((IniBaseCC!DA31+AX29)-(BU29/T29))*T29</f>
        <v>28238.557726902323</v>
      </c>
      <c r="CH29" s="600">
        <f>((IniBaseCC!DB31+AY29)-(BV29/U29))*U29</f>
        <v>30088.127210169299</v>
      </c>
      <c r="CI29" s="600">
        <f>((IniBaseCC!DC31+AZ29)-(BW29/V29))*V29</f>
        <v>30936.159842668239</v>
      </c>
      <c r="CJ29" s="601">
        <f>((IniBaseCC!DD31+BA29)-(BX29/W29))*W29</f>
        <v>29576.435589816781</v>
      </c>
      <c r="CK29" s="600">
        <f>((IniBaseCC!DE31+BB29)-(BY29/Y29))*Y29</f>
        <v>29408.337177059133</v>
      </c>
      <c r="CL29" s="600">
        <f>((IniBaseCC!DF31+BC29)-(BZ29/Z29))*Z29</f>
        <v>29872.163933912012</v>
      </c>
      <c r="CM29" s="600">
        <f>((IniBaseCC!DG31+BD29)-(CA29/AA29))*AA29</f>
        <v>30345.229638102923</v>
      </c>
      <c r="CN29" s="601">
        <f>((IniBaseCC!DH31+BE29)-(CB29/AB29))*AB29</f>
        <v>30691.71342531934</v>
      </c>
      <c r="CO29" s="600">
        <f>CC29*IniBaseCC!CJ31</f>
        <v>5135134.6105193319</v>
      </c>
      <c r="CP29" s="600">
        <f>IniBaseCC!CJ31*CD29</f>
        <v>4619982.403276301</v>
      </c>
      <c r="CQ29" s="600">
        <f>IniBaseCC!CK31*CE29</f>
        <v>5912871.2121165954</v>
      </c>
      <c r="CR29" s="600">
        <f>IniBaseCC!CL31*CF29</f>
        <v>5961956.9218438184</v>
      </c>
      <c r="CS29" s="600">
        <f>IniBaseCC!CM31*CG29</f>
        <v>5534757.3144728551</v>
      </c>
      <c r="CT29" s="600">
        <f>IniBaseCC!CN31*CH29</f>
        <v>6107889.8236643681</v>
      </c>
      <c r="CU29" s="600">
        <f>IniBaseCC!CO31*CI29</f>
        <v>6249104.2882189844</v>
      </c>
      <c r="CV29" s="601">
        <f>IniBaseCC!CP31*CJ29</f>
        <v>6092745.7315022573</v>
      </c>
      <c r="CW29" s="600">
        <f>IniBaseCC!CQ31*CK29</f>
        <v>6263975.8187135952</v>
      </c>
      <c r="CX29" s="600">
        <f>IniBaseCC!CR31*CL29</f>
        <v>6480281.5577329984</v>
      </c>
      <c r="CY29" s="600">
        <f>IniBaseCC!CS31*CM29</f>
        <v>6702277.0691088242</v>
      </c>
      <c r="CZ29" s="600">
        <f>IniBaseCC!CT31*CN29</f>
        <v>6899538.6709925923</v>
      </c>
      <c r="DA29" s="603">
        <f t="shared" si="5"/>
        <v>20217.065395745401</v>
      </c>
      <c r="DB29" s="600">
        <f t="shared" si="6"/>
        <v>18188.907099512995</v>
      </c>
      <c r="DC29" s="600">
        <f>IF(IniBaseCC!EI31&gt;IniBaseCC!EJ31,MIN((AdjBaseCC!DB29-(AdjBaseCC!$DG$1*(IniBaseCC!EI31-IniBaseCC!EJ31))),AdjBaseCC!CE29),MAX((AdjBaseCC!DB29-(AdjBaseCC!$DG$1*(IniBaseCC!EI31-IniBaseCC!EJ31))),AdjBaseCC!CE29))</f>
        <v>23842.222629502401</v>
      </c>
      <c r="DD29" s="600">
        <f>IF(IniBaseCC!EJ31&gt;IniBaseCC!EK31,MIN((AdjBaseCC!DC29-(AdjBaseCC!$DG$1*(IniBaseCC!EJ31-IniBaseCC!EK31))),AdjBaseCC!CF29),MAX((AdjBaseCC!DC29-(AdjBaseCC!$DG$1*(IniBaseCC!EJ31-IniBaseCC!EK31))),AdjBaseCC!CF29))</f>
        <v>27990.408083773797</v>
      </c>
      <c r="DE29" s="600">
        <f>IF(IniBaseCC!EK31&gt;IniBaseCC!EL31,MIN((AdjBaseCC!DD29-(AdjBaseCC!$DG$1*(IniBaseCC!EK31-IniBaseCC!EL31))),AdjBaseCC!CG29),MAX((AdjBaseCC!DD29-(AdjBaseCC!$DG$1*(IniBaseCC!EK31-IniBaseCC!EL31))),AdjBaseCC!CG29))</f>
        <v>28238.557726902323</v>
      </c>
      <c r="DF29" s="600">
        <f>IF(IniBaseCC!EL31&gt;IniBaseCC!EM31,MIN((AdjBaseCC!DE29-(AdjBaseCC!$DG$1*(IniBaseCC!EL31-IniBaseCC!EM31))),AdjBaseCC!CH29),MAX((AdjBaseCC!DE29-(AdjBaseCC!$DG$1*(IniBaseCC!EL31-IniBaseCC!EM31))),AdjBaseCC!CH29))</f>
        <v>30088.127210169299</v>
      </c>
      <c r="DG29" s="600">
        <f>IF(IniBaseCC!EM31&gt;IniBaseCC!EN31,MIN((AdjBaseCC!DF29-(AdjBaseCC!$DG$1*(IniBaseCC!EM31-IniBaseCC!EN31))),AdjBaseCC!CI29),MAX((AdjBaseCC!DF29-(AdjBaseCC!$DG$1*(IniBaseCC!EM31-IniBaseCC!EN31))),AdjBaseCC!CI29))</f>
        <v>30936.159842668239</v>
      </c>
      <c r="DH29" s="600">
        <f>IF(IniBaseCC!EN31&gt;IniBaseCC!EO31,MIN((AdjBaseCC!DG29-(AdjBaseCC!$DG$1*(IniBaseCC!EN31-IniBaseCC!EO31))),AdjBaseCC!CJ29),MAX((AdjBaseCC!DG29-(AdjBaseCC!$DG$1*(IniBaseCC!EN31-IniBaseCC!EO31))),AdjBaseCC!CJ29))</f>
        <v>29576.435589816781</v>
      </c>
      <c r="DI29" s="603">
        <f>IF(IniBaseCC!EO31&gt;IniBaseCC!EP31,MIN((AdjBaseCC!DH29-(AdjBaseCC!$DG$1*(IniBaseCC!EO31-IniBaseCC!EP31))),AdjBaseCC!CK29),MAX((AdjBaseCC!DH29-(AdjBaseCC!$DG$1*(IniBaseCC!EO31-IniBaseCC!EP31))),AdjBaseCC!CK29))</f>
        <v>29408.337177059133</v>
      </c>
      <c r="DJ29" s="600">
        <f>IF(IniBaseCC!EP31&gt;IniBaseCC!EQ31,MIN((AdjBaseCC!DI29-(AdjBaseCC!$DG$1*(IniBaseCC!EP31-IniBaseCC!EQ31))),AdjBaseCC!CL29),MAX((AdjBaseCC!DI29-(AdjBaseCC!$DG$1*(IniBaseCC!EP31-IniBaseCC!EQ31))),AdjBaseCC!CL29))</f>
        <v>29872.163933912012</v>
      </c>
      <c r="DK29" s="600">
        <f>IF(IniBaseCC!EQ31&gt;IniBaseCC!ER31,MIN((AdjBaseCC!DJ29-(AdjBaseCC!$DG$1*(IniBaseCC!EQ31-IniBaseCC!ER31))),AdjBaseCC!CM29),MAX((AdjBaseCC!DJ29-(AdjBaseCC!$DG$1*(IniBaseCC!EQ31-IniBaseCC!ER31))),AdjBaseCC!CM29))</f>
        <v>30345.229638102923</v>
      </c>
      <c r="DL29" s="600">
        <f>IF(IniBaseCC!ER31&gt;IniBaseCC!ES31,MIN((AdjBaseCC!DK29-(AdjBaseCC!$DG$1*(IniBaseCC!ER31-IniBaseCC!ES31))),AdjBaseCC!CN29),MAX((AdjBaseCC!DK29-(AdjBaseCC!$DG$1*(IniBaseCC!ER31-IniBaseCC!ES31))),AdjBaseCC!CN29))</f>
        <v>30691.71342531934</v>
      </c>
      <c r="DM29" s="603">
        <f>DA29*IniBaseCC!CJ31</f>
        <v>5135134.6105193319</v>
      </c>
      <c r="DN29" s="600">
        <f>DB29*IniBaseCC!CJ31</f>
        <v>4619982.403276301</v>
      </c>
      <c r="DO29" s="600">
        <f>DC29*IniBaseCC!CK31</f>
        <v>5912871.2121165954</v>
      </c>
      <c r="DP29" s="600">
        <f>DD29*IniBaseCC!CL31</f>
        <v>5961956.9218438184</v>
      </c>
      <c r="DQ29" s="600">
        <f>DE29*IniBaseCC!CM31</f>
        <v>5534757.3144728551</v>
      </c>
      <c r="DR29" s="600">
        <f>DF29*IniBaseCC!CN31</f>
        <v>6107889.8236643681</v>
      </c>
      <c r="DS29" s="600">
        <f>DG29*IniBaseCC!CO31</f>
        <v>6249104.2882189844</v>
      </c>
      <c r="DT29" s="600">
        <f>DH29*IniBaseCC!CP31</f>
        <v>6092745.7315022573</v>
      </c>
      <c r="DU29" s="603">
        <f>DI29*IniBaseCC!CQ31</f>
        <v>6263975.8187135952</v>
      </c>
      <c r="DV29" s="600">
        <f>DJ29*IniBaseCC!CR31</f>
        <v>6480281.5577329984</v>
      </c>
      <c r="DW29" s="600">
        <f>DK29*IniBaseCC!CS31</f>
        <v>6702277.0691088242</v>
      </c>
      <c r="DX29" s="601">
        <f>DL29*IniBaseCC!CT31</f>
        <v>6899538.6709925923</v>
      </c>
      <c r="DZ29" s="112" t="s">
        <v>24</v>
      </c>
      <c r="EA29" s="89">
        <f t="shared" si="7"/>
        <v>0.81642899193680685</v>
      </c>
      <c r="EB29" s="7">
        <f>IFERROR(AdjBaseCC!CO29/IniBaseCC!AA31,"")</f>
        <v>0.85333983813046732</v>
      </c>
      <c r="EC29" s="7">
        <f>IFERROR(AdjBaseCC!CP29/IniBaseCC!AB31,"")</f>
        <v>0.6644299935881256</v>
      </c>
      <c r="ED29" s="7">
        <f>IFERROR(AdjBaseCC!CQ29/IniBaseCC!AC31,"")</f>
        <v>0.85458959325051675</v>
      </c>
      <c r="EE29" s="7">
        <f>IFERROR(AdjBaseCC!CR29/IniBaseCC!AD31,"")</f>
        <v>0.92653121919052694</v>
      </c>
      <c r="EF29" s="7">
        <f>IFERROR(AdjBaseCC!CS29/IniBaseCC!AE31,"")</f>
        <v>0.78621146428580535</v>
      </c>
      <c r="EG29" s="7">
        <f>IFERROR(AdjBaseCC!CT29/IniBaseCC!AF31,"")</f>
        <v>0.85038268936905959</v>
      </c>
      <c r="EH29" s="10">
        <f t="shared" si="8"/>
        <v>0.86098681738245342</v>
      </c>
      <c r="EI29" s="7">
        <f>IFERROR(CU29/IniBaseCC!AG31,"")</f>
        <v>0.89344700488206297</v>
      </c>
      <c r="EJ29" s="7">
        <f>IFERROR(CW29/IniBaseCC!AI31,"")</f>
        <v>0.84797936861327494</v>
      </c>
      <c r="EK29" s="7">
        <f>IFERROR(CX29/IniBaseCC!AJ31,"")</f>
        <v>0.85152821516282762</v>
      </c>
      <c r="EL29" s="7">
        <f>IFERROR(CY29/IniBaseCC!AK31,"")</f>
        <v>0.85560113995035336</v>
      </c>
      <c r="EM29" s="19">
        <f>IFERROR(CZ29/IniBaseCC!AL31,"")</f>
        <v>0.85637835830374764</v>
      </c>
      <c r="EO29" s="107"/>
      <c r="EP29" s="107"/>
      <c r="EQ29" s="107"/>
      <c r="ER29" s="107"/>
      <c r="ES29" s="107"/>
    </row>
    <row r="30" spans="1:164" x14ac:dyDescent="0.25">
      <c r="A30" s="107">
        <v>28</v>
      </c>
      <c r="B30" s="112" t="s">
        <v>25</v>
      </c>
      <c r="C30" s="157">
        <v>262.54139279999998</v>
      </c>
      <c r="D30" s="158">
        <v>250.31345479999999</v>
      </c>
      <c r="E30" s="158">
        <v>256.06474350000002</v>
      </c>
      <c r="F30" s="158">
        <v>239.0423782</v>
      </c>
      <c r="G30" s="158">
        <v>244.74750700000001</v>
      </c>
      <c r="H30" s="158">
        <v>241.0493122</v>
      </c>
      <c r="I30" s="158">
        <v>235.5563301</v>
      </c>
      <c r="J30" s="158">
        <v>236.91334084742684</v>
      </c>
      <c r="K30" s="158">
        <v>235.24402034212821</v>
      </c>
      <c r="L30" s="157">
        <f t="shared" si="4"/>
        <v>228.90807626918286</v>
      </c>
      <c r="M30" s="158">
        <f t="shared" si="4"/>
        <v>225.76808086102938</v>
      </c>
      <c r="N30" s="159">
        <f t="shared" si="4"/>
        <v>222.62808545287589</v>
      </c>
      <c r="O30" s="158"/>
      <c r="P30" s="564">
        <f>INDEX(EquitySolution!$V$13:$BT$173,ROW(26:26),(1+EquitySolution!$CB$12))</f>
        <v>0.83624025569397287</v>
      </c>
      <c r="Q30" s="69">
        <f>INDEX(EquitySolution!$V$13:$BT$173,ROW(26:26),(1+EquitySolution!$CB$12))</f>
        <v>0.83624025569397287</v>
      </c>
      <c r="R30" s="69">
        <f>INDEX(EquitySolution!$V$13:$BT$173,ROW(26:26),(1+EquitySolution!$CB$12)+2)</f>
        <v>0.86861078363574551</v>
      </c>
      <c r="S30" s="69">
        <f>INDEX(EquitySolution!$V$13:$BT$173,ROW(26:26),(1+EquitySolution!$CB$12)+3)</f>
        <v>0.87473027273586845</v>
      </c>
      <c r="T30" s="69">
        <f>INDEX(EquitySolution!$V$13:$BT$173,ROW(26:26),(1+EquitySolution!$CB$12)+4)</f>
        <v>0.8718520320618226</v>
      </c>
      <c r="U30" s="69">
        <f>INDEX(EquitySolution!$V$13:$BT$173,ROW(26:26),(1+EquitySolution!$CB$12)+5)</f>
        <v>0.88037089917675737</v>
      </c>
      <c r="V30" s="2">
        <f>INDEX(EquitySolution!$V$13:$BT$173,ROW(26:26),(1+EquitySolution!$CB$12)+6)</f>
        <v>0.87751575929083403</v>
      </c>
      <c r="W30" s="2">
        <f>INDEX(EquitySolution!$V$13:$BT$173,ROW(26:26),(1+EquitySolution!$CB$12)+6)</f>
        <v>0.87751575929083403</v>
      </c>
      <c r="X30" s="2">
        <f>INDEX(EquitySolution!$V$13:$BT$173,ROW(26:26),(1+EquitySolution!$CB$12)+6)</f>
        <v>0.87751575929083403</v>
      </c>
      <c r="Y30" s="350">
        <f>INDEX(EquitySolution!$V$13:$BT$173,ROW(26:26),(1+EquitySolution!$CB$12)+7)</f>
        <v>0.87936652617963662</v>
      </c>
      <c r="Z30" s="2">
        <f>INDEX(EquitySolution!$V$13:$BT$173,ROW(26:26),(1+EquitySolution!$CB$12)+8)</f>
        <v>0.88211549694544533</v>
      </c>
      <c r="AA30" s="2">
        <f>INDEX(EquitySolution!$V$13:$BT$173,ROW(26:26),(1+EquitySolution!$CB$12)+9)</f>
        <v>0.88428744915310864</v>
      </c>
      <c r="AB30" s="3">
        <f>INDEX(EquitySolution!$V$13:$BT$173,ROW(26:26),(1+EquitySolution!$CB$12)+10)</f>
        <v>0.88227179281144974</v>
      </c>
      <c r="AS30" s="112" t="s">
        <v>25</v>
      </c>
      <c r="AT30" s="600">
        <v>0</v>
      </c>
      <c r="AU30" s="600">
        <f>MAX(-(AdjBaseCC!$BU$1),(IniBaseCC!DW32-AF$9+IniBaseCC!DK32-AdjBaseCC!AF$7))</f>
        <v>-2577.4482415483244</v>
      </c>
      <c r="AV30" s="600">
        <f>MAX(-(AdjBaseCC!$BU$1),(IniBaseCC!DX32-AG$9+IniBaseCC!DL32-AdjBaseCC!AG$7))</f>
        <v>-4000</v>
      </c>
      <c r="AW30" s="600">
        <f>MAX(-(AdjBaseCC!$BU$1),(IniBaseCC!DY32-AH$9+IniBaseCC!DM32-AdjBaseCC!AH$7))</f>
        <v>-2370.7966908376129</v>
      </c>
      <c r="AX30" s="600">
        <f>MAX(-(AdjBaseCC!$BU$1),(IniBaseCC!DZ32-AI$9+IniBaseCC!DN32-AdjBaseCC!AI$7))</f>
        <v>-1710.225408601274</v>
      </c>
      <c r="AY30" s="600">
        <f>MAX(-(AdjBaseCC!$BU$1),(IniBaseCC!EA32-AJ$9+IniBaseCC!DO32-AdjBaseCC!AJ$7))</f>
        <v>-3818.68549793589</v>
      </c>
      <c r="AZ30" s="600">
        <f>MAX(-(AdjBaseCC!$BU$1),(IniBaseCC!EB32-AK$9+IniBaseCC!DP32-AdjBaseCC!AK$7))</f>
        <v>-2693.9832340006533</v>
      </c>
      <c r="BA30" s="601">
        <f>MAX(-(AdjBaseCC!$BU$1),(IniBaseCC!EC32-AL$9+IniBaseCC!DQ32-AdjBaseCC!AL$7))</f>
        <v>-2841.2754644273177</v>
      </c>
      <c r="BB30" s="600">
        <f>MAX(-(AdjBaseCC!$BU$1),(IniBaseCC!ED32-AM$9+IniBaseCC!DR32-AdjBaseCC!AM$7))</f>
        <v>-2049.1810285879228</v>
      </c>
      <c r="BC30" s="600">
        <f>MAX(-(AdjBaseCC!$BU$1),(IniBaseCC!EE32-AN$9+IniBaseCC!DS32-AdjBaseCC!AN$7))</f>
        <v>-2069.5482881327871</v>
      </c>
      <c r="BD30" s="600">
        <f>MAX(-(AdjBaseCC!$BU$1),(IniBaseCC!EF32-AO$9+IniBaseCC!DT32-AdjBaseCC!AO$7))</f>
        <v>-2089.1900414389843</v>
      </c>
      <c r="BE30" s="601">
        <f>MAX(-(AdjBaseCC!$BU$1),(IniBaseCC!EG32-AP$9+IniBaseCC!DU32-AdjBaseCC!AP$7))</f>
        <v>-2108.1443752634764</v>
      </c>
      <c r="BF30" s="600">
        <f>MAX((AdjBaseCC!AF$7+AdjBaseCC!AF$9)*IniBaseCC!CJ32-IniBaseCC!AA32,0)</f>
        <v>935613.71168204211</v>
      </c>
      <c r="BG30" s="600">
        <f>MAX((AdjBaseCC!AG$7+AdjBaseCC!AG$9)*IniBaseCC!CK32-IniBaseCC!AB32,0)</f>
        <v>1511336.0240041185</v>
      </c>
      <c r="BH30" s="600">
        <f>MAX((AdjBaseCC!AH$7+AdjBaseCC!AH$9)*IniBaseCC!CL32-IniBaseCC!AC32,0)</f>
        <v>820295.65502981283</v>
      </c>
      <c r="BI30" s="600">
        <f>MAX((AdjBaseCC!AI$7+AdjBaseCC!AI$9)*IniBaseCC!CM32-IniBaseCC!AD32,0)</f>
        <v>590027.76596743986</v>
      </c>
      <c r="BJ30" s="600">
        <f>MAX((AdjBaseCC!AJ$7+AdjBaseCC!AJ$9)*IniBaseCC!CN32-IniBaseCC!AE32,0)</f>
        <v>1378545.4647548571</v>
      </c>
      <c r="BK30" s="600">
        <f>MAX((AdjBaseCC!AK$7+AdjBaseCC!AK$9)*IniBaseCC!CO32-IniBaseCC!AF32,0)</f>
        <v>972527.94747423567</v>
      </c>
      <c r="BL30" s="600">
        <f>MAX((AdjBaseCC!AL$7+AdjBaseCC!AL$9)*IniBaseCC!CP32-IniBaseCC!AG32,0)</f>
        <v>1074002.125553526</v>
      </c>
      <c r="BM30" s="600">
        <f>MAX((AdjBaseCC!AM$7+AdjBaseCC!AM$9)*IniBaseCC!CQ32-IniBaseCC!AH32,0)</f>
        <v>780737.97189199738</v>
      </c>
      <c r="BN30" s="603">
        <f>MAX((AdjBaseCC!AN$7+AdjBaseCC!AN$9)*IniBaseCC!CR32-IniBaseCC!AI32,0)</f>
        <v>803060.24705248885</v>
      </c>
      <c r="BO30" s="600">
        <f>MAX((AdjBaseCC!AO$7+AdjBaseCC!AO$9)*IniBaseCC!CS32-IniBaseCC!AJ32,0)</f>
        <v>825382.522212971</v>
      </c>
      <c r="BP30" s="600">
        <f>MAX((AdjBaseCC!AP$7+AdjBaseCC!AP$9)*IniBaseCC!CT32-IniBaseCC!AK32,0)</f>
        <v>847704.79737345502</v>
      </c>
      <c r="BQ30" s="600">
        <f>MAX((AdjBaseCC!AQ$7+AdjBaseCC!AQ$9)*IniBaseCC!CU32-IniBaseCC!AL32,0)</f>
        <v>870027.07253393158</v>
      </c>
      <c r="BR30" s="603">
        <f>IFERROR(BF30/SUM(BF$5:BF$182)*BR$4/IniBaseCC!CK32,0)</f>
        <v>2735.7753448369826</v>
      </c>
      <c r="BS30" s="600">
        <f>IFERROR(BG30/SUM(BG$5:BG$182)*BS$4/IniBaseCC!CL32,0)</f>
        <v>1825.7021454867127</v>
      </c>
      <c r="BT30" s="600">
        <f>IFERROR(BH30/SUM(BH$5:BH$182)*BT$4/IniBaseCC!CM32,0)</f>
        <v>2138.3437187187778</v>
      </c>
      <c r="BU30" s="600">
        <f>IFERROR(BI30/SUM(BI$5:BI$182)*BU$4/IniBaseCC!CN32,0)</f>
        <v>445.05425831100848</v>
      </c>
      <c r="BV30" s="600">
        <f>IFERROR(BJ30/SUM(BJ$5:BJ$182)*BV$4/IniBaseCC!CO32,0)</f>
        <v>823.54887814622975</v>
      </c>
      <c r="BW30" s="600">
        <f>IFERROR(BK30/SUM(BK$5:BK$182)*BW$4/IniBaseCC!CP32,0)</f>
        <v>686.61612075166249</v>
      </c>
      <c r="BX30" s="600">
        <f>IFERROR(BL30/SUM(BL$5:BL$182)*BX$4/IniBaseCC!CQ32,0)</f>
        <v>137.46999495735412</v>
      </c>
      <c r="BY30" s="603">
        <f>IFERROR(BM30/SUM(BM$5:BM$182)*BY$4/IniBaseCC!CR32,0)</f>
        <v>72.217251290411994</v>
      </c>
      <c r="BZ30" s="600">
        <f>IFERROR(BN30/SUM(BN$5:BN$182)*BZ$4/IniBaseCC!CS32,0)</f>
        <v>643.3904018479152</v>
      </c>
      <c r="CA30" s="600">
        <f>IFERROR(BO30/SUM(BO$5:BO$182)*CA$4/IniBaseCC!CT32,0)</f>
        <v>616.84569652448658</v>
      </c>
      <c r="CB30" s="600">
        <f>IFERROR(BP30/SUM(BP$5:BP$182)*CB$4/IniBaseCC!CU32,0)</f>
        <v>509.18234598719636</v>
      </c>
      <c r="CC30" s="603">
        <f>(IniBaseCC!CW32+AT30)*P30</f>
        <v>20021.79607183153</v>
      </c>
      <c r="CD30" s="600">
        <f>((IniBaseCC!CX32+AU30)-(BR30/Q30))*Q30</f>
        <v>15130.654750444195</v>
      </c>
      <c r="CE30" s="600">
        <f>((IniBaseCC!CY32+AV30)-(BS30/R30))*R30</f>
        <v>16443.598655507489</v>
      </c>
      <c r="CF30" s="600">
        <f>((IniBaseCC!CZ32+AW30)-(BT30/S30))*S30</f>
        <v>17784.065632900329</v>
      </c>
      <c r="CG30" s="600">
        <f>((IniBaseCC!DA32+AX30)-(BU30/T30))*T30</f>
        <v>20062.82108734953</v>
      </c>
      <c r="CH30" s="600">
        <f>((IniBaseCC!DB32+AY30)-(BV30/U30))*U30</f>
        <v>18746.600222861623</v>
      </c>
      <c r="CI30" s="600">
        <f>((IniBaseCC!DC32+AZ30)-(BW30/V30))*V30</f>
        <v>20185.424750550828</v>
      </c>
      <c r="CJ30" s="601">
        <f>((IniBaseCC!DD32+BA30)-(BX30/W30))*W30</f>
        <v>21002.117227524286</v>
      </c>
      <c r="CK30" s="600">
        <f>((IniBaseCC!DE32+BB30)-(BY30/Y30))*Y30</f>
        <v>22001.473783290206</v>
      </c>
      <c r="CL30" s="600">
        <f>((IniBaseCC!DF32+BC30)-(BZ30/Z30))*Z30</f>
        <v>21810.670507635674</v>
      </c>
      <c r="CM30" s="600">
        <f>((IniBaseCC!DG32+BD30)-(CA30/AA30))*AA30</f>
        <v>22193.515642403192</v>
      </c>
      <c r="CN30" s="601">
        <f>((IniBaseCC!DH32+BE30)-(CB30/AB30))*AB30</f>
        <v>22539.001644838689</v>
      </c>
      <c r="CO30" s="600">
        <f>CC30*IniBaseCC!CJ32</f>
        <v>7267911.9740748452</v>
      </c>
      <c r="CP30" s="600">
        <f>IniBaseCC!CJ32*CD30</f>
        <v>5492427.6744112428</v>
      </c>
      <c r="CQ30" s="600">
        <f>IniBaseCC!CK32*CE30</f>
        <v>6018357.1079157405</v>
      </c>
      <c r="CR30" s="600">
        <f>IniBaseCC!CL32*CF30</f>
        <v>6153286.7089835135</v>
      </c>
      <c r="CS30" s="600">
        <f>IniBaseCC!CM32*CG30</f>
        <v>6921673.2751355879</v>
      </c>
      <c r="CT30" s="600">
        <f>IniBaseCC!CN32*CH30</f>
        <v>6767522.6804530462</v>
      </c>
      <c r="CU30" s="600">
        <f>IniBaseCC!CO32*CI30</f>
        <v>7286938.3349488489</v>
      </c>
      <c r="CV30" s="601">
        <f>IniBaseCC!CP32*CJ30</f>
        <v>7938800.3120041806</v>
      </c>
      <c r="CW30" s="600">
        <f>IniBaseCC!CQ32*CK30</f>
        <v>8382561.5114335688</v>
      </c>
      <c r="CX30" s="600">
        <f>IniBaseCC!CR32*CL30</f>
        <v>8463335.9591938797</v>
      </c>
      <c r="CY30" s="600">
        <f>IniBaseCC!CS32*CM30</f>
        <v>8768058.2208225839</v>
      </c>
      <c r="CZ30" s="600">
        <f>IniBaseCC!CT32*CN30</f>
        <v>9063145.7914024536</v>
      </c>
      <c r="DA30" s="603">
        <f t="shared" si="5"/>
        <v>20021.79607183153</v>
      </c>
      <c r="DB30" s="600">
        <f t="shared" si="6"/>
        <v>15130.654750444195</v>
      </c>
      <c r="DC30" s="600">
        <f>IF(IniBaseCC!EI32&gt;IniBaseCC!EJ32,MIN((AdjBaseCC!DB30-(AdjBaseCC!$DG$1*(IniBaseCC!EI32-IniBaseCC!EJ32))),AdjBaseCC!CE30),MAX((AdjBaseCC!DB30-(AdjBaseCC!$DG$1*(IniBaseCC!EI32-IniBaseCC!EJ32))),AdjBaseCC!CE30))</f>
        <v>15097.333178164017</v>
      </c>
      <c r="DD30" s="600">
        <f>IF(IniBaseCC!EJ32&gt;IniBaseCC!EK32,MIN((AdjBaseCC!DC30-(AdjBaseCC!$DG$1*(IniBaseCC!EJ32-IniBaseCC!EK32))),AdjBaseCC!CF30),MAX((AdjBaseCC!DC30-(AdjBaseCC!$DG$1*(IniBaseCC!EJ32-IniBaseCC!EK32))),AdjBaseCC!CF30))</f>
        <v>17784.065632900329</v>
      </c>
      <c r="DE30" s="600">
        <f>IF(IniBaseCC!EK32&gt;IniBaseCC!EL32,MIN((AdjBaseCC!DD30-(AdjBaseCC!$DG$1*(IniBaseCC!EK32-IniBaseCC!EL32))),AdjBaseCC!CG30),MAX((AdjBaseCC!DD30-(AdjBaseCC!$DG$1*(IniBaseCC!EK32-IniBaseCC!EL32))),AdjBaseCC!CG30))</f>
        <v>20062.82108734953</v>
      </c>
      <c r="DF30" s="600">
        <f>IF(IniBaseCC!EL32&gt;IniBaseCC!EM32,MIN((AdjBaseCC!DE30-(AdjBaseCC!$DG$1*(IniBaseCC!EL32-IniBaseCC!EM32))),AdjBaseCC!CH30),MAX((AdjBaseCC!DE30-(AdjBaseCC!$DG$1*(IniBaseCC!EL32-IniBaseCC!EM32))),AdjBaseCC!CH30))</f>
        <v>18746.600222861623</v>
      </c>
      <c r="DG30" s="600">
        <f>IF(IniBaseCC!EM32&gt;IniBaseCC!EN32,MIN((AdjBaseCC!DF30-(AdjBaseCC!$DG$1*(IniBaseCC!EM32-IniBaseCC!EN32))),AdjBaseCC!CI30),MAX((AdjBaseCC!DF30-(AdjBaseCC!$DG$1*(IniBaseCC!EM32-IniBaseCC!EN32))),AdjBaseCC!CI30))</f>
        <v>20185.424750550828</v>
      </c>
      <c r="DH30" s="600">
        <f>IF(IniBaseCC!EN32&gt;IniBaseCC!EO32,MIN((AdjBaseCC!DG30-(AdjBaseCC!$DG$1*(IniBaseCC!EN32-IniBaseCC!EO32))),AdjBaseCC!CJ30),MAX((AdjBaseCC!DG30-(AdjBaseCC!$DG$1*(IniBaseCC!EN32-IniBaseCC!EO32))),AdjBaseCC!CJ30))</f>
        <v>21002.117227524286</v>
      </c>
      <c r="DI30" s="603">
        <f>IF(IniBaseCC!EO32&gt;IniBaseCC!EP32,MIN((AdjBaseCC!DH30-(AdjBaseCC!$DG$1*(IniBaseCC!EO32-IniBaseCC!EP32))),AdjBaseCC!CK30),MAX((AdjBaseCC!DH30-(AdjBaseCC!$DG$1*(IniBaseCC!EO32-IniBaseCC!EP32))),AdjBaseCC!CK30))</f>
        <v>22001.473783290206</v>
      </c>
      <c r="DJ30" s="600">
        <f>IF(IniBaseCC!EP32&gt;IniBaseCC!EQ32,MIN((AdjBaseCC!DI30-(AdjBaseCC!$DG$1*(IniBaseCC!EP32-IniBaseCC!EQ32))),AdjBaseCC!CL30),MAX((AdjBaseCC!DI30-(AdjBaseCC!$DG$1*(IniBaseCC!EP32-IniBaseCC!EQ32))),AdjBaseCC!CL30))</f>
        <v>22024.679132483227</v>
      </c>
      <c r="DK30" s="600">
        <f>IF(IniBaseCC!EQ32&gt;IniBaseCC!ER32,MIN((AdjBaseCC!DJ30-(AdjBaseCC!$DG$1*(IniBaseCC!EQ32-IniBaseCC!ER32))),AdjBaseCC!CM30),MAX((AdjBaseCC!DJ30-(AdjBaseCC!$DG$1*(IniBaseCC!EQ32-IniBaseCC!ER32))),AdjBaseCC!CM30))</f>
        <v>22193.515642403192</v>
      </c>
      <c r="DL30" s="600">
        <f>IF(IniBaseCC!ER32&gt;IniBaseCC!ES32,MIN((AdjBaseCC!DK30-(AdjBaseCC!$DG$1*(IniBaseCC!ER32-IniBaseCC!ES32))),AdjBaseCC!CN30),MAX((AdjBaseCC!DK30-(AdjBaseCC!$DG$1*(IniBaseCC!ER32-IniBaseCC!ES32))),AdjBaseCC!CN30))</f>
        <v>22539.001644838689</v>
      </c>
      <c r="DM30" s="603">
        <f>DA30*IniBaseCC!CJ32</f>
        <v>7267911.9740748452</v>
      </c>
      <c r="DN30" s="600">
        <f>DB30*IniBaseCC!CJ32</f>
        <v>5492427.6744112428</v>
      </c>
      <c r="DO30" s="600">
        <f>DC30*IniBaseCC!CK32</f>
        <v>5525623.9432080304</v>
      </c>
      <c r="DP30" s="600">
        <f>DD30*IniBaseCC!CL32</f>
        <v>6153286.7089835135</v>
      </c>
      <c r="DQ30" s="600">
        <f>DE30*IniBaseCC!CM32</f>
        <v>6921673.2751355879</v>
      </c>
      <c r="DR30" s="600">
        <f>DF30*IniBaseCC!CN32</f>
        <v>6767522.6804530462</v>
      </c>
      <c r="DS30" s="600">
        <f>DG30*IniBaseCC!CO32</f>
        <v>7286938.3349488489</v>
      </c>
      <c r="DT30" s="600">
        <f>DH30*IniBaseCC!CP32</f>
        <v>7938800.3120041806</v>
      </c>
      <c r="DU30" s="603">
        <f>DI30*IniBaseCC!CQ32</f>
        <v>8382561.5114335688</v>
      </c>
      <c r="DV30" s="600">
        <f>DJ30*IniBaseCC!CR32</f>
        <v>8546379.1141310856</v>
      </c>
      <c r="DW30" s="600">
        <f>DK30*IniBaseCC!CS32</f>
        <v>8768058.2208225839</v>
      </c>
      <c r="DX30" s="601">
        <f>DL30*IniBaseCC!CT32</f>
        <v>9063145.7914024536</v>
      </c>
      <c r="DZ30" s="112" t="s">
        <v>25</v>
      </c>
      <c r="EA30" s="89">
        <f t="shared" si="7"/>
        <v>0.75382923765593723</v>
      </c>
      <c r="EB30" s="7">
        <f>IFERROR(AdjBaseCC!CO30/IniBaseCC!AA32,"")</f>
        <v>0.9035341285402072</v>
      </c>
      <c r="EC30" s="7">
        <f>IFERROR(AdjBaseCC!CP30/IniBaseCC!AB32,"")</f>
        <v>0.69106786009749221</v>
      </c>
      <c r="ED30" s="7">
        <f>IFERROR(AdjBaseCC!CQ30/IniBaseCC!AC32,"")</f>
        <v>0.73775433060682893</v>
      </c>
      <c r="EE30" s="7">
        <f>IFERROR(AdjBaseCC!CR30/IniBaseCC!AD32,"")</f>
        <v>0.73524947836922427</v>
      </c>
      <c r="EF30" s="7">
        <f>IFERROR(AdjBaseCC!CS30/IniBaseCC!AE32,"")</f>
        <v>0.83640585109769705</v>
      </c>
      <c r="EG30" s="7">
        <f>IFERROR(AdjBaseCC!CT30/IniBaseCC!AF32,"")</f>
        <v>0.76866866810844381</v>
      </c>
      <c r="EH30" s="10">
        <f t="shared" si="8"/>
        <v>0.81774233694768161</v>
      </c>
      <c r="EI30" s="7">
        <f>IFERROR(CU30/IniBaseCC!AG32,"")</f>
        <v>0.78281971048089716</v>
      </c>
      <c r="EJ30" s="7">
        <f>IFERROR(CW30/IniBaseCC!AI32,"")</f>
        <v>0.83490071383441444</v>
      </c>
      <c r="EK30" s="7">
        <f>IFERROR(CX30/IniBaseCC!AJ32,"")</f>
        <v>0.81849357533997691</v>
      </c>
      <c r="EL30" s="7">
        <f>IFERROR(CY30/IniBaseCC!AK32,"")</f>
        <v>0.824059041388983</v>
      </c>
      <c r="EM30" s="19">
        <f>IFERROR(CZ30/IniBaseCC!AL32,"")</f>
        <v>0.82843864369413678</v>
      </c>
      <c r="EO30" s="107"/>
      <c r="EP30" s="107"/>
      <c r="EQ30" s="107"/>
      <c r="ER30" s="107"/>
      <c r="ES30" s="107"/>
    </row>
    <row r="31" spans="1:164" x14ac:dyDescent="0.25">
      <c r="A31" s="107">
        <v>29</v>
      </c>
      <c r="B31" s="112" t="s">
        <v>26</v>
      </c>
      <c r="C31" s="157">
        <v>223.06085250000001</v>
      </c>
      <c r="D31" s="158">
        <v>196.04167849999999</v>
      </c>
      <c r="E31" s="158">
        <v>213.7835911</v>
      </c>
      <c r="F31" s="158">
        <v>217.6653326</v>
      </c>
      <c r="G31" s="158">
        <v>216.59045140000001</v>
      </c>
      <c r="H31" s="158">
        <v>204.2077132</v>
      </c>
      <c r="I31" s="158">
        <v>220.32081779999999</v>
      </c>
      <c r="J31" s="158">
        <v>234.06979728996095</v>
      </c>
      <c r="K31" s="158">
        <v>248.40308705236976</v>
      </c>
      <c r="L31" s="157">
        <f t="shared" si="4"/>
        <v>237.27176865298316</v>
      </c>
      <c r="M31" s="158">
        <f t="shared" si="4"/>
        <v>240.8562707959727</v>
      </c>
      <c r="N31" s="159">
        <f t="shared" si="4"/>
        <v>244.44077293896225</v>
      </c>
      <c r="O31" s="158"/>
      <c r="P31" s="564">
        <f>INDEX(EquitySolution!$V$13:$BT$173,ROW(27:27),(1+EquitySolution!$CB$12))</f>
        <v>0.83886775721016815</v>
      </c>
      <c r="Q31" s="69">
        <f>INDEX(EquitySolution!$V$13:$BT$173,ROW(27:27),(1+EquitySolution!$CB$12))</f>
        <v>0.83886775721016815</v>
      </c>
      <c r="R31" s="69">
        <f>INDEX(EquitySolution!$V$13:$BT$173,ROW(27:27),(1+EquitySolution!$CB$12)+2)</f>
        <v>0.88836887662189035</v>
      </c>
      <c r="S31" s="69">
        <f>INDEX(EquitySolution!$V$13:$BT$173,ROW(27:27),(1+EquitySolution!$CB$12)+3)</f>
        <v>0.90189066098057169</v>
      </c>
      <c r="T31" s="69">
        <f>INDEX(EquitySolution!$V$13:$BT$173,ROW(27:27),(1+EquitySolution!$CB$12)+4)</f>
        <v>0.89301169538792358</v>
      </c>
      <c r="U31" s="69">
        <f>INDEX(EquitySolution!$V$13:$BT$173,ROW(27:27),(1+EquitySolution!$CB$12)+5)</f>
        <v>0.89106907229000265</v>
      </c>
      <c r="V31" s="2">
        <f>INDEX(EquitySolution!$V$13:$BT$173,ROW(27:27),(1+EquitySolution!$CB$12)+6)</f>
        <v>0.89160699812732103</v>
      </c>
      <c r="W31" s="2">
        <f>INDEX(EquitySolution!$V$13:$BT$173,ROW(27:27),(1+EquitySolution!$CB$12)+6)</f>
        <v>0.89160699812732103</v>
      </c>
      <c r="X31" s="2">
        <f>INDEX(EquitySolution!$V$13:$BT$173,ROW(27:27),(1+EquitySolution!$CB$12)+6)</f>
        <v>0.89160699812732103</v>
      </c>
      <c r="Y31" s="350">
        <f>INDEX(EquitySolution!$V$13:$BT$173,ROW(27:27),(1+EquitySolution!$CB$12)+7)</f>
        <v>0.89780395720943085</v>
      </c>
      <c r="Z31" s="2">
        <f>INDEX(EquitySolution!$V$13:$BT$173,ROW(27:27),(1+EquitySolution!$CB$12)+8)</f>
        <v>0.88974013091518234</v>
      </c>
      <c r="AA31" s="2">
        <f>INDEX(EquitySolution!$V$13:$BT$173,ROW(27:27),(1+EquitySolution!$CB$12)+9)</f>
        <v>0.89257529280133063</v>
      </c>
      <c r="AB31" s="3">
        <f>INDEX(EquitySolution!$V$13:$BT$173,ROW(27:27),(1+EquitySolution!$CB$12)+10)</f>
        <v>0.87568631901356875</v>
      </c>
      <c r="AS31" s="112" t="s">
        <v>26</v>
      </c>
      <c r="AT31" s="600">
        <v>0</v>
      </c>
      <c r="AU31" s="600">
        <f>MAX(-(AdjBaseCC!$BU$1),(IniBaseCC!DW33-AF$9+IniBaseCC!DK33-AdjBaseCC!AF$7))</f>
        <v>-4000</v>
      </c>
      <c r="AV31" s="600">
        <f>MAX(-(AdjBaseCC!$BU$1),(IniBaseCC!DX33-AG$9+IniBaseCC!DL33-AdjBaseCC!AG$7))</f>
        <v>-3664.8700109402162</v>
      </c>
      <c r="AW31" s="600">
        <f>MAX(-(AdjBaseCC!$BU$1),(IniBaseCC!DY33-AH$9+IniBaseCC!DM33-AdjBaseCC!AH$7))</f>
        <v>-576.52336300937122</v>
      </c>
      <c r="AX31" s="600">
        <f>MAX(-(AdjBaseCC!$BU$1),(IniBaseCC!DZ33-AI$9+IniBaseCC!DN33-AdjBaseCC!AI$7))</f>
        <v>-4000</v>
      </c>
      <c r="AY31" s="600">
        <f>MAX(-(AdjBaseCC!$BU$1),(IniBaseCC!EA33-AJ$9+IniBaseCC!DO33-AdjBaseCC!AJ$7))</f>
        <v>-2784.1637989515898</v>
      </c>
      <c r="AZ31" s="600">
        <f>MAX(-(AdjBaseCC!$BU$1),(IniBaseCC!EB33-AK$9+IniBaseCC!DP33-AdjBaseCC!AK$7))</f>
        <v>-4000</v>
      </c>
      <c r="BA31" s="601">
        <f>MAX(-(AdjBaseCC!$BU$1),(IniBaseCC!EC33-AL$9+IniBaseCC!DQ33-AdjBaseCC!AL$7))</f>
        <v>-4000</v>
      </c>
      <c r="BB31" s="600">
        <f>MAX(-(AdjBaseCC!$BU$1),(IniBaseCC!ED33-AM$9+IniBaseCC!DR33-AdjBaseCC!AM$7))</f>
        <v>1938.0126721994811</v>
      </c>
      <c r="BC31" s="600">
        <f>MAX(-(AdjBaseCC!$BU$1),(IniBaseCC!EE33-AN$9+IniBaseCC!DS33-AdjBaseCC!AN$7))</f>
        <v>1911.4283886601179</v>
      </c>
      <c r="BD31" s="600">
        <f>MAX(-(AdjBaseCC!$BU$1),(IniBaseCC!EF33-AO$9+IniBaseCC!DT33-AdjBaseCC!AO$7))</f>
        <v>1885.7910692184805</v>
      </c>
      <c r="BE31" s="601">
        <f>MAX(-(AdjBaseCC!$BU$1),(IniBaseCC!EG33-AP$9+IniBaseCC!DU33-AdjBaseCC!AP$7))</f>
        <v>1861.0510012883724</v>
      </c>
      <c r="BF31" s="600">
        <f>MAX((AdjBaseCC!AF$7+AdjBaseCC!AF$9)*IniBaseCC!CJ33-IniBaseCC!AA33,0)</f>
        <v>112340.32216342387</v>
      </c>
      <c r="BG31" s="600">
        <f>MAX((AdjBaseCC!AG$7+AdjBaseCC!AG$9)*IniBaseCC!CK33-IniBaseCC!AB33,0)</f>
        <v>73297.400218804309</v>
      </c>
      <c r="BH31" s="600">
        <f>MAX((AdjBaseCC!AH$7+AdjBaseCC!AH$9)*IniBaseCC!CL33-IniBaseCC!AC33,0)</f>
        <v>8071.3270821311744</v>
      </c>
      <c r="BI31" s="600">
        <f>MAX((AdjBaseCC!AI$7+AdjBaseCC!AI$9)*IniBaseCC!CM33-IniBaseCC!AD33,0)</f>
        <v>67784.989824671298</v>
      </c>
      <c r="BJ31" s="600">
        <f>MAX((AdjBaseCC!AJ$7+AdjBaseCC!AJ$9)*IniBaseCC!CN33-IniBaseCC!AE33,0)</f>
        <v>41762.456984273857</v>
      </c>
      <c r="BK31" s="600">
        <f>MAX((AdjBaseCC!AK$7+AdjBaseCC!AK$9)*IniBaseCC!CO33-IniBaseCC!AF33,0)</f>
        <v>149853.31302495982</v>
      </c>
      <c r="BL31" s="600">
        <f>MAX((AdjBaseCC!AL$7+AdjBaseCC!AL$9)*IniBaseCC!CP33-IniBaseCC!AG33,0)</f>
        <v>105421.4342180157</v>
      </c>
      <c r="BM31" s="600">
        <f>MAX((AdjBaseCC!AM$7+AdjBaseCC!AM$9)*IniBaseCC!CQ33-IniBaseCC!AH33,0)</f>
        <v>0</v>
      </c>
      <c r="BN31" s="603">
        <f>MAX((AdjBaseCC!AN$7+AdjBaseCC!AN$9)*IniBaseCC!CR33-IniBaseCC!AI33,0)</f>
        <v>0</v>
      </c>
      <c r="BO31" s="600">
        <f>MAX((AdjBaseCC!AO$7+AdjBaseCC!AO$9)*IniBaseCC!CS33-IniBaseCC!AJ33,0)</f>
        <v>0</v>
      </c>
      <c r="BP31" s="600">
        <f>MAX((AdjBaseCC!AP$7+AdjBaseCC!AP$9)*IniBaseCC!CT33-IniBaseCC!AK33,0)</f>
        <v>0</v>
      </c>
      <c r="BQ31" s="600">
        <f>MAX((AdjBaseCC!AQ$7+AdjBaseCC!AQ$9)*IniBaseCC!CU33-IniBaseCC!AL33,0)</f>
        <v>0</v>
      </c>
      <c r="BR31" s="603">
        <f>IFERROR(BF31/SUM(BF$5:BF$182)*BR$4/IniBaseCC!CK33,0)</f>
        <v>6011.3305307098435</v>
      </c>
      <c r="BS31" s="600">
        <f>IFERROR(BG31/SUM(BG$5:BG$182)*BS$4/IniBaseCC!CL33,0)</f>
        <v>2188.293275173151</v>
      </c>
      <c r="BT31" s="600">
        <f>IFERROR(BH31/SUM(BH$5:BH$182)*BT$4/IniBaseCC!CM33,0)</f>
        <v>483.92703731311582</v>
      </c>
      <c r="BU31" s="600">
        <f>IFERROR(BI31/SUM(BI$5:BI$182)*BU$4/IniBaseCC!CN33,0)</f>
        <v>1230.5237188386636</v>
      </c>
      <c r="BV31" s="600">
        <f>IFERROR(BJ31/SUM(BJ$5:BJ$182)*BV$4/IniBaseCC!CO33,0)</f>
        <v>474.03229278241827</v>
      </c>
      <c r="BW31" s="600">
        <f>IFERROR(BK31/SUM(BK$5:BK$182)*BW$4/IniBaseCC!CP33,0)</f>
        <v>2352.4539610186876</v>
      </c>
      <c r="BX31" s="600">
        <f>IFERROR(BL31/SUM(BL$5:BL$182)*BX$4/IniBaseCC!CQ33,0)</f>
        <v>342.7404896253019</v>
      </c>
      <c r="BY31" s="603">
        <f>IFERROR(BM31/SUM(BM$5:BM$182)*BY$4/IniBaseCC!CR33,0)</f>
        <v>0</v>
      </c>
      <c r="BZ31" s="600">
        <f>IFERROR(BN31/SUM(BN$5:BN$182)*BZ$4/IniBaseCC!CS33,0)</f>
        <v>0</v>
      </c>
      <c r="CA31" s="600">
        <f>IFERROR(BO31/SUM(BO$5:BO$182)*CA$4/IniBaseCC!CT33,0)</f>
        <v>0</v>
      </c>
      <c r="CB31" s="600">
        <f>IFERROR(BP31/SUM(BP$5:BP$182)*CB$4/IniBaseCC!CU33,0)</f>
        <v>0</v>
      </c>
      <c r="CC31" s="603">
        <f>(IniBaseCC!CW33+AT31)*P31</f>
        <v>20084.705384289864</v>
      </c>
      <c r="CD31" s="600">
        <f>((IniBaseCC!CX33+AU31)-(BR31/Q31))*Q31</f>
        <v>10717.903824739349</v>
      </c>
      <c r="CE31" s="600">
        <f>((IniBaseCC!CY33+AV31)-(BS31/R31))*R31</f>
        <v>16794.294229909181</v>
      </c>
      <c r="CF31" s="600">
        <f>((IniBaseCC!CZ33+AW31)-(BT31/S31))*S31</f>
        <v>21675.311784661772</v>
      </c>
      <c r="CG31" s="600">
        <f>((IniBaseCC!DA33+AX31)-(BU31/T31))*T31</f>
        <v>17730.277908359578</v>
      </c>
      <c r="CH31" s="600">
        <f>((IniBaseCC!DB33+AY31)-(BV31/U31))*U31</f>
        <v>20255.761459921257</v>
      </c>
      <c r="CI31" s="600">
        <f>((IniBaseCC!DC33+AZ31)-(BW31/V31))*V31</f>
        <v>17690.298613447241</v>
      </c>
      <c r="CJ31" s="601">
        <f>((IniBaseCC!DD33+BA31)-(BX31/W31))*W31</f>
        <v>20103.18150642129</v>
      </c>
      <c r="CK31" s="600">
        <f>((IniBaseCC!DE33+BB31)-(BY31/Y31))*Y31</f>
        <v>26116.222198975483</v>
      </c>
      <c r="CL31" s="600">
        <f>((IniBaseCC!DF33+BC31)-(BZ31/Z31))*Z31</f>
        <v>26190.179042562937</v>
      </c>
      <c r="CM31" s="600">
        <f>((IniBaseCC!DG33+BD31)-(CA31/AA31))*AA31</f>
        <v>26572.117755878196</v>
      </c>
      <c r="CN31" s="601">
        <f>((IniBaseCC!DH33+BE31)-(CB31/AB31))*AB31</f>
        <v>26351.917284330601</v>
      </c>
      <c r="CO31" s="600">
        <f>CC31*IniBaseCC!CJ33</f>
        <v>421778.81307008717</v>
      </c>
      <c r="CP31" s="600">
        <f>IniBaseCC!CJ33*CD31</f>
        <v>225075.98031952634</v>
      </c>
      <c r="CQ31" s="600">
        <f>IniBaseCC!CK33*CE31</f>
        <v>335885.88459818362</v>
      </c>
      <c r="CR31" s="600">
        <f>IniBaseCC!CL33*CF31</f>
        <v>303454.36498526478</v>
      </c>
      <c r="CS31" s="600">
        <f>IniBaseCC!CM33*CG31</f>
        <v>265954.16862539365</v>
      </c>
      <c r="CT31" s="600">
        <f>IniBaseCC!CN33*CH31</f>
        <v>303836.42189881887</v>
      </c>
      <c r="CU31" s="600">
        <f>IniBaseCC!CO33*CI31</f>
        <v>336115.67365549761</v>
      </c>
      <c r="CV31" s="601">
        <f>IniBaseCC!CP33*CJ31</f>
        <v>341754.08560916194</v>
      </c>
      <c r="CW31" s="600">
        <f>IniBaseCC!CQ33*CK31</f>
        <v>391743.33298463223</v>
      </c>
      <c r="CX31" s="600">
        <f>IniBaseCC!CR33*CL31</f>
        <v>400108.07343031128</v>
      </c>
      <c r="CY31" s="600">
        <f>IniBaseCC!CS33*CM31</f>
        <v>413304.15662475658</v>
      </c>
      <c r="CZ31" s="600">
        <f>IniBaseCC!CT33*CN31</f>
        <v>417179.34023994696</v>
      </c>
      <c r="DA31" s="603">
        <f t="shared" si="5"/>
        <v>20084.705384289864</v>
      </c>
      <c r="DB31" s="600">
        <f t="shared" si="6"/>
        <v>10717.903824739349</v>
      </c>
      <c r="DC31" s="600">
        <f>IF(IniBaseCC!EI33&gt;IniBaseCC!EJ33,MIN((AdjBaseCC!DB31-(AdjBaseCC!$DG$1*(IniBaseCC!EI33-IniBaseCC!EJ33))),AdjBaseCC!CE31),MAX((AdjBaseCC!DB31-(AdjBaseCC!$DG$1*(IniBaseCC!EI33-IniBaseCC!EJ33))),AdjBaseCC!CE31))</f>
        <v>16794.294229909181</v>
      </c>
      <c r="DD31" s="600">
        <f>IF(IniBaseCC!EJ33&gt;IniBaseCC!EK33,MIN((AdjBaseCC!DC31-(AdjBaseCC!$DG$1*(IniBaseCC!EJ33-IniBaseCC!EK33))),AdjBaseCC!CF31),MAX((AdjBaseCC!DC31-(AdjBaseCC!$DG$1*(IniBaseCC!EJ33-IniBaseCC!EK33))),AdjBaseCC!CF31))</f>
        <v>21675.311784661772</v>
      </c>
      <c r="DE31" s="600">
        <f>IF(IniBaseCC!EK33&gt;IniBaseCC!EL33,MIN((AdjBaseCC!DD31-(AdjBaseCC!$DG$1*(IniBaseCC!EK33-IniBaseCC!EL33))),AdjBaseCC!CG31),MAX((AdjBaseCC!DD31-(AdjBaseCC!$DG$1*(IniBaseCC!EK33-IniBaseCC!EL33))),AdjBaseCC!CG31))</f>
        <v>17730.277908359578</v>
      </c>
      <c r="DF31" s="600">
        <f>IF(IniBaseCC!EL33&gt;IniBaseCC!EM33,MIN((AdjBaseCC!DE31-(AdjBaseCC!$DG$1*(IniBaseCC!EL33-IniBaseCC!EM33))),AdjBaseCC!CH31),MAX((AdjBaseCC!DE31-(AdjBaseCC!$DG$1*(IniBaseCC!EL33-IniBaseCC!EM33))),AdjBaseCC!CH31))</f>
        <v>20255.761459921257</v>
      </c>
      <c r="DG31" s="600">
        <f>IF(IniBaseCC!EM33&gt;IniBaseCC!EN33,MIN((AdjBaseCC!DF31-(AdjBaseCC!$DG$1*(IniBaseCC!EM33-IniBaseCC!EN33))),AdjBaseCC!CI31),MAX((AdjBaseCC!DF31-(AdjBaseCC!$DG$1*(IniBaseCC!EM33-IniBaseCC!EN33))),AdjBaseCC!CI31))</f>
        <v>17690.298613447241</v>
      </c>
      <c r="DH31" s="600">
        <f>IF(IniBaseCC!EN33&gt;IniBaseCC!EO33,MIN((AdjBaseCC!DG31-(AdjBaseCC!$DG$1*(IniBaseCC!EN33-IniBaseCC!EO33))),AdjBaseCC!CJ31),MAX((AdjBaseCC!DG31-(AdjBaseCC!$DG$1*(IniBaseCC!EN33-IniBaseCC!EO33))),AdjBaseCC!CJ31))</f>
        <v>20103.18150642129</v>
      </c>
      <c r="DI31" s="603">
        <f>IF(IniBaseCC!EO33&gt;IniBaseCC!EP33,MIN((AdjBaseCC!DH31-(AdjBaseCC!$DG$1*(IniBaseCC!EO33-IniBaseCC!EP33))),AdjBaseCC!CK31),MAX((AdjBaseCC!DH31-(AdjBaseCC!$DG$1*(IniBaseCC!EO33-IniBaseCC!EP33))),AdjBaseCC!CK31))</f>
        <v>26116.222198975483</v>
      </c>
      <c r="DJ31" s="600">
        <f>IF(IniBaseCC!EP33&gt;IniBaseCC!EQ33,MIN((AdjBaseCC!DI31-(AdjBaseCC!$DG$1*(IniBaseCC!EP33-IniBaseCC!EQ33))),AdjBaseCC!CL31),MAX((AdjBaseCC!DI31-(AdjBaseCC!$DG$1*(IniBaseCC!EP33-IniBaseCC!EQ33))),AdjBaseCC!CL31))</f>
        <v>26190.179042562937</v>
      </c>
      <c r="DK31" s="600">
        <f>IF(IniBaseCC!EQ33&gt;IniBaseCC!ER33,MIN((AdjBaseCC!DJ31-(AdjBaseCC!$DG$1*(IniBaseCC!EQ33-IniBaseCC!ER33))),AdjBaseCC!CM31),MAX((AdjBaseCC!DJ31-(AdjBaseCC!$DG$1*(IniBaseCC!EQ33-IniBaseCC!ER33))),AdjBaseCC!CM31))</f>
        <v>26572.117755878196</v>
      </c>
      <c r="DL31" s="600">
        <f>IF(IniBaseCC!ER33&gt;IniBaseCC!ES33,MIN((AdjBaseCC!DK31-(AdjBaseCC!$DG$1*(IniBaseCC!ER33-IniBaseCC!ES33))),AdjBaseCC!CN31),MAX((AdjBaseCC!DK31-(AdjBaseCC!$DG$1*(IniBaseCC!ER33-IniBaseCC!ES33))),AdjBaseCC!CN31))</f>
        <v>26593.27936419646</v>
      </c>
      <c r="DM31" s="603">
        <f>DA31*IniBaseCC!CJ33</f>
        <v>421778.81307008717</v>
      </c>
      <c r="DN31" s="600">
        <f>DB31*IniBaseCC!CJ33</f>
        <v>225075.98031952634</v>
      </c>
      <c r="DO31" s="600">
        <f>DC31*IniBaseCC!CK33</f>
        <v>335885.88459818362</v>
      </c>
      <c r="DP31" s="600">
        <f>DD31*IniBaseCC!CL33</f>
        <v>303454.36498526478</v>
      </c>
      <c r="DQ31" s="600">
        <f>DE31*IniBaseCC!CM33</f>
        <v>265954.16862539365</v>
      </c>
      <c r="DR31" s="600">
        <f>DF31*IniBaseCC!CN33</f>
        <v>303836.42189881887</v>
      </c>
      <c r="DS31" s="600">
        <f>DG31*IniBaseCC!CO33</f>
        <v>336115.67365549761</v>
      </c>
      <c r="DT31" s="600">
        <f>DH31*IniBaseCC!CP33</f>
        <v>341754.08560916194</v>
      </c>
      <c r="DU31" s="603">
        <f>DI31*IniBaseCC!CQ33</f>
        <v>391743.33298463223</v>
      </c>
      <c r="DV31" s="600">
        <f>DJ31*IniBaseCC!CR33</f>
        <v>400108.07343031128</v>
      </c>
      <c r="DW31" s="600">
        <f>DK31*IniBaseCC!CS33</f>
        <v>413304.15662475658</v>
      </c>
      <c r="DX31" s="601">
        <f>DL31*IniBaseCC!CT33</f>
        <v>421000.36290599994</v>
      </c>
      <c r="DZ31" s="112" t="s">
        <v>26</v>
      </c>
      <c r="EA31" s="89">
        <f t="shared" si="7"/>
        <v>0.793865793407452</v>
      </c>
      <c r="EB31" s="7">
        <f>IFERROR(AdjBaseCC!CO31/IniBaseCC!AA33,"")</f>
        <v>1.0359704988286096</v>
      </c>
      <c r="EC31" s="7">
        <f>IFERROR(AdjBaseCC!CP31/IniBaseCC!AB33,"")</f>
        <v>0.50739413767499486</v>
      </c>
      <c r="ED31" s="7">
        <f>IFERROR(AdjBaseCC!CQ31/IniBaseCC!AC33,"")</f>
        <v>0.9456273373466243</v>
      </c>
      <c r="EE31" s="7">
        <f>IFERROR(AdjBaseCC!CR31/IniBaseCC!AD33,"")</f>
        <v>0.9431752176009125</v>
      </c>
      <c r="EF31" s="7">
        <f>IFERROR(AdjBaseCC!CS31/IniBaseCC!AE33,"")</f>
        <v>0.74004638226196495</v>
      </c>
      <c r="EG31" s="7">
        <f>IFERROR(AdjBaseCC!CT31/IniBaseCC!AF33,"")</f>
        <v>0.83308589215276396</v>
      </c>
      <c r="EH31" s="10">
        <f t="shared" si="8"/>
        <v>0.86867389288124364</v>
      </c>
      <c r="EI31" s="7">
        <f>IFERROR(CU31/IniBaseCC!AG33,"")</f>
        <v>0.92972912606632441</v>
      </c>
      <c r="EJ31" s="7">
        <f>IFERROR(CW31/IniBaseCC!AI33,"")</f>
        <v>0.8588968741343177</v>
      </c>
      <c r="EK31" s="7">
        <f>IFERROR(CX31/IniBaseCC!AJ33,"")</f>
        <v>0.85325609638062616</v>
      </c>
      <c r="EL31" s="7">
        <f>IFERROR(CY31/IniBaseCC!AK33,"")</f>
        <v>0.85794450094647301</v>
      </c>
      <c r="EM31" s="19">
        <f>IFERROR(CZ31/IniBaseCC!AL33,"")</f>
        <v>0.84354286687847724</v>
      </c>
      <c r="EO31" s="107"/>
      <c r="EP31" s="107"/>
      <c r="EQ31" s="107"/>
      <c r="ER31" s="107"/>
      <c r="ES31" s="107"/>
    </row>
    <row r="32" spans="1:164" x14ac:dyDescent="0.25">
      <c r="A32" s="107">
        <v>30</v>
      </c>
      <c r="B32" s="112" t="s">
        <v>27</v>
      </c>
      <c r="C32" s="157">
        <v>239.89415320000001</v>
      </c>
      <c r="D32" s="158">
        <v>233.90881390000001</v>
      </c>
      <c r="E32" s="158">
        <v>235.89054820000001</v>
      </c>
      <c r="F32" s="158">
        <v>223.4584605</v>
      </c>
      <c r="G32" s="158">
        <v>229.91656269999999</v>
      </c>
      <c r="H32" s="158">
        <v>230.92946000000001</v>
      </c>
      <c r="I32" s="158">
        <v>225.05672970000001</v>
      </c>
      <c r="J32" s="158">
        <v>223.70836667090558</v>
      </c>
      <c r="K32" s="158">
        <v>219.10039324237454</v>
      </c>
      <c r="L32" s="157">
        <f t="shared" si="4"/>
        <v>218.43152487221596</v>
      </c>
      <c r="M32" s="158">
        <f t="shared" si="4"/>
        <v>216.29864122191975</v>
      </c>
      <c r="N32" s="159">
        <f t="shared" si="4"/>
        <v>214.16575757162263</v>
      </c>
      <c r="O32" s="158"/>
      <c r="P32" s="564">
        <f>INDEX(EquitySolution!$V$13:$BT$173,ROW(28:28),(1+EquitySolution!$CB$12))</f>
        <v>0.83785478322338502</v>
      </c>
      <c r="Q32" s="69">
        <f>INDEX(EquitySolution!$V$13:$BT$173,ROW(28:28),(1+EquitySolution!$CB$12))</f>
        <v>0.83785478322338502</v>
      </c>
      <c r="R32" s="69">
        <f>INDEX(EquitySolution!$V$13:$BT$173,ROW(28:28),(1+EquitySolution!$CB$12)+2)</f>
        <v>0.87994462715703847</v>
      </c>
      <c r="S32" s="69">
        <f>INDEX(EquitySolution!$V$13:$BT$173,ROW(28:28),(1+EquitySolution!$CB$12)+3)</f>
        <v>0.88293999878935192</v>
      </c>
      <c r="T32" s="69">
        <f>INDEX(EquitySolution!$V$13:$BT$173,ROW(28:28),(1+EquitySolution!$CB$12)+4)</f>
        <v>0.88194823701821845</v>
      </c>
      <c r="U32" s="69">
        <f>INDEX(EquitySolution!$V$13:$BT$173,ROW(28:28),(1+EquitySolution!$CB$12)+5)</f>
        <v>0.88816989312834282</v>
      </c>
      <c r="V32" s="2">
        <f>INDEX(EquitySolution!$V$13:$BT$173,ROW(28:28),(1+EquitySolution!$CB$12)+6)</f>
        <v>0.88493792662504689</v>
      </c>
      <c r="W32" s="2">
        <f>INDEX(EquitySolution!$V$13:$BT$173,ROW(28:28),(1+EquitySolution!$CB$12)+6)</f>
        <v>0.88493792662504689</v>
      </c>
      <c r="X32" s="2">
        <f>INDEX(EquitySolution!$V$13:$BT$173,ROW(28:28),(1+EquitySolution!$CB$12)+6)</f>
        <v>0.88493792662504689</v>
      </c>
      <c r="Y32" s="350">
        <f>INDEX(EquitySolution!$V$13:$BT$173,ROW(28:28),(1+EquitySolution!$CB$12)+7)</f>
        <v>0.88443102071933377</v>
      </c>
      <c r="Z32" s="2">
        <f>INDEX(EquitySolution!$V$13:$BT$173,ROW(28:28),(1+EquitySolution!$CB$12)+8)</f>
        <v>0.88737003701617889</v>
      </c>
      <c r="AA32" s="2">
        <f>INDEX(EquitySolution!$V$13:$BT$173,ROW(28:28),(1+EquitySolution!$CB$12)+9)</f>
        <v>0.88828424335681788</v>
      </c>
      <c r="AB32" s="3">
        <f>INDEX(EquitySolution!$V$13:$BT$173,ROW(28:28),(1+EquitySolution!$CB$12)+10)</f>
        <v>0.89035089413445212</v>
      </c>
      <c r="AS32" s="112" t="s">
        <v>27</v>
      </c>
      <c r="AT32" s="600">
        <v>0</v>
      </c>
      <c r="AU32" s="600">
        <f>MAX(-(AdjBaseCC!$BU$1),(IniBaseCC!DW34-AF$9+IniBaseCC!DK34-AdjBaseCC!AF$7))</f>
        <v>12125.502516027434</v>
      </c>
      <c r="AV32" s="600">
        <f>MAX(-(AdjBaseCC!$BU$1),(IniBaseCC!DX34-AG$9+IniBaseCC!DL34-AdjBaseCC!AG$7))</f>
        <v>14727.679989059783</v>
      </c>
      <c r="AW32" s="600">
        <f>MAX(-(AdjBaseCC!$BU$1),(IniBaseCC!DY34-AH$9+IniBaseCC!DM34-AdjBaseCC!AH$7))</f>
        <v>19391.294932729979</v>
      </c>
      <c r="AX32" s="600">
        <f>MAX(-(AdjBaseCC!$BU$1),(IniBaseCC!DZ34-AI$9+IniBaseCC!DN34-AdjBaseCC!AI$7))</f>
        <v>12850.78038850017</v>
      </c>
      <c r="AY32" s="600">
        <f>MAX(-(AdjBaseCC!$BU$1),(IniBaseCC!EA34-AJ$9+IniBaseCC!DO34-AdjBaseCC!AJ$7))</f>
        <v>14261.647795251311</v>
      </c>
      <c r="AZ32" s="600">
        <f>MAX(-(AdjBaseCC!$BU$1),(IniBaseCC!EB34-AK$9+IniBaseCC!DP34-AdjBaseCC!AK$7))</f>
        <v>12472.961770616153</v>
      </c>
      <c r="BA32" s="601">
        <f>MAX(-(AdjBaseCC!$BU$1),(IniBaseCC!EC34-AL$9+IniBaseCC!DQ34-AdjBaseCC!AL$7))</f>
        <v>28617.582617156575</v>
      </c>
      <c r="BB32" s="600">
        <f>MAX(-(AdjBaseCC!$BU$1),(IniBaseCC!ED34-AM$9+IniBaseCC!DR34-AdjBaseCC!AM$7))</f>
        <v>27690.294723481533</v>
      </c>
      <c r="BC32" s="600">
        <f>MAX(-(AdjBaseCC!$BU$1),(IniBaseCC!EE34-AN$9+IniBaseCC!DS34-AdjBaseCC!AN$7))</f>
        <v>27979.466693601829</v>
      </c>
      <c r="BD32" s="600">
        <f>MAX(-(AdjBaseCC!$BU$1),(IniBaseCC!EF34-AO$9+IniBaseCC!DT34-AdjBaseCC!AO$7))</f>
        <v>28258.338010956366</v>
      </c>
      <c r="BE32" s="601">
        <f>MAX(-(AdjBaseCC!$BU$1),(IniBaseCC!EG34-AP$9+IniBaseCC!DU34-AdjBaseCC!AP$7))</f>
        <v>28527.449426867694</v>
      </c>
      <c r="BF32" s="600">
        <f>MAX((AdjBaseCC!AF$7+AdjBaseCC!AF$9)*IniBaseCC!CJ34-IniBaseCC!AA34,0)</f>
        <v>0</v>
      </c>
      <c r="BG32" s="600">
        <f>MAX((AdjBaseCC!AG$7+AdjBaseCC!AG$9)*IniBaseCC!CK34-IniBaseCC!AB34,0)</f>
        <v>0</v>
      </c>
      <c r="BH32" s="600">
        <f>MAX((AdjBaseCC!AH$7+AdjBaseCC!AH$9)*IniBaseCC!CL34-IniBaseCC!AC34,0)</f>
        <v>0</v>
      </c>
      <c r="BI32" s="600">
        <f>MAX((AdjBaseCC!AI$7+AdjBaseCC!AI$9)*IniBaseCC!CM34-IniBaseCC!AD34,0)</f>
        <v>0</v>
      </c>
      <c r="BJ32" s="600">
        <f>MAX((AdjBaseCC!AJ$7+AdjBaseCC!AJ$9)*IniBaseCC!CN34-IniBaseCC!AE34,0)</f>
        <v>0</v>
      </c>
      <c r="BK32" s="600">
        <f>MAX((AdjBaseCC!AK$7+AdjBaseCC!AK$9)*IniBaseCC!CO34-IniBaseCC!AF34,0)</f>
        <v>0</v>
      </c>
      <c r="BL32" s="600">
        <f>MAX((AdjBaseCC!AL$7+AdjBaseCC!AL$9)*IniBaseCC!CP34-IniBaseCC!AG34,0)</f>
        <v>0</v>
      </c>
      <c r="BM32" s="600">
        <f>MAX((AdjBaseCC!AM$7+AdjBaseCC!AM$9)*IniBaseCC!CQ34-IniBaseCC!AH34,0)</f>
        <v>0</v>
      </c>
      <c r="BN32" s="603">
        <f>MAX((AdjBaseCC!AN$7+AdjBaseCC!AN$9)*IniBaseCC!CR34-IniBaseCC!AI34,0)</f>
        <v>0</v>
      </c>
      <c r="BO32" s="600">
        <f>MAX((AdjBaseCC!AO$7+AdjBaseCC!AO$9)*IniBaseCC!CS34-IniBaseCC!AJ34,0)</f>
        <v>0</v>
      </c>
      <c r="BP32" s="600">
        <f>MAX((AdjBaseCC!AP$7+AdjBaseCC!AP$9)*IniBaseCC!CT34-IniBaseCC!AK34,0)</f>
        <v>0</v>
      </c>
      <c r="BQ32" s="600">
        <f>MAX((AdjBaseCC!AQ$7+AdjBaseCC!AQ$9)*IniBaseCC!CU34-IniBaseCC!AL34,0)</f>
        <v>0</v>
      </c>
      <c r="BR32" s="603">
        <f>IFERROR(BF32/SUM(BF$5:BF$182)*BR$4/IniBaseCC!CK34,0)</f>
        <v>0</v>
      </c>
      <c r="BS32" s="600">
        <f>IFERROR(BG32/SUM(BG$5:BG$182)*BS$4/IniBaseCC!CL34,0)</f>
        <v>0</v>
      </c>
      <c r="BT32" s="600">
        <f>IFERROR(BH32/SUM(BH$5:BH$182)*BT$4/IniBaseCC!CM34,0)</f>
        <v>0</v>
      </c>
      <c r="BU32" s="600">
        <f>IFERROR(BI32/SUM(BI$5:BI$182)*BU$4/IniBaseCC!CN34,0)</f>
        <v>0</v>
      </c>
      <c r="BV32" s="600">
        <f>IFERROR(BJ32/SUM(BJ$5:BJ$182)*BV$4/IniBaseCC!CO34,0)</f>
        <v>0</v>
      </c>
      <c r="BW32" s="600">
        <f>IFERROR(BK32/SUM(BK$5:BK$182)*BW$4/IniBaseCC!CP34,0)</f>
        <v>0</v>
      </c>
      <c r="BX32" s="600">
        <f>IFERROR(BL32/SUM(BL$5:BL$182)*BX$4/IniBaseCC!CQ34,0)</f>
        <v>0</v>
      </c>
      <c r="BY32" s="603">
        <f>IFERROR(BM32/SUM(BM$5:BM$182)*BY$4/IniBaseCC!CR34,0)</f>
        <v>0</v>
      </c>
      <c r="BZ32" s="600">
        <f>IFERROR(BN32/SUM(BN$5:BN$182)*BZ$4/IniBaseCC!CS34,0)</f>
        <v>0</v>
      </c>
      <c r="CA32" s="600">
        <f>IFERROR(BO32/SUM(BO$5:BO$182)*CA$4/IniBaseCC!CT34,0)</f>
        <v>0</v>
      </c>
      <c r="CB32" s="600">
        <f>IFERROR(BP32/SUM(BP$5:BP$182)*CB$4/IniBaseCC!CU34,0)</f>
        <v>0</v>
      </c>
      <c r="CC32" s="603">
        <f>(IniBaseCC!CW34+AT32)*P32</f>
        <v>20060.452116821161</v>
      </c>
      <c r="CD32" s="600">
        <f>((IniBaseCC!CX34+AU32)-(BR32/Q32))*Q32</f>
        <v>30219.862398861937</v>
      </c>
      <c r="CE32" s="600">
        <f>((IniBaseCC!CY34+AV32)-(BS32/R32))*R32</f>
        <v>34987.004440564451</v>
      </c>
      <c r="CF32" s="600">
        <f>((IniBaseCC!CZ34+AW32)-(BT32/S32))*S32</f>
        <v>39324.0110254963</v>
      </c>
      <c r="CG32" s="600">
        <f>((IniBaseCC!DA34+AX32)-(BU32/T32))*T32</f>
        <v>33587.413660635866</v>
      </c>
      <c r="CH32" s="600">
        <f>((IniBaseCC!DB34+AY32)-(BV32/U32))*U32</f>
        <v>35801.924031450886</v>
      </c>
      <c r="CI32" s="600">
        <f>((IniBaseCC!DC34+AZ32)-(BW32/V32))*V32</f>
        <v>34470.384765782816</v>
      </c>
      <c r="CJ32" s="601">
        <f>((IniBaseCC!DD34+BA32)-(BX32/W32))*W32</f>
        <v>49157.525845479628</v>
      </c>
      <c r="CK32" s="600">
        <f>((IniBaseCC!DE34+BB32)-(BY32/Y32))*Y32</f>
        <v>48503.333906869695</v>
      </c>
      <c r="CL32" s="600">
        <f>((IniBaseCC!DF34+BC32)-(BZ32/Z32))*Z32</f>
        <v>49252.409637411474</v>
      </c>
      <c r="CM32" s="600">
        <f>((IniBaseCC!DG34+BD32)-(CA32/AA32))*AA32</f>
        <v>49870.690392127166</v>
      </c>
      <c r="CN32" s="601">
        <f>((IniBaseCC!DH34+BE32)-(CB32/AB32))*AB32</f>
        <v>50535.668164250543</v>
      </c>
      <c r="CO32" s="600">
        <f>CC32*IniBaseCC!CJ34</f>
        <v>1283868.9354765543</v>
      </c>
      <c r="CP32" s="600">
        <f>IniBaseCC!CJ34*CD32</f>
        <v>1934071.1935271639</v>
      </c>
      <c r="CQ32" s="600">
        <f>IniBaseCC!CK34*CE32</f>
        <v>2099220.2664338672</v>
      </c>
      <c r="CR32" s="600">
        <f>IniBaseCC!CL34*CF32</f>
        <v>2241468.6284532892</v>
      </c>
      <c r="CS32" s="600">
        <f>IniBaseCC!CM34*CG32</f>
        <v>2317531.5425838749</v>
      </c>
      <c r="CT32" s="600">
        <f>IniBaseCC!CN34*CH32</f>
        <v>2470332.7581701111</v>
      </c>
      <c r="CU32" s="600">
        <f>IniBaseCC!CO34*CI32</f>
        <v>2585278.8574337112</v>
      </c>
      <c r="CV32" s="601">
        <f>IniBaseCC!CP34*CJ32</f>
        <v>3047766.6024197368</v>
      </c>
      <c r="CW32" s="600">
        <f>IniBaseCC!CQ34*CK32</f>
        <v>3152716.7039465304</v>
      </c>
      <c r="CX32" s="600">
        <f>IniBaseCC!CR34*CL32</f>
        <v>3260531.706654801</v>
      </c>
      <c r="CY32" s="600">
        <f>IniBaseCC!CS34*CM32</f>
        <v>3361329.4668278922</v>
      </c>
      <c r="CZ32" s="600">
        <f>IniBaseCC!CT34*CN32</f>
        <v>3466815.136400959</v>
      </c>
      <c r="DA32" s="603">
        <f t="shared" si="5"/>
        <v>20060.452116821161</v>
      </c>
      <c r="DB32" s="600">
        <f t="shared" si="6"/>
        <v>30219.862398861937</v>
      </c>
      <c r="DC32" s="600">
        <f>IF(IniBaseCC!EI34&gt;IniBaseCC!EJ34,MIN((AdjBaseCC!DB32-(AdjBaseCC!$DG$1*(IniBaseCC!EI34-IniBaseCC!EJ34))),AdjBaseCC!CE32),MAX((AdjBaseCC!DB32-(AdjBaseCC!$DG$1*(IniBaseCC!EI34-IniBaseCC!EJ34))),AdjBaseCC!CE32))</f>
        <v>34987.004440564451</v>
      </c>
      <c r="DD32" s="600">
        <f>IF(IniBaseCC!EJ34&gt;IniBaseCC!EK34,MIN((AdjBaseCC!DC32-(AdjBaseCC!$DG$1*(IniBaseCC!EJ34-IniBaseCC!EK34))),AdjBaseCC!CF32),MAX((AdjBaseCC!DC32-(AdjBaseCC!$DG$1*(IniBaseCC!EJ34-IniBaseCC!EK34))),AdjBaseCC!CF32))</f>
        <v>39324.0110254963</v>
      </c>
      <c r="DE32" s="600">
        <f>IF(IniBaseCC!EK34&gt;IniBaseCC!EL34,MIN((AdjBaseCC!DD32-(AdjBaseCC!$DG$1*(IniBaseCC!EK34-IniBaseCC!EL34))),AdjBaseCC!CG32),MAX((AdjBaseCC!DD32-(AdjBaseCC!$DG$1*(IniBaseCC!EK34-IniBaseCC!EL34))),AdjBaseCC!CG32))</f>
        <v>33587.413660635866</v>
      </c>
      <c r="DF32" s="600">
        <f>IF(IniBaseCC!EL34&gt;IniBaseCC!EM34,MIN((AdjBaseCC!DE32-(AdjBaseCC!$DG$1*(IniBaseCC!EL34-IniBaseCC!EM34))),AdjBaseCC!CH32),MAX((AdjBaseCC!DE32-(AdjBaseCC!$DG$1*(IniBaseCC!EL34-IniBaseCC!EM34))),AdjBaseCC!CH32))</f>
        <v>35801.924031450886</v>
      </c>
      <c r="DG32" s="600">
        <f>IF(IniBaseCC!EM34&gt;IniBaseCC!EN34,MIN((AdjBaseCC!DF32-(AdjBaseCC!$DG$1*(IniBaseCC!EM34-IniBaseCC!EN34))),AdjBaseCC!CI32),MAX((AdjBaseCC!DF32-(AdjBaseCC!$DG$1*(IniBaseCC!EM34-IniBaseCC!EN34))),AdjBaseCC!CI32))</f>
        <v>34470.384765782816</v>
      </c>
      <c r="DH32" s="600">
        <f>IF(IniBaseCC!EN34&gt;IniBaseCC!EO34,MIN((AdjBaseCC!DG32-(AdjBaseCC!$DG$1*(IniBaseCC!EN34-IniBaseCC!EO34))),AdjBaseCC!CJ32),MAX((AdjBaseCC!DG32-(AdjBaseCC!$DG$1*(IniBaseCC!EN34-IniBaseCC!EO34))),AdjBaseCC!CJ32))</f>
        <v>49157.525845479628</v>
      </c>
      <c r="DI32" s="603">
        <f>IF(IniBaseCC!EO34&gt;IniBaseCC!EP34,MIN((AdjBaseCC!DH32-(AdjBaseCC!$DG$1*(IniBaseCC!EO34-IniBaseCC!EP34))),AdjBaseCC!CK32),MAX((AdjBaseCC!DH32-(AdjBaseCC!$DG$1*(IniBaseCC!EO34-IniBaseCC!EP34))),AdjBaseCC!CK32))</f>
        <v>48503.333906869695</v>
      </c>
      <c r="DJ32" s="600">
        <f>IF(IniBaseCC!EP34&gt;IniBaseCC!EQ34,MIN((AdjBaseCC!DI32-(AdjBaseCC!$DG$1*(IniBaseCC!EP34-IniBaseCC!EQ34))),AdjBaseCC!CL32),MAX((AdjBaseCC!DI32-(AdjBaseCC!$DG$1*(IniBaseCC!EP34-IniBaseCC!EQ34))),AdjBaseCC!CL32))</f>
        <v>49252.409637411474</v>
      </c>
      <c r="DK32" s="600">
        <f>IF(IniBaseCC!EQ34&gt;IniBaseCC!ER34,MIN((AdjBaseCC!DJ32-(AdjBaseCC!$DG$1*(IniBaseCC!EQ34-IniBaseCC!ER34))),AdjBaseCC!CM32),MAX((AdjBaseCC!DJ32-(AdjBaseCC!$DG$1*(IniBaseCC!EQ34-IniBaseCC!ER34))),AdjBaseCC!CM32))</f>
        <v>49870.690392127166</v>
      </c>
      <c r="DL32" s="600">
        <f>IF(IniBaseCC!ER34&gt;IniBaseCC!ES34,MIN((AdjBaseCC!DK32-(AdjBaseCC!$DG$1*(IniBaseCC!ER34-IniBaseCC!ES34))),AdjBaseCC!CN32),MAX((AdjBaseCC!DK32-(AdjBaseCC!$DG$1*(IniBaseCC!ER34-IniBaseCC!ES34))),AdjBaseCC!CN32))</f>
        <v>50535.668164250543</v>
      </c>
      <c r="DM32" s="603">
        <f>DA32*IniBaseCC!CJ34</f>
        <v>1283868.9354765543</v>
      </c>
      <c r="DN32" s="600">
        <f>DB32*IniBaseCC!CJ34</f>
        <v>1934071.1935271639</v>
      </c>
      <c r="DO32" s="600">
        <f>DC32*IniBaseCC!CK34</f>
        <v>2099220.2664338672</v>
      </c>
      <c r="DP32" s="600">
        <f>DD32*IniBaseCC!CL34</f>
        <v>2241468.6284532892</v>
      </c>
      <c r="DQ32" s="600">
        <f>DE32*IniBaseCC!CM34</f>
        <v>2317531.5425838749</v>
      </c>
      <c r="DR32" s="600">
        <f>DF32*IniBaseCC!CN34</f>
        <v>2470332.7581701111</v>
      </c>
      <c r="DS32" s="600">
        <f>DG32*IniBaseCC!CO34</f>
        <v>2585278.8574337112</v>
      </c>
      <c r="DT32" s="600">
        <f>DH32*IniBaseCC!CP34</f>
        <v>3047766.6024197368</v>
      </c>
      <c r="DU32" s="603">
        <f>DI32*IniBaseCC!CQ34</f>
        <v>3152716.7039465304</v>
      </c>
      <c r="DV32" s="600">
        <f>DJ32*IniBaseCC!CR34</f>
        <v>3260531.706654801</v>
      </c>
      <c r="DW32" s="600">
        <f>DK32*IniBaseCC!CS34</f>
        <v>3361329.4668278922</v>
      </c>
      <c r="DX32" s="601">
        <f>DL32*IniBaseCC!CT34</f>
        <v>3466815.136400959</v>
      </c>
      <c r="DZ32" s="112" t="s">
        <v>27</v>
      </c>
      <c r="EA32" s="89">
        <f t="shared" si="7"/>
        <v>0.81908893871621713</v>
      </c>
      <c r="EB32" s="7">
        <f>IFERROR(AdjBaseCC!CO32/IniBaseCC!AA34,"")</f>
        <v>0.54419857963088814</v>
      </c>
      <c r="EC32" s="7">
        <f>IFERROR(AdjBaseCC!CP32/IniBaseCC!AB34,"")</f>
        <v>0.79449868671291513</v>
      </c>
      <c r="ED32" s="7">
        <f>IFERROR(AdjBaseCC!CQ32/IniBaseCC!AC34,"")</f>
        <v>0.81228706456709221</v>
      </c>
      <c r="EE32" s="7">
        <f>IFERROR(AdjBaseCC!CR32/IniBaseCC!AD34,"")</f>
        <v>0.83683570814812336</v>
      </c>
      <c r="EF32" s="7">
        <f>IFERROR(AdjBaseCC!CS32/IniBaseCC!AE34,"")</f>
        <v>0.81912240140582282</v>
      </c>
      <c r="EG32" s="7">
        <f>IFERROR(AdjBaseCC!CT32/IniBaseCC!AF34,"")</f>
        <v>0.83270083274713169</v>
      </c>
      <c r="EH32" s="10">
        <f t="shared" si="8"/>
        <v>0.83412234436265842</v>
      </c>
      <c r="EI32" s="7">
        <f>IFERROR(CU32/IniBaseCC!AG34,"")</f>
        <v>0.74348310503541482</v>
      </c>
      <c r="EJ32" s="7">
        <f>IFERROR(CW32/IniBaseCC!AI34,"")</f>
        <v>0.85159038948168386</v>
      </c>
      <c r="EK32" s="7">
        <f>IFERROR(CX32/IniBaseCC!AJ34,"")</f>
        <v>0.8558912926744644</v>
      </c>
      <c r="EL32" s="7">
        <f>IFERROR(CY32/IniBaseCC!AK34,"")</f>
        <v>0.85816487556156462</v>
      </c>
      <c r="EM32" s="19">
        <f>IFERROR(CZ32/IniBaseCC!AL34,"")</f>
        <v>0.86148205906016473</v>
      </c>
      <c r="EO32" s="107"/>
      <c r="EP32" s="107"/>
      <c r="EQ32" s="107"/>
      <c r="ER32" s="107"/>
      <c r="ES32" s="107"/>
    </row>
    <row r="33" spans="1:164" x14ac:dyDescent="0.25">
      <c r="A33" s="107">
        <v>31</v>
      </c>
      <c r="B33" s="112" t="s">
        <v>28</v>
      </c>
      <c r="C33" s="157">
        <v>156.197339</v>
      </c>
      <c r="D33" s="158">
        <v>160.7253273</v>
      </c>
      <c r="E33" s="158">
        <v>163.58436649999999</v>
      </c>
      <c r="F33" s="158">
        <v>142.04258189999999</v>
      </c>
      <c r="G33" s="158">
        <v>149.16008249999999</v>
      </c>
      <c r="H33" s="158">
        <v>148.17196630000001</v>
      </c>
      <c r="I33" s="158">
        <v>137.86022059999999</v>
      </c>
      <c r="J33" s="158">
        <v>162.02532784505624</v>
      </c>
      <c r="K33" s="158">
        <v>164.66470051072034</v>
      </c>
      <c r="L33" s="157">
        <f t="shared" si="4"/>
        <v>153.19664640714601</v>
      </c>
      <c r="M33" s="158">
        <f t="shared" si="4"/>
        <v>153.07082207844684</v>
      </c>
      <c r="N33" s="159">
        <f t="shared" si="4"/>
        <v>152.9449977497477</v>
      </c>
      <c r="O33" s="158"/>
      <c r="P33" s="564">
        <f>INDEX(EquitySolution!$V$13:$BT$173,ROW(29:29),(1+EquitySolution!$CB$12))</f>
        <v>0.90483241349134658</v>
      </c>
      <c r="Q33" s="69">
        <f>INDEX(EquitySolution!$V$13:$BT$173,ROW(29:29),(1+EquitySolution!$CB$12))</f>
        <v>0.90483241349134658</v>
      </c>
      <c r="R33" s="69">
        <f>INDEX(EquitySolution!$V$13:$BT$173,ROW(29:29),(1+EquitySolution!$CB$12)+2)</f>
        <v>0.92183081779784093</v>
      </c>
      <c r="S33" s="69">
        <f>INDEX(EquitySolution!$V$13:$BT$173,ROW(29:29),(1+EquitySolution!$CB$12)+3)</f>
        <v>0.91956477956250371</v>
      </c>
      <c r="T33" s="69">
        <f>INDEX(EquitySolution!$V$13:$BT$173,ROW(29:29),(1+EquitySolution!$CB$12)+4)</f>
        <v>0.91813396929660074</v>
      </c>
      <c r="U33" s="69">
        <f>INDEX(EquitySolution!$V$13:$BT$173,ROW(29:29),(1+EquitySolution!$CB$12)+5)</f>
        <v>0.92891458627853962</v>
      </c>
      <c r="V33" s="2">
        <f>INDEX(EquitySolution!$V$13:$BT$173,ROW(29:29),(1+EquitySolution!$CB$12)+6)</f>
        <v>0.92535262290075526</v>
      </c>
      <c r="W33" s="2">
        <f>INDEX(EquitySolution!$V$13:$BT$173,ROW(29:29),(1+EquitySolution!$CB$12)+6)</f>
        <v>0.92535262290075526</v>
      </c>
      <c r="X33" s="2">
        <f>INDEX(EquitySolution!$V$13:$BT$173,ROW(29:29),(1+EquitySolution!$CB$12)+6)</f>
        <v>0.92535262290075526</v>
      </c>
      <c r="Y33" s="350">
        <f>INDEX(EquitySolution!$V$13:$BT$173,ROW(29:29),(1+EquitySolution!$CB$12)+7)</f>
        <v>0.92584712706945116</v>
      </c>
      <c r="Z33" s="2">
        <f>INDEX(EquitySolution!$V$13:$BT$173,ROW(29:29),(1+EquitySolution!$CB$12)+8)</f>
        <v>0.93100765498629112</v>
      </c>
      <c r="AA33" s="2">
        <f>INDEX(EquitySolution!$V$13:$BT$173,ROW(29:29),(1+EquitySolution!$CB$12)+9)</f>
        <v>0.93113791686791159</v>
      </c>
      <c r="AB33" s="3">
        <f>INDEX(EquitySolution!$V$13:$BT$173,ROW(29:29),(1+EquitySolution!$CB$12)+10)</f>
        <v>0.91759331459234117</v>
      </c>
      <c r="AS33" s="112" t="s">
        <v>28</v>
      </c>
      <c r="AT33" s="600">
        <v>0</v>
      </c>
      <c r="AU33" s="600">
        <f>MAX(-(AdjBaseCC!$BU$1),(IniBaseCC!DW35-AF$9+IniBaseCC!DK35-AdjBaseCC!AF$7))</f>
        <v>-4000</v>
      </c>
      <c r="AV33" s="600">
        <f>MAX(-(AdjBaseCC!$BU$1),(IniBaseCC!DX35-AG$9+IniBaseCC!DL35-AdjBaseCC!AG$7))</f>
        <v>-4000</v>
      </c>
      <c r="AW33" s="600">
        <f>MAX(-(AdjBaseCC!$BU$1),(IniBaseCC!DY35-AH$9+IniBaseCC!DM35-AdjBaseCC!AH$7))</f>
        <v>-1506.824950310956</v>
      </c>
      <c r="AX33" s="600">
        <f>MAX(-(AdjBaseCC!$BU$1),(IniBaseCC!DZ35-AI$9+IniBaseCC!DN35-AdjBaseCC!AI$7))</f>
        <v>2812.3673450219144</v>
      </c>
      <c r="AY33" s="600">
        <f>MAX(-(AdjBaseCC!$BU$1),(IniBaseCC!EA35-AJ$9+IniBaseCC!DO35-AdjBaseCC!AJ$7))</f>
        <v>-4000</v>
      </c>
      <c r="AZ33" s="600">
        <f>MAX(-(AdjBaseCC!$BU$1),(IniBaseCC!EB35-AK$9+IniBaseCC!DP35-AdjBaseCC!AK$7))</f>
        <v>-3537.8223960505161</v>
      </c>
      <c r="BA33" s="601">
        <f>MAX(-(AdjBaseCC!$BU$1),(IniBaseCC!EC35-AL$9+IniBaseCC!DQ35-AdjBaseCC!AL$7))</f>
        <v>1938.2853821335311</v>
      </c>
      <c r="BB33" s="600">
        <f>MAX(-(AdjBaseCC!$BU$1),(IniBaseCC!ED35-AM$9+IniBaseCC!DR35-AdjBaseCC!AM$7))</f>
        <v>23385.990449977257</v>
      </c>
      <c r="BC33" s="600">
        <f>MAX(-(AdjBaseCC!$BU$1),(IniBaseCC!EE35-AN$9+IniBaseCC!DS35-AdjBaseCC!AN$7))</f>
        <v>23579.449894530444</v>
      </c>
      <c r="BD33" s="600">
        <f>MAX(-(AdjBaseCC!$BU$1),(IniBaseCC!EF35-AO$9+IniBaseCC!DT35-AdjBaseCC!AO$7))</f>
        <v>23766.018081394403</v>
      </c>
      <c r="BE33" s="601">
        <f>MAX(-(AdjBaseCC!$BU$1),(IniBaseCC!EG35-AP$9+IniBaseCC!DU35-AdjBaseCC!AP$7))</f>
        <v>23946.05677955546</v>
      </c>
      <c r="BF33" s="600">
        <f>MAX((AdjBaseCC!AF$7+AdjBaseCC!AF$9)*IniBaseCC!CJ35-IniBaseCC!AA35,0)</f>
        <v>195601.81209931418</v>
      </c>
      <c r="BG33" s="600">
        <f>MAX((AdjBaseCC!AG$7+AdjBaseCC!AG$9)*IniBaseCC!CK35-IniBaseCC!AB35,0)</f>
        <v>126394.40021880431</v>
      </c>
      <c r="BH33" s="600">
        <f>MAX((AdjBaseCC!AH$7+AdjBaseCC!AH$9)*IniBaseCC!CL35-IniBaseCC!AC35,0)</f>
        <v>27122.849105597241</v>
      </c>
      <c r="BI33" s="600">
        <f>MAX((AdjBaseCC!AI$7+AdjBaseCC!AI$9)*IniBaseCC!CM35-IniBaseCC!AD35,0)</f>
        <v>0</v>
      </c>
      <c r="BJ33" s="600">
        <f>MAX((AdjBaseCC!AJ$7+AdjBaseCC!AJ$9)*IniBaseCC!CN35-IniBaseCC!AE35,0)</f>
        <v>168946.44551341352</v>
      </c>
      <c r="BK33" s="600">
        <f>MAX((AdjBaseCC!AK$7+AdjBaseCC!AK$9)*IniBaseCC!CO35-IniBaseCC!AF35,0)</f>
        <v>56605.158336808265</v>
      </c>
      <c r="BL33" s="600">
        <f>MAX((AdjBaseCC!AL$7+AdjBaseCC!AL$9)*IniBaseCC!CP35-IniBaseCC!AG35,0)</f>
        <v>0</v>
      </c>
      <c r="BM33" s="600">
        <f>MAX((AdjBaseCC!AM$7+AdjBaseCC!AM$9)*IniBaseCC!CQ35-IniBaseCC!AH35,0)</f>
        <v>0</v>
      </c>
      <c r="BN33" s="603">
        <f>MAX((AdjBaseCC!AN$7+AdjBaseCC!AN$9)*IniBaseCC!CR35-IniBaseCC!AI35,0)</f>
        <v>0</v>
      </c>
      <c r="BO33" s="600">
        <f>MAX((AdjBaseCC!AO$7+AdjBaseCC!AO$9)*IniBaseCC!CS35-IniBaseCC!AJ35,0)</f>
        <v>0</v>
      </c>
      <c r="BP33" s="600">
        <f>MAX((AdjBaseCC!AP$7+AdjBaseCC!AP$9)*IniBaseCC!CT35-IniBaseCC!AK35,0)</f>
        <v>0</v>
      </c>
      <c r="BQ33" s="600">
        <f>MAX((AdjBaseCC!AQ$7+AdjBaseCC!AQ$9)*IniBaseCC!CU35-IniBaseCC!AL35,0)</f>
        <v>0</v>
      </c>
      <c r="BR33" s="603">
        <f>IFERROR(BF33/SUM(BF$5:BF$182)*BR$4/IniBaseCC!CK35,0)</f>
        <v>10466.652776945721</v>
      </c>
      <c r="BS33" s="600">
        <f>IFERROR(BG33/SUM(BG$5:BG$182)*BS$4/IniBaseCC!CL35,0)</f>
        <v>2934.9473762580956</v>
      </c>
      <c r="BT33" s="600">
        <f>IFERROR(BH33/SUM(BH$5:BH$182)*BT$4/IniBaseCC!CM35,0)</f>
        <v>1524.5494805565033</v>
      </c>
      <c r="BU33" s="600">
        <f>IFERROR(BI33/SUM(BI$5:BI$182)*BU$4/IniBaseCC!CN35,0)</f>
        <v>0</v>
      </c>
      <c r="BV33" s="600">
        <f>IFERROR(BJ33/SUM(BJ$5:BJ$182)*BV$4/IniBaseCC!CO35,0)</f>
        <v>2277.2177714126301</v>
      </c>
      <c r="BW33" s="600">
        <f>IFERROR(BK33/SUM(BK$5:BK$182)*BW$4/IniBaseCC!CP35,0)</f>
        <v>1079.0254274776296</v>
      </c>
      <c r="BX33" s="600">
        <f>IFERROR(BL33/SUM(BL$5:BL$182)*BX$4/IniBaseCC!CQ35,0)</f>
        <v>0</v>
      </c>
      <c r="BY33" s="603">
        <f>IFERROR(BM33/SUM(BM$5:BM$182)*BY$4/IniBaseCC!CR35,0)</f>
        <v>0</v>
      </c>
      <c r="BZ33" s="600">
        <f>IFERROR(BN33/SUM(BN$5:BN$182)*BZ$4/IniBaseCC!CS35,0)</f>
        <v>0</v>
      </c>
      <c r="CA33" s="600">
        <f>IFERROR(BO33/SUM(BO$5:BO$182)*CA$4/IniBaseCC!CT35,0)</f>
        <v>0</v>
      </c>
      <c r="CB33" s="600">
        <f>IFERROR(BP33/SUM(BP$5:BP$182)*CB$4/IniBaseCC!CU35,0)</f>
        <v>0</v>
      </c>
      <c r="CC33" s="603">
        <f>(IniBaseCC!CW35+AT33)*P33</f>
        <v>21664.073140167842</v>
      </c>
      <c r="CD33" s="600">
        <f>((IniBaseCC!CX35+AU33)-(BR33/Q33))*Q33</f>
        <v>7578.090709256734</v>
      </c>
      <c r="CE33" s="600">
        <f>((IniBaseCC!CY35+AV33)-(BS33/R33))*R33</f>
        <v>16453.718773479279</v>
      </c>
      <c r="CF33" s="600">
        <f>((IniBaseCC!CZ35+AW33)-(BT33/S33))*S33</f>
        <v>20213.465653143354</v>
      </c>
      <c r="CG33" s="600">
        <f>((IniBaseCC!DA35+AX33)-(BU33/T33))*T33</f>
        <v>25748.874232153124</v>
      </c>
      <c r="CH33" s="600">
        <f>((IniBaseCC!DB35+AY33)-(BV33/U33))*U33</f>
        <v>18203.60445941523</v>
      </c>
      <c r="CI33" s="600">
        <f>((IniBaseCC!DC35+AZ33)-(BW33/V33))*V33</f>
        <v>20149.984372708779</v>
      </c>
      <c r="CJ33" s="601">
        <f>((IniBaseCC!DD35+BA33)-(BX33/W33))*W33</f>
        <v>26714.76911144505</v>
      </c>
      <c r="CK33" s="600">
        <f>((IniBaseCC!DE35+BB33)-(BY33/Y33))*Y33</f>
        <v>46789.518664237075</v>
      </c>
      <c r="CL33" s="600">
        <f>((IniBaseCC!DF35+BC33)-(BZ33/Z33))*Z33</f>
        <v>47578.013964065751</v>
      </c>
      <c r="CM33" s="600">
        <f>((IniBaseCC!DG35+BD33)-(CA33/AA33))*AA33</f>
        <v>48093.642611318945</v>
      </c>
      <c r="CN33" s="601">
        <f>((IniBaseCC!DH35+BE33)-(CB33/AB33))*AB33</f>
        <v>47878.072839675173</v>
      </c>
      <c r="CO33" s="600">
        <f>CC33*IniBaseCC!CJ35</f>
        <v>541601.82850419602</v>
      </c>
      <c r="CP33" s="600">
        <f>IniBaseCC!CJ35*CD33</f>
        <v>189452.26773141834</v>
      </c>
      <c r="CQ33" s="600">
        <f>IniBaseCC!CK35*CE33</f>
        <v>329074.37546958559</v>
      </c>
      <c r="CR33" s="600">
        <f>IniBaseCC!CL35*CF33</f>
        <v>363842.38175658038</v>
      </c>
      <c r="CS33" s="600">
        <f>IniBaseCC!CM35*CG33</f>
        <v>411981.98771444999</v>
      </c>
      <c r="CT33" s="600">
        <f>IniBaseCC!CN35*CH33</f>
        <v>345868.48472888937</v>
      </c>
      <c r="CU33" s="600">
        <f>IniBaseCC!CO35*CI33</f>
        <v>322399.74996334047</v>
      </c>
      <c r="CV33" s="601">
        <f>IniBaseCC!CP35*CJ33</f>
        <v>374006.76756023068</v>
      </c>
      <c r="CW33" s="600">
        <f>IniBaseCC!CQ35*CK33</f>
        <v>421105.66797813366</v>
      </c>
      <c r="CX33" s="600">
        <f>IniBaseCC!CR35*CL33</f>
        <v>436110.36351907096</v>
      </c>
      <c r="CY33" s="600">
        <f>IniBaseCC!CS35*CM33</f>
        <v>448830.67088064004</v>
      </c>
      <c r="CZ33" s="600">
        <f>IniBaseCC!CT35*CN33</f>
        <v>454776.99304466054</v>
      </c>
      <c r="DA33" s="603">
        <f t="shared" si="5"/>
        <v>21664.073140167842</v>
      </c>
      <c r="DB33" s="600">
        <f t="shared" si="6"/>
        <v>7578.090709256734</v>
      </c>
      <c r="DC33" s="600">
        <f>IF(IniBaseCC!EI35&gt;IniBaseCC!EJ35,MIN((AdjBaseCC!DB33-(AdjBaseCC!$DG$1*(IniBaseCC!EI35-IniBaseCC!EJ35))),AdjBaseCC!CE33),MAX((AdjBaseCC!DB33-(AdjBaseCC!$DG$1*(IniBaseCC!EI35-IniBaseCC!EJ35))),AdjBaseCC!CE33))</f>
        <v>16453.718773479279</v>
      </c>
      <c r="DD33" s="600">
        <f>IF(IniBaseCC!EJ35&gt;IniBaseCC!EK35,MIN((AdjBaseCC!DC33-(AdjBaseCC!$DG$1*(IniBaseCC!EJ35-IniBaseCC!EK35))),AdjBaseCC!CF33),MAX((AdjBaseCC!DC33-(AdjBaseCC!$DG$1*(IniBaseCC!EJ35-IniBaseCC!EK35))),AdjBaseCC!CF33))</f>
        <v>20213.465653143354</v>
      </c>
      <c r="DE33" s="600">
        <f>IF(IniBaseCC!EK35&gt;IniBaseCC!EL35,MIN((AdjBaseCC!DD33-(AdjBaseCC!$DG$1*(IniBaseCC!EK35-IniBaseCC!EL35))),AdjBaseCC!CG33),MAX((AdjBaseCC!DD33-(AdjBaseCC!$DG$1*(IniBaseCC!EK35-IniBaseCC!EL35))),AdjBaseCC!CG33))</f>
        <v>25748.874232153124</v>
      </c>
      <c r="DF33" s="600">
        <f>IF(IniBaseCC!EL35&gt;IniBaseCC!EM35,MIN((AdjBaseCC!DE33-(AdjBaseCC!$DG$1*(IniBaseCC!EL35-IniBaseCC!EM35))),AdjBaseCC!CH33),MAX((AdjBaseCC!DE33-(AdjBaseCC!$DG$1*(IniBaseCC!EL35-IniBaseCC!EM35))),AdjBaseCC!CH33))</f>
        <v>18203.60445941523</v>
      </c>
      <c r="DG33" s="600">
        <f>IF(IniBaseCC!EM35&gt;IniBaseCC!EN35,MIN((AdjBaseCC!DF33-(AdjBaseCC!$DG$1*(IniBaseCC!EM35-IniBaseCC!EN35))),AdjBaseCC!CI33),MAX((AdjBaseCC!DF33-(AdjBaseCC!$DG$1*(IniBaseCC!EM35-IniBaseCC!EN35))),AdjBaseCC!CI33))</f>
        <v>20149.984372708779</v>
      </c>
      <c r="DH33" s="600">
        <f>IF(IniBaseCC!EN35&gt;IniBaseCC!EO35,MIN((AdjBaseCC!DG33-(AdjBaseCC!$DG$1*(IniBaseCC!EN35-IniBaseCC!EO35))),AdjBaseCC!CJ33),MAX((AdjBaseCC!DG33-(AdjBaseCC!$DG$1*(IniBaseCC!EN35-IniBaseCC!EO35))),AdjBaseCC!CJ33))</f>
        <v>26714.76911144505</v>
      </c>
      <c r="DI33" s="603">
        <f>IF(IniBaseCC!EO35&gt;IniBaseCC!EP35,MIN((AdjBaseCC!DH33-(AdjBaseCC!$DG$1*(IniBaseCC!EO35-IniBaseCC!EP35))),AdjBaseCC!CK33),MAX((AdjBaseCC!DH33-(AdjBaseCC!$DG$1*(IniBaseCC!EO35-IniBaseCC!EP35))),AdjBaseCC!CK33))</f>
        <v>46789.518664237075</v>
      </c>
      <c r="DJ33" s="600">
        <f>IF(IniBaseCC!EP35&gt;IniBaseCC!EQ35,MIN((AdjBaseCC!DI33-(AdjBaseCC!$DG$1*(IniBaseCC!EP35-IniBaseCC!EQ35))),AdjBaseCC!CL33),MAX((AdjBaseCC!DI33-(AdjBaseCC!$DG$1*(IniBaseCC!EP35-IniBaseCC!EQ35))),AdjBaseCC!CL33))</f>
        <v>47578.013964065751</v>
      </c>
      <c r="DK33" s="600">
        <f>IF(IniBaseCC!EQ35&gt;IniBaseCC!ER35,MIN((AdjBaseCC!DJ33-(AdjBaseCC!$DG$1*(IniBaseCC!EQ35-IniBaseCC!ER35))),AdjBaseCC!CM33),MAX((AdjBaseCC!DJ33-(AdjBaseCC!$DG$1*(IniBaseCC!EQ35-IniBaseCC!ER35))),AdjBaseCC!CM33))</f>
        <v>48093.642611318945</v>
      </c>
      <c r="DL33" s="600">
        <f>IF(IniBaseCC!ER35&gt;IniBaseCC!ES35,MIN((AdjBaseCC!DK33-(AdjBaseCC!$DG$1*(IniBaseCC!ER35-IniBaseCC!ES35))),AdjBaseCC!CN33),MAX((AdjBaseCC!DK33-(AdjBaseCC!$DG$1*(IniBaseCC!ER35-IniBaseCC!ES35))),AdjBaseCC!CN33))</f>
        <v>48130.162627094047</v>
      </c>
      <c r="DM33" s="603">
        <f>DA33*IniBaseCC!CJ35</f>
        <v>541601.82850419602</v>
      </c>
      <c r="DN33" s="600">
        <f>DB33*IniBaseCC!CJ35</f>
        <v>189452.26773141834</v>
      </c>
      <c r="DO33" s="600">
        <f>DC33*IniBaseCC!CK35</f>
        <v>329074.37546958559</v>
      </c>
      <c r="DP33" s="600">
        <f>DD33*IniBaseCC!CL35</f>
        <v>363842.38175658038</v>
      </c>
      <c r="DQ33" s="600">
        <f>DE33*IniBaseCC!CM35</f>
        <v>411981.98771444999</v>
      </c>
      <c r="DR33" s="600">
        <f>DF33*IniBaseCC!CN35</f>
        <v>345868.48472888937</v>
      </c>
      <c r="DS33" s="600">
        <f>DG33*IniBaseCC!CO35</f>
        <v>322399.74996334047</v>
      </c>
      <c r="DT33" s="600">
        <f>DH33*IniBaseCC!CP35</f>
        <v>374006.76756023068</v>
      </c>
      <c r="DU33" s="603">
        <f>DI33*IniBaseCC!CQ35</f>
        <v>421105.66797813366</v>
      </c>
      <c r="DV33" s="600">
        <f>DJ33*IniBaseCC!CR35</f>
        <v>436110.36351907096</v>
      </c>
      <c r="DW33" s="600">
        <f>DK33*IniBaseCC!CS35</f>
        <v>448830.67088064004</v>
      </c>
      <c r="DX33" s="601">
        <f>DL33*IniBaseCC!CT35</f>
        <v>457171.50536940515</v>
      </c>
      <c r="DZ33" s="112" t="s">
        <v>28</v>
      </c>
      <c r="EA33" s="89">
        <f t="shared" si="7"/>
        <v>0.8312227872084883</v>
      </c>
      <c r="EB33" s="7">
        <f>IFERROR(AdjBaseCC!CO33/IniBaseCC!AA35,"")</f>
        <v>1.2809276488912444</v>
      </c>
      <c r="EC33" s="7">
        <f>IFERROR(AdjBaseCC!CP33/IniBaseCC!AB35,"")</f>
        <v>0.48515926639628765</v>
      </c>
      <c r="ED33" s="7">
        <f>IFERROR(AdjBaseCC!CQ33/IniBaseCC!AC35,"")</f>
        <v>0.74800000788651511</v>
      </c>
      <c r="EE33" s="7">
        <f>IFERROR(AdjBaseCC!CR33/IniBaseCC!AD35,"")</f>
        <v>0.79012348151652245</v>
      </c>
      <c r="EF33" s="7">
        <f>IFERROR(AdjBaseCC!CS33/IniBaseCC!AE35,"")</f>
        <v>1.2147092021619526</v>
      </c>
      <c r="EG33" s="7">
        <f>IFERROR(AdjBaseCC!CT33/IniBaseCC!AF35,"")</f>
        <v>0.91812197808116358</v>
      </c>
      <c r="EH33" s="10">
        <f t="shared" si="8"/>
        <v>0.87216733049936557</v>
      </c>
      <c r="EI33" s="7">
        <f>IFERROR(CU33/IniBaseCC!AG35,"")</f>
        <v>0.78313953197014274</v>
      </c>
      <c r="EJ33" s="7">
        <f>IFERROR(CW33/IniBaseCC!AI35,"")</f>
        <v>0.89165522741392722</v>
      </c>
      <c r="EK33" s="7">
        <f>IFERROR(CX33/IniBaseCC!AJ35,"")</f>
        <v>0.89818326141592275</v>
      </c>
      <c r="EL33" s="7">
        <f>IFERROR(CY33/IniBaseCC!AK35,"")</f>
        <v>0.89978430531832665</v>
      </c>
      <c r="EM33" s="19">
        <f>IFERROR(CZ33/IniBaseCC!AL35,"")</f>
        <v>0.88807432637850869</v>
      </c>
      <c r="EO33" s="107"/>
      <c r="EP33" s="107"/>
      <c r="EQ33" s="107"/>
      <c r="ER33" s="107"/>
      <c r="ES33" s="107"/>
    </row>
    <row r="34" spans="1:164" x14ac:dyDescent="0.25">
      <c r="A34" s="107">
        <v>32</v>
      </c>
      <c r="B34" s="112" t="s">
        <v>29</v>
      </c>
      <c r="C34" s="157">
        <v>262.75102659999999</v>
      </c>
      <c r="D34" s="158">
        <v>244.45576460000001</v>
      </c>
      <c r="E34" s="158">
        <v>257.85739269999999</v>
      </c>
      <c r="F34" s="158">
        <v>243.0501873</v>
      </c>
      <c r="G34" s="158">
        <v>252.90634850000001</v>
      </c>
      <c r="H34" s="158">
        <v>244.67372660000001</v>
      </c>
      <c r="I34" s="158">
        <v>231.70556999999999</v>
      </c>
      <c r="J34" s="158">
        <v>231.90035768159922</v>
      </c>
      <c r="K34" s="158">
        <v>232.26024936094862</v>
      </c>
      <c r="L34" s="157">
        <f t="shared" si="4"/>
        <v>227.09206072044344</v>
      </c>
      <c r="M34" s="158">
        <f t="shared" si="4"/>
        <v>223.58690345691957</v>
      </c>
      <c r="N34" s="159">
        <f t="shared" si="4"/>
        <v>220.08174619339661</v>
      </c>
      <c r="O34" s="158"/>
      <c r="P34" s="564">
        <f>INDEX(EquitySolution!$V$13:$BT$173,ROW(30:30),(1+EquitySolution!$CB$12))</f>
        <v>0.83292370477263888</v>
      </c>
      <c r="Q34" s="69">
        <f>INDEX(EquitySolution!$V$13:$BT$173,ROW(30:30),(1+EquitySolution!$CB$12))</f>
        <v>0.83292370477263888</v>
      </c>
      <c r="R34" s="69">
        <f>INDEX(EquitySolution!$V$13:$BT$173,ROW(30:30),(1+EquitySolution!$CB$12)+2)</f>
        <v>0.86850587210003793</v>
      </c>
      <c r="S34" s="69">
        <f>INDEX(EquitySolution!$V$13:$BT$173,ROW(30:30),(1+EquitySolution!$CB$12)+3)</f>
        <v>0.87766176219310943</v>
      </c>
      <c r="T34" s="69">
        <f>INDEX(EquitySolution!$V$13:$BT$173,ROW(30:30),(1+EquitySolution!$CB$12)+4)</f>
        <v>0.87095489820002647</v>
      </c>
      <c r="U34" s="69">
        <f>INDEX(EquitySolution!$V$13:$BT$173,ROW(30:30),(1+EquitySolution!$CB$12)+5)</f>
        <v>0.87836518536770603</v>
      </c>
      <c r="V34" s="2">
        <f>INDEX(EquitySolution!$V$13:$BT$173,ROW(30:30),(1+EquitySolution!$CB$12)+6)</f>
        <v>0.87343265536694425</v>
      </c>
      <c r="W34" s="2">
        <f>INDEX(EquitySolution!$V$13:$BT$173,ROW(30:30),(1+EquitySolution!$CB$12)+6)</f>
        <v>0.87343265536694425</v>
      </c>
      <c r="X34" s="2">
        <f>INDEX(EquitySolution!$V$13:$BT$173,ROW(30:30),(1+EquitySolution!$CB$12)+6)</f>
        <v>0.87343265536694425</v>
      </c>
      <c r="Y34" s="350">
        <f>INDEX(EquitySolution!$V$13:$BT$173,ROW(30:30),(1+EquitySolution!$CB$12)+7)</f>
        <v>0.87755268279777388</v>
      </c>
      <c r="Z34" s="2">
        <f>INDEX(EquitySolution!$V$13:$BT$173,ROW(30:30),(1+EquitySolution!$CB$12)+8)</f>
        <v>0.8840426153573262</v>
      </c>
      <c r="AA34" s="2">
        <f>INDEX(EquitySolution!$V$13:$BT$173,ROW(30:30),(1+EquitySolution!$CB$12)+9)</f>
        <v>0.88276935707586213</v>
      </c>
      <c r="AB34" s="3">
        <f>INDEX(EquitySolution!$V$13:$BT$173,ROW(30:30),(1+EquitySolution!$CB$12)+10)</f>
        <v>0.88376502527603951</v>
      </c>
      <c r="AS34" s="112" t="s">
        <v>29</v>
      </c>
      <c r="AT34" s="600">
        <v>0</v>
      </c>
      <c r="AU34" s="600">
        <f>MAX(-(AdjBaseCC!$BU$1),(IniBaseCC!DW36-AF$9+IniBaseCC!DK36-AdjBaseCC!AF$7))</f>
        <v>-121.41508486942803</v>
      </c>
      <c r="AV34" s="600">
        <f>MAX(-(AdjBaseCC!$BU$1),(IniBaseCC!DX36-AG$9+IniBaseCC!DL36-AdjBaseCC!AG$7))</f>
        <v>279.71180724160422</v>
      </c>
      <c r="AW34" s="600">
        <f>MAX(-(AdjBaseCC!$BU$1),(IniBaseCC!DY36-AH$9+IniBaseCC!DM36-AdjBaseCC!AH$7))</f>
        <v>3303.3351804079957</v>
      </c>
      <c r="AX34" s="600">
        <f>MAX(-(AdjBaseCC!$BU$1),(IniBaseCC!DZ36-AI$9+IniBaseCC!DN36-AdjBaseCC!AI$7))</f>
        <v>1874.3365393347117</v>
      </c>
      <c r="AY34" s="600">
        <f>MAX(-(AdjBaseCC!$BU$1),(IniBaseCC!EA36-AJ$9+IniBaseCC!DO36-AdjBaseCC!AJ$7))</f>
        <v>918.30568461648591</v>
      </c>
      <c r="AZ34" s="600">
        <f>MAX(-(AdjBaseCC!$BU$1),(IniBaseCC!EB36-AK$9+IniBaseCC!DP36-AdjBaseCC!AK$7))</f>
        <v>2104.4199819982646</v>
      </c>
      <c r="BA34" s="601">
        <f>MAX(-(AdjBaseCC!$BU$1),(IniBaseCC!EC36-AL$9+IniBaseCC!DQ36-AdjBaseCC!AL$7))</f>
        <v>-1224.1876337394842</v>
      </c>
      <c r="BB34" s="600">
        <f>MAX(-(AdjBaseCC!$BU$1),(IniBaseCC!ED36-AM$9+IniBaseCC!DR36-AdjBaseCC!AM$7))</f>
        <v>1251.7439676871059</v>
      </c>
      <c r="BC34" s="600">
        <f>MAX(-(AdjBaseCC!$BU$1),(IniBaseCC!EE36-AN$9+IniBaseCC!DS36-AdjBaseCC!AN$7))</f>
        <v>1260.9200614448232</v>
      </c>
      <c r="BD34" s="600">
        <f>MAX(-(AdjBaseCC!$BU$1),(IniBaseCC!EF36-AO$9+IniBaseCC!DT36-AdjBaseCC!AO$7))</f>
        <v>1269.7692917257687</v>
      </c>
      <c r="BE34" s="601">
        <f>MAX(-(AdjBaseCC!$BU$1),(IniBaseCC!EG36-AP$9+IniBaseCC!DU36-AdjBaseCC!AP$7))</f>
        <v>1278.3088178169451</v>
      </c>
      <c r="BF34" s="600">
        <f>MAX((AdjBaseCC!AF$7+AdjBaseCC!AF$9)*IniBaseCC!CJ36-IniBaseCC!AA36,0)</f>
        <v>27075.56392588187</v>
      </c>
      <c r="BG34" s="600">
        <f>MAX((AdjBaseCC!AG$7+AdjBaseCC!AG$9)*IniBaseCC!CK36-IniBaseCC!AB36,0)</f>
        <v>0</v>
      </c>
      <c r="BH34" s="600">
        <f>MAX((AdjBaseCC!AH$7+AdjBaseCC!AH$9)*IniBaseCC!CL36-IniBaseCC!AC36,0)</f>
        <v>0</v>
      </c>
      <c r="BI34" s="600">
        <f>MAX((AdjBaseCC!AI$7+AdjBaseCC!AI$9)*IniBaseCC!CM36-IniBaseCC!AD36,0)</f>
        <v>0</v>
      </c>
      <c r="BJ34" s="600">
        <f>MAX((AdjBaseCC!AJ$7+AdjBaseCC!AJ$9)*IniBaseCC!CN36-IniBaseCC!AE36,0)</f>
        <v>0</v>
      </c>
      <c r="BK34" s="600">
        <f>MAX((AdjBaseCC!AK$7+AdjBaseCC!AK$9)*IniBaseCC!CO36-IniBaseCC!AF36,0)</f>
        <v>0</v>
      </c>
      <c r="BL34" s="600">
        <f>MAX((AdjBaseCC!AL$7+AdjBaseCC!AL$9)*IniBaseCC!CP36-IniBaseCC!AG36,0)</f>
        <v>275442.21759138443</v>
      </c>
      <c r="BM34" s="600">
        <f>MAX((AdjBaseCC!AM$7+AdjBaseCC!AM$9)*IniBaseCC!CQ36-IniBaseCC!AH36,0)</f>
        <v>0</v>
      </c>
      <c r="BN34" s="603">
        <f>MAX((AdjBaseCC!AN$7+AdjBaseCC!AN$9)*IniBaseCC!CR36-IniBaseCC!AI36,0)</f>
        <v>0</v>
      </c>
      <c r="BO34" s="600">
        <f>MAX((AdjBaseCC!AO$7+AdjBaseCC!AO$9)*IniBaseCC!CS36-IniBaseCC!AJ36,0)</f>
        <v>0</v>
      </c>
      <c r="BP34" s="600">
        <f>MAX((AdjBaseCC!AP$7+AdjBaseCC!AP$9)*IniBaseCC!CT36-IniBaseCC!AK36,0)</f>
        <v>0</v>
      </c>
      <c r="BQ34" s="600">
        <f>MAX((AdjBaseCC!AQ$7+AdjBaseCC!AQ$9)*IniBaseCC!CU36-IniBaseCC!AL36,0)</f>
        <v>0</v>
      </c>
      <c r="BR34" s="603">
        <f>IFERROR(BF34/SUM(BF$5:BF$182)*BR$4/IniBaseCC!CK36,0)</f>
        <v>138.64243058210542</v>
      </c>
      <c r="BS34" s="600">
        <f>IFERROR(BG34/SUM(BG$5:BG$182)*BS$4/IniBaseCC!CL36,0)</f>
        <v>0</v>
      </c>
      <c r="BT34" s="600">
        <f>IFERROR(BH34/SUM(BH$5:BH$182)*BT$4/IniBaseCC!CM36,0)</f>
        <v>0</v>
      </c>
      <c r="BU34" s="600">
        <f>IFERROR(BI34/SUM(BI$5:BI$182)*BU$4/IniBaseCC!CN36,0)</f>
        <v>0</v>
      </c>
      <c r="BV34" s="600">
        <f>IFERROR(BJ34/SUM(BJ$5:BJ$182)*BV$4/IniBaseCC!CO36,0)</f>
        <v>0</v>
      </c>
      <c r="BW34" s="600">
        <f>IFERROR(BK34/SUM(BK$5:BK$182)*BW$4/IniBaseCC!CP36,0)</f>
        <v>0</v>
      </c>
      <c r="BX34" s="600">
        <f>IFERROR(BL34/SUM(BL$5:BL$182)*BX$4/IniBaseCC!CQ36,0)</f>
        <v>58.657395480058284</v>
      </c>
      <c r="BY34" s="603">
        <f>IFERROR(BM34/SUM(BM$5:BM$182)*BY$4/IniBaseCC!CR36,0)</f>
        <v>0</v>
      </c>
      <c r="BZ34" s="600">
        <f>IFERROR(BN34/SUM(BN$5:BN$182)*BZ$4/IniBaseCC!CS36,0)</f>
        <v>0</v>
      </c>
      <c r="CA34" s="600">
        <f>IFERROR(BO34/SUM(BO$5:BO$182)*CA$4/IniBaseCC!CT36,0)</f>
        <v>0</v>
      </c>
      <c r="CB34" s="600">
        <f>IFERROR(BP34/SUM(BP$5:BP$182)*CB$4/IniBaseCC!CU36,0)</f>
        <v>0</v>
      </c>
      <c r="CC34" s="603">
        <f>(IniBaseCC!CW36+AT34)*P34</f>
        <v>19942.38910026247</v>
      </c>
      <c r="CD34" s="600">
        <f>((IniBaseCC!CX36+AU34)-(BR34/Q34))*Q34</f>
        <v>19702.617167375636</v>
      </c>
      <c r="CE34" s="600">
        <f>((IniBaseCC!CY36+AV34)-(BS34/R34))*R34</f>
        <v>21984.049055074418</v>
      </c>
      <c r="CF34" s="600">
        <f>((IniBaseCC!CZ36+AW34)-(BT34/S34))*S34</f>
        <v>24969.144033356464</v>
      </c>
      <c r="CG34" s="600">
        <f>((IniBaseCC!DA36+AX34)-(BU34/T34))*T34</f>
        <v>23608.764572588934</v>
      </c>
      <c r="CH34" s="600">
        <f>((IniBaseCC!DB36+AY34)-(BV34/U34))*U34</f>
        <v>23686.371351169371</v>
      </c>
      <c r="CI34" s="600">
        <f>((IniBaseCC!DC36+AZ34)-(BW34/V34))*V34</f>
        <v>24966.004778254683</v>
      </c>
      <c r="CJ34" s="601">
        <f>((IniBaseCC!DD36+BA34)-(BX34/W34))*W34</f>
        <v>22394.984089188041</v>
      </c>
      <c r="CK34" s="600">
        <f>((IniBaseCC!DE36+BB34)-(BY34/Y34))*Y34</f>
        <v>24924.895869713298</v>
      </c>
      <c r="CL34" s="600">
        <f>((IniBaseCC!DF36+BC34)-(BZ34/Z34))*Z34</f>
        <v>25447.391245740953</v>
      </c>
      <c r="CM34" s="600">
        <f>((IniBaseCC!DG36+BD34)-(CA34/AA34))*AA34</f>
        <v>25736.388238788517</v>
      </c>
      <c r="CN34" s="601">
        <f>((IniBaseCC!DH36+BE34)-(CB34/AB34))*AB34</f>
        <v>26080.021606294362</v>
      </c>
      <c r="CO34" s="600">
        <f>CC34*IniBaseCC!CJ36</f>
        <v>4447152.7693585306</v>
      </c>
      <c r="CP34" s="600">
        <f>IniBaseCC!CJ36*CD34</f>
        <v>4393683.6283247666</v>
      </c>
      <c r="CQ34" s="600">
        <f>IniBaseCC!CK36*CE34</f>
        <v>4594666.2525105532</v>
      </c>
      <c r="CR34" s="600">
        <f>IniBaseCC!CL36*CF34</f>
        <v>5093705.3828047188</v>
      </c>
      <c r="CS34" s="600">
        <f>IniBaseCC!CM36*CG34</f>
        <v>4981449.3248162651</v>
      </c>
      <c r="CT34" s="600">
        <f>IniBaseCC!CN36*CH34</f>
        <v>5045197.0977990758</v>
      </c>
      <c r="CU34" s="600">
        <f>IniBaseCC!CO36*CI34</f>
        <v>5118030.9795422098</v>
      </c>
      <c r="CV34" s="601">
        <f>IniBaseCC!CP36*CJ34</f>
        <v>5038871.4200673094</v>
      </c>
      <c r="CW34" s="600">
        <f>IniBaseCC!CQ36*CK34</f>
        <v>5707801.154164345</v>
      </c>
      <c r="CX34" s="600">
        <f>IniBaseCC!CR36*CL34</f>
        <v>5935076.7250390677</v>
      </c>
      <c r="CY34" s="600">
        <f>IniBaseCC!CS36*CM34</f>
        <v>6111325.664319695</v>
      </c>
      <c r="CZ34" s="600">
        <f>IniBaseCC!CT36*CN34</f>
        <v>6303224.0489526493</v>
      </c>
      <c r="DA34" s="603">
        <f t="shared" si="5"/>
        <v>19942.38910026247</v>
      </c>
      <c r="DB34" s="600">
        <f t="shared" si="6"/>
        <v>19702.617167375636</v>
      </c>
      <c r="DC34" s="600">
        <f>IF(IniBaseCC!EI36&gt;IniBaseCC!EJ36,MIN((AdjBaseCC!DB34-(AdjBaseCC!$DG$1*(IniBaseCC!EI36-IniBaseCC!EJ36))),AdjBaseCC!CE34),MAX((AdjBaseCC!DB34-(AdjBaseCC!$DG$1*(IniBaseCC!EI36-IniBaseCC!EJ36))),AdjBaseCC!CE34))</f>
        <v>21984.049055074418</v>
      </c>
      <c r="DD34" s="600">
        <f>IF(IniBaseCC!EJ36&gt;IniBaseCC!EK36,MIN((AdjBaseCC!DC34-(AdjBaseCC!$DG$1*(IniBaseCC!EJ36-IniBaseCC!EK36))),AdjBaseCC!CF34),MAX((AdjBaseCC!DC34-(AdjBaseCC!$DG$1*(IniBaseCC!EJ36-IniBaseCC!EK36))),AdjBaseCC!CF34))</f>
        <v>24969.144033356464</v>
      </c>
      <c r="DE34" s="600">
        <f>IF(IniBaseCC!EK36&gt;IniBaseCC!EL36,MIN((AdjBaseCC!DD34-(AdjBaseCC!$DG$1*(IniBaseCC!EK36-IniBaseCC!EL36))),AdjBaseCC!CG34),MAX((AdjBaseCC!DD34-(AdjBaseCC!$DG$1*(IniBaseCC!EK36-IniBaseCC!EL36))),AdjBaseCC!CG34))</f>
        <v>23608.764572588934</v>
      </c>
      <c r="DF34" s="600">
        <f>IF(IniBaseCC!EL36&gt;IniBaseCC!EM36,MIN((AdjBaseCC!DE34-(AdjBaseCC!$DG$1*(IniBaseCC!EL36-IniBaseCC!EM36))),AdjBaseCC!CH34),MAX((AdjBaseCC!DE34-(AdjBaseCC!$DG$1*(IniBaseCC!EL36-IniBaseCC!EM36))),AdjBaseCC!CH34))</f>
        <v>23595.139594283079</v>
      </c>
      <c r="DG34" s="600">
        <f>IF(IniBaseCC!EM36&gt;IniBaseCC!EN36,MIN((AdjBaseCC!DF34-(AdjBaseCC!$DG$1*(IniBaseCC!EM36-IniBaseCC!EN36))),AdjBaseCC!CI34),MAX((AdjBaseCC!DF34-(AdjBaseCC!$DG$1*(IniBaseCC!EM36-IniBaseCC!EN36))),AdjBaseCC!CI34))</f>
        <v>24966.004778254683</v>
      </c>
      <c r="DH34" s="600">
        <f>IF(IniBaseCC!EN36&gt;IniBaseCC!EO36,MIN((AdjBaseCC!DG34-(AdjBaseCC!$DG$1*(IniBaseCC!EN36-IniBaseCC!EO36))),AdjBaseCC!CJ34),MAX((AdjBaseCC!DG34-(AdjBaseCC!$DG$1*(IniBaseCC!EN36-IniBaseCC!EO36))),AdjBaseCC!CJ34))</f>
        <v>22394.984089188041</v>
      </c>
      <c r="DI34" s="603">
        <f>IF(IniBaseCC!EO36&gt;IniBaseCC!EP36,MIN((AdjBaseCC!DH34-(AdjBaseCC!$DG$1*(IniBaseCC!EO36-IniBaseCC!EP36))),AdjBaseCC!CK34),MAX((AdjBaseCC!DH34-(AdjBaseCC!$DG$1*(IniBaseCC!EO36-IniBaseCC!EP36))),AdjBaseCC!CK34))</f>
        <v>24924.895869713298</v>
      </c>
      <c r="DJ34" s="600">
        <f>IF(IniBaseCC!EP36&gt;IniBaseCC!EQ36,MIN((AdjBaseCC!DI34-(AdjBaseCC!$DG$1*(IniBaseCC!EP36-IniBaseCC!EQ36))),AdjBaseCC!CL34),MAX((AdjBaseCC!DI34-(AdjBaseCC!$DG$1*(IniBaseCC!EP36-IniBaseCC!EQ36))),AdjBaseCC!CL34))</f>
        <v>25447.391245740953</v>
      </c>
      <c r="DK34" s="600">
        <f>IF(IniBaseCC!EQ36&gt;IniBaseCC!ER36,MIN((AdjBaseCC!DJ34-(AdjBaseCC!$DG$1*(IniBaseCC!EQ36-IniBaseCC!ER36))),AdjBaseCC!CM34),MAX((AdjBaseCC!DJ34-(AdjBaseCC!$DG$1*(IniBaseCC!EQ36-IniBaseCC!ER36))),AdjBaseCC!CM34))</f>
        <v>25736.388238788517</v>
      </c>
      <c r="DL34" s="600">
        <f>IF(IniBaseCC!ER36&gt;IniBaseCC!ES36,MIN((AdjBaseCC!DK34-(AdjBaseCC!$DG$1*(IniBaseCC!ER36-IniBaseCC!ES36))),AdjBaseCC!CN34),MAX((AdjBaseCC!DK34-(AdjBaseCC!$DG$1*(IniBaseCC!ER36-IniBaseCC!ES36))),AdjBaseCC!CN34))</f>
        <v>26080.021606294362</v>
      </c>
      <c r="DM34" s="603">
        <f>DA34*IniBaseCC!CJ36</f>
        <v>4447152.7693585306</v>
      </c>
      <c r="DN34" s="600">
        <f>DB34*IniBaseCC!CJ36</f>
        <v>4393683.6283247666</v>
      </c>
      <c r="DO34" s="600">
        <f>DC34*IniBaseCC!CK36</f>
        <v>4594666.2525105532</v>
      </c>
      <c r="DP34" s="600">
        <f>DD34*IniBaseCC!CL36</f>
        <v>5093705.3828047188</v>
      </c>
      <c r="DQ34" s="600">
        <f>DE34*IniBaseCC!CM36</f>
        <v>4981449.3248162651</v>
      </c>
      <c r="DR34" s="600">
        <f>DF34*IniBaseCC!CN36</f>
        <v>5025764.7335822955</v>
      </c>
      <c r="DS34" s="600">
        <f>DG34*IniBaseCC!CO36</f>
        <v>5118030.9795422098</v>
      </c>
      <c r="DT34" s="600">
        <f>DH34*IniBaseCC!CP36</f>
        <v>5038871.4200673094</v>
      </c>
      <c r="DU34" s="603">
        <f>DI34*IniBaseCC!CQ36</f>
        <v>5707801.154164345</v>
      </c>
      <c r="DV34" s="600">
        <f>DJ34*IniBaseCC!CR36</f>
        <v>5935076.7250390677</v>
      </c>
      <c r="DW34" s="600">
        <f>DK34*IniBaseCC!CS36</f>
        <v>6111325.664319695</v>
      </c>
      <c r="DX34" s="601">
        <f>DL34*IniBaseCC!CT36</f>
        <v>6303224.0489526493</v>
      </c>
      <c r="DZ34" s="112" t="s">
        <v>29</v>
      </c>
      <c r="EA34" s="89">
        <f t="shared" si="7"/>
        <v>0.82608997311993182</v>
      </c>
      <c r="EB34" s="7">
        <f>IFERROR(AdjBaseCC!CO34/IniBaseCC!AA36,"")</f>
        <v>0.81015716169422336</v>
      </c>
      <c r="EC34" s="7">
        <f>IFERROR(AdjBaseCC!CP34/IniBaseCC!AB36,"")</f>
        <v>0.80471074084594241</v>
      </c>
      <c r="ED34" s="7">
        <f>IFERROR(AdjBaseCC!CQ34/IniBaseCC!AC36,"")</f>
        <v>0.76998077715398339</v>
      </c>
      <c r="EE34" s="7">
        <f>IFERROR(AdjBaseCC!CR34/IniBaseCC!AD36,"")</f>
        <v>0.86704895446890839</v>
      </c>
      <c r="EF34" s="7">
        <f>IFERROR(AdjBaseCC!CS34/IniBaseCC!AE36,"")</f>
        <v>0.84549556232370737</v>
      </c>
      <c r="EG34" s="7">
        <f>IFERROR(AdjBaseCC!CT34/IniBaseCC!AF36,"")</f>
        <v>0.84321383080711809</v>
      </c>
      <c r="EH34" s="10">
        <f t="shared" si="8"/>
        <v>0.84967458228490556</v>
      </c>
      <c r="EI34" s="7">
        <f>IFERROR(CU34/IniBaseCC!AG36,"")</f>
        <v>0.86677753598929153</v>
      </c>
      <c r="EJ34" s="7">
        <f>IFERROR(CW34/IniBaseCC!AI36,"")</f>
        <v>0.8379755359801061</v>
      </c>
      <c r="EK34" s="7">
        <f>IFERROR(CX34/IniBaseCC!AJ36,"")</f>
        <v>0.84635049821045227</v>
      </c>
      <c r="EL34" s="7">
        <f>IFERROR(CY34/IniBaseCC!AK36,"")</f>
        <v>0.84718484721767529</v>
      </c>
      <c r="EM34" s="19">
        <f>IFERROR(CZ34/IniBaseCC!AL36,"")</f>
        <v>0.85008449402700215</v>
      </c>
      <c r="EO34" s="107"/>
      <c r="EP34" s="107"/>
      <c r="EQ34" s="107"/>
      <c r="ER34" s="107"/>
      <c r="ES34" s="107"/>
    </row>
    <row r="35" spans="1:164" x14ac:dyDescent="0.25">
      <c r="A35" s="107">
        <v>33</v>
      </c>
      <c r="B35" s="112" t="s">
        <v>30</v>
      </c>
      <c r="C35" s="157">
        <v>259.23677529999998</v>
      </c>
      <c r="D35" s="158">
        <v>241.7983323</v>
      </c>
      <c r="E35" s="158">
        <v>255.15127910000001</v>
      </c>
      <c r="F35" s="158">
        <v>234.1824709</v>
      </c>
      <c r="G35" s="158">
        <v>235.0961609</v>
      </c>
      <c r="H35" s="158">
        <v>225.940608</v>
      </c>
      <c r="I35" s="158">
        <v>225.4266145</v>
      </c>
      <c r="J35" s="158">
        <v>236.73416368599047</v>
      </c>
      <c r="K35" s="158">
        <v>228.91276988231115</v>
      </c>
      <c r="L35" s="157">
        <f t="shared" si="4"/>
        <v>221.03826498430135</v>
      </c>
      <c r="M35" s="158">
        <f t="shared" si="4"/>
        <v>217.6352696574213</v>
      </c>
      <c r="N35" s="159">
        <f t="shared" si="4"/>
        <v>214.23227433054217</v>
      </c>
      <c r="O35" s="158"/>
      <c r="P35" s="564">
        <f>INDEX(EquitySolution!$V$13:$BT$173,ROW(31:31),(1+EquitySolution!$CB$12))</f>
        <v>0.84975169598184697</v>
      </c>
      <c r="Q35" s="69">
        <f>INDEX(EquitySolution!$V$13:$BT$173,ROW(31:31),(1+EquitySolution!$CB$12))</f>
        <v>0.84975169598184697</v>
      </c>
      <c r="R35" s="69">
        <f>INDEX(EquitySolution!$V$13:$BT$173,ROW(31:31),(1+EquitySolution!$CB$12)+2)</f>
        <v>0.87026458420059349</v>
      </c>
      <c r="S35" s="69">
        <f>INDEX(EquitySolution!$V$13:$BT$173,ROW(31:31),(1+EquitySolution!$CB$12)+3)</f>
        <v>0.8789916779969158</v>
      </c>
      <c r="T35" s="69">
        <f>INDEX(EquitySolution!$V$13:$BT$173,ROW(31:31),(1+EquitySolution!$CB$12)+4)</f>
        <v>0.87230917663019958</v>
      </c>
      <c r="U35" s="69">
        <f>INDEX(EquitySolution!$V$13:$BT$173,ROW(31:31),(1+EquitySolution!$CB$12)+5)</f>
        <v>0.88280304675143084</v>
      </c>
      <c r="V35" s="2">
        <f>INDEX(EquitySolution!$V$13:$BT$173,ROW(31:31),(1+EquitySolution!$CB$12)+6)</f>
        <v>0.88234578928121055</v>
      </c>
      <c r="W35" s="2">
        <f>INDEX(EquitySolution!$V$13:$BT$173,ROW(31:31),(1+EquitySolution!$CB$12)+6)</f>
        <v>0.88234578928121055</v>
      </c>
      <c r="X35" s="2">
        <f>INDEX(EquitySolution!$V$13:$BT$173,ROW(31:31),(1+EquitySolution!$CB$12)+6)</f>
        <v>0.88234578928121055</v>
      </c>
      <c r="Y35" s="350">
        <f>INDEX(EquitySolution!$V$13:$BT$173,ROW(31:31),(1+EquitySolution!$CB$12)+7)</f>
        <v>0.88692769885395684</v>
      </c>
      <c r="Z35" s="2">
        <f>INDEX(EquitySolution!$V$13:$BT$173,ROW(31:31),(1+EquitySolution!$CB$12)+8)</f>
        <v>0.88718492763781098</v>
      </c>
      <c r="AA35" s="2">
        <f>INDEX(EquitySolution!$V$13:$BT$173,ROW(31:31),(1+EquitySolution!$CB$12)+9)</f>
        <v>0.89107094086126593</v>
      </c>
      <c r="AB35" s="3">
        <f>INDEX(EquitySolution!$V$13:$BT$173,ROW(31:31),(1+EquitySolution!$CB$12)+10)</f>
        <v>0.88544027617953669</v>
      </c>
      <c r="AS35" s="112" t="s">
        <v>30</v>
      </c>
      <c r="AT35" s="600">
        <v>0</v>
      </c>
      <c r="AU35" s="600">
        <f>MAX(-(AdjBaseCC!$BU$1),(IniBaseCC!DW37-AF$9+IniBaseCC!DK37-AdjBaseCC!AF$7))</f>
        <v>-4000</v>
      </c>
      <c r="AV35" s="600">
        <f>MAX(-(AdjBaseCC!$BU$1),(IniBaseCC!DX37-AG$9+IniBaseCC!DL37-AdjBaseCC!AG$7))</f>
        <v>-4000</v>
      </c>
      <c r="AW35" s="600">
        <f>MAX(-(AdjBaseCC!$BU$1),(IniBaseCC!DY37-AH$9+IniBaseCC!DM37-AdjBaseCC!AH$7))</f>
        <v>-4000</v>
      </c>
      <c r="AX35" s="600">
        <f>MAX(-(AdjBaseCC!$BU$1),(IniBaseCC!DZ37-AI$9+IniBaseCC!DN37-AdjBaseCC!AI$7))</f>
        <v>-4000</v>
      </c>
      <c r="AY35" s="600">
        <f>MAX(-(AdjBaseCC!$BU$1),(IniBaseCC!EA37-AJ$9+IniBaseCC!DO37-AdjBaseCC!AJ$7))</f>
        <v>-4000</v>
      </c>
      <c r="AZ35" s="600">
        <f>MAX(-(AdjBaseCC!$BU$1),(IniBaseCC!EB37-AK$9+IniBaseCC!DP37-AdjBaseCC!AK$7))</f>
        <v>-3040.9549895084592</v>
      </c>
      <c r="BA35" s="601">
        <f>MAX(-(AdjBaseCC!$BU$1),(IniBaseCC!EC37-AL$9+IniBaseCC!DQ37-AdjBaseCC!AL$7))</f>
        <v>-2710.1257979906936</v>
      </c>
      <c r="BB35" s="600">
        <f>MAX(-(AdjBaseCC!$BU$1),(IniBaseCC!ED37-AM$9+IniBaseCC!DR37-AdjBaseCC!AM$7))</f>
        <v>-1339.7691966987077</v>
      </c>
      <c r="BC35" s="600">
        <f>MAX(-(AdjBaseCC!$BU$1),(IniBaseCC!EE37-AN$9+IniBaseCC!DS37-AdjBaseCC!AN$7))</f>
        <v>-1354.1332389812469</v>
      </c>
      <c r="BD35" s="600">
        <f>MAX(-(AdjBaseCC!$BU$1),(IniBaseCC!EF37-AO$9+IniBaseCC!DT37-AdjBaseCC!AO$7))</f>
        <v>-1367.9856168316801</v>
      </c>
      <c r="BE35" s="601">
        <f>MAX(-(AdjBaseCC!$BU$1),(IniBaseCC!EG37-AP$9+IniBaseCC!DU37-AdjBaseCC!AP$7))</f>
        <v>-1381.3531909961148</v>
      </c>
      <c r="BF35" s="600">
        <f>MAX((AdjBaseCC!AF$7+AdjBaseCC!AF$9)*IniBaseCC!CJ37-IniBaseCC!AA37,0)</f>
        <v>1031821.3894067053</v>
      </c>
      <c r="BG35" s="600">
        <f>MAX((AdjBaseCC!AG$7+AdjBaseCC!AG$9)*IniBaseCC!CK37-IniBaseCC!AB37,0)</f>
        <v>1334903.6521333419</v>
      </c>
      <c r="BH35" s="600">
        <f>MAX((AdjBaseCC!AH$7+AdjBaseCC!AH$9)*IniBaseCC!CL37-IniBaseCC!AC37,0)</f>
        <v>1448822.7426909022</v>
      </c>
      <c r="BI35" s="600">
        <f>MAX((AdjBaseCC!AI$7+AdjBaseCC!AI$9)*IniBaseCC!CM37-IniBaseCC!AD37,0)</f>
        <v>1050673.3983406387</v>
      </c>
      <c r="BJ35" s="600">
        <f>MAX((AdjBaseCC!AJ$7+AdjBaseCC!AJ$9)*IniBaseCC!CN37-IniBaseCC!AE37,0)</f>
        <v>1012602.9121184088</v>
      </c>
      <c r="BK35" s="600">
        <f>MAX((AdjBaseCC!AK$7+AdjBaseCC!AK$9)*IniBaseCC!CO37-IniBaseCC!AF37,0)</f>
        <v>650764.36775481049</v>
      </c>
      <c r="BL35" s="600">
        <f>MAX((AdjBaseCC!AL$7+AdjBaseCC!AL$9)*IniBaseCC!CP37-IniBaseCC!AG37,0)</f>
        <v>623328.93353785947</v>
      </c>
      <c r="BM35" s="600">
        <f>MAX((AdjBaseCC!AM$7+AdjBaseCC!AM$9)*IniBaseCC!CQ37-IniBaseCC!AH37,0)</f>
        <v>320204.83801099099</v>
      </c>
      <c r="BN35" s="603">
        <f>MAX((AdjBaseCC!AN$7+AdjBaseCC!AN$9)*IniBaseCC!CR37-IniBaseCC!AI37,0)</f>
        <v>329614.93972774781</v>
      </c>
      <c r="BO35" s="600">
        <f>MAX((AdjBaseCC!AO$7+AdjBaseCC!AO$9)*IniBaseCC!CS37-IniBaseCC!AJ37,0)</f>
        <v>339025.04144449718</v>
      </c>
      <c r="BP35" s="600">
        <f>MAX((AdjBaseCC!AP$7+AdjBaseCC!AP$9)*IniBaseCC!CT37-IniBaseCC!AK37,0)</f>
        <v>348435.14316124935</v>
      </c>
      <c r="BQ35" s="600">
        <f>MAX((AdjBaseCC!AQ$7+AdjBaseCC!AQ$9)*IniBaseCC!CU37-IniBaseCC!AL37,0)</f>
        <v>357845.24487799499</v>
      </c>
      <c r="BR35" s="603">
        <f>IFERROR(BF35/SUM(BF$5:BF$182)*BR$4/IniBaseCC!CK37,0)</f>
        <v>5662.8473387543072</v>
      </c>
      <c r="BS35" s="600">
        <f>IFERROR(BG35/SUM(BG$5:BG$182)*BS$4/IniBaseCC!CL37,0)</f>
        <v>2748.5198244763874</v>
      </c>
      <c r="BT35" s="600">
        <f>IFERROR(BH35/SUM(BH$5:BH$182)*BT$4/IniBaseCC!CM37,0)</f>
        <v>6547.6940375422955</v>
      </c>
      <c r="BU35" s="600">
        <f>IFERROR(BI35/SUM(BI$5:BI$182)*BU$4/IniBaseCC!CN37,0)</f>
        <v>1395.6020180239955</v>
      </c>
      <c r="BV35" s="600">
        <f>IFERROR(BJ35/SUM(BJ$5:BJ$182)*BV$4/IniBaseCC!CO37,0)</f>
        <v>1020.4715154281292</v>
      </c>
      <c r="BW35" s="600">
        <f>IFERROR(BK35/SUM(BK$5:BK$182)*BW$4/IniBaseCC!CP37,0)</f>
        <v>755.09159222618212</v>
      </c>
      <c r="BX35" s="600">
        <f>IFERROR(BL35/SUM(BL$5:BL$182)*BX$4/IniBaseCC!CQ37,0)</f>
        <v>127.18829248909029</v>
      </c>
      <c r="BY35" s="603">
        <f>IFERROR(BM35/SUM(BM$5:BM$182)*BY$4/IniBaseCC!CR37,0)</f>
        <v>47.216154843975382</v>
      </c>
      <c r="BZ35" s="600">
        <f>IFERROR(BN35/SUM(BN$5:BN$182)*BZ$4/IniBaseCC!CS37,0)</f>
        <v>420.97898066916952</v>
      </c>
      <c r="CA35" s="600">
        <f>IFERROR(BO35/SUM(BO$5:BO$182)*CA$4/IniBaseCC!CT37,0)</f>
        <v>403.90583140478748</v>
      </c>
      <c r="CB35" s="600">
        <f>IFERROR(BP35/SUM(BP$5:BP$182)*CB$4/IniBaseCC!CU37,0)</f>
        <v>333.63970071565637</v>
      </c>
      <c r="CC35" s="603">
        <f>(IniBaseCC!CW37+AT35)*P35</f>
        <v>20345.295568822432</v>
      </c>
      <c r="CD35" s="600">
        <f>((IniBaseCC!CX37+AU35)-(BR35/Q35))*Q35</f>
        <v>11283.441446140738</v>
      </c>
      <c r="CE35" s="600">
        <f>((IniBaseCC!CY37+AV35)-(BS35/R35))*R35</f>
        <v>15555.565002405214</v>
      </c>
      <c r="CF35" s="600">
        <f>((IniBaseCC!CZ37+AW35)-(BT35/S35))*S35</f>
        <v>12039.714750485648</v>
      </c>
      <c r="CG35" s="600">
        <f>((IniBaseCC!DA37+AX35)-(BU35/T35))*T35</f>
        <v>17125.634983788193</v>
      </c>
      <c r="CH35" s="600">
        <f>((IniBaseCC!DB37+AY35)-(BV35/U35))*U35</f>
        <v>18443.677861087028</v>
      </c>
      <c r="CI35" s="600">
        <f>((IniBaseCC!DC37+AZ35)-(BW35/V35))*V35</f>
        <v>19925.684283259478</v>
      </c>
      <c r="CJ35" s="601">
        <f>((IniBaseCC!DD37+BA35)-(BX35/W35))*W35</f>
        <v>21244.474988582017</v>
      </c>
      <c r="CK35" s="600">
        <f>((IniBaseCC!DE37+BB35)-(BY35/Y35))*Y35</f>
        <v>22845.470999519468</v>
      </c>
      <c r="CL35" s="600">
        <f>((IniBaseCC!DF37+BC35)-(BZ35/Z35))*Z35</f>
        <v>22796.828649161696</v>
      </c>
      <c r="CM35" s="600">
        <f>((IniBaseCC!DG37+BD35)-(CA35/AA35))*AA35</f>
        <v>23224.081259242786</v>
      </c>
      <c r="CN35" s="601">
        <f>((IniBaseCC!DH37+BE35)-(CB35/AB35))*AB35</f>
        <v>23440.846915452039</v>
      </c>
      <c r="CO35" s="600">
        <f>CC35*IniBaseCC!CJ37</f>
        <v>3926642.0447827294</v>
      </c>
      <c r="CP35" s="600">
        <f>IniBaseCC!CJ37*CD35</f>
        <v>2177704.1991051622</v>
      </c>
      <c r="CQ35" s="600">
        <f>IniBaseCC!CK37*CE35</f>
        <v>3033335.1754690167</v>
      </c>
      <c r="CR35" s="600">
        <f>IniBaseCC!CL37*CF35</f>
        <v>2444062.0943485866</v>
      </c>
      <c r="CS35" s="600">
        <f>IniBaseCC!CM37*CG35</f>
        <v>3408001.3617738504</v>
      </c>
      <c r="CT35" s="600">
        <f>IniBaseCC!CN37*CH35</f>
        <v>3780953.9615228409</v>
      </c>
      <c r="CU35" s="600">
        <f>IniBaseCC!CO37*CI35</f>
        <v>4264096.4366175281</v>
      </c>
      <c r="CV35" s="601">
        <f>IniBaseCC!CP37*CJ35</f>
        <v>4886229.2473738641</v>
      </c>
      <c r="CW35" s="600">
        <f>IniBaseCC!CQ37*CK35</f>
        <v>5460067.5688851532</v>
      </c>
      <c r="CX35" s="600">
        <f>IniBaseCC!CR37*CL35</f>
        <v>5549066.432214858</v>
      </c>
      <c r="CY35" s="600">
        <f>IniBaseCC!CS37*CM35</f>
        <v>5755575.9465225032</v>
      </c>
      <c r="CZ35" s="600">
        <f>IniBaseCC!CT37*CN35</f>
        <v>5912763.5886638593</v>
      </c>
      <c r="DA35" s="603">
        <f t="shared" si="5"/>
        <v>20345.295568822432</v>
      </c>
      <c r="DB35" s="600">
        <f t="shared" si="6"/>
        <v>11283.441446140738</v>
      </c>
      <c r="DC35" s="600">
        <f>IF(IniBaseCC!EI37&gt;IniBaseCC!EJ37,MIN((AdjBaseCC!DB35-(AdjBaseCC!$DG$1*(IniBaseCC!EI37-IniBaseCC!EJ37))),AdjBaseCC!CE35),MAX((AdjBaseCC!DB35-(AdjBaseCC!$DG$1*(IniBaseCC!EI37-IniBaseCC!EJ37))),AdjBaseCC!CE35))</f>
        <v>11254.053640241973</v>
      </c>
      <c r="DD35" s="600">
        <f>IF(IniBaseCC!EJ37&gt;IniBaseCC!EK37,MIN((AdjBaseCC!DC35-(AdjBaseCC!$DG$1*(IniBaseCC!EJ37-IniBaseCC!EK37))),AdjBaseCC!CF35),MAX((AdjBaseCC!DC35-(AdjBaseCC!$DG$1*(IniBaseCC!EJ37-IniBaseCC!EK37))),AdjBaseCC!CF35))</f>
        <v>11239.954570518594</v>
      </c>
      <c r="DE35" s="600">
        <f>IF(IniBaseCC!EK37&gt;IniBaseCC!EL37,MIN((AdjBaseCC!DD35-(AdjBaseCC!$DG$1*(IniBaseCC!EK37-IniBaseCC!EL37))),AdjBaseCC!CG35),MAX((AdjBaseCC!DD35-(AdjBaseCC!$DG$1*(IniBaseCC!EK37-IniBaseCC!EL37))),AdjBaseCC!CG35))</f>
        <v>17125.634983788193</v>
      </c>
      <c r="DF35" s="600">
        <f>IF(IniBaseCC!EL37&gt;IniBaseCC!EM37,MIN((AdjBaseCC!DE35-(AdjBaseCC!$DG$1*(IniBaseCC!EL37-IniBaseCC!EM37))),AdjBaseCC!CH35),MAX((AdjBaseCC!DE35-(AdjBaseCC!$DG$1*(IniBaseCC!EL37-IniBaseCC!EM37))),AdjBaseCC!CH35))</f>
        <v>18443.677861087028</v>
      </c>
      <c r="DG35" s="600">
        <f>IF(IniBaseCC!EM37&gt;IniBaseCC!EN37,MIN((AdjBaseCC!DF35-(AdjBaseCC!$DG$1*(IniBaseCC!EM37-IniBaseCC!EN37))),AdjBaseCC!CI35),MAX((AdjBaseCC!DF35-(AdjBaseCC!$DG$1*(IniBaseCC!EM37-IniBaseCC!EN37))),AdjBaseCC!CI35))</f>
        <v>19925.684283259478</v>
      </c>
      <c r="DH35" s="600">
        <f>IF(IniBaseCC!EN37&gt;IniBaseCC!EO37,MIN((AdjBaseCC!DG35-(AdjBaseCC!$DG$1*(IniBaseCC!EN37-IniBaseCC!EO37))),AdjBaseCC!CJ35),MAX((AdjBaseCC!DG35-(AdjBaseCC!$DG$1*(IniBaseCC!EN37-IniBaseCC!EO37))),AdjBaseCC!CJ35))</f>
        <v>21244.474988582017</v>
      </c>
      <c r="DI35" s="603">
        <f>IF(IniBaseCC!EO37&gt;IniBaseCC!EP37,MIN((AdjBaseCC!DH35-(AdjBaseCC!$DG$1*(IniBaseCC!EO37-IniBaseCC!EP37))),AdjBaseCC!CK35),MAX((AdjBaseCC!DH35-(AdjBaseCC!$DG$1*(IniBaseCC!EO37-IniBaseCC!EP37))),AdjBaseCC!CK35))</f>
        <v>22845.470999519468</v>
      </c>
      <c r="DJ35" s="600">
        <f>IF(IniBaseCC!EP37&gt;IniBaseCC!EQ37,MIN((AdjBaseCC!DI35-(AdjBaseCC!$DG$1*(IniBaseCC!EP37-IniBaseCC!EQ37))),AdjBaseCC!CL35),MAX((AdjBaseCC!DI35-(AdjBaseCC!$DG$1*(IniBaseCC!EP37-IniBaseCC!EQ37))),AdjBaseCC!CL35))</f>
        <v>22869.126590007163</v>
      </c>
      <c r="DK35" s="600">
        <f>IF(IniBaseCC!EQ37&gt;IniBaseCC!ER37,MIN((AdjBaseCC!DJ35-(AdjBaseCC!$DG$1*(IniBaseCC!EQ37-IniBaseCC!ER37))),AdjBaseCC!CM35),MAX((AdjBaseCC!DJ35-(AdjBaseCC!$DG$1*(IniBaseCC!EQ37-IniBaseCC!ER37))),AdjBaseCC!CM35))</f>
        <v>23224.081259242786</v>
      </c>
      <c r="DL35" s="600">
        <f>IF(IniBaseCC!ER37&gt;IniBaseCC!ES37,MIN((AdjBaseCC!DK35-(AdjBaseCC!$DG$1*(IniBaseCC!ER37-IniBaseCC!ES37))),AdjBaseCC!CN35),MAX((AdjBaseCC!DK35-(AdjBaseCC!$DG$1*(IniBaseCC!ER37-IniBaseCC!ES37))),AdjBaseCC!CN35))</f>
        <v>23440.846915452039</v>
      </c>
      <c r="DM35" s="603">
        <f>DA35*IniBaseCC!CJ37</f>
        <v>3926642.0447827294</v>
      </c>
      <c r="DN35" s="600">
        <f>DB35*IniBaseCC!CJ37</f>
        <v>2177704.1991051622</v>
      </c>
      <c r="DO35" s="600">
        <f>DC35*IniBaseCC!CK37</f>
        <v>2194540.4598471848</v>
      </c>
      <c r="DP35" s="600">
        <f>DD35*IniBaseCC!CL37</f>
        <v>2281710.7778152744</v>
      </c>
      <c r="DQ35" s="600">
        <f>DE35*IniBaseCC!CM37</f>
        <v>3408001.3617738504</v>
      </c>
      <c r="DR35" s="600">
        <f>DF35*IniBaseCC!CN37</f>
        <v>3780953.9615228409</v>
      </c>
      <c r="DS35" s="600">
        <f>DG35*IniBaseCC!CO37</f>
        <v>4264096.4366175281</v>
      </c>
      <c r="DT35" s="600">
        <f>DH35*IniBaseCC!CP37</f>
        <v>4886229.2473738641</v>
      </c>
      <c r="DU35" s="603">
        <f>DI35*IniBaseCC!CQ37</f>
        <v>5460067.5688851532</v>
      </c>
      <c r="DV35" s="600">
        <f>DJ35*IniBaseCC!CR37</f>
        <v>5566664.7605980728</v>
      </c>
      <c r="DW35" s="600">
        <f>DK35*IniBaseCC!CS37</f>
        <v>5755575.9465225032</v>
      </c>
      <c r="DX35" s="601">
        <f>DL35*IniBaseCC!CT37</f>
        <v>5912763.5886638593</v>
      </c>
      <c r="DZ35" s="112" t="s">
        <v>30</v>
      </c>
      <c r="EA35" s="89">
        <f t="shared" si="7"/>
        <v>0.69464093987730668</v>
      </c>
      <c r="EB35" s="7">
        <f>IFERROR(AdjBaseCC!CO35/IniBaseCC!AA37,"")</f>
        <v>1.049232388559393</v>
      </c>
      <c r="EC35" s="7">
        <f>IFERROR(AdjBaseCC!CP35/IniBaseCC!AB37,"")</f>
        <v>0.58781122032612088</v>
      </c>
      <c r="ED35" s="7">
        <f>IFERROR(AdjBaseCC!CQ35/IniBaseCC!AC37,"")</f>
        <v>0.79435854987290266</v>
      </c>
      <c r="EE35" s="7">
        <f>IFERROR(AdjBaseCC!CR35/IniBaseCC!AD37,"")</f>
        <v>0.59365338818299962</v>
      </c>
      <c r="EF35" s="7">
        <f>IFERROR(AdjBaseCC!CS35/IniBaseCC!AE37,"")</f>
        <v>0.76248310797965779</v>
      </c>
      <c r="EG35" s="7">
        <f>IFERROR(AdjBaseCC!CT35/IniBaseCC!AF37,"")</f>
        <v>0.73489843302485247</v>
      </c>
      <c r="EH35" s="10">
        <f t="shared" si="8"/>
        <v>0.82058363420969604</v>
      </c>
      <c r="EI35" s="7">
        <f>IFERROR(CU35/IniBaseCC!AG37,"")</f>
        <v>0.74886039103142787</v>
      </c>
      <c r="EJ35" s="7">
        <f>IFERROR(CW35/IniBaseCC!AI37,"")</f>
        <v>0.84360301141421645</v>
      </c>
      <c r="EK35" s="7">
        <f>IFERROR(CX35/IniBaseCC!AJ37,"")</f>
        <v>0.83255968084355969</v>
      </c>
      <c r="EL35" s="7">
        <f>IFERROR(CY35/IniBaseCC!AK37,"")</f>
        <v>0.83927241482529291</v>
      </c>
      <c r="EM35" s="19">
        <f>IFERROR(CZ35/IniBaseCC!AL37,"")</f>
        <v>0.83862267293398307</v>
      </c>
      <c r="EO35" s="107"/>
      <c r="EP35" s="107"/>
      <c r="EQ35" s="107"/>
      <c r="ER35" s="107"/>
      <c r="ES35" s="107"/>
    </row>
    <row r="36" spans="1:164" x14ac:dyDescent="0.25">
      <c r="A36" s="107">
        <v>34</v>
      </c>
      <c r="B36" s="112" t="s">
        <v>31</v>
      </c>
      <c r="C36" s="157">
        <v>244.02424869999999</v>
      </c>
      <c r="D36" s="158">
        <v>243.08600630000001</v>
      </c>
      <c r="E36" s="158">
        <v>258.9815524</v>
      </c>
      <c r="F36" s="158">
        <v>234.81087360000001</v>
      </c>
      <c r="G36" s="158">
        <v>241.92675790000001</v>
      </c>
      <c r="H36" s="158">
        <v>236.5760338</v>
      </c>
      <c r="I36" s="158">
        <v>238.8940025</v>
      </c>
      <c r="J36" s="158">
        <v>237.67990718366971</v>
      </c>
      <c r="K36" s="158">
        <v>234.736752109159</v>
      </c>
      <c r="L36" s="157">
        <f t="shared" si="4"/>
        <v>233.54249633428481</v>
      </c>
      <c r="M36" s="158">
        <f t="shared" si="4"/>
        <v>232.01285927907884</v>
      </c>
      <c r="N36" s="159">
        <f t="shared" si="4"/>
        <v>230.48322222387287</v>
      </c>
      <c r="O36" s="158"/>
      <c r="P36" s="564">
        <f>INDEX(EquitySolution!$V$13:$BT$173,ROW(32:32),(1+EquitySolution!$CB$12))</f>
        <v>0.8273536435290042</v>
      </c>
      <c r="Q36" s="69">
        <f>INDEX(EquitySolution!$V$13:$BT$173,ROW(32:32),(1+EquitySolution!$CB$12))</f>
        <v>0.8273536435290042</v>
      </c>
      <c r="R36" s="69">
        <f>INDEX(EquitySolution!$V$13:$BT$173,ROW(32:32),(1+EquitySolution!$CB$12)+2)</f>
        <v>0.65</v>
      </c>
      <c r="S36" s="69">
        <f>INDEX(EquitySolution!$V$13:$BT$173,ROW(32:32),(1+EquitySolution!$CB$12)+3)</f>
        <v>0.65</v>
      </c>
      <c r="T36" s="69">
        <f>INDEX(EquitySolution!$V$13:$BT$173,ROW(32:32),(1+EquitySolution!$CB$12)+4)</f>
        <v>0.65</v>
      </c>
      <c r="U36" s="69">
        <f>INDEX(EquitySolution!$V$13:$BT$173,ROW(32:32),(1+EquitySolution!$CB$12)+5)</f>
        <v>0.65</v>
      </c>
      <c r="V36" s="2">
        <f>INDEX(EquitySolution!$V$13:$BT$173,ROW(32:32),(1+EquitySolution!$CB$12)+6)</f>
        <v>0.65</v>
      </c>
      <c r="W36" s="2">
        <f>INDEX(EquitySolution!$V$13:$BT$173,ROW(32:32),(1+EquitySolution!$CB$12)+6)</f>
        <v>0.65</v>
      </c>
      <c r="X36" s="2">
        <f>INDEX(EquitySolution!$V$13:$BT$173,ROW(32:32),(1+EquitySolution!$CB$12)+6)</f>
        <v>0.65</v>
      </c>
      <c r="Y36" s="350">
        <f>INDEX(EquitySolution!$V$13:$BT$173,ROW(32:32),(1+EquitySolution!$CB$12)+7)</f>
        <v>0.65</v>
      </c>
      <c r="Z36" s="2">
        <f>INDEX(EquitySolution!$V$13:$BT$173,ROW(32:32),(1+EquitySolution!$CB$12)+8)</f>
        <v>0.65</v>
      </c>
      <c r="AA36" s="2">
        <f>INDEX(EquitySolution!$V$13:$BT$173,ROW(32:32),(1+EquitySolution!$CB$12)+9)</f>
        <v>0.65</v>
      </c>
      <c r="AB36" s="3">
        <f>INDEX(EquitySolution!$V$13:$BT$173,ROW(32:32),(1+EquitySolution!$CB$12)+10)</f>
        <v>0.65</v>
      </c>
      <c r="AS36" s="112" t="s">
        <v>31</v>
      </c>
      <c r="AT36" s="600">
        <v>0</v>
      </c>
      <c r="AU36" s="600">
        <f>MAX(-(AdjBaseCC!$BU$1),(IniBaseCC!DW38-AF$9+IniBaseCC!DK38-AdjBaseCC!AF$7))</f>
        <v>-4000</v>
      </c>
      <c r="AV36" s="600">
        <f>MAX(-(AdjBaseCC!$BU$1),(IniBaseCC!DX38-AG$9+IniBaseCC!DL38-AdjBaseCC!AG$7))</f>
        <v>-4000</v>
      </c>
      <c r="AW36" s="600">
        <f>MAX(-(AdjBaseCC!$BU$1),(IniBaseCC!DY38-AH$9+IniBaseCC!DM38-AdjBaseCC!AH$7))</f>
        <v>-4000</v>
      </c>
      <c r="AX36" s="600">
        <f>MAX(-(AdjBaseCC!$BU$1),(IniBaseCC!DZ38-AI$9+IniBaseCC!DN38-AdjBaseCC!AI$7))</f>
        <v>-4000</v>
      </c>
      <c r="AY36" s="600">
        <f>MAX(-(AdjBaseCC!$BU$1),(IniBaseCC!EA38-AJ$9+IniBaseCC!DO38-AdjBaseCC!AJ$7))</f>
        <v>-4000</v>
      </c>
      <c r="AZ36" s="600">
        <f>MAX(-(AdjBaseCC!$BU$1),(IniBaseCC!EB38-AK$9+IniBaseCC!DP38-AdjBaseCC!AK$7))</f>
        <v>-4000</v>
      </c>
      <c r="BA36" s="601">
        <f>MAX(-(AdjBaseCC!$BU$1),(IniBaseCC!EC38-AL$9+IniBaseCC!DQ38-AdjBaseCC!AL$7))</f>
        <v>-4000</v>
      </c>
      <c r="BB36" s="600">
        <f>MAX(-(AdjBaseCC!$BU$1),(IniBaseCC!ED38-AM$9+IniBaseCC!DR38-AdjBaseCC!AM$7))</f>
        <v>-4000</v>
      </c>
      <c r="BC36" s="600">
        <f>MAX(-(AdjBaseCC!$BU$1),(IniBaseCC!EE38-AN$9+IniBaseCC!DS38-AdjBaseCC!AN$7))</f>
        <v>-4000</v>
      </c>
      <c r="BD36" s="600">
        <f>MAX(-(AdjBaseCC!$BU$1),(IniBaseCC!EF38-AO$9+IniBaseCC!DT38-AdjBaseCC!AO$7))</f>
        <v>-4000</v>
      </c>
      <c r="BE36" s="601">
        <f>MAX(-(AdjBaseCC!$BU$1),(IniBaseCC!EG38-AP$9+IniBaseCC!DU38-AdjBaseCC!AP$7))</f>
        <v>-4000</v>
      </c>
      <c r="BF36" s="600">
        <f>MAX((AdjBaseCC!AF$7+AdjBaseCC!AF$9)*IniBaseCC!CJ38-IniBaseCC!AA38,0)</f>
        <v>6229514.1350461245</v>
      </c>
      <c r="BG36" s="600">
        <f>MAX((AdjBaseCC!AG$7+AdjBaseCC!AG$9)*IniBaseCC!CK38-IniBaseCC!AB38,0)</f>
        <v>6499406.5322092809</v>
      </c>
      <c r="BH36" s="600">
        <f>MAX((AdjBaseCC!AH$7+AdjBaseCC!AH$9)*IniBaseCC!CL38-IniBaseCC!AC38,0)</f>
        <v>5146241.2293710336</v>
      </c>
      <c r="BI36" s="600">
        <f>MAX((AdjBaseCC!AI$7+AdjBaseCC!AI$9)*IniBaseCC!CM38-IniBaseCC!AD38,0)</f>
        <v>5810886.8388854116</v>
      </c>
      <c r="BJ36" s="600">
        <f>MAX((AdjBaseCC!AJ$7+AdjBaseCC!AJ$9)*IniBaseCC!CN38-IniBaseCC!AE38,0)</f>
        <v>8102559.0730804838</v>
      </c>
      <c r="BK36" s="600">
        <f>MAX((AdjBaseCC!AK$7+AdjBaseCC!AK$9)*IniBaseCC!CO38-IniBaseCC!AF38,0)</f>
        <v>8996628.8862065896</v>
      </c>
      <c r="BL36" s="600">
        <f>MAX((AdjBaseCC!AL$7+AdjBaseCC!AL$9)*IniBaseCC!CP38-IniBaseCC!AG38,0)</f>
        <v>13003407.035445176</v>
      </c>
      <c r="BM36" s="600">
        <f>MAX((AdjBaseCC!AM$7+AdjBaseCC!AM$9)*IniBaseCC!CQ38-IniBaseCC!AH38,0)</f>
        <v>13330244.545421407</v>
      </c>
      <c r="BN36" s="603">
        <f>MAX((AdjBaseCC!AN$7+AdjBaseCC!AN$9)*IniBaseCC!CR38-IniBaseCC!AI38,0)</f>
        <v>13726901.755442709</v>
      </c>
      <c r="BO36" s="600">
        <f>MAX((AdjBaseCC!AO$7+AdjBaseCC!AO$9)*IniBaseCC!CS38-IniBaseCC!AJ38,0)</f>
        <v>14123558.965463985</v>
      </c>
      <c r="BP36" s="600">
        <f>MAX((AdjBaseCC!AP$7+AdjBaseCC!AP$9)*IniBaseCC!CT38-IniBaseCC!AK38,0)</f>
        <v>14520216.175485257</v>
      </c>
      <c r="BQ36" s="600">
        <f>MAX((AdjBaseCC!AQ$7+AdjBaseCC!AQ$9)*IniBaseCC!CU38-IniBaseCC!AL38,0)</f>
        <v>14916873.385506496</v>
      </c>
      <c r="BR36" s="603">
        <f>IFERROR(BF36/SUM(BF$5:BF$182)*BR$4/IniBaseCC!CK38,0)</f>
        <v>5973.8583398449055</v>
      </c>
      <c r="BS36" s="600">
        <f>IFERROR(BG36/SUM(BG$5:BG$182)*BS$4/IniBaseCC!CL38,0)</f>
        <v>2501.4329586076042</v>
      </c>
      <c r="BT36" s="600">
        <f>IFERROR(BH36/SUM(BH$5:BH$182)*BT$4/IniBaseCC!CM38,0)</f>
        <v>4124.9955282329929</v>
      </c>
      <c r="BU36" s="600">
        <f>IFERROR(BI36/SUM(BI$5:BI$182)*BU$4/IniBaseCC!CN38,0)</f>
        <v>1324.1043916111796</v>
      </c>
      <c r="BV36" s="600">
        <f>IFERROR(BJ36/SUM(BJ$5:BJ$182)*BV$4/IniBaseCC!CO38,0)</f>
        <v>1410.3483268509012</v>
      </c>
      <c r="BW36" s="600">
        <f>IFERROR(BK36/SUM(BK$5:BK$182)*BW$4/IniBaseCC!CP38,0)</f>
        <v>1718.6486653267605</v>
      </c>
      <c r="BX36" s="600">
        <f>IFERROR(BL36/SUM(BL$5:BL$182)*BX$4/IniBaseCC!CQ38,0)</f>
        <v>443.45430079464313</v>
      </c>
      <c r="BY36" s="603">
        <f>IFERROR(BM36/SUM(BM$5:BM$182)*BY$4/IniBaseCC!CR38,0)</f>
        <v>328.52067550015477</v>
      </c>
      <c r="BZ36" s="600">
        <f>IFERROR(BN36/SUM(BN$5:BN$182)*BZ$4/IniBaseCC!CS38,0)</f>
        <v>2930.1369112412526</v>
      </c>
      <c r="CA36" s="600">
        <f>IFERROR(BO36/SUM(BO$5:BO$182)*CA$4/IniBaseCC!CT38,0)</f>
        <v>2812.2527916085751</v>
      </c>
      <c r="CB36" s="600">
        <f>IFERROR(BP36/SUM(BP$5:BP$182)*CB$4/IniBaseCC!CU38,0)</f>
        <v>2323.7570324444941</v>
      </c>
      <c r="CC36" s="603">
        <f>(IniBaseCC!CW38+AT36)*P36</f>
        <v>19809.027151267182</v>
      </c>
      <c r="CD36" s="600">
        <f>((IniBaseCC!CX38+AU36)-(BR36/Q36))*Q36</f>
        <v>10525.754237306261</v>
      </c>
      <c r="CE36" s="600">
        <f>((IniBaseCC!CY38+AV36)-(BS36/R36))*R36</f>
        <v>11169.875001605407</v>
      </c>
      <c r="CF36" s="600">
        <f>((IniBaseCC!CZ38+AW36)-(BT36/S36))*S36</f>
        <v>9620.0899084695793</v>
      </c>
      <c r="CG36" s="600">
        <f>((IniBaseCC!DA38+AX36)-(BU36/T36))*T36</f>
        <v>12476.970243055384</v>
      </c>
      <c r="CH36" s="600">
        <f>((IniBaseCC!DB38+AY36)-(BV36/U36))*U36</f>
        <v>12920.931046607318</v>
      </c>
      <c r="CI36" s="600">
        <f>((IniBaseCC!DC38+AZ36)-(BW36/V36))*V36</f>
        <v>12892.933792825381</v>
      </c>
      <c r="CJ36" s="601">
        <f>((IniBaseCC!DD38+BA36)-(BX36/W36))*W36</f>
        <v>14462.047030333875</v>
      </c>
      <c r="CK36" s="600">
        <f>((IniBaseCC!DE38+BB36)-(BY36/Y36))*Y36</f>
        <v>14719.623178240103</v>
      </c>
      <c r="CL36" s="600">
        <f>((IniBaseCC!DF38+BC36)-(BZ36/Z36))*Z36</f>
        <v>12360.680160477888</v>
      </c>
      <c r="CM36" s="600">
        <f>((IniBaseCC!DG38+BD36)-(CA36/AA36))*AA36</f>
        <v>12712.593186702969</v>
      </c>
      <c r="CN36" s="601">
        <f>((IniBaseCC!DH38+BE36)-(CB36/AB36))*AB36</f>
        <v>13426.927339771124</v>
      </c>
      <c r="CO36" s="600">
        <f>CC36*IniBaseCC!CJ38</f>
        <v>21572030.567729961</v>
      </c>
      <c r="CP36" s="600">
        <f>IniBaseCC!CJ38*CD36</f>
        <v>11462546.364426518</v>
      </c>
      <c r="CQ36" s="600">
        <f>IniBaseCC!CK38*CE36</f>
        <v>12465580.501791634</v>
      </c>
      <c r="CR36" s="600">
        <f>IniBaseCC!CL38*CF36</f>
        <v>10447417.640597964</v>
      </c>
      <c r="CS36" s="600">
        <f>IniBaseCC!CM38*CG36</f>
        <v>13999160.612708142</v>
      </c>
      <c r="CT36" s="600">
        <f>IniBaseCC!CN38*CH36</f>
        <v>15440512.600695746</v>
      </c>
      <c r="CU36" s="600">
        <f>IniBaseCC!CO38*CI36</f>
        <v>15974344.969310647</v>
      </c>
      <c r="CV36" s="601">
        <f>IniBaseCC!CP38*CJ36</f>
        <v>20203479.701376423</v>
      </c>
      <c r="CW36" s="600">
        <f>IniBaseCC!CQ38*CK36</f>
        <v>21049061.144883346</v>
      </c>
      <c r="CX36" s="600">
        <f>IniBaseCC!CR38*CL36</f>
        <v>18002217.094892487</v>
      </c>
      <c r="CY36" s="600">
        <f>IniBaseCC!CS38*CM36</f>
        <v>18850485.171348874</v>
      </c>
      <c r="CZ36" s="600">
        <f>IniBaseCC!CT38*CN36</f>
        <v>20264317.972066998</v>
      </c>
      <c r="DA36" s="603">
        <f t="shared" si="5"/>
        <v>19809.027151267182</v>
      </c>
      <c r="DB36" s="600">
        <f t="shared" si="6"/>
        <v>10525.754237306261</v>
      </c>
      <c r="DC36" s="600">
        <f>IF(IniBaseCC!EI38&gt;IniBaseCC!EJ38,MIN((AdjBaseCC!DB36-(AdjBaseCC!$DG$1*(IniBaseCC!EI38-IniBaseCC!EJ38))),AdjBaseCC!CE36),MAX((AdjBaseCC!DB36-(AdjBaseCC!$DG$1*(IniBaseCC!EI38-IniBaseCC!EJ38))),AdjBaseCC!CE36))</f>
        <v>11169.875001605407</v>
      </c>
      <c r="DD36" s="600">
        <f>IF(IniBaseCC!EJ38&gt;IniBaseCC!EK38,MIN((AdjBaseCC!DC36-(AdjBaseCC!$DG$1*(IniBaseCC!EJ38-IniBaseCC!EK38))),AdjBaseCC!CF36),MAX((AdjBaseCC!DC36-(AdjBaseCC!$DG$1*(IniBaseCC!EJ38-IniBaseCC!EK38))),AdjBaseCC!CF36))</f>
        <v>11259.0154623076</v>
      </c>
      <c r="DE36" s="600">
        <f>IF(IniBaseCC!EK38&gt;IniBaseCC!EL38,MIN((AdjBaseCC!DD36-(AdjBaseCC!$DG$1*(IniBaseCC!EK38-IniBaseCC!EL38))),AdjBaseCC!CG36),MAX((AdjBaseCC!DD36-(AdjBaseCC!$DG$1*(IniBaseCC!EK38-IniBaseCC!EL38))),AdjBaseCC!CG36))</f>
        <v>11227.509508678031</v>
      </c>
      <c r="DF36" s="600">
        <f>IF(IniBaseCC!EL38&gt;IniBaseCC!EM38,MIN((AdjBaseCC!DE36-(AdjBaseCC!$DG$1*(IniBaseCC!EL38-IniBaseCC!EM38))),AdjBaseCC!CH36),MAX((AdjBaseCC!DE36-(AdjBaseCC!$DG$1*(IniBaseCC!EL38-IniBaseCC!EM38))),AdjBaseCC!CH36))</f>
        <v>11165.4862969894</v>
      </c>
      <c r="DG36" s="600">
        <f>IF(IniBaseCC!EM38&gt;IniBaseCC!EN38,MIN((AdjBaseCC!DF36-(AdjBaseCC!$DG$1*(IniBaseCC!EM38-IniBaseCC!EN38))),AdjBaseCC!CI36),MAX((AdjBaseCC!DF36-(AdjBaseCC!$DG$1*(IniBaseCC!EM38-IniBaseCC!EN38))),AdjBaseCC!CI36))</f>
        <v>11154.91656510615</v>
      </c>
      <c r="DH36" s="600">
        <f>IF(IniBaseCC!EN38&gt;IniBaseCC!EO38,MIN((AdjBaseCC!DG36-(AdjBaseCC!$DG$1*(IniBaseCC!EN38-IniBaseCC!EO38))),AdjBaseCC!CJ36),MAX((AdjBaseCC!DG36-(AdjBaseCC!$DG$1*(IniBaseCC!EN38-IniBaseCC!EO38))),AdjBaseCC!CJ36))</f>
        <v>11030.256528552552</v>
      </c>
      <c r="DI36" s="603">
        <f>IF(IniBaseCC!EO38&gt;IniBaseCC!EP38,MIN((AdjBaseCC!DH36-(AdjBaseCC!$DG$1*(IniBaseCC!EO38-IniBaseCC!EP38))),AdjBaseCC!CK36),MAX((AdjBaseCC!DH36-(AdjBaseCC!$DG$1*(IniBaseCC!EO38-IniBaseCC!EP38))),AdjBaseCC!CK36))</f>
        <v>14719.623178240103</v>
      </c>
      <c r="DJ36" s="600">
        <f>IF(IniBaseCC!EP38&gt;IniBaseCC!EQ38,MIN((AdjBaseCC!DI36-(AdjBaseCC!$DG$1*(IniBaseCC!EP38-IniBaseCC!EQ38))),AdjBaseCC!CL36),MAX((AdjBaseCC!DI36-(AdjBaseCC!$DG$1*(IniBaseCC!EP38-IniBaseCC!EQ38))),AdjBaseCC!CL36))</f>
        <v>14736.607498037263</v>
      </c>
      <c r="DK36" s="600">
        <f>IF(IniBaseCC!EQ38&gt;IniBaseCC!ER38,MIN((AdjBaseCC!DJ36-(AdjBaseCC!$DG$1*(IniBaseCC!EQ38-IniBaseCC!ER38))),AdjBaseCC!CM36),MAX((AdjBaseCC!DJ36-(AdjBaseCC!$DG$1*(IniBaseCC!EQ38-IniBaseCC!ER38))),AdjBaseCC!CM36))</f>
        <v>14752.986815971273</v>
      </c>
      <c r="DL36" s="600">
        <f>IF(IniBaseCC!ER38&gt;IniBaseCC!ES38,MIN((AdjBaseCC!DK36-(AdjBaseCC!$DG$1*(IniBaseCC!ER38-IniBaseCC!ES38))),AdjBaseCC!CN36),MAX((AdjBaseCC!DK36-(AdjBaseCC!$DG$1*(IniBaseCC!ER38-IniBaseCC!ES38))),AdjBaseCC!CN36))</f>
        <v>14768.792892704792</v>
      </c>
      <c r="DM36" s="603">
        <f>DA36*IniBaseCC!CJ38</f>
        <v>21572030.567729961</v>
      </c>
      <c r="DN36" s="600">
        <f>DB36*IniBaseCC!CJ38</f>
        <v>11462546.364426518</v>
      </c>
      <c r="DO36" s="600">
        <f>DC36*IniBaseCC!CK38</f>
        <v>12465580.501791634</v>
      </c>
      <c r="DP36" s="600">
        <f>DD36*IniBaseCC!CL38</f>
        <v>12227290.792066053</v>
      </c>
      <c r="DQ36" s="600">
        <f>DE36*IniBaseCC!CM38</f>
        <v>12597265.66873675</v>
      </c>
      <c r="DR36" s="600">
        <f>DF36*IniBaseCC!CN38</f>
        <v>13342756.124902334</v>
      </c>
      <c r="DS36" s="600">
        <f>DG36*IniBaseCC!CO38</f>
        <v>13820941.62416652</v>
      </c>
      <c r="DT36" s="600">
        <f>DH36*IniBaseCC!CP38</f>
        <v>15409268.370387916</v>
      </c>
      <c r="DU36" s="603">
        <f>DI36*IniBaseCC!CQ38</f>
        <v>21049061.144883346</v>
      </c>
      <c r="DV36" s="600">
        <f>DJ36*IniBaseCC!CR38</f>
        <v>21462541.217604853</v>
      </c>
      <c r="DW36" s="600">
        <f>DK36*IniBaseCC!CS38</f>
        <v>21876021.290326357</v>
      </c>
      <c r="DX36" s="601">
        <f>DL36*IniBaseCC!CT38</f>
        <v>22289501.363047864</v>
      </c>
      <c r="DZ36" s="112" t="s">
        <v>31</v>
      </c>
      <c r="EA36" s="89">
        <f t="shared" si="7"/>
        <v>0.54354053863084961</v>
      </c>
      <c r="EB36" s="7">
        <f>IFERROR(AdjBaseCC!CO36/IniBaseCC!AA38,"")</f>
        <v>1.0416771967918184</v>
      </c>
      <c r="EC36" s="7">
        <f>IFERROR(AdjBaseCC!CP36/IniBaseCC!AB38,"")</f>
        <v>0.5130257833710461</v>
      </c>
      <c r="ED36" s="7">
        <f>IFERROR(AdjBaseCC!CQ36/IniBaseCC!AC38,"")</f>
        <v>0.54120156007236153</v>
      </c>
      <c r="EE36" s="7">
        <f>IFERROR(AdjBaseCC!CR36/IniBaseCC!AD38,"")</f>
        <v>0.44789956238176337</v>
      </c>
      <c r="EF36" s="7">
        <f>IFERROR(AdjBaseCC!CS36/IniBaseCC!AE38,"")</f>
        <v>0.58685063913787072</v>
      </c>
      <c r="EG36" s="7">
        <f>IFERROR(AdjBaseCC!CT36/IniBaseCC!AF38,"")</f>
        <v>0.62872514819120662</v>
      </c>
      <c r="EH36" s="10">
        <f t="shared" si="8"/>
        <v>0.68125975284608631</v>
      </c>
      <c r="EI36" s="7">
        <f>IFERROR(CU36/IniBaseCC!AG38,"")</f>
        <v>0.62969978188869935</v>
      </c>
      <c r="EJ36" s="7">
        <f>IFERROR(CW36/IniBaseCC!AI38,"")</f>
        <v>0.78043714109448725</v>
      </c>
      <c r="EK36" s="7">
        <f>IFERROR(CX36/IniBaseCC!AJ38,"")</f>
        <v>0.64793997879600196</v>
      </c>
      <c r="EL36" s="7">
        <f>IFERROR(CY36/IniBaseCC!AK38,"")</f>
        <v>0.6591842773802975</v>
      </c>
      <c r="EM36" s="19">
        <f>IFERROR(CZ36/IniBaseCC!AL38,"")</f>
        <v>0.68903758507094559</v>
      </c>
      <c r="EO36" s="107"/>
      <c r="EP36" s="107"/>
      <c r="EQ36" s="107"/>
      <c r="ER36" s="107"/>
      <c r="ES36" s="107"/>
    </row>
    <row r="37" spans="1:164" x14ac:dyDescent="0.25">
      <c r="A37" s="107">
        <v>35</v>
      </c>
      <c r="B37" s="112" t="s">
        <v>32</v>
      </c>
      <c r="C37" s="157">
        <v>46.151895719999999</v>
      </c>
      <c r="D37" s="158">
        <v>54.813204890000002</v>
      </c>
      <c r="E37" s="158">
        <v>54.456908319999997</v>
      </c>
      <c r="F37" s="158">
        <v>59.901800629999997</v>
      </c>
      <c r="G37" s="158">
        <v>45.1444714</v>
      </c>
      <c r="H37" s="158">
        <v>40.554252079999998</v>
      </c>
      <c r="I37" s="158">
        <v>43.055081059999999</v>
      </c>
      <c r="J37" s="158">
        <v>43.497329873300906</v>
      </c>
      <c r="K37" s="158">
        <v>70.737683055730088</v>
      </c>
      <c r="L37" s="157">
        <f t="shared" si="4"/>
        <v>52.777318660683022</v>
      </c>
      <c r="M37" s="158">
        <f t="shared" si="4"/>
        <v>53.148057347730173</v>
      </c>
      <c r="N37" s="159">
        <f t="shared" si="4"/>
        <v>53.51879603477721</v>
      </c>
      <c r="O37" s="158"/>
      <c r="P37" s="564">
        <f>INDEX(EquitySolution!$V$13:$BT$173,ROW(33:33),(1+EquitySolution!$CB$12))</f>
        <v>0.97209728995710654</v>
      </c>
      <c r="Q37" s="69">
        <f>INDEX(EquitySolution!$V$13:$BT$173,ROW(33:33),(1+EquitySolution!$CB$12))</f>
        <v>0.97209728995710654</v>
      </c>
      <c r="R37" s="69">
        <f>INDEX(EquitySolution!$V$13:$BT$173,ROW(33:33),(1+EquitySolution!$CB$12)+2)</f>
        <v>0.97690321763092436</v>
      </c>
      <c r="S37" s="69">
        <f>INDEX(EquitySolution!$V$13:$BT$173,ROW(33:33),(1+EquitySolution!$CB$12)+3)</f>
        <v>0.97256865304132556</v>
      </c>
      <c r="T37" s="69">
        <f>INDEX(EquitySolution!$V$13:$BT$173,ROW(33:33),(1+EquitySolution!$CB$12)+4)</f>
        <v>0.97274696217051204</v>
      </c>
      <c r="U37" s="69">
        <f>INDEX(EquitySolution!$V$13:$BT$173,ROW(33:33),(1+EquitySolution!$CB$12)+5)</f>
        <v>0.97002205800904284</v>
      </c>
      <c r="V37" s="2">
        <f>INDEX(EquitySolution!$V$13:$BT$173,ROW(33:33),(1+EquitySolution!$CB$12)+6)</f>
        <v>0.97740738457595133</v>
      </c>
      <c r="W37" s="2">
        <f>INDEX(EquitySolution!$V$13:$BT$173,ROW(33:33),(1+EquitySolution!$CB$12)+6)</f>
        <v>0.97740738457595133</v>
      </c>
      <c r="X37" s="2">
        <f>INDEX(EquitySolution!$V$13:$BT$173,ROW(33:33),(1+EquitySolution!$CB$12)+6)</f>
        <v>0.97740738457595133</v>
      </c>
      <c r="Y37" s="350">
        <f>INDEX(EquitySolution!$V$13:$BT$173,ROW(33:33),(1+EquitySolution!$CB$12)+7)</f>
        <v>0.97970456641445214</v>
      </c>
      <c r="Z37" s="2">
        <f>INDEX(EquitySolution!$V$13:$BT$173,ROW(33:33),(1+EquitySolution!$CB$12)+8)</f>
        <v>0.97845302296662129</v>
      </c>
      <c r="AA37" s="2">
        <f>INDEX(EquitySolution!$V$13:$BT$173,ROW(33:33),(1+EquitySolution!$CB$12)+9)</f>
        <v>0.97876964713823034</v>
      </c>
      <c r="AB37" s="3">
        <f>INDEX(EquitySolution!$V$13:$BT$173,ROW(33:33),(1+EquitySolution!$CB$12)+10)</f>
        <v>0.96459922511649232</v>
      </c>
      <c r="AS37" s="112" t="s">
        <v>32</v>
      </c>
      <c r="AT37" s="600">
        <v>0</v>
      </c>
      <c r="AU37" s="600">
        <f>MAX(-(AdjBaseCC!$BU$1),(IniBaseCC!DW39-AF$9+IniBaseCC!DK39-AdjBaseCC!AF$7))</f>
        <v>11599.180246724234</v>
      </c>
      <c r="AV37" s="600">
        <f>MAX(-(AdjBaseCC!$BU$1),(IniBaseCC!DX39-AG$9+IniBaseCC!DL39-AdjBaseCC!AG$7))</f>
        <v>15669.985927757101</v>
      </c>
      <c r="AW37" s="600">
        <f>MAX(-(AdjBaseCC!$BU$1),(IniBaseCC!DY39-AH$9+IniBaseCC!DM39-AdjBaseCC!AH$7))</f>
        <v>11991.371638215818</v>
      </c>
      <c r="AX37" s="600">
        <f>MAX(-(AdjBaseCC!$BU$1),(IniBaseCC!DZ39-AI$9+IniBaseCC!DN39-AdjBaseCC!AI$7))</f>
        <v>12224.812456514199</v>
      </c>
      <c r="AY37" s="600">
        <f>MAX(-(AdjBaseCC!$BU$1),(IniBaseCC!EA39-AJ$9+IniBaseCC!DO39-AdjBaseCC!AJ$7))</f>
        <v>19181.491373462202</v>
      </c>
      <c r="AZ37" s="600">
        <f>MAX(-(AdjBaseCC!$BU$1),(IniBaseCC!EB39-AK$9+IniBaseCC!DP39-AdjBaseCC!AK$7))</f>
        <v>23597.767002683664</v>
      </c>
      <c r="BA37" s="601">
        <f>MAX(-(AdjBaseCC!$BU$1),(IniBaseCC!EC39-AL$9+IniBaseCC!DQ39-AdjBaseCC!AL$7))</f>
        <v>18983.413793048458</v>
      </c>
      <c r="BB37" s="600">
        <f>MAX(-(AdjBaseCC!$BU$1),(IniBaseCC!ED39-AM$9+IniBaseCC!DR39-AdjBaseCC!AM$7))</f>
        <v>17697.635099234813</v>
      </c>
      <c r="BC37" s="600">
        <f>MAX(-(AdjBaseCC!$BU$1),(IniBaseCC!EE39-AN$9+IniBaseCC!DS39-AdjBaseCC!AN$7))</f>
        <v>17865.934542968007</v>
      </c>
      <c r="BD37" s="600">
        <f>MAX(-(AdjBaseCC!$BU$1),(IniBaseCC!EF39-AO$9+IniBaseCC!DT39-AdjBaseCC!AO$7))</f>
        <v>18028.23895844919</v>
      </c>
      <c r="BE37" s="601">
        <f>MAX(-(AdjBaseCC!$BU$1),(IniBaseCC!EG39-AP$9+IniBaseCC!DU39-AdjBaseCC!AP$7))</f>
        <v>18184.863065485872</v>
      </c>
      <c r="BF37" s="600">
        <f>MAX((AdjBaseCC!AF$7+AdjBaseCC!AF$9)*IniBaseCC!CJ39-IniBaseCC!AA39,0)</f>
        <v>0</v>
      </c>
      <c r="BG37" s="600">
        <f>MAX((AdjBaseCC!AG$7+AdjBaseCC!AG$9)*IniBaseCC!CK39-IniBaseCC!AB39,0)</f>
        <v>0</v>
      </c>
      <c r="BH37" s="600">
        <f>MAX((AdjBaseCC!AH$7+AdjBaseCC!AH$9)*IniBaseCC!CL39-IniBaseCC!AC39,0)</f>
        <v>0</v>
      </c>
      <c r="BI37" s="600">
        <f>MAX((AdjBaseCC!AI$7+AdjBaseCC!AI$9)*IniBaseCC!CM39-IniBaseCC!AD39,0)</f>
        <v>0</v>
      </c>
      <c r="BJ37" s="600">
        <f>MAX((AdjBaseCC!AJ$7+AdjBaseCC!AJ$9)*IniBaseCC!CN39-IniBaseCC!AE39,0)</f>
        <v>0</v>
      </c>
      <c r="BK37" s="600">
        <f>MAX((AdjBaseCC!AK$7+AdjBaseCC!AK$9)*IniBaseCC!CO39-IniBaseCC!AF39,0)</f>
        <v>0</v>
      </c>
      <c r="BL37" s="600">
        <f>MAX((AdjBaseCC!AL$7+AdjBaseCC!AL$9)*IniBaseCC!CP39-IniBaseCC!AG39,0)</f>
        <v>0</v>
      </c>
      <c r="BM37" s="600">
        <f>MAX((AdjBaseCC!AM$7+AdjBaseCC!AM$9)*IniBaseCC!CQ39-IniBaseCC!AH39,0)</f>
        <v>0</v>
      </c>
      <c r="BN37" s="603">
        <f>MAX((AdjBaseCC!AN$7+AdjBaseCC!AN$9)*IniBaseCC!CR39-IniBaseCC!AI39,0)</f>
        <v>0</v>
      </c>
      <c r="BO37" s="600">
        <f>MAX((AdjBaseCC!AO$7+AdjBaseCC!AO$9)*IniBaseCC!CS39-IniBaseCC!AJ39,0)</f>
        <v>0</v>
      </c>
      <c r="BP37" s="600">
        <f>MAX((AdjBaseCC!AP$7+AdjBaseCC!AP$9)*IniBaseCC!CT39-IniBaseCC!AK39,0)</f>
        <v>0</v>
      </c>
      <c r="BQ37" s="600">
        <f>MAX((AdjBaseCC!AQ$7+AdjBaseCC!AQ$9)*IniBaseCC!CU39-IniBaseCC!AL39,0)</f>
        <v>0</v>
      </c>
      <c r="BR37" s="603">
        <f>IFERROR(BF37/SUM(BF$5:BF$182)*BR$4/IniBaseCC!CK39,0)</f>
        <v>0</v>
      </c>
      <c r="BS37" s="600">
        <f>IFERROR(BG37/SUM(BG$5:BG$182)*BS$4/IniBaseCC!CL39,0)</f>
        <v>0</v>
      </c>
      <c r="BT37" s="600">
        <f>IFERROR(BH37/SUM(BH$5:BH$182)*BT$4/IniBaseCC!CM39,0)</f>
        <v>0</v>
      </c>
      <c r="BU37" s="600">
        <f>IFERROR(BI37/SUM(BI$5:BI$182)*BU$4/IniBaseCC!CN39,0)</f>
        <v>0</v>
      </c>
      <c r="BV37" s="600">
        <f>IFERROR(BJ37/SUM(BJ$5:BJ$182)*BV$4/IniBaseCC!CO39,0)</f>
        <v>0</v>
      </c>
      <c r="BW37" s="600">
        <f>IFERROR(BK37/SUM(BK$5:BK$182)*BW$4/IniBaseCC!CP39,0)</f>
        <v>0</v>
      </c>
      <c r="BX37" s="600">
        <f>IFERROR(BL37/SUM(BL$5:BL$182)*BX$4/IniBaseCC!CQ39,0)</f>
        <v>0</v>
      </c>
      <c r="BY37" s="603">
        <f>IFERROR(BM37/SUM(BM$5:BM$182)*BY$4/IniBaseCC!CR39,0)</f>
        <v>0</v>
      </c>
      <c r="BZ37" s="600">
        <f>IFERROR(BN37/SUM(BN$5:BN$182)*BZ$4/IniBaseCC!CS39,0)</f>
        <v>0</v>
      </c>
      <c r="CA37" s="600">
        <f>IFERROR(BO37/SUM(BO$5:BO$182)*CA$4/IniBaseCC!CT39,0)</f>
        <v>0</v>
      </c>
      <c r="CB37" s="600">
        <f>IFERROR(BP37/SUM(BP$5:BP$182)*CB$4/IniBaseCC!CU39,0)</f>
        <v>0</v>
      </c>
      <c r="CC37" s="603">
        <f>(IniBaseCC!CW39+AT37)*P37</f>
        <v>23274.571594678073</v>
      </c>
      <c r="CD37" s="600">
        <f>((IniBaseCC!CX39+AU37)-(BR37/Q37))*Q37</f>
        <v>34550.103278242699</v>
      </c>
      <c r="CE37" s="600">
        <f>((IniBaseCC!CY39+AV37)-(BS37/R37))*R37</f>
        <v>39762.664444435322</v>
      </c>
      <c r="CF37" s="600">
        <f>((IniBaseCC!CZ39+AW37)-(BT37/S37))*S37</f>
        <v>36118.92097309629</v>
      </c>
      <c r="CG37" s="600">
        <f>((IniBaseCC!DA39+AX37)-(BU37/T37))*T37</f>
        <v>36436.411529722638</v>
      </c>
      <c r="CH37" s="600">
        <f>((IniBaseCC!DB39+AY37)-(BV37/U37))*U37</f>
        <v>43873.722757103889</v>
      </c>
      <c r="CI37" s="600">
        <f>((IniBaseCC!DC39+AZ37)-(BW37/V37))*V37</f>
        <v>48945.751412288511</v>
      </c>
      <c r="CJ37" s="601">
        <f>((IniBaseCC!DD39+BA37)-(BX37/W37))*W37</f>
        <v>44877.615397708323</v>
      </c>
      <c r="CK37" s="600">
        <f>((IniBaseCC!DE39+BB37)-(BY37/Y37))*Y37</f>
        <v>43938.403340300843</v>
      </c>
      <c r="CL37" s="600">
        <f>((IniBaseCC!DF39+BC37)-(BZ37/Z37))*Z37</f>
        <v>44412.245426562258</v>
      </c>
      <c r="CM37" s="600">
        <f>((IniBaseCC!DG39+BD37)-(CA37/AA37))*AA37</f>
        <v>44937.876318695417</v>
      </c>
      <c r="CN37" s="601">
        <f>((IniBaseCC!DH39+BE37)-(CB37/AB37))*AB37</f>
        <v>44773.49855381182</v>
      </c>
      <c r="CO37" s="600">
        <f>CC37*IniBaseCC!CJ39</f>
        <v>12358797.516774056</v>
      </c>
      <c r="CP37" s="600">
        <f>IniBaseCC!CJ39*CD37</f>
        <v>18346104.840746872</v>
      </c>
      <c r="CQ37" s="600">
        <f>IniBaseCC!CK39*CE37</f>
        <v>20756110.839995239</v>
      </c>
      <c r="CR37" s="600">
        <f>IniBaseCC!CL39*CF37</f>
        <v>21057330.927315138</v>
      </c>
      <c r="CS37" s="600">
        <f>IniBaseCC!CM39*CG37</f>
        <v>21242427.9218283</v>
      </c>
      <c r="CT37" s="600">
        <f>IniBaseCC!CN39*CH37</f>
        <v>22902083.279208232</v>
      </c>
      <c r="CU37" s="600">
        <f>IniBaseCC!CO39*CI37</f>
        <v>27067000.530995548</v>
      </c>
      <c r="CV37" s="601">
        <f>IniBaseCC!CP39*CJ37</f>
        <v>27958754.392772287</v>
      </c>
      <c r="CW37" s="600">
        <f>IniBaseCC!CQ39*CK37</f>
        <v>28603900.57453585</v>
      </c>
      <c r="CX37" s="600">
        <f>IniBaseCC!CR39*CL37</f>
        <v>29446339.025207072</v>
      </c>
      <c r="CY37" s="600">
        <f>IniBaseCC!CS39*CM37</f>
        <v>30335131.28113794</v>
      </c>
      <c r="CZ37" s="600">
        <f>IniBaseCC!CT39*CN37</f>
        <v>30762479.32646906</v>
      </c>
      <c r="DA37" s="603">
        <f t="shared" si="5"/>
        <v>23274.571594678073</v>
      </c>
      <c r="DB37" s="600">
        <f t="shared" si="6"/>
        <v>34550.103278242699</v>
      </c>
      <c r="DC37" s="600">
        <f>IF(IniBaseCC!EI39&gt;IniBaseCC!EJ39,MIN((AdjBaseCC!DB37-(AdjBaseCC!$DG$1*(IniBaseCC!EI39-IniBaseCC!EJ39))),AdjBaseCC!CE37),MAX((AdjBaseCC!DB37-(AdjBaseCC!$DG$1*(IniBaseCC!EI39-IniBaseCC!EJ39))),AdjBaseCC!CE37))</f>
        <v>39762.664444435322</v>
      </c>
      <c r="DD37" s="600">
        <f>IF(IniBaseCC!EJ39&gt;IniBaseCC!EK39,MIN((AdjBaseCC!DC37-(AdjBaseCC!$DG$1*(IniBaseCC!EJ39-IniBaseCC!EK39))),AdjBaseCC!CF37),MAX((AdjBaseCC!DC37-(AdjBaseCC!$DG$1*(IniBaseCC!EJ39-IniBaseCC!EK39))),AdjBaseCC!CF37))</f>
        <v>36118.92097309629</v>
      </c>
      <c r="DE37" s="600">
        <f>IF(IniBaseCC!EK39&gt;IniBaseCC!EL39,MIN((AdjBaseCC!DD37-(AdjBaseCC!$DG$1*(IniBaseCC!EK39-IniBaseCC!EL39))),AdjBaseCC!CG37),MAX((AdjBaseCC!DD37-(AdjBaseCC!$DG$1*(IniBaseCC!EK39-IniBaseCC!EL39))),AdjBaseCC!CG37))</f>
        <v>36436.411529722638</v>
      </c>
      <c r="DF37" s="600">
        <f>IF(IniBaseCC!EL39&gt;IniBaseCC!EM39,MIN((AdjBaseCC!DE37-(AdjBaseCC!$DG$1*(IniBaseCC!EL39-IniBaseCC!EM39))),AdjBaseCC!CH37),MAX((AdjBaseCC!DE37-(AdjBaseCC!$DG$1*(IniBaseCC!EL39-IniBaseCC!EM39))),AdjBaseCC!CH37))</f>
        <v>43873.722757103889</v>
      </c>
      <c r="DG37" s="600">
        <f>IF(IniBaseCC!EM39&gt;IniBaseCC!EN39,MIN((AdjBaseCC!DF37-(AdjBaseCC!$DG$1*(IniBaseCC!EM39-IniBaseCC!EN39))),AdjBaseCC!CI37),MAX((AdjBaseCC!DF37-(AdjBaseCC!$DG$1*(IniBaseCC!EM39-IniBaseCC!EN39))),AdjBaseCC!CI37))</f>
        <v>48945.751412288511</v>
      </c>
      <c r="DH37" s="600">
        <f>IF(IniBaseCC!EN39&gt;IniBaseCC!EO39,MIN((AdjBaseCC!DG37-(AdjBaseCC!$DG$1*(IniBaseCC!EN39-IniBaseCC!EO39))),AdjBaseCC!CJ37),MAX((AdjBaseCC!DG37-(AdjBaseCC!$DG$1*(IniBaseCC!EN39-IniBaseCC!EO39))),AdjBaseCC!CJ37))</f>
        <v>44877.615397708323</v>
      </c>
      <c r="DI37" s="603">
        <f>IF(IniBaseCC!EO39&gt;IniBaseCC!EP39,MIN((AdjBaseCC!DH37-(AdjBaseCC!$DG$1*(IniBaseCC!EO39-IniBaseCC!EP39))),AdjBaseCC!CK37),MAX((AdjBaseCC!DH37-(AdjBaseCC!$DG$1*(IniBaseCC!EO39-IniBaseCC!EP39))),AdjBaseCC!CK37))</f>
        <v>43938.403340300843</v>
      </c>
      <c r="DJ37" s="600">
        <f>IF(IniBaseCC!EP39&gt;IniBaseCC!EQ39,MIN((AdjBaseCC!DI37-(AdjBaseCC!$DG$1*(IniBaseCC!EP39-IniBaseCC!EQ39))),AdjBaseCC!CL37),MAX((AdjBaseCC!DI37-(AdjBaseCC!$DG$1*(IniBaseCC!EP39-IniBaseCC!EQ39))),AdjBaseCC!CL37))</f>
        <v>44412.245426562258</v>
      </c>
      <c r="DK37" s="600">
        <f>IF(IniBaseCC!EQ39&gt;IniBaseCC!ER39,MIN((AdjBaseCC!DJ37-(AdjBaseCC!$DG$1*(IniBaseCC!EQ39-IniBaseCC!ER39))),AdjBaseCC!CM37),MAX((AdjBaseCC!DJ37-(AdjBaseCC!$DG$1*(IniBaseCC!EQ39-IniBaseCC!ER39))),AdjBaseCC!CM37))</f>
        <v>44937.876318695417</v>
      </c>
      <c r="DL37" s="600">
        <f>IF(IniBaseCC!ER39&gt;IniBaseCC!ES39,MIN((AdjBaseCC!DK37-(AdjBaseCC!$DG$1*(IniBaseCC!ER39-IniBaseCC!ES39))),AdjBaseCC!CN37),MAX((AdjBaseCC!DK37-(AdjBaseCC!$DG$1*(IniBaseCC!ER39-IniBaseCC!ES39))),AdjBaseCC!CN37))</f>
        <v>44972.640240136192</v>
      </c>
      <c r="DM37" s="603">
        <f>DA37*IniBaseCC!CJ39</f>
        <v>12358797.516774056</v>
      </c>
      <c r="DN37" s="600">
        <f>DB37*IniBaseCC!CJ39</f>
        <v>18346104.840746872</v>
      </c>
      <c r="DO37" s="600">
        <f>DC37*IniBaseCC!CK39</f>
        <v>20756110.839995239</v>
      </c>
      <c r="DP37" s="600">
        <f>DD37*IniBaseCC!CL39</f>
        <v>21057330.927315138</v>
      </c>
      <c r="DQ37" s="600">
        <f>DE37*IniBaseCC!CM39</f>
        <v>21242427.9218283</v>
      </c>
      <c r="DR37" s="600">
        <f>DF37*IniBaseCC!CN39</f>
        <v>22902083.279208232</v>
      </c>
      <c r="DS37" s="600">
        <f>DG37*IniBaseCC!CO39</f>
        <v>27067000.530995548</v>
      </c>
      <c r="DT37" s="600">
        <f>DH37*IniBaseCC!CP39</f>
        <v>27958754.392772287</v>
      </c>
      <c r="DU37" s="603">
        <f>DI37*IniBaseCC!CQ39</f>
        <v>28603900.57453585</v>
      </c>
      <c r="DV37" s="600">
        <f>DJ37*IniBaseCC!CR39</f>
        <v>29446339.025207072</v>
      </c>
      <c r="DW37" s="600">
        <f>DK37*IniBaseCC!CS39</f>
        <v>30335131.28113794</v>
      </c>
      <c r="DX37" s="601">
        <f>DL37*IniBaseCC!CT39</f>
        <v>30899303.389954496</v>
      </c>
      <c r="DZ37" s="112" t="s">
        <v>32</v>
      </c>
      <c r="EA37" s="89">
        <f t="shared" si="7"/>
        <v>0.88679630156075162</v>
      </c>
      <c r="EB37" s="7">
        <f>IFERROR(AdjBaseCC!CO37/IniBaseCC!AA39,"")</f>
        <v>0.64053659782961647</v>
      </c>
      <c r="EC37" s="7">
        <f>IFERROR(AdjBaseCC!CP37/IniBaseCC!AB39,"")</f>
        <v>0.84659172135057748</v>
      </c>
      <c r="ED37" s="7">
        <f>IFERROR(AdjBaseCC!CQ37/IniBaseCC!AC39,"")</f>
        <v>0.93840142931370463</v>
      </c>
      <c r="EE37" s="7">
        <f>IFERROR(AdjBaseCC!CR37/IniBaseCC!AD39,"")</f>
        <v>0.9456961453917333</v>
      </c>
      <c r="EF37" s="7">
        <f>IFERROR(AdjBaseCC!CS37/IniBaseCC!AE39,"")</f>
        <v>0.88612308485712399</v>
      </c>
      <c r="EG37" s="7">
        <f>IFERROR(AdjBaseCC!CT37/IniBaseCC!AF39,"")</f>
        <v>0.81716912689061938</v>
      </c>
      <c r="EH37" s="10">
        <f t="shared" si="8"/>
        <v>0.93920330417618203</v>
      </c>
      <c r="EI37" s="7">
        <f>IFERROR(CU37/IniBaseCC!AG39,"")</f>
        <v>0.93532201988899322</v>
      </c>
      <c r="EJ37" s="7">
        <f>IFERROR(CW37/IniBaseCC!AI39,"")</f>
        <v>0.94175520704835869</v>
      </c>
      <c r="EK37" s="7">
        <f>IFERROR(CX37/IniBaseCC!AJ39,"")</f>
        <v>0.94234368379561928</v>
      </c>
      <c r="EL37" s="7">
        <f>IFERROR(CY37/IniBaseCC!AK39,"")</f>
        <v>0.9443431108659528</v>
      </c>
      <c r="EM37" s="19">
        <f>IFERROR(CZ37/IniBaseCC!AL39,"")</f>
        <v>0.93225249928198584</v>
      </c>
      <c r="EO37" s="107"/>
      <c r="EP37" s="107"/>
      <c r="EQ37" s="107"/>
      <c r="ER37" s="107"/>
      <c r="ES37" s="107"/>
    </row>
    <row r="38" spans="1:164" x14ac:dyDescent="0.25">
      <c r="A38" s="107">
        <v>36</v>
      </c>
      <c r="B38" s="112" t="s">
        <v>33</v>
      </c>
      <c r="C38" s="157">
        <v>243.33734759999999</v>
      </c>
      <c r="D38" s="158">
        <v>227.38672940000001</v>
      </c>
      <c r="E38" s="158">
        <v>230.64309940000001</v>
      </c>
      <c r="F38" s="158">
        <v>213.80254719999999</v>
      </c>
      <c r="G38" s="158">
        <v>234.14546490000001</v>
      </c>
      <c r="H38" s="158">
        <v>230.60892949999999</v>
      </c>
      <c r="I38" s="158">
        <v>213.96022199999999</v>
      </c>
      <c r="J38" s="158">
        <v>218.4993960900926</v>
      </c>
      <c r="K38" s="158">
        <v>216.75733020717448</v>
      </c>
      <c r="L38" s="157">
        <f t="shared" ref="L38:N69" si="25">TREND($C38:$K38,$C$3:$K$3,L$3,TRUE)</f>
        <v>212.99833164405482</v>
      </c>
      <c r="M38" s="158">
        <f t="shared" si="25"/>
        <v>210.50597427737102</v>
      </c>
      <c r="N38" s="159">
        <f t="shared" si="25"/>
        <v>208.01361691068723</v>
      </c>
      <c r="O38" s="158"/>
      <c r="P38" s="564">
        <f>INDEX(EquitySolution!$V$13:$BT$173,ROW(34:34),(1+EquitySolution!$CB$12))</f>
        <v>0.84459696192191547</v>
      </c>
      <c r="Q38" s="69">
        <f>INDEX(EquitySolution!$V$13:$BT$173,ROW(34:34),(1+EquitySolution!$CB$12))</f>
        <v>0.84459696192191547</v>
      </c>
      <c r="R38" s="69">
        <f>INDEX(EquitySolution!$V$13:$BT$173,ROW(34:34),(1+EquitySolution!$CB$12)+2)</f>
        <v>0.87822147558394381</v>
      </c>
      <c r="S38" s="69">
        <f>INDEX(EquitySolution!$V$13:$BT$173,ROW(34:34),(1+EquitySolution!$CB$12)+3)</f>
        <v>0.88620398532639766</v>
      </c>
      <c r="T38" s="69">
        <f>INDEX(EquitySolution!$V$13:$BT$173,ROW(34:34),(1+EquitySolution!$CB$12)+4)</f>
        <v>0.88457433029208477</v>
      </c>
      <c r="U38" s="69">
        <f>INDEX(EquitySolution!$V$13:$BT$173,ROW(34:34),(1+EquitySolution!$CB$12)+5)</f>
        <v>0.89300220878050618</v>
      </c>
      <c r="V38" s="2">
        <f>INDEX(EquitySolution!$V$13:$BT$173,ROW(34:34),(1+EquitySolution!$CB$12)+6)</f>
        <v>0.8828215664571768</v>
      </c>
      <c r="W38" s="2">
        <f>INDEX(EquitySolution!$V$13:$BT$173,ROW(34:34),(1+EquitySolution!$CB$12)+6)</f>
        <v>0.8828215664571768</v>
      </c>
      <c r="X38" s="2">
        <f>INDEX(EquitySolution!$V$13:$BT$173,ROW(34:34),(1+EquitySolution!$CB$12)+6)</f>
        <v>0.8828215664571768</v>
      </c>
      <c r="Y38" s="350">
        <f>INDEX(EquitySolution!$V$13:$BT$173,ROW(34:34),(1+EquitySolution!$CB$12)+7)</f>
        <v>0.88459143066752022</v>
      </c>
      <c r="Z38" s="2">
        <f>INDEX(EquitySolution!$V$13:$BT$173,ROW(34:34),(1+EquitySolution!$CB$12)+8)</f>
        <v>0.89292330020082866</v>
      </c>
      <c r="AA38" s="2">
        <f>INDEX(EquitySolution!$V$13:$BT$173,ROW(34:34),(1+EquitySolution!$CB$12)+9)</f>
        <v>0.8916379854294928</v>
      </c>
      <c r="AB38" s="3">
        <f>INDEX(EquitySolution!$V$13:$BT$173,ROW(34:34),(1+EquitySolution!$CB$12)+10)</f>
        <v>0.89152348338905973</v>
      </c>
      <c r="AS38" s="112" t="s">
        <v>33</v>
      </c>
      <c r="AT38" s="600">
        <v>0</v>
      </c>
      <c r="AU38" s="600">
        <f>MAX(-(AdjBaseCC!$BU$1),(IniBaseCC!DW40-AF$9+IniBaseCC!DK40-AdjBaseCC!AF$7))</f>
        <v>9402.6623997483657</v>
      </c>
      <c r="AV38" s="600">
        <f>MAX(-(AdjBaseCC!$BU$1),(IniBaseCC!DX40-AG$9+IniBaseCC!DL40-AdjBaseCC!AG$7))</f>
        <v>19898.044274774071</v>
      </c>
      <c r="AW38" s="600">
        <f>MAX(-(AdjBaseCC!$BU$1),(IniBaseCC!DY40-AH$9+IniBaseCC!DM40-AdjBaseCC!AH$7))</f>
        <v>15795.093853107846</v>
      </c>
      <c r="AX38" s="600">
        <f>MAX(-(AdjBaseCC!$BU$1),(IniBaseCC!DZ40-AI$9+IniBaseCC!DN40-AdjBaseCC!AI$7))</f>
        <v>11168.01368648533</v>
      </c>
      <c r="AY38" s="600">
        <f>MAX(-(AdjBaseCC!$BU$1),(IniBaseCC!EA40-AJ$9+IniBaseCC!DO40-AdjBaseCC!AJ$7))</f>
        <v>11605.433100273214</v>
      </c>
      <c r="AZ38" s="600">
        <f>MAX(-(AdjBaseCC!$BU$1),(IniBaseCC!EB40-AK$9+IniBaseCC!DP40-AdjBaseCC!AK$7))</f>
        <v>6791.9692706161495</v>
      </c>
      <c r="BA38" s="601">
        <f>MAX(-(AdjBaseCC!$BU$1),(IniBaseCC!EC40-AL$9+IniBaseCC!DQ40-AdjBaseCC!AL$7))</f>
        <v>10273.368438611931</v>
      </c>
      <c r="BB38" s="600">
        <f>MAX(-(AdjBaseCC!$BU$1),(IniBaseCC!ED40-AM$9+IniBaseCC!DR40-AdjBaseCC!AM$7))</f>
        <v>17930.663122649927</v>
      </c>
      <c r="BC38" s="600">
        <f>MAX(-(AdjBaseCC!$BU$1),(IniBaseCC!EE40-AN$9+IniBaseCC!DS40-AdjBaseCC!AN$7))</f>
        <v>18068.154094300553</v>
      </c>
      <c r="BD38" s="600">
        <f>MAX(-(AdjBaseCC!$BU$1),(IniBaseCC!EF40-AO$9+IniBaseCC!DT40-AdjBaseCC!AO$7))</f>
        <v>18200.747472464478</v>
      </c>
      <c r="BE38" s="601">
        <f>MAX(-(AdjBaseCC!$BU$1),(IniBaseCC!EG40-AP$9+IniBaseCC!DU40-AdjBaseCC!AP$7))</f>
        <v>18328.700365134304</v>
      </c>
      <c r="BF38" s="600">
        <f>MAX((AdjBaseCC!AF$7+AdjBaseCC!AF$9)*IniBaseCC!CJ40-IniBaseCC!AA40,0)</f>
        <v>0</v>
      </c>
      <c r="BG38" s="600">
        <f>MAX((AdjBaseCC!AG$7+AdjBaseCC!AG$9)*IniBaseCC!CK40-IniBaseCC!AB40,0)</f>
        <v>0</v>
      </c>
      <c r="BH38" s="600">
        <f>MAX((AdjBaseCC!AH$7+AdjBaseCC!AH$9)*IniBaseCC!CL40-IniBaseCC!AC40,0)</f>
        <v>0</v>
      </c>
      <c r="BI38" s="600">
        <f>MAX((AdjBaseCC!AI$7+AdjBaseCC!AI$9)*IniBaseCC!CM40-IniBaseCC!AD40,0)</f>
        <v>0</v>
      </c>
      <c r="BJ38" s="600">
        <f>MAX((AdjBaseCC!AJ$7+AdjBaseCC!AJ$9)*IniBaseCC!CN40-IniBaseCC!AE40,0)</f>
        <v>0</v>
      </c>
      <c r="BK38" s="600">
        <f>MAX((AdjBaseCC!AK$7+AdjBaseCC!AK$9)*IniBaseCC!CO40-IniBaseCC!AF40,0)</f>
        <v>0</v>
      </c>
      <c r="BL38" s="600">
        <f>MAX((AdjBaseCC!AL$7+AdjBaseCC!AL$9)*IniBaseCC!CP40-IniBaseCC!AG40,0)</f>
        <v>0</v>
      </c>
      <c r="BM38" s="600">
        <f>MAX((AdjBaseCC!AM$7+AdjBaseCC!AM$9)*IniBaseCC!CQ40-IniBaseCC!AH40,0)</f>
        <v>0</v>
      </c>
      <c r="BN38" s="603">
        <f>MAX((AdjBaseCC!AN$7+AdjBaseCC!AN$9)*IniBaseCC!CR40-IniBaseCC!AI40,0)</f>
        <v>0</v>
      </c>
      <c r="BO38" s="600">
        <f>MAX((AdjBaseCC!AO$7+AdjBaseCC!AO$9)*IniBaseCC!CS40-IniBaseCC!AJ40,0)</f>
        <v>0</v>
      </c>
      <c r="BP38" s="600">
        <f>MAX((AdjBaseCC!AP$7+AdjBaseCC!AP$9)*IniBaseCC!CT40-IniBaseCC!AK40,0)</f>
        <v>0</v>
      </c>
      <c r="BQ38" s="600">
        <f>MAX((AdjBaseCC!AQ$7+AdjBaseCC!AQ$9)*IniBaseCC!CU40-IniBaseCC!AL40,0)</f>
        <v>0</v>
      </c>
      <c r="BR38" s="603">
        <f>IFERROR(BF38/SUM(BF$5:BF$182)*BR$4/IniBaseCC!CK40,0)</f>
        <v>0</v>
      </c>
      <c r="BS38" s="600">
        <f>IFERROR(BG38/SUM(BG$5:BG$182)*BS$4/IniBaseCC!CL40,0)</f>
        <v>0</v>
      </c>
      <c r="BT38" s="600">
        <f>IFERROR(BH38/SUM(BH$5:BH$182)*BT$4/IniBaseCC!CM40,0)</f>
        <v>0</v>
      </c>
      <c r="BU38" s="600">
        <f>IFERROR(BI38/SUM(BI$5:BI$182)*BU$4/IniBaseCC!CN40,0)</f>
        <v>0</v>
      </c>
      <c r="BV38" s="600">
        <f>IFERROR(BJ38/SUM(BJ$5:BJ$182)*BV$4/IniBaseCC!CO40,0)</f>
        <v>0</v>
      </c>
      <c r="BW38" s="600">
        <f>IFERROR(BK38/SUM(BK$5:BK$182)*BW$4/IniBaseCC!CP40,0)</f>
        <v>0</v>
      </c>
      <c r="BX38" s="600">
        <f>IFERROR(BL38/SUM(BL$5:BL$182)*BX$4/IniBaseCC!CQ40,0)</f>
        <v>0</v>
      </c>
      <c r="BY38" s="603">
        <f>IFERROR(BM38/SUM(BM$5:BM$182)*BY$4/IniBaseCC!CR40,0)</f>
        <v>0</v>
      </c>
      <c r="BZ38" s="600">
        <f>IFERROR(BN38/SUM(BN$5:BN$182)*BZ$4/IniBaseCC!CS40,0)</f>
        <v>0</v>
      </c>
      <c r="CA38" s="600">
        <f>IFERROR(BO38/SUM(BO$5:BO$182)*CA$4/IniBaseCC!CT40,0)</f>
        <v>0</v>
      </c>
      <c r="CB38" s="600">
        <f>IFERROR(BP38/SUM(BP$5:BP$182)*CB$4/IniBaseCC!CU40,0)</f>
        <v>0</v>
      </c>
      <c r="CC38" s="603">
        <f>(IniBaseCC!CW40+AT38)*P38</f>
        <v>20221.877647417987</v>
      </c>
      <c r="CD38" s="600">
        <f>((IniBaseCC!CX40+AU38)-(BR38/Q38))*Q38</f>
        <v>28163.337744222881</v>
      </c>
      <c r="CE38" s="600">
        <f>((IniBaseCC!CY40+AV38)-(BS38/R38))*R38</f>
        <v>39459.216091148337</v>
      </c>
      <c r="CF38" s="600">
        <f>((IniBaseCC!CZ40+AW38)-(BT38/S38))*S38</f>
        <v>36282.413358930629</v>
      </c>
      <c r="CG38" s="600">
        <f>((IniBaseCC!DA40+AX38)-(BU38/T38))*T38</f>
        <v>32198.891475155095</v>
      </c>
      <c r="CH38" s="600">
        <f>((IniBaseCC!DB40+AY38)-(BV38/U38))*U38</f>
        <v>33624.707973903016</v>
      </c>
      <c r="CI38" s="600">
        <f>((IniBaseCC!DC40+AZ38)-(BW38/V38))*V38</f>
        <v>29372.644930680111</v>
      </c>
      <c r="CJ38" s="601">
        <f>((IniBaseCC!DD40+BA38)-(BX38/W38))*W38</f>
        <v>32845.295997405679</v>
      </c>
      <c r="CK38" s="600">
        <f>((IniBaseCC!DE40+BB38)-(BY38/Y38))*Y38</f>
        <v>39878.844514030396</v>
      </c>
      <c r="CL38" s="600">
        <f>((IniBaseCC!DF40+BC38)-(BZ38/Z38))*Z38</f>
        <v>40710.594894679627</v>
      </c>
      <c r="CM38" s="600">
        <f>((IniBaseCC!DG40+BD38)-(CA38/AA38))*AA38</f>
        <v>41091.248816307692</v>
      </c>
      <c r="CN38" s="601">
        <f>((IniBaseCC!DH40+BE38)-(CB38/AB38))*AB38</f>
        <v>41509.799186427867</v>
      </c>
      <c r="CO38" s="600">
        <f>CC38*IniBaseCC!CJ40</f>
        <v>869540.73883897346</v>
      </c>
      <c r="CP38" s="600">
        <f>IniBaseCC!CJ40*CD38</f>
        <v>1211023.523001584</v>
      </c>
      <c r="CQ38" s="600">
        <f>IniBaseCC!CK40*CE38</f>
        <v>1381072.5631901918</v>
      </c>
      <c r="CR38" s="600">
        <f>IniBaseCC!CL40*CF38</f>
        <v>1415014.1209982946</v>
      </c>
      <c r="CS38" s="600">
        <f>IniBaseCC!CM40*CG38</f>
        <v>1320154.5504813588</v>
      </c>
      <c r="CT38" s="600">
        <f>IniBaseCC!CN40*CH38</f>
        <v>1445862.4428778298</v>
      </c>
      <c r="CU38" s="600">
        <f>IniBaseCC!CO40*CI38</f>
        <v>1409886.9566726454</v>
      </c>
      <c r="CV38" s="601">
        <f>IniBaseCC!CP40*CJ38</f>
        <v>1412347.7278884442</v>
      </c>
      <c r="CW38" s="600">
        <f>IniBaseCC!CQ40*CK38</f>
        <v>1475517.2470191247</v>
      </c>
      <c r="CX38" s="600">
        <f>IniBaseCC!CR40*CL38</f>
        <v>1534110.9189733677</v>
      </c>
      <c r="CY38" s="600">
        <f>IniBaseCC!CS40*CM38</f>
        <v>1576534.2489954636</v>
      </c>
      <c r="CZ38" s="600">
        <f>IniBaseCC!CT40*CN38</f>
        <v>1620957.6623866076</v>
      </c>
      <c r="DA38" s="603">
        <f t="shared" si="5"/>
        <v>20221.877647417987</v>
      </c>
      <c r="DB38" s="600">
        <f t="shared" si="6"/>
        <v>28163.337744222881</v>
      </c>
      <c r="DC38" s="600">
        <f>IF(IniBaseCC!EI40&gt;IniBaseCC!EJ40,MIN((AdjBaseCC!DB38-(AdjBaseCC!$DG$1*(IniBaseCC!EI40-IniBaseCC!EJ40))),AdjBaseCC!CE38),MAX((AdjBaseCC!DB38-(AdjBaseCC!$DG$1*(IniBaseCC!EI40-IniBaseCC!EJ40))),AdjBaseCC!CE38))</f>
        <v>39459.216091148337</v>
      </c>
      <c r="DD38" s="600">
        <f>IF(IniBaseCC!EJ40&gt;IniBaseCC!EK40,MIN((AdjBaseCC!DC38-(AdjBaseCC!$DG$1*(IniBaseCC!EJ40-IniBaseCC!EK40))),AdjBaseCC!CF38),MAX((AdjBaseCC!DC38-(AdjBaseCC!$DG$1*(IniBaseCC!EJ40-IniBaseCC!EK40))),AdjBaseCC!CF38))</f>
        <v>36282.413358930629</v>
      </c>
      <c r="DE38" s="600">
        <f>IF(IniBaseCC!EK40&gt;IniBaseCC!EL40,MIN((AdjBaseCC!DD38-(AdjBaseCC!$DG$1*(IniBaseCC!EK40-IniBaseCC!EL40))),AdjBaseCC!CG38),MAX((AdjBaseCC!DD38-(AdjBaseCC!$DG$1*(IniBaseCC!EK40-IniBaseCC!EL40))),AdjBaseCC!CG38))</f>
        <v>32198.891475155095</v>
      </c>
      <c r="DF38" s="600">
        <f>IF(IniBaseCC!EL40&gt;IniBaseCC!EM40,MIN((AdjBaseCC!DE38-(AdjBaseCC!$DG$1*(IniBaseCC!EL40-IniBaseCC!EM40))),AdjBaseCC!CH38),MAX((AdjBaseCC!DE38-(AdjBaseCC!$DG$1*(IniBaseCC!EL40-IniBaseCC!EM40))),AdjBaseCC!CH38))</f>
        <v>33624.707973903016</v>
      </c>
      <c r="DG38" s="600">
        <f>IF(IniBaseCC!EM40&gt;IniBaseCC!EN40,MIN((AdjBaseCC!DF38-(AdjBaseCC!$DG$1*(IniBaseCC!EM40-IniBaseCC!EN40))),AdjBaseCC!CI38),MAX((AdjBaseCC!DF38-(AdjBaseCC!$DG$1*(IniBaseCC!EM40-IniBaseCC!EN40))),AdjBaseCC!CI38))</f>
        <v>29372.644930680111</v>
      </c>
      <c r="DH38" s="600">
        <f>IF(IniBaseCC!EN40&gt;IniBaseCC!EO40,MIN((AdjBaseCC!DG38-(AdjBaseCC!$DG$1*(IniBaseCC!EN40-IniBaseCC!EO40))),AdjBaseCC!CJ38),MAX((AdjBaseCC!DG38-(AdjBaseCC!$DG$1*(IniBaseCC!EN40-IniBaseCC!EO40))),AdjBaseCC!CJ38))</f>
        <v>32845.295997405679</v>
      </c>
      <c r="DI38" s="603">
        <f>IF(IniBaseCC!EO40&gt;IniBaseCC!EP40,MIN((AdjBaseCC!DH38-(AdjBaseCC!$DG$1*(IniBaseCC!EO40-IniBaseCC!EP40))),AdjBaseCC!CK38),MAX((AdjBaseCC!DH38-(AdjBaseCC!$DG$1*(IniBaseCC!EO40-IniBaseCC!EP40))),AdjBaseCC!CK38))</f>
        <v>39878.844514030396</v>
      </c>
      <c r="DJ38" s="600">
        <f>IF(IniBaseCC!EP40&gt;IniBaseCC!EQ40,MIN((AdjBaseCC!DI38-(AdjBaseCC!$DG$1*(IniBaseCC!EP40-IniBaseCC!EQ40))),AdjBaseCC!CL38),MAX((AdjBaseCC!DI38-(AdjBaseCC!$DG$1*(IniBaseCC!EP40-IniBaseCC!EQ40))),AdjBaseCC!CL38))</f>
        <v>40710.594894679627</v>
      </c>
      <c r="DK38" s="600">
        <f>IF(IniBaseCC!EQ40&gt;IniBaseCC!ER40,MIN((AdjBaseCC!DJ38-(AdjBaseCC!$DG$1*(IniBaseCC!EQ40-IniBaseCC!ER40))),AdjBaseCC!CM38),MAX((AdjBaseCC!DJ38-(AdjBaseCC!$DG$1*(IniBaseCC!EQ40-IniBaseCC!ER40))),AdjBaseCC!CM38))</f>
        <v>41091.248816307692</v>
      </c>
      <c r="DL38" s="600">
        <f>IF(IniBaseCC!ER40&gt;IniBaseCC!ES40,MIN((AdjBaseCC!DK38-(AdjBaseCC!$DG$1*(IniBaseCC!ER40-IniBaseCC!ES40))),AdjBaseCC!CN38),MAX((AdjBaseCC!DK38-(AdjBaseCC!$DG$1*(IniBaseCC!ER40-IniBaseCC!ES40))),AdjBaseCC!CN38))</f>
        <v>41509.799186427867</v>
      </c>
      <c r="DM38" s="603">
        <f>DA38*IniBaseCC!CJ40</f>
        <v>869540.73883897346</v>
      </c>
      <c r="DN38" s="600">
        <f>DB38*IniBaseCC!CJ40</f>
        <v>1211023.523001584</v>
      </c>
      <c r="DO38" s="600">
        <f>DC38*IniBaseCC!CK40</f>
        <v>1381072.5631901918</v>
      </c>
      <c r="DP38" s="600">
        <f>DD38*IniBaseCC!CL40</f>
        <v>1415014.1209982946</v>
      </c>
      <c r="DQ38" s="600">
        <f>DE38*IniBaseCC!CM40</f>
        <v>1320154.5504813588</v>
      </c>
      <c r="DR38" s="600">
        <f>DF38*IniBaseCC!CN40</f>
        <v>1445862.4428778298</v>
      </c>
      <c r="DS38" s="600">
        <f>DG38*IniBaseCC!CO40</f>
        <v>1409886.9566726454</v>
      </c>
      <c r="DT38" s="600">
        <f>DH38*IniBaseCC!CP40</f>
        <v>1412347.7278884442</v>
      </c>
      <c r="DU38" s="603">
        <f>DI38*IniBaseCC!CQ40</f>
        <v>1475517.2470191247</v>
      </c>
      <c r="DV38" s="600">
        <f>DJ38*IniBaseCC!CR40</f>
        <v>1534110.9189733677</v>
      </c>
      <c r="DW38" s="600">
        <f>DK38*IniBaseCC!CS40</f>
        <v>1576534.2489954636</v>
      </c>
      <c r="DX38" s="601">
        <f>DL38*IniBaseCC!CT40</f>
        <v>1620957.6623866076</v>
      </c>
      <c r="DZ38" s="112" t="s">
        <v>33</v>
      </c>
      <c r="EA38" s="89">
        <f t="shared" si="7"/>
        <v>0.84478810079576916</v>
      </c>
      <c r="EB38" s="7">
        <f>IFERROR(AdjBaseCC!CO38/IniBaseCC!AA40,"")</f>
        <v>0.59233020356878296</v>
      </c>
      <c r="EC38" s="7">
        <f>IFERROR(AdjBaseCC!CP38/IniBaseCC!AB40,"")</f>
        <v>0.75642261091375074</v>
      </c>
      <c r="ED38" s="7">
        <f>IFERROR(AdjBaseCC!CQ38/IniBaseCC!AC40,"")</f>
        <v>0.84833717646340712</v>
      </c>
      <c r="EE38" s="7">
        <f>IFERROR(AdjBaseCC!CR38/IniBaseCC!AD40,"")</f>
        <v>0.92935166775798905</v>
      </c>
      <c r="EF38" s="7">
        <f>IFERROR(AdjBaseCC!CS38/IniBaseCC!AE40,"")</f>
        <v>0.80059780096761457</v>
      </c>
      <c r="EG38" s="7">
        <f>IFERROR(AdjBaseCC!CT38/IniBaseCC!AF40,"")</f>
        <v>0.88923124787608487</v>
      </c>
      <c r="EH38" s="10">
        <f t="shared" si="8"/>
        <v>0.86067894141213253</v>
      </c>
      <c r="EI38" s="7">
        <f>IFERROR(CU38/IniBaseCC!AG40,"")</f>
        <v>0.8687764777302075</v>
      </c>
      <c r="EJ38" s="7">
        <f>IFERROR(CW38/IniBaseCC!AI40,"")</f>
        <v>0.85098798086779559</v>
      </c>
      <c r="EK38" s="7">
        <f>IFERROR(CX38/IniBaseCC!AJ40,"")</f>
        <v>0.86059451562523703</v>
      </c>
      <c r="EL38" s="7">
        <f>IFERROR(CY38/IniBaseCC!AK40,"")</f>
        <v>0.86086006136030035</v>
      </c>
      <c r="EM38" s="19">
        <f>IFERROR(CZ38/IniBaseCC!AL40,"")</f>
        <v>0.86217567147712171</v>
      </c>
      <c r="EO38" s="107"/>
      <c r="EP38" s="107"/>
      <c r="EQ38" s="107"/>
      <c r="ER38" s="107"/>
      <c r="ES38" s="107"/>
    </row>
    <row r="39" spans="1:164" x14ac:dyDescent="0.25">
      <c r="A39" s="107">
        <v>37</v>
      </c>
      <c r="B39" s="112" t="s">
        <v>34</v>
      </c>
      <c r="C39" s="157">
        <v>315.92026800000002</v>
      </c>
      <c r="D39" s="158">
        <v>294.73338469999999</v>
      </c>
      <c r="E39" s="158">
        <v>305.69862440000003</v>
      </c>
      <c r="F39" s="158">
        <v>279.54732310000003</v>
      </c>
      <c r="G39" s="158">
        <v>301.10408769999998</v>
      </c>
      <c r="H39" s="158">
        <v>299.65479019999998</v>
      </c>
      <c r="I39" s="158">
        <v>312.45347170000002</v>
      </c>
      <c r="J39" s="158">
        <v>324.41077457002945</v>
      </c>
      <c r="K39" s="158">
        <v>306.72637300782992</v>
      </c>
      <c r="L39" s="157">
        <f t="shared" si="25"/>
        <v>311.62826787599124</v>
      </c>
      <c r="M39" s="158">
        <f t="shared" si="25"/>
        <v>313.05949706501451</v>
      </c>
      <c r="N39" s="159">
        <f t="shared" si="25"/>
        <v>314.49072625403778</v>
      </c>
      <c r="O39" s="158"/>
      <c r="P39" s="564">
        <f>INDEX(EquitySolution!$V$13:$BT$173,ROW(35:35),(1+EquitySolution!$CB$12))</f>
        <v>0.77601404533968021</v>
      </c>
      <c r="Q39" s="69">
        <f>INDEX(EquitySolution!$V$13:$BT$173,ROW(35:35),(1+EquitySolution!$CB$12))</f>
        <v>0.77601404533968021</v>
      </c>
      <c r="R39" s="69">
        <f>INDEX(EquitySolution!$V$13:$BT$173,ROW(35:35),(1+EquitySolution!$CB$12)+2)</f>
        <v>0.65</v>
      </c>
      <c r="S39" s="69">
        <f>INDEX(EquitySolution!$V$13:$BT$173,ROW(35:35),(1+EquitySolution!$CB$12)+3)</f>
        <v>0.65</v>
      </c>
      <c r="T39" s="69">
        <f>INDEX(EquitySolution!$V$13:$BT$173,ROW(35:35),(1+EquitySolution!$CB$12)+4)</f>
        <v>0.65</v>
      </c>
      <c r="U39" s="69">
        <f>INDEX(EquitySolution!$V$13:$BT$173,ROW(35:35),(1+EquitySolution!$CB$12)+5)</f>
        <v>0.65</v>
      </c>
      <c r="V39" s="2">
        <f>INDEX(EquitySolution!$V$13:$BT$173,ROW(35:35),(1+EquitySolution!$CB$12)+6)</f>
        <v>0.65</v>
      </c>
      <c r="W39" s="2">
        <f>INDEX(EquitySolution!$V$13:$BT$173,ROW(35:35),(1+EquitySolution!$CB$12)+6)</f>
        <v>0.65</v>
      </c>
      <c r="X39" s="2">
        <f>INDEX(EquitySolution!$V$13:$BT$173,ROW(35:35),(1+EquitySolution!$CB$12)+6)</f>
        <v>0.65</v>
      </c>
      <c r="Y39" s="350">
        <f>INDEX(EquitySolution!$V$13:$BT$173,ROW(35:35),(1+EquitySolution!$CB$12)+7)</f>
        <v>0.65</v>
      </c>
      <c r="Z39" s="2">
        <f>INDEX(EquitySolution!$V$13:$BT$173,ROW(35:35),(1+EquitySolution!$CB$12)+8)</f>
        <v>0.65</v>
      </c>
      <c r="AA39" s="2">
        <f>INDEX(EquitySolution!$V$13:$BT$173,ROW(35:35),(1+EquitySolution!$CB$12)+9)</f>
        <v>0.65</v>
      </c>
      <c r="AB39" s="3">
        <f>INDEX(EquitySolution!$V$13:$BT$173,ROW(35:35),(1+EquitySolution!$CB$12)+10)</f>
        <v>0.65</v>
      </c>
      <c r="AS39" s="112" t="s">
        <v>34</v>
      </c>
      <c r="AT39" s="600">
        <v>0</v>
      </c>
      <c r="AU39" s="600">
        <f>MAX(-(AdjBaseCC!$BU$1),(IniBaseCC!DW41-AF$9+IniBaseCC!DK41-AdjBaseCC!AF$7))</f>
        <v>3831.3111894968206</v>
      </c>
      <c r="AV39" s="600">
        <f>MAX(-(AdjBaseCC!$BU$1),(IniBaseCC!DX41-AG$9+IniBaseCC!DL41-AdjBaseCC!AG$7))</f>
        <v>1868.5299890597853</v>
      </c>
      <c r="AW39" s="600">
        <f>MAX(-(AdjBaseCC!$BU$1),(IniBaseCC!DY41-AH$9+IniBaseCC!DM41-AdjBaseCC!AH$7))</f>
        <v>258.47751882484408</v>
      </c>
      <c r="AX39" s="600">
        <f>MAX(-(AdjBaseCC!$BU$1),(IniBaseCC!DZ41-AI$9+IniBaseCC!DN41-AdjBaseCC!AI$7))</f>
        <v>-4000</v>
      </c>
      <c r="AY39" s="600">
        <f>MAX(-(AdjBaseCC!$BU$1),(IniBaseCC!EA41-AJ$9+IniBaseCC!DO41-AdjBaseCC!AJ$7))</f>
        <v>-4000</v>
      </c>
      <c r="AZ39" s="600">
        <f>MAX(-(AdjBaseCC!$BU$1),(IniBaseCC!EB41-AK$9+IniBaseCC!DP41-AdjBaseCC!AK$7))</f>
        <v>-4000</v>
      </c>
      <c r="BA39" s="601">
        <f>MAX(-(AdjBaseCC!$BU$1),(IniBaseCC!EC41-AL$9+IniBaseCC!DQ41-AdjBaseCC!AL$7))</f>
        <v>-4000</v>
      </c>
      <c r="BB39" s="600">
        <f>MAX(-(AdjBaseCC!$BU$1),(IniBaseCC!ED41-AM$9+IniBaseCC!DR41-AdjBaseCC!AM$7))</f>
        <v>-3583.5935675377932</v>
      </c>
      <c r="BC39" s="600">
        <f>MAX(-(AdjBaseCC!$BU$1),(IniBaseCC!EE41-AN$9+IniBaseCC!DS41-AdjBaseCC!AN$7))</f>
        <v>-3616.8027761631251</v>
      </c>
      <c r="BD39" s="600">
        <f>MAX(-(AdjBaseCC!$BU$1),(IniBaseCC!EF41-AO$9+IniBaseCC!DT41-AdjBaseCC!AO$7))</f>
        <v>-3648.8290329050487</v>
      </c>
      <c r="BE39" s="601">
        <f>MAX(-(AdjBaseCC!$BU$1),(IniBaseCC!EG41-AP$9+IniBaseCC!DU41-AdjBaseCC!AP$7))</f>
        <v>-3679.7344389536911</v>
      </c>
      <c r="BF39" s="600">
        <f>MAX((AdjBaseCC!AF$7+AdjBaseCC!AF$9)*IniBaseCC!CJ41-IniBaseCC!AA41,0)</f>
        <v>0</v>
      </c>
      <c r="BG39" s="600">
        <f>MAX((AdjBaseCC!AG$7+AdjBaseCC!AG$9)*IniBaseCC!CK41-IniBaseCC!AB41,0)</f>
        <v>0</v>
      </c>
      <c r="BH39" s="600">
        <f>MAX((AdjBaseCC!AH$7+AdjBaseCC!AH$9)*IniBaseCC!CL41-IniBaseCC!AC41,0)</f>
        <v>0</v>
      </c>
      <c r="BI39" s="600">
        <f>MAX((AdjBaseCC!AI$7+AdjBaseCC!AI$9)*IniBaseCC!CM41-IniBaseCC!AD41,0)</f>
        <v>884164.93913588021</v>
      </c>
      <c r="BJ39" s="600">
        <f>MAX((AdjBaseCC!AJ$7+AdjBaseCC!AJ$9)*IniBaseCC!CN41-IniBaseCC!AE41,0)</f>
        <v>875260.91211840883</v>
      </c>
      <c r="BK39" s="600">
        <f>MAX((AdjBaseCC!AK$7+AdjBaseCC!AK$9)*IniBaseCC!CO41-IniBaseCC!AF41,0)</f>
        <v>1324314.9828587603</v>
      </c>
      <c r="BL39" s="600">
        <f>MAX((AdjBaseCC!AL$7+AdjBaseCC!AL$9)*IniBaseCC!CP41-IniBaseCC!AG41,0)</f>
        <v>811269.92423759867</v>
      </c>
      <c r="BM39" s="600">
        <f>MAX((AdjBaseCC!AM$7+AdjBaseCC!AM$9)*IniBaseCC!CQ41-IniBaseCC!AH41,0)</f>
        <v>727469.49421017244</v>
      </c>
      <c r="BN39" s="603">
        <f>MAX((AdjBaseCC!AN$7+AdjBaseCC!AN$9)*IniBaseCC!CR41-IniBaseCC!AI41,0)</f>
        <v>747770.71625319403</v>
      </c>
      <c r="BO39" s="600">
        <f>MAX((AdjBaseCC!AO$7+AdjBaseCC!AO$9)*IniBaseCC!CS41-IniBaseCC!AJ41,0)</f>
        <v>768071.93829621095</v>
      </c>
      <c r="BP39" s="600">
        <f>MAX((AdjBaseCC!AP$7+AdjBaseCC!AP$9)*IniBaseCC!CT41-IniBaseCC!AK41,0)</f>
        <v>788373.16033922974</v>
      </c>
      <c r="BQ39" s="600">
        <f>MAX((AdjBaseCC!AQ$7+AdjBaseCC!AQ$9)*IniBaseCC!CU41-IniBaseCC!AL41,0)</f>
        <v>808674.38238224294</v>
      </c>
      <c r="BR39" s="603">
        <f>IFERROR(BF39/SUM(BF$5:BF$182)*BR$4/IniBaseCC!CK41,0)</f>
        <v>0</v>
      </c>
      <c r="BS39" s="600">
        <f>IFERROR(BG39/SUM(BG$5:BG$182)*BS$4/IniBaseCC!CL41,0)</f>
        <v>0</v>
      </c>
      <c r="BT39" s="600">
        <f>IFERROR(BH39/SUM(BH$5:BH$182)*BT$4/IniBaseCC!CM41,0)</f>
        <v>0</v>
      </c>
      <c r="BU39" s="600">
        <f>IFERROR(BI39/SUM(BI$5:BI$182)*BU$4/IniBaseCC!CN41,0)</f>
        <v>1174.4300134303401</v>
      </c>
      <c r="BV39" s="600">
        <f>IFERROR(BJ39/SUM(BJ$5:BJ$182)*BV$4/IniBaseCC!CO41,0)</f>
        <v>886.20341348280738</v>
      </c>
      <c r="BW39" s="600">
        <f>IFERROR(BK39/SUM(BK$5:BK$182)*BW$4/IniBaseCC!CP41,0)</f>
        <v>1749.6195720583014</v>
      </c>
      <c r="BX39" s="600">
        <f>IFERROR(BL39/SUM(BL$5:BL$182)*BX$4/IniBaseCC!CQ41,0)</f>
        <v>194.89338088853813</v>
      </c>
      <c r="BY39" s="603">
        <f>IFERROR(BM39/SUM(BM$5:BM$182)*BY$4/IniBaseCC!CR41,0)</f>
        <v>126.2930280825003</v>
      </c>
      <c r="BZ39" s="600">
        <f>IFERROR(BN39/SUM(BN$5:BN$182)*BZ$4/IniBaseCC!CS41,0)</f>
        <v>1124.4077777280381</v>
      </c>
      <c r="CA39" s="600">
        <f>IFERROR(BO39/SUM(BO$5:BO$182)*CA$4/IniBaseCC!CT41,0)</f>
        <v>1077.3383185144858</v>
      </c>
      <c r="CB39" s="600">
        <f>IFERROR(BP39/SUM(BP$5:BP$182)*CB$4/IniBaseCC!CU41,0)</f>
        <v>888.77016025154785</v>
      </c>
      <c r="CC39" s="603">
        <f>(IniBaseCC!CW41+AT39)*P39</f>
        <v>18579.821838132168</v>
      </c>
      <c r="CD39" s="600">
        <f>((IniBaseCC!CX41+AU39)-(BR39/Q39))*Q39</f>
        <v>21552.973133248775</v>
      </c>
      <c r="CE39" s="600">
        <f>((IniBaseCC!CY41+AV39)-(BS39/R39))*R39</f>
        <v>17485.852453101874</v>
      </c>
      <c r="CF39" s="600">
        <f>((IniBaseCC!CZ41+AW39)-(BT39/S39))*S39</f>
        <v>16513.095823938718</v>
      </c>
      <c r="CG39" s="600">
        <f>((IniBaseCC!DA41+AX39)-(BU39/T39))*T39</f>
        <v>12626.644621236223</v>
      </c>
      <c r="CH39" s="600">
        <f>((IniBaseCC!DB41+AY39)-(BV39/U39))*U39</f>
        <v>13445.075959975409</v>
      </c>
      <c r="CI39" s="600">
        <f>((IniBaseCC!DC41+AZ39)-(BW39/V39))*V39</f>
        <v>12861.962886093843</v>
      </c>
      <c r="CJ39" s="601">
        <f>((IniBaseCC!DD41+BA39)-(BX39/W39))*W39</f>
        <v>14710.607950239981</v>
      </c>
      <c r="CK39" s="600">
        <f>((IniBaseCC!DE41+BB39)-(BY39/Y39))*Y39</f>
        <v>15192.515006758191</v>
      </c>
      <c r="CL39" s="600">
        <f>((IniBaseCC!DF41+BC39)-(BZ39/Z39))*Z39</f>
        <v>14415.487489485071</v>
      </c>
      <c r="CM39" s="600">
        <f>((IniBaseCC!DG41+BD39)-(CA39/AA39))*AA39</f>
        <v>14675.768788408775</v>
      </c>
      <c r="CN39" s="601">
        <f>((IniBaseCC!DH41+BE39)-(CB39/AB39))*AB39</f>
        <v>15070.086826644172</v>
      </c>
      <c r="CO39" s="600">
        <f>CC39*IniBaseCC!CJ41</f>
        <v>2731233.8102054289</v>
      </c>
      <c r="CP39" s="600">
        <f>IniBaseCC!CJ41*CD39</f>
        <v>3168287.0505875698</v>
      </c>
      <c r="CQ39" s="600">
        <f>IniBaseCC!CK41*CE39</f>
        <v>2675335.4253245867</v>
      </c>
      <c r="CR39" s="600">
        <f>IniBaseCC!CL41*CF39</f>
        <v>2675121.5234780721</v>
      </c>
      <c r="CS39" s="600">
        <f>IniBaseCC!CM41*CG39</f>
        <v>2373809.1887924098</v>
      </c>
      <c r="CT39" s="600">
        <f>IniBaseCC!CN41*CH39</f>
        <v>2756240.5717949588</v>
      </c>
      <c r="CU39" s="600">
        <f>IniBaseCC!CO41*CI39</f>
        <v>2739598.0947379884</v>
      </c>
      <c r="CV39" s="601">
        <f>IniBaseCC!CP41*CJ39</f>
        <v>2971542.8059484763</v>
      </c>
      <c r="CW39" s="600">
        <f>IniBaseCC!CQ41*CK39</f>
        <v>3084080.5463719126</v>
      </c>
      <c r="CX39" s="600">
        <f>IniBaseCC!CR41*CL39</f>
        <v>2980389.0541652869</v>
      </c>
      <c r="CY39" s="600">
        <f>IniBaseCC!CS41*CM39</f>
        <v>3089222.8925085622</v>
      </c>
      <c r="CZ39" s="600">
        <f>IniBaseCC!CT41*CN39</f>
        <v>3228725.3809234938</v>
      </c>
      <c r="DA39" s="603">
        <f t="shared" si="5"/>
        <v>18579.821838132168</v>
      </c>
      <c r="DB39" s="600">
        <f t="shared" si="6"/>
        <v>21552.973133248775</v>
      </c>
      <c r="DC39" s="600">
        <f>IF(IniBaseCC!EI41&gt;IniBaseCC!EJ41,MIN((AdjBaseCC!DB39-(AdjBaseCC!$DG$1*(IniBaseCC!EI41-IniBaseCC!EJ41))),AdjBaseCC!CE39),MAX((AdjBaseCC!DB39-(AdjBaseCC!$DG$1*(IniBaseCC!EI41-IniBaseCC!EJ41))),AdjBaseCC!CE39))</f>
        <v>17485.852453101874</v>
      </c>
      <c r="DD39" s="600">
        <f>IF(IniBaseCC!EJ41&gt;IniBaseCC!EK41,MIN((AdjBaseCC!DC39-(AdjBaseCC!$DG$1*(IniBaseCC!EJ41-IniBaseCC!EK41))),AdjBaseCC!CF39),MAX((AdjBaseCC!DC39-(AdjBaseCC!$DG$1*(IniBaseCC!EJ41-IniBaseCC!EK41))),AdjBaseCC!CF39))</f>
        <v>16513.095823938718</v>
      </c>
      <c r="DE39" s="600">
        <f>IF(IniBaseCC!EK41&gt;IniBaseCC!EL41,MIN((AdjBaseCC!DD39-(AdjBaseCC!$DG$1*(IniBaseCC!EK41-IniBaseCC!EL41))),AdjBaseCC!CG39),MAX((AdjBaseCC!DD39-(AdjBaseCC!$DG$1*(IniBaseCC!EK41-IniBaseCC!EL41))),AdjBaseCC!CG39))</f>
        <v>12626.644621236223</v>
      </c>
      <c r="DF39" s="600">
        <f>IF(IniBaseCC!EL41&gt;IniBaseCC!EM41,MIN((AdjBaseCC!DE39-(AdjBaseCC!$DG$1*(IniBaseCC!EL41-IniBaseCC!EM41))),AdjBaseCC!CH39),MAX((AdjBaseCC!DE39-(AdjBaseCC!$DG$1*(IniBaseCC!EL41-IniBaseCC!EM41))),AdjBaseCC!CH39))</f>
        <v>13445.075959975409</v>
      </c>
      <c r="DG39" s="600">
        <f>IF(IniBaseCC!EM41&gt;IniBaseCC!EN41,MIN((AdjBaseCC!DF39-(AdjBaseCC!$DG$1*(IniBaseCC!EM41-IniBaseCC!EN41))),AdjBaseCC!CI39),MAX((AdjBaseCC!DF39-(AdjBaseCC!$DG$1*(IniBaseCC!EM41-IniBaseCC!EN41))),AdjBaseCC!CI39))</f>
        <v>12861.962886093843</v>
      </c>
      <c r="DH39" s="600">
        <f>IF(IniBaseCC!EN41&gt;IniBaseCC!EO41,MIN((AdjBaseCC!DG39-(AdjBaseCC!$DG$1*(IniBaseCC!EN41-IniBaseCC!EO41))),AdjBaseCC!CJ39),MAX((AdjBaseCC!DG39-(AdjBaseCC!$DG$1*(IniBaseCC!EN41-IniBaseCC!EO41))),AdjBaseCC!CJ39))</f>
        <v>14710.607950239981</v>
      </c>
      <c r="DI39" s="603">
        <f>IF(IniBaseCC!EO41&gt;IniBaseCC!EP41,MIN((AdjBaseCC!DH39-(AdjBaseCC!$DG$1*(IniBaseCC!EO41-IniBaseCC!EP41))),AdjBaseCC!CK39),MAX((AdjBaseCC!DH39-(AdjBaseCC!$DG$1*(IniBaseCC!EO41-IniBaseCC!EP41))),AdjBaseCC!CK39))</f>
        <v>15192.515006758191</v>
      </c>
      <c r="DJ39" s="600">
        <f>IF(IniBaseCC!EP41&gt;IniBaseCC!EQ41,MIN((AdjBaseCC!DI39-(AdjBaseCC!$DG$1*(IniBaseCC!EP41-IniBaseCC!EQ41))),AdjBaseCC!CL39),MAX((AdjBaseCC!DI39-(AdjBaseCC!$DG$1*(IniBaseCC!EP41-IniBaseCC!EQ41))),AdjBaseCC!CL39))</f>
        <v>15214.757209770174</v>
      </c>
      <c r="DK39" s="600">
        <f>IF(IniBaseCC!EQ41&gt;IniBaseCC!ER41,MIN((AdjBaseCC!DJ39-(AdjBaseCC!$DG$1*(IniBaseCC!EQ41-IniBaseCC!ER41))),AdjBaseCC!CM39),MAX((AdjBaseCC!DJ39-(AdjBaseCC!$DG$1*(IniBaseCC!EQ41-IniBaseCC!ER41))),AdjBaseCC!CM39))</f>
        <v>15236.207118806095</v>
      </c>
      <c r="DL39" s="600">
        <f>IF(IniBaseCC!ER41&gt;IniBaseCC!ES41,MIN((AdjBaseCC!DK39-(AdjBaseCC!$DG$1*(IniBaseCC!ER41-IniBaseCC!ES41))),AdjBaseCC!CN39),MAX((AdjBaseCC!DK39-(AdjBaseCC!$DG$1*(IniBaseCC!ER41-IniBaseCC!ES41))),AdjBaseCC!CN39))</f>
        <v>15256.906326765467</v>
      </c>
      <c r="DM39" s="603">
        <f>DA39*IniBaseCC!CJ41</f>
        <v>2731233.8102054289</v>
      </c>
      <c r="DN39" s="600">
        <f>DB39*IniBaseCC!CJ41</f>
        <v>3168287.0505875698</v>
      </c>
      <c r="DO39" s="600">
        <f>DC39*IniBaseCC!CK41</f>
        <v>2675335.4253245867</v>
      </c>
      <c r="DP39" s="600">
        <f>DD39*IniBaseCC!CL41</f>
        <v>2675121.5234780721</v>
      </c>
      <c r="DQ39" s="600">
        <f>DE39*IniBaseCC!CM41</f>
        <v>2373809.1887924098</v>
      </c>
      <c r="DR39" s="600">
        <f>DF39*IniBaseCC!CN41</f>
        <v>2756240.5717949588</v>
      </c>
      <c r="DS39" s="600">
        <f>DG39*IniBaseCC!CO41</f>
        <v>2739598.0947379884</v>
      </c>
      <c r="DT39" s="600">
        <f>DH39*IniBaseCC!CP41</f>
        <v>2971542.8059484763</v>
      </c>
      <c r="DU39" s="603">
        <f>DI39*IniBaseCC!CQ41</f>
        <v>3084080.5463719126</v>
      </c>
      <c r="DV39" s="600">
        <f>DJ39*IniBaseCC!CR41</f>
        <v>3145637.3489177916</v>
      </c>
      <c r="DW39" s="600">
        <f>DK39*IniBaseCC!CS41</f>
        <v>3207194.1514636711</v>
      </c>
      <c r="DX39" s="601">
        <f>DL39*IniBaseCC!CT41</f>
        <v>3268750.9540095502</v>
      </c>
      <c r="DZ39" s="112" t="s">
        <v>34</v>
      </c>
      <c r="EA39" s="89">
        <f t="shared" si="7"/>
        <v>0.63639633529563244</v>
      </c>
      <c r="EB39" s="7">
        <f>IFERROR(AdjBaseCC!CO39/IniBaseCC!AA41,"")</f>
        <v>0.6503676275151794</v>
      </c>
      <c r="EC39" s="7">
        <f>IFERROR(AdjBaseCC!CP39/IniBaseCC!AB41,"")</f>
        <v>0.74722182732191933</v>
      </c>
      <c r="ED39" s="7">
        <f>IFERROR(AdjBaseCC!CQ39/IniBaseCC!AC41,"")</f>
        <v>0.63016830458271289</v>
      </c>
      <c r="EE39" s="7">
        <f>IFERROR(AdjBaseCC!CR39/IniBaseCC!AD41,"")</f>
        <v>0.66914104789433304</v>
      </c>
      <c r="EF39" s="7">
        <f>IFERROR(AdjBaseCC!CS39/IniBaseCC!AE41,"")</f>
        <v>0.51526686278894862</v>
      </c>
      <c r="EG39" s="7">
        <f>IFERROR(AdjBaseCC!CT39/IniBaseCC!AF41,"")</f>
        <v>0.62018363389024811</v>
      </c>
      <c r="EH39" s="10">
        <f t="shared" si="8"/>
        <v>0.5869736526874656</v>
      </c>
      <c r="EI39" s="7">
        <f>IFERROR(CU39/IniBaseCC!AG41,"")</f>
        <v>0.57832896562047409</v>
      </c>
      <c r="EJ39" s="7">
        <f>IFERROR(CW39/IniBaseCC!AI41,"")</f>
        <v>0.61318557186517164</v>
      </c>
      <c r="EK39" s="7">
        <f>IFERROR(CX39/IniBaseCC!AJ41,"")</f>
        <v>0.57525242933454401</v>
      </c>
      <c r="EL39" s="7">
        <f>IFERROR(CY39/IniBaseCC!AK41,"")</f>
        <v>0.57932875079715662</v>
      </c>
      <c r="EM39" s="19">
        <f>IFERROR(CZ39/IniBaseCC!AL41,"")</f>
        <v>0.58877254581998151</v>
      </c>
      <c r="EO39" s="107"/>
      <c r="EP39" s="107"/>
      <c r="EQ39" s="107"/>
      <c r="ER39" s="107"/>
      <c r="ES39" s="107"/>
    </row>
    <row r="40" spans="1:164" x14ac:dyDescent="0.25">
      <c r="A40" s="107">
        <v>40</v>
      </c>
      <c r="B40" s="112" t="s">
        <v>35</v>
      </c>
      <c r="C40" s="157">
        <v>241.63233959999999</v>
      </c>
      <c r="D40" s="158">
        <v>228.39130800000001</v>
      </c>
      <c r="E40" s="158">
        <v>236.2160863</v>
      </c>
      <c r="F40" s="158">
        <v>220.4686604</v>
      </c>
      <c r="G40" s="158">
        <v>219.3684437</v>
      </c>
      <c r="H40" s="158">
        <v>223.77064189999999</v>
      </c>
      <c r="I40" s="158">
        <v>211.70852060000001</v>
      </c>
      <c r="J40" s="158">
        <v>221.15056721569704</v>
      </c>
      <c r="K40" s="158">
        <v>233.35189936187325</v>
      </c>
      <c r="L40" s="157">
        <f t="shared" si="25"/>
        <v>217.84895746372285</v>
      </c>
      <c r="M40" s="158">
        <f t="shared" si="25"/>
        <v>216.17300524363282</v>
      </c>
      <c r="N40" s="159">
        <f t="shared" si="25"/>
        <v>214.49705302354232</v>
      </c>
      <c r="O40" s="158"/>
      <c r="P40" s="564">
        <f>INDEX(EquitySolution!$V$13:$BT$173,ROW(36:36),(1+EquitySolution!$CB$12))</f>
        <v>0.85294390065838532</v>
      </c>
      <c r="Q40" s="69">
        <f>INDEX(EquitySolution!$V$13:$BT$173,ROW(36:36),(1+EquitySolution!$CB$12))</f>
        <v>0.85294390065838532</v>
      </c>
      <c r="R40" s="69">
        <f>INDEX(EquitySolution!$V$13:$BT$173,ROW(36:36),(1+EquitySolution!$CB$12)+2)</f>
        <v>0.87907474928157159</v>
      </c>
      <c r="S40" s="69">
        <f>INDEX(EquitySolution!$V$13:$BT$173,ROW(36:36),(1+EquitySolution!$CB$12)+3)</f>
        <v>0.885701242526024</v>
      </c>
      <c r="T40" s="69">
        <f>INDEX(EquitySolution!$V$13:$BT$173,ROW(36:36),(1+EquitySolution!$CB$12)+4)</f>
        <v>0.88178532100943396</v>
      </c>
      <c r="U40" s="69">
        <f>INDEX(EquitySolution!$V$13:$BT$173,ROW(36:36),(1+EquitySolution!$CB$12)+5)</f>
        <v>0.88966614287408874</v>
      </c>
      <c r="V40" s="2">
        <f>INDEX(EquitySolution!$V$13:$BT$173,ROW(36:36),(1+EquitySolution!$CB$12)+6)</f>
        <v>0.89021674789869909</v>
      </c>
      <c r="W40" s="2">
        <f>INDEX(EquitySolution!$V$13:$BT$173,ROW(36:36),(1+EquitySolution!$CB$12)+6)</f>
        <v>0.89021674789869909</v>
      </c>
      <c r="X40" s="2">
        <f>INDEX(EquitySolution!$V$13:$BT$173,ROW(36:36),(1+EquitySolution!$CB$12)+6)</f>
        <v>0.89021674789869909</v>
      </c>
      <c r="Y40" s="350">
        <f>INDEX(EquitySolution!$V$13:$BT$173,ROW(36:36),(1+EquitySolution!$CB$12)+7)</f>
        <v>0.88801366149921934</v>
      </c>
      <c r="Z40" s="2">
        <f>INDEX(EquitySolution!$V$13:$BT$173,ROW(36:36),(1+EquitySolution!$CB$12)+8)</f>
        <v>0.89405016739413889</v>
      </c>
      <c r="AA40" s="2">
        <f>INDEX(EquitySolution!$V$13:$BT$173,ROW(36:36),(1+EquitySolution!$CB$12)+9)</f>
        <v>0.89521293595093332</v>
      </c>
      <c r="AB40" s="3">
        <f>INDEX(EquitySolution!$V$13:$BT$173,ROW(36:36),(1+EquitySolution!$CB$12)+10)</f>
        <v>0.88321870746826137</v>
      </c>
      <c r="AS40" s="112" t="s">
        <v>35</v>
      </c>
      <c r="AT40" s="600">
        <v>0</v>
      </c>
      <c r="AU40" s="600">
        <f>MAX(-(AdjBaseCC!$BU$1),(IniBaseCC!DW42-AF$9+IniBaseCC!DK42-AdjBaseCC!AF$7))</f>
        <v>-606.39248397256779</v>
      </c>
      <c r="AV40" s="600">
        <f>MAX(-(AdjBaseCC!$BU$1),(IniBaseCC!DX42-AG$9+IniBaseCC!DL42-AdjBaseCC!AG$7))</f>
        <v>-184.50334427354937</v>
      </c>
      <c r="AW40" s="600">
        <f>MAX(-(AdjBaseCC!$BU$1),(IniBaseCC!DY42-AH$9+IniBaseCC!DM42-AdjBaseCC!AH$7))</f>
        <v>801.6959647217227</v>
      </c>
      <c r="AX40" s="600">
        <f>MAX(-(AdjBaseCC!$BU$1),(IniBaseCC!DZ42-AI$9+IniBaseCC!DN42-AdjBaseCC!AI$7))</f>
        <v>3973.7684439230129</v>
      </c>
      <c r="AY40" s="600">
        <f>MAX(-(AdjBaseCC!$BU$1),(IniBaseCC!EA42-AJ$9+IniBaseCC!DO42-AdjBaseCC!AJ$7))</f>
        <v>10054.026677238888</v>
      </c>
      <c r="AZ40" s="600">
        <f>MAX(-(AdjBaseCC!$BU$1),(IniBaseCC!EB42-AK$9+IniBaseCC!DP42-AdjBaseCC!AK$7))</f>
        <v>13818.948437282819</v>
      </c>
      <c r="BA40" s="601">
        <f>MAX(-(AdjBaseCC!$BU$1),(IniBaseCC!EC42-AL$9+IniBaseCC!DQ42-AdjBaseCC!AL$7))</f>
        <v>1984.3883422364888</v>
      </c>
      <c r="BB40" s="600">
        <f>MAX(-(AdjBaseCC!$BU$1),(IniBaseCC!ED42-AM$9+IniBaseCC!DR42-AdjBaseCC!AM$7))</f>
        <v>4641.3346960090039</v>
      </c>
      <c r="BC40" s="600">
        <f>MAX(-(AdjBaseCC!$BU$1),(IniBaseCC!EE42-AN$9+IniBaseCC!DS42-AdjBaseCC!AN$7))</f>
        <v>4684.6822463280796</v>
      </c>
      <c r="BD40" s="600">
        <f>MAX(-(AdjBaseCC!$BU$1),(IniBaseCC!EF42-AO$9+IniBaseCC!DT42-AdjBaseCC!AO$7))</f>
        <v>4726.4857048602062</v>
      </c>
      <c r="BE40" s="601">
        <f>MAX(-(AdjBaseCC!$BU$1),(IniBaseCC!EG42-AP$9+IniBaseCC!DU42-AdjBaseCC!AP$7))</f>
        <v>4766.826131485248</v>
      </c>
      <c r="BF40" s="600">
        <f>MAX((AdjBaseCC!AF$7+AdjBaseCC!AF$9)*IniBaseCC!CJ42-IniBaseCC!AA42,0)</f>
        <v>60639.248397256713</v>
      </c>
      <c r="BG40" s="600">
        <f>MAX((AdjBaseCC!AG$7+AdjBaseCC!AG$9)*IniBaseCC!CK42-IniBaseCC!AB42,0)</f>
        <v>16605.300984619185</v>
      </c>
      <c r="BH40" s="600">
        <f>MAX((AdjBaseCC!AH$7+AdjBaseCC!AH$9)*IniBaseCC!CL42-IniBaseCC!AC42,0)</f>
        <v>0</v>
      </c>
      <c r="BI40" s="600">
        <f>MAX((AdjBaseCC!AI$7+AdjBaseCC!AI$9)*IniBaseCC!CM42-IniBaseCC!AD42,0)</f>
        <v>0</v>
      </c>
      <c r="BJ40" s="600">
        <f>MAX((AdjBaseCC!AJ$7+AdjBaseCC!AJ$9)*IniBaseCC!CN42-IniBaseCC!AE42,0)</f>
        <v>0</v>
      </c>
      <c r="BK40" s="600">
        <f>MAX((AdjBaseCC!AK$7+AdjBaseCC!AK$9)*IniBaseCC!CO42-IniBaseCC!AF42,0)</f>
        <v>0</v>
      </c>
      <c r="BL40" s="600">
        <f>MAX((AdjBaseCC!AL$7+AdjBaseCC!AL$9)*IniBaseCC!CP42-IniBaseCC!AG42,0)</f>
        <v>0</v>
      </c>
      <c r="BM40" s="600">
        <f>MAX((AdjBaseCC!AM$7+AdjBaseCC!AM$9)*IniBaseCC!CQ42-IniBaseCC!AH42,0)</f>
        <v>0</v>
      </c>
      <c r="BN40" s="603">
        <f>MAX((AdjBaseCC!AN$7+AdjBaseCC!AN$9)*IniBaseCC!CR42-IniBaseCC!AI42,0)</f>
        <v>0</v>
      </c>
      <c r="BO40" s="600">
        <f>MAX((AdjBaseCC!AO$7+AdjBaseCC!AO$9)*IniBaseCC!CS42-IniBaseCC!AJ42,0)</f>
        <v>0</v>
      </c>
      <c r="BP40" s="600">
        <f>MAX((AdjBaseCC!AP$7+AdjBaseCC!AP$9)*IniBaseCC!CT42-IniBaseCC!AK42,0)</f>
        <v>0</v>
      </c>
      <c r="BQ40" s="600">
        <f>MAX((AdjBaseCC!AQ$7+AdjBaseCC!AQ$9)*IniBaseCC!CU42-IniBaseCC!AL42,0)</f>
        <v>0</v>
      </c>
      <c r="BR40" s="603">
        <f>IFERROR(BF40/SUM(BF$5:BF$182)*BR$4/IniBaseCC!CK42,0)</f>
        <v>721.06802740070179</v>
      </c>
      <c r="BS40" s="600">
        <f>IFERROR(BG40/SUM(BG$5:BG$182)*BS$4/IniBaseCC!CL42,0)</f>
        <v>81.653126153345781</v>
      </c>
      <c r="BT40" s="600">
        <f>IFERROR(BH40/SUM(BH$5:BH$182)*BT$4/IniBaseCC!CM42,0)</f>
        <v>0</v>
      </c>
      <c r="BU40" s="600">
        <f>IFERROR(BI40/SUM(BI$5:BI$182)*BU$4/IniBaseCC!CN42,0)</f>
        <v>0</v>
      </c>
      <c r="BV40" s="600">
        <f>IFERROR(BJ40/SUM(BJ$5:BJ$182)*BV$4/IniBaseCC!CO42,0)</f>
        <v>0</v>
      </c>
      <c r="BW40" s="600">
        <f>IFERROR(BK40/SUM(BK$5:BK$182)*BW$4/IniBaseCC!CP42,0)</f>
        <v>0</v>
      </c>
      <c r="BX40" s="600">
        <f>IFERROR(BL40/SUM(BL$5:BL$182)*BX$4/IniBaseCC!CQ42,0)</f>
        <v>0</v>
      </c>
      <c r="BY40" s="603">
        <f>IFERROR(BM40/SUM(BM$5:BM$182)*BY$4/IniBaseCC!CR42,0)</f>
        <v>0</v>
      </c>
      <c r="BZ40" s="600">
        <f>IFERROR(BN40/SUM(BN$5:BN$182)*BZ$4/IniBaseCC!CS42,0)</f>
        <v>0</v>
      </c>
      <c r="CA40" s="600">
        <f>IFERROR(BO40/SUM(BO$5:BO$182)*CA$4/IniBaseCC!CT42,0)</f>
        <v>0</v>
      </c>
      <c r="CB40" s="600">
        <f>IFERROR(BP40/SUM(BP$5:BP$182)*CB$4/IniBaseCC!CU42,0)</f>
        <v>0</v>
      </c>
      <c r="CC40" s="603">
        <f>(IniBaseCC!CW42+AT40)*P40</f>
        <v>20421.725363511228</v>
      </c>
      <c r="CD40" s="600">
        <f>((IniBaseCC!CX42+AU40)-(BR40/Q40))*Q40</f>
        <v>19183.438565501037</v>
      </c>
      <c r="CE40" s="600">
        <f>((IniBaseCC!CY42+AV40)-(BS40/R40))*R40</f>
        <v>21761.840743672383</v>
      </c>
      <c r="CF40" s="600">
        <f>((IniBaseCC!CZ42+AW40)-(BT40/S40))*S40</f>
        <v>22982.159235899802</v>
      </c>
      <c r="CG40" s="600">
        <f>((IniBaseCC!DA42+AX40)-(BU40/T40))*T40</f>
        <v>25753.590470063569</v>
      </c>
      <c r="CH40" s="600">
        <f>((IniBaseCC!DB42+AY40)-(BV40/U40))*U40</f>
        <v>32118.859463689529</v>
      </c>
      <c r="CI40" s="600">
        <f>((IniBaseCC!DC42+AZ40)-(BW40/V40))*V40</f>
        <v>35874.226971196949</v>
      </c>
      <c r="CJ40" s="601">
        <f>((IniBaseCC!DD42+BA40)-(BX40/W40))*W40</f>
        <v>25741.444144799363</v>
      </c>
      <c r="CK40" s="600">
        <f>((IniBaseCC!DE42+BB40)-(BY40/Y40))*Y40</f>
        <v>28232.019144146056</v>
      </c>
      <c r="CL40" s="600">
        <f>((IniBaseCC!DF42+BC40)-(BZ40/Z40))*Z40</f>
        <v>28796.476327730918</v>
      </c>
      <c r="CM40" s="600">
        <f>((IniBaseCC!DG42+BD40)-(CA40/AA40))*AA40</f>
        <v>29193.667424428393</v>
      </c>
      <c r="CN40" s="601">
        <f>((IniBaseCC!DH42+BE40)-(CB40/AB40))*AB40</f>
        <v>29145.023449016797</v>
      </c>
      <c r="CO40" s="600">
        <f>CC40*IniBaseCC!CJ42</f>
        <v>2042172.5363511229</v>
      </c>
      <c r="CP40" s="600">
        <f>IniBaseCC!CJ42*CD40</f>
        <v>1918343.8565501038</v>
      </c>
      <c r="CQ40" s="600">
        <f>IniBaseCC!CK42*CE40</f>
        <v>1958565.6669305144</v>
      </c>
      <c r="CR40" s="600">
        <f>IniBaseCC!CL42*CF40</f>
        <v>1953483.5350514832</v>
      </c>
      <c r="CS40" s="600">
        <f>IniBaseCC!CM42*CG40</f>
        <v>2343576.732775785</v>
      </c>
      <c r="CT40" s="600">
        <f>IniBaseCC!CN42*CH40</f>
        <v>2697984.1949499203</v>
      </c>
      <c r="CU40" s="600">
        <f>IniBaseCC!CO42*CI40</f>
        <v>3336303.1083213161</v>
      </c>
      <c r="CV40" s="601">
        <f>IniBaseCC!CP42*CJ40</f>
        <v>2857300.3000727291</v>
      </c>
      <c r="CW40" s="600">
        <f>IniBaseCC!CQ42*CK40</f>
        <v>3161986.1441443581</v>
      </c>
      <c r="CX40" s="600">
        <f>IniBaseCC!CR42*CL40</f>
        <v>3284769.9549022969</v>
      </c>
      <c r="CY40" s="600">
        <f>IniBaseCC!CS42*CM40</f>
        <v>3390463.1185280606</v>
      </c>
      <c r="CZ40" s="600">
        <f>IniBaseCC!CT42*CN40</f>
        <v>3445099.3211752982</v>
      </c>
      <c r="DA40" s="603">
        <f t="shared" si="5"/>
        <v>20421.725363511228</v>
      </c>
      <c r="DB40" s="600">
        <f t="shared" si="6"/>
        <v>19183.438565501037</v>
      </c>
      <c r="DC40" s="600">
        <f>IF(IniBaseCC!EI42&gt;IniBaseCC!EJ42,MIN((AdjBaseCC!DB40-(AdjBaseCC!$DG$1*(IniBaseCC!EI42-IniBaseCC!EJ42))),AdjBaseCC!CE40),MAX((AdjBaseCC!DB40-(AdjBaseCC!$DG$1*(IniBaseCC!EI42-IniBaseCC!EJ42))),AdjBaseCC!CE40))</f>
        <v>21761.840743672383</v>
      </c>
      <c r="DD40" s="600">
        <f>IF(IniBaseCC!EJ42&gt;IniBaseCC!EK42,MIN((AdjBaseCC!DC40-(AdjBaseCC!$DG$1*(IniBaseCC!EJ42-IniBaseCC!EK42))),AdjBaseCC!CF40),MAX((AdjBaseCC!DC40-(AdjBaseCC!$DG$1*(IniBaseCC!EJ42-IniBaseCC!EK42))),AdjBaseCC!CF40))</f>
        <v>22982.159235899802</v>
      </c>
      <c r="DE40" s="600">
        <f>IF(IniBaseCC!EK42&gt;IniBaseCC!EL42,MIN((AdjBaseCC!DD40-(AdjBaseCC!$DG$1*(IniBaseCC!EK42-IniBaseCC!EL42))),AdjBaseCC!CG40),MAX((AdjBaseCC!DD40-(AdjBaseCC!$DG$1*(IniBaseCC!EK42-IniBaseCC!EL42))),AdjBaseCC!CG40))</f>
        <v>25753.590470063569</v>
      </c>
      <c r="DF40" s="600">
        <f>IF(IniBaseCC!EL42&gt;IniBaseCC!EM42,MIN((AdjBaseCC!DE40-(AdjBaseCC!$DG$1*(IniBaseCC!EL42-IniBaseCC!EM42))),AdjBaseCC!CH40),MAX((AdjBaseCC!DE40-(AdjBaseCC!$DG$1*(IniBaseCC!EL42-IniBaseCC!EM42))),AdjBaseCC!CH40))</f>
        <v>32118.859463689529</v>
      </c>
      <c r="DG40" s="600">
        <f>IF(IniBaseCC!EM42&gt;IniBaseCC!EN42,MIN((AdjBaseCC!DF40-(AdjBaseCC!$DG$1*(IniBaseCC!EM42-IniBaseCC!EN42))),AdjBaseCC!CI40),MAX((AdjBaseCC!DF40-(AdjBaseCC!$DG$1*(IniBaseCC!EM42-IniBaseCC!EN42))),AdjBaseCC!CI40))</f>
        <v>35874.226971196949</v>
      </c>
      <c r="DH40" s="600">
        <f>IF(IniBaseCC!EN42&gt;IniBaseCC!EO42,MIN((AdjBaseCC!DG40-(AdjBaseCC!$DG$1*(IniBaseCC!EN42-IniBaseCC!EO42))),AdjBaseCC!CJ40),MAX((AdjBaseCC!DG40-(AdjBaseCC!$DG$1*(IniBaseCC!EN42-IniBaseCC!EO42))),AdjBaseCC!CJ40))</f>
        <v>25741.444144799363</v>
      </c>
      <c r="DI40" s="603">
        <f>IF(IniBaseCC!EO42&gt;IniBaseCC!EP42,MIN((AdjBaseCC!DH40-(AdjBaseCC!$DG$1*(IniBaseCC!EO42-IniBaseCC!EP42))),AdjBaseCC!CK40),MAX((AdjBaseCC!DH40-(AdjBaseCC!$DG$1*(IniBaseCC!EO42-IniBaseCC!EP42))),AdjBaseCC!CK40))</f>
        <v>28232.019144146056</v>
      </c>
      <c r="DJ40" s="600">
        <f>IF(IniBaseCC!EP42&gt;IniBaseCC!EQ42,MIN((AdjBaseCC!DI40-(AdjBaseCC!$DG$1*(IniBaseCC!EP42-IniBaseCC!EQ42))),AdjBaseCC!CL40),MAX((AdjBaseCC!DI40-(AdjBaseCC!$DG$1*(IniBaseCC!EP42-IniBaseCC!EQ42))),AdjBaseCC!CL40))</f>
        <v>28796.476327730918</v>
      </c>
      <c r="DK40" s="600">
        <f>IF(IniBaseCC!EQ42&gt;IniBaseCC!ER42,MIN((AdjBaseCC!DJ40-(AdjBaseCC!$DG$1*(IniBaseCC!EQ42-IniBaseCC!ER42))),AdjBaseCC!CM40),MAX((AdjBaseCC!DJ40-(AdjBaseCC!$DG$1*(IniBaseCC!EQ42-IniBaseCC!ER42))),AdjBaseCC!CM40))</f>
        <v>29193.667424428393</v>
      </c>
      <c r="DL40" s="600">
        <f>IF(IniBaseCC!ER42&gt;IniBaseCC!ES42,MIN((AdjBaseCC!DK40-(AdjBaseCC!$DG$1*(IniBaseCC!ER42-IniBaseCC!ES42))),AdjBaseCC!CN40),MAX((AdjBaseCC!DK40-(AdjBaseCC!$DG$1*(IniBaseCC!ER42-IniBaseCC!ES42))),AdjBaseCC!CN40))</f>
        <v>29219.710069838293</v>
      </c>
      <c r="DM40" s="603">
        <f>DA40*IniBaseCC!CJ42</f>
        <v>2042172.5363511229</v>
      </c>
      <c r="DN40" s="600">
        <f>DB40*IniBaseCC!CJ42</f>
        <v>1918343.8565501038</v>
      </c>
      <c r="DO40" s="600">
        <f>DC40*IniBaseCC!CK42</f>
        <v>1958565.6669305144</v>
      </c>
      <c r="DP40" s="600">
        <f>DD40*IniBaseCC!CL42</f>
        <v>1953483.5350514832</v>
      </c>
      <c r="DQ40" s="600">
        <f>DE40*IniBaseCC!CM42</f>
        <v>2343576.732775785</v>
      </c>
      <c r="DR40" s="600">
        <f>DF40*IniBaseCC!CN42</f>
        <v>2697984.1949499203</v>
      </c>
      <c r="DS40" s="600">
        <f>DG40*IniBaseCC!CO42</f>
        <v>3336303.1083213161</v>
      </c>
      <c r="DT40" s="600">
        <f>DH40*IniBaseCC!CP42</f>
        <v>2857300.3000727291</v>
      </c>
      <c r="DU40" s="603">
        <f>DI40*IniBaseCC!CQ42</f>
        <v>3161986.1441443581</v>
      </c>
      <c r="DV40" s="600">
        <f>DJ40*IniBaseCC!CR42</f>
        <v>3284769.9549022969</v>
      </c>
      <c r="DW40" s="600">
        <f>DK40*IniBaseCC!CS42</f>
        <v>3390463.1185280606</v>
      </c>
      <c r="DX40" s="601">
        <f>DL40*IniBaseCC!CT42</f>
        <v>3453927.6834905013</v>
      </c>
      <c r="DZ40" s="112" t="s">
        <v>35</v>
      </c>
      <c r="EA40" s="89">
        <f t="shared" si="7"/>
        <v>0.77530243664833942</v>
      </c>
      <c r="EB40" s="7">
        <f>IFERROR(AdjBaseCC!CO40/IniBaseCC!AA42,"")</f>
        <v>0.84630414991791414</v>
      </c>
      <c r="EC40" s="7">
        <f>IFERROR(AdjBaseCC!CP40/IniBaseCC!AB42,"")</f>
        <v>0.83066872285280691</v>
      </c>
      <c r="ED40" s="7">
        <f>IFERROR(AdjBaseCC!CQ40/IniBaseCC!AC42,"")</f>
        <v>0.86139491023519865</v>
      </c>
      <c r="EE40" s="7">
        <f>IFERROR(AdjBaseCC!CR40/IniBaseCC!AD42,"")</f>
        <v>0.7169502017465631</v>
      </c>
      <c r="EF40" s="7">
        <f>IFERROR(AdjBaseCC!CS40/IniBaseCC!AE42,"")</f>
        <v>0.75821626938614317</v>
      </c>
      <c r="EG40" s="7">
        <f>IFERROR(AdjBaseCC!CT40/IniBaseCC!AF42,"")</f>
        <v>0.70928207902098528</v>
      </c>
      <c r="EH40" s="10">
        <f t="shared" si="8"/>
        <v>0.88772352383385389</v>
      </c>
      <c r="EI40" s="7">
        <f>IFERROR(CU40/IniBaseCC!AG42,"")</f>
        <v>1.0205508235614833</v>
      </c>
      <c r="EJ40" s="7">
        <f>IFERROR(CW40/IniBaseCC!AI42,"")</f>
        <v>0.84956428519321725</v>
      </c>
      <c r="EK40" s="7">
        <f>IFERROR(CX40/IniBaseCC!AJ42,"")</f>
        <v>0.85737989554586824</v>
      </c>
      <c r="EL40" s="7">
        <f>IFERROR(CY40/IniBaseCC!AK42,"")</f>
        <v>0.86042477593088595</v>
      </c>
      <c r="EM40" s="19">
        <f>IFERROR(CZ40/IniBaseCC!AL42,"")</f>
        <v>0.8506978389378147</v>
      </c>
      <c r="EO40" s="107"/>
      <c r="EP40" s="107"/>
      <c r="EQ40" s="107"/>
      <c r="ER40" s="107"/>
      <c r="ES40" s="107"/>
    </row>
    <row r="41" spans="1:164" s="118" customFormat="1" x14ac:dyDescent="0.25">
      <c r="A41" s="107">
        <v>41</v>
      </c>
      <c r="B41" s="60" t="s">
        <v>36</v>
      </c>
      <c r="C41" s="157">
        <v>239.32711470000001</v>
      </c>
      <c r="D41" s="158">
        <v>224.20943</v>
      </c>
      <c r="E41" s="158">
        <v>232.62579220000001</v>
      </c>
      <c r="F41" s="158">
        <v>218.830027</v>
      </c>
      <c r="G41" s="158">
        <v>220.71259040000001</v>
      </c>
      <c r="H41" s="158">
        <v>217.01915679999999</v>
      </c>
      <c r="I41" s="158">
        <v>220.73089619999999</v>
      </c>
      <c r="J41" s="158">
        <v>228.95836984509722</v>
      </c>
      <c r="K41" s="158">
        <v>231.53009055287811</v>
      </c>
      <c r="L41" s="157">
        <f t="shared" si="25"/>
        <v>222.44855702867517</v>
      </c>
      <c r="M41" s="158">
        <f t="shared" si="25"/>
        <v>221.73952470778863</v>
      </c>
      <c r="N41" s="159">
        <f t="shared" si="25"/>
        <v>221.0304923869021</v>
      </c>
      <c r="O41" s="158"/>
      <c r="P41" s="564">
        <f>INDEX(EquitySolution!$V$13:$BT$173,ROW(37:37),(1+EquitySolution!$CB$12))</f>
        <v>0.84750336392005143</v>
      </c>
      <c r="Q41" s="69">
        <f>INDEX(EquitySolution!$V$13:$BT$173,ROW(37:37),(1+EquitySolution!$CB$12))</f>
        <v>0.84750336392005143</v>
      </c>
      <c r="R41" s="300">
        <f>INDEX(EquitySolution!$V$13:$BT$173,ROW(37:37),(1+EquitySolution!$CB$12)+2)</f>
        <v>0.88022840238717948</v>
      </c>
      <c r="S41" s="300">
        <f>INDEX(EquitySolution!$V$13:$BT$173,ROW(37:37),(1+EquitySolution!$CB$12)+3)</f>
        <v>0.88779406936559768</v>
      </c>
      <c r="T41" s="300">
        <f>INDEX(EquitySolution!$V$13:$BT$173,ROW(37:37),(1+EquitySolution!$CB$12)+4)</f>
        <v>0.88358208883825229</v>
      </c>
      <c r="U41" s="300">
        <f>INDEX(EquitySolution!$V$13:$BT$173,ROW(37:37),(1+EquitySolution!$CB$12)+5)</f>
        <v>0.89048619930800244</v>
      </c>
      <c r="V41" s="2">
        <f>INDEX(EquitySolution!$V$13:$BT$173,ROW(37:37),(1+EquitySolution!$CB$12)+6)</f>
        <v>0.88954406775592965</v>
      </c>
      <c r="W41" s="2">
        <f>INDEX(EquitySolution!$V$13:$BT$173,ROW(37:37),(1+EquitySolution!$CB$12)+6)</f>
        <v>0.88954406775592965</v>
      </c>
      <c r="X41" s="2">
        <f>INDEX(EquitySolution!$V$13:$BT$173,ROW(37:37),(1+EquitySolution!$CB$12)+6)</f>
        <v>0.88954406775592965</v>
      </c>
      <c r="Y41" s="567">
        <f>INDEX(EquitySolution!$V$13:$BT$173,ROW(37:37),(1+EquitySolution!$CB$12)+7)</f>
        <v>0.89139245189536731</v>
      </c>
      <c r="Z41" s="372">
        <f>INDEX(EquitySolution!$V$13:$BT$173,ROW(37:37),(1+EquitySolution!$CB$12)+8)</f>
        <v>0.88953490659207934</v>
      </c>
      <c r="AA41" s="372">
        <f>INDEX(EquitySolution!$V$13:$BT$173,ROW(37:37),(1+EquitySolution!$CB$12)+9)</f>
        <v>0.89337720610490334</v>
      </c>
      <c r="AB41" s="371">
        <f>INDEX(EquitySolution!$V$13:$BT$173,ROW(37:37),(1+EquitySolution!$CB$12)+10)</f>
        <v>0.88413043429817773</v>
      </c>
      <c r="AS41" s="60" t="s">
        <v>36</v>
      </c>
      <c r="AT41" s="600">
        <v>0</v>
      </c>
      <c r="AU41" s="600">
        <f>MAX(-(AdjBaseCC!$BU$1),(IniBaseCC!DW43-AF$9+IniBaseCC!DK43-AdjBaseCC!AF$7))</f>
        <v>-1809.720437188942</v>
      </c>
      <c r="AV41" s="600">
        <f>MAX(-(AdjBaseCC!$BU$1),(IniBaseCC!DX43-AG$9+IniBaseCC!DL43-AdjBaseCC!AG$7))</f>
        <v>-375.25710771440845</v>
      </c>
      <c r="AW41" s="600">
        <f>MAX(-(AdjBaseCC!$BU$1),(IniBaseCC!DY43-AH$9+IniBaseCC!DM43-AdjBaseCC!AH$7))</f>
        <v>-518.55951821219014</v>
      </c>
      <c r="AX41" s="600">
        <f>MAX(-(AdjBaseCC!$BU$1),(IniBaseCC!DZ43-AI$9+IniBaseCC!DN43-AdjBaseCC!AI$7))</f>
        <v>423.34859502191512</v>
      </c>
      <c r="AY41" s="600">
        <f>MAX(-(AdjBaseCC!$BU$1),(IniBaseCC!EA43-AJ$9+IniBaseCC!DO43-AdjBaseCC!AJ$7))</f>
        <v>-1367.8936840090591</v>
      </c>
      <c r="AZ41" s="600">
        <f>MAX(-(AdjBaseCC!$BU$1),(IniBaseCC!EB43-AK$9+IniBaseCC!DP43-AdjBaseCC!AK$7))</f>
        <v>-93.749601932867336</v>
      </c>
      <c r="BA41" s="601">
        <f>MAX(-(AdjBaseCC!$BU$1),(IniBaseCC!EC43-AL$9+IniBaseCC!DQ43-AdjBaseCC!AL$7))</f>
        <v>-999.01744079204582</v>
      </c>
      <c r="BB41" s="600">
        <f>MAX(-(AdjBaseCC!$BU$1),(IniBaseCC!ED43-AM$9+IniBaseCC!DR43-AdjBaseCC!AM$7))</f>
        <v>5791.7579102947184</v>
      </c>
      <c r="BC41" s="600">
        <f>MAX(-(AdjBaseCC!$BU$1),(IniBaseCC!EE43-AN$9+IniBaseCC!DS43-AdjBaseCC!AN$7))</f>
        <v>5831.7108632988957</v>
      </c>
      <c r="BD41" s="600">
        <f>MAX(-(AdjBaseCC!$BU$1),(IniBaseCC!EF43-AO$9+IniBaseCC!DT43-AdjBaseCC!AO$7))</f>
        <v>5870.2406441481617</v>
      </c>
      <c r="BE41" s="601">
        <f>MAX(-(AdjBaseCC!$BU$1),(IniBaseCC!EG43-AP$9+IniBaseCC!DU43-AdjBaseCC!AP$7))</f>
        <v>5907.4219648284652</v>
      </c>
      <c r="BF41" s="600">
        <f>MAX((AdjBaseCC!AF$7+AdjBaseCC!AF$9)*IniBaseCC!CJ43-IniBaseCC!AA43,0)</f>
        <v>309462.19475930836</v>
      </c>
      <c r="BG41" s="600">
        <f>MAX((AdjBaseCC!AG$7+AdjBaseCC!AG$9)*IniBaseCC!CK43-IniBaseCC!AB43,0)</f>
        <v>58164.851695733145</v>
      </c>
      <c r="BH41" s="600">
        <f>MAX((AdjBaseCC!AH$7+AdjBaseCC!AH$9)*IniBaseCC!CL43-IniBaseCC!AC43,0)</f>
        <v>84006.6419503754</v>
      </c>
      <c r="BI41" s="600">
        <f>MAX((AdjBaseCC!AI$7+AdjBaseCC!AI$9)*IniBaseCC!CM43-IniBaseCC!AD43,0)</f>
        <v>0</v>
      </c>
      <c r="BJ41" s="600">
        <f>MAX((AdjBaseCC!AJ$7+AdjBaseCC!AJ$9)*IniBaseCC!CN43-IniBaseCC!AE43,0)</f>
        <v>238013.50101757701</v>
      </c>
      <c r="BK41" s="600">
        <f>MAX((AdjBaseCC!AK$7+AdjBaseCC!AK$9)*IniBaseCC!CO43-IniBaseCC!AF43,0)</f>
        <v>15937.432328587398</v>
      </c>
      <c r="BL41" s="600">
        <f>MAX((AdjBaseCC!AL$7+AdjBaseCC!AL$9)*IniBaseCC!CP43-IniBaseCC!AG43,0)</f>
        <v>166835.91261227243</v>
      </c>
      <c r="BM41" s="600">
        <f>MAX((AdjBaseCC!AM$7+AdjBaseCC!AM$9)*IniBaseCC!CQ43-IniBaseCC!AH43,0)</f>
        <v>0</v>
      </c>
      <c r="BN41" s="603">
        <f>MAX((AdjBaseCC!AN$7+AdjBaseCC!AN$9)*IniBaseCC!CR43-IniBaseCC!AI43,0)</f>
        <v>0</v>
      </c>
      <c r="BO41" s="600">
        <f>MAX((AdjBaseCC!AO$7+AdjBaseCC!AO$9)*IniBaseCC!CS43-IniBaseCC!AJ43,0)</f>
        <v>0</v>
      </c>
      <c r="BP41" s="600">
        <f>MAX((AdjBaseCC!AP$7+AdjBaseCC!AP$9)*IniBaseCC!CT43-IniBaseCC!AK43,0)</f>
        <v>0</v>
      </c>
      <c r="BQ41" s="600">
        <f>MAX((AdjBaseCC!AQ$7+AdjBaseCC!AQ$9)*IniBaseCC!CU43-IniBaseCC!AL43,0)</f>
        <v>0</v>
      </c>
      <c r="BR41" s="603">
        <f>IFERROR(BF41/SUM(BF$5:BF$182)*BR$4/IniBaseCC!CK43,0)</f>
        <v>2136.6866765628724</v>
      </c>
      <c r="BS41" s="600">
        <f>IFERROR(BG41/SUM(BG$5:BG$182)*BS$4/IniBaseCC!CL43,0)</f>
        <v>150.06886607784995</v>
      </c>
      <c r="BT41" s="600">
        <f>IFERROR(BH41/SUM(BH$5:BH$182)*BT$4/IniBaseCC!CM43,0)</f>
        <v>472.19332250132663</v>
      </c>
      <c r="BU41" s="600">
        <f>IFERROR(BI41/SUM(BI$5:BI$182)*BU$4/IniBaseCC!CN43,0)</f>
        <v>0</v>
      </c>
      <c r="BV41" s="600">
        <f>IFERROR(BJ41/SUM(BJ$5:BJ$182)*BV$4/IniBaseCC!CO43,0)</f>
        <v>301.94522026683256</v>
      </c>
      <c r="BW41" s="600">
        <f>IFERROR(BK41/SUM(BK$5:BK$182)*BW$4/IniBaseCC!CP43,0)</f>
        <v>25.468630211322289</v>
      </c>
      <c r="BX41" s="600">
        <f>IFERROR(BL41/SUM(BL$5:BL$182)*BX$4/IniBaseCC!CQ43,0)</f>
        <v>58.115135828708596</v>
      </c>
      <c r="BY41" s="603">
        <f>IFERROR(BM41/SUM(BM$5:BM$182)*BY$4/IniBaseCC!CR43,0)</f>
        <v>0</v>
      </c>
      <c r="BZ41" s="600">
        <f>IFERROR(BN41/SUM(BN$5:BN$182)*BZ$4/IniBaseCC!CS43,0)</f>
        <v>0</v>
      </c>
      <c r="CA41" s="600">
        <f>IFERROR(BO41/SUM(BO$5:BO$182)*CA$4/IniBaseCC!CT43,0)</f>
        <v>0</v>
      </c>
      <c r="CB41" s="600">
        <f>IFERROR(BP41/SUM(BP$5:BP$182)*CB$4/IniBaseCC!CU43,0)</f>
        <v>0</v>
      </c>
      <c r="CC41" s="603">
        <f>(IniBaseCC!CW43+AT41)*P41</f>
        <v>20291.464572602723</v>
      </c>
      <c r="CD41" s="600">
        <f>((IniBaseCC!CX43+AU41)-(BR41/Q41))*Q41</f>
        <v>16621.033737767357</v>
      </c>
      <c r="CE41" s="600">
        <f>((IniBaseCC!CY43+AV41)-(BS41/R41))*R41</f>
        <v>21554.184416542103</v>
      </c>
      <c r="CF41" s="600">
        <f>((IniBaseCC!CZ43+AW41)-(BT41/S41))*S41</f>
        <v>21392.155557199185</v>
      </c>
      <c r="CG41" s="600">
        <f>((IniBaseCC!DA43+AX41)-(BU41/T41))*T41</f>
        <v>22668.97982803583</v>
      </c>
      <c r="CH41" s="600">
        <f>((IniBaseCC!DB43+AY41)-(BV41/U41))*U41</f>
        <v>21675.457591529877</v>
      </c>
      <c r="CI41" s="600">
        <f>((IniBaseCC!DC43+AZ41)-(BW41/V41))*V41</f>
        <v>23445.692463444444</v>
      </c>
      <c r="CJ41" s="601">
        <f>((IniBaseCC!DD43+BA41)-(BX41/W41))*W41</f>
        <v>23010.006921820637</v>
      </c>
      <c r="CK41" s="600">
        <f>((IniBaseCC!DE43+BB41)-(BY41/Y41))*Y41</f>
        <v>29364.917317038435</v>
      </c>
      <c r="CL41" s="600">
        <f>((IniBaseCC!DF43+BC41)-(BZ41/Z41))*Z41</f>
        <v>29671.366213053003</v>
      </c>
      <c r="CM41" s="600">
        <f>((IniBaseCC!DG43+BD41)-(CA41/AA41))*AA41</f>
        <v>30155.607279964315</v>
      </c>
      <c r="CN41" s="601">
        <f>((IniBaseCC!DH43+BE41)-(CB41/AB41))*AB41</f>
        <v>30183.544691462968</v>
      </c>
      <c r="CO41" s="600">
        <f>CC41*IniBaseCC!CJ43</f>
        <v>3469840.4419150655</v>
      </c>
      <c r="CP41" s="600">
        <f>IniBaseCC!CJ43*CD41</f>
        <v>2842196.7691582181</v>
      </c>
      <c r="CQ41" s="600">
        <f>IniBaseCC!CK43*CE41</f>
        <v>3340898.584564026</v>
      </c>
      <c r="CR41" s="600">
        <f>IniBaseCC!CL43*CF41</f>
        <v>3465529.2002662681</v>
      </c>
      <c r="CS41" s="600">
        <f>IniBaseCC!CM43*CG41</f>
        <v>3627036.772485733</v>
      </c>
      <c r="CT41" s="600">
        <f>IniBaseCC!CN43*CH41</f>
        <v>3771529.6209261985</v>
      </c>
      <c r="CU41" s="600">
        <f>IniBaseCC!CO43*CI41</f>
        <v>3985767.7187855556</v>
      </c>
      <c r="CV41" s="601">
        <f>IniBaseCC!CP43*CJ41</f>
        <v>3842671.1559440466</v>
      </c>
      <c r="CW41" s="600">
        <f>IniBaseCC!CQ43*CK41</f>
        <v>4111088.4243853809</v>
      </c>
      <c r="CX41" s="600">
        <f>IniBaseCC!CR43*CL41</f>
        <v>4230709.1303599225</v>
      </c>
      <c r="CY41" s="600">
        <f>IniBaseCC!CS43*CM41</f>
        <v>4377724.8338274332</v>
      </c>
      <c r="CZ41" s="600">
        <f>IniBaseCC!CT43*CN41</f>
        <v>4459822.6824694527</v>
      </c>
      <c r="DA41" s="603">
        <f t="shared" si="5"/>
        <v>20291.464572602723</v>
      </c>
      <c r="DB41" s="600">
        <f t="shared" si="6"/>
        <v>16621.033737767357</v>
      </c>
      <c r="DC41" s="600">
        <f>IF(IniBaseCC!EI43&gt;IniBaseCC!EJ43,MIN((AdjBaseCC!DB41-(AdjBaseCC!$DG$1*(IniBaseCC!EI43-IniBaseCC!EJ43))),AdjBaseCC!CE41),MAX((AdjBaseCC!DB41-(AdjBaseCC!$DG$1*(IniBaseCC!EI43-IniBaseCC!EJ43))),AdjBaseCC!CE41))</f>
        <v>21554.184416542103</v>
      </c>
      <c r="DD41" s="600">
        <f>IF(IniBaseCC!EJ43&gt;IniBaseCC!EK43,MIN((AdjBaseCC!DC41-(AdjBaseCC!$DG$1*(IniBaseCC!EJ43-IniBaseCC!EK43))),AdjBaseCC!CF41),MAX((AdjBaseCC!DC41-(AdjBaseCC!$DG$1*(IniBaseCC!EJ43-IniBaseCC!EK43))),AdjBaseCC!CF41))</f>
        <v>21392.155557199185</v>
      </c>
      <c r="DE41" s="600">
        <f>IF(IniBaseCC!EK43&gt;IniBaseCC!EL43,MIN((AdjBaseCC!DD41-(AdjBaseCC!$DG$1*(IniBaseCC!EK43-IniBaseCC!EL43))),AdjBaseCC!CG41),MAX((AdjBaseCC!DD41-(AdjBaseCC!$DG$1*(IniBaseCC!EK43-IniBaseCC!EL43))),AdjBaseCC!CG41))</f>
        <v>22668.97982803583</v>
      </c>
      <c r="DF41" s="600">
        <f>IF(IniBaseCC!EL43&gt;IniBaseCC!EM43,MIN((AdjBaseCC!DE41-(AdjBaseCC!$DG$1*(IniBaseCC!EL43-IniBaseCC!EM43))),AdjBaseCC!CH41),MAX((AdjBaseCC!DE41-(AdjBaseCC!$DG$1*(IniBaseCC!EL43-IniBaseCC!EM43))),AdjBaseCC!CH41))</f>
        <v>21675.457591529877</v>
      </c>
      <c r="DG41" s="600">
        <f>IF(IniBaseCC!EM43&gt;IniBaseCC!EN43,MIN((AdjBaseCC!DF41-(AdjBaseCC!$DG$1*(IniBaseCC!EM43-IniBaseCC!EN43))),AdjBaseCC!CI41),MAX((AdjBaseCC!DF41-(AdjBaseCC!$DG$1*(IniBaseCC!EM43-IniBaseCC!EN43))),AdjBaseCC!CI41))</f>
        <v>23445.692463444444</v>
      </c>
      <c r="DH41" s="600">
        <f>IF(IniBaseCC!EN43&gt;IniBaseCC!EO43,MIN((AdjBaseCC!DG41-(AdjBaseCC!$DG$1*(IniBaseCC!EN43-IniBaseCC!EO43))),AdjBaseCC!CJ41),MAX((AdjBaseCC!DG41-(AdjBaseCC!$DG$1*(IniBaseCC!EN43-IniBaseCC!EO43))),AdjBaseCC!CJ41))</f>
        <v>23010.006921820637</v>
      </c>
      <c r="DI41" s="603">
        <f>IF(IniBaseCC!EO43&gt;IniBaseCC!EP43,MIN((AdjBaseCC!DH41-(AdjBaseCC!$DG$1*(IniBaseCC!EO43-IniBaseCC!EP43))),AdjBaseCC!CK41),MAX((AdjBaseCC!DH41-(AdjBaseCC!$DG$1*(IniBaseCC!EO43-IniBaseCC!EP43))),AdjBaseCC!CK41))</f>
        <v>29364.917317038435</v>
      </c>
      <c r="DJ41" s="600">
        <f>IF(IniBaseCC!EP43&gt;IniBaseCC!EQ43,MIN((AdjBaseCC!DI41-(AdjBaseCC!$DG$1*(IniBaseCC!EP43-IniBaseCC!EQ43))),AdjBaseCC!CL41),MAX((AdjBaseCC!DI41-(AdjBaseCC!$DG$1*(IniBaseCC!EP43-IniBaseCC!EQ43))),AdjBaseCC!CL41))</f>
        <v>29671.366213053003</v>
      </c>
      <c r="DK41" s="600">
        <f>IF(IniBaseCC!EQ43&gt;IniBaseCC!ER43,MIN((AdjBaseCC!DJ41-(AdjBaseCC!$DG$1*(IniBaseCC!EQ43-IniBaseCC!ER43))),AdjBaseCC!CM41),MAX((AdjBaseCC!DJ41-(AdjBaseCC!$DG$1*(IniBaseCC!EQ43-IniBaseCC!ER43))),AdjBaseCC!CM41))</f>
        <v>30155.607279964315</v>
      </c>
      <c r="DL41" s="600">
        <f>IF(IniBaseCC!ER43&gt;IniBaseCC!ES43,MIN((AdjBaseCC!DK41-(AdjBaseCC!$DG$1*(IniBaseCC!ER43-IniBaseCC!ES43))),AdjBaseCC!CN41),MAX((AdjBaseCC!DK41-(AdjBaseCC!$DG$1*(IniBaseCC!ER43-IniBaseCC!ES43))),AdjBaseCC!CN41))</f>
        <v>30183.544691462968</v>
      </c>
      <c r="DM41" s="603">
        <f>DA41*IniBaseCC!CJ43</f>
        <v>3469840.4419150655</v>
      </c>
      <c r="DN41" s="600">
        <f>DB41*IniBaseCC!CJ43</f>
        <v>2842196.7691582181</v>
      </c>
      <c r="DO41" s="600">
        <f>DC41*IniBaseCC!CK43</f>
        <v>3340898.584564026</v>
      </c>
      <c r="DP41" s="600">
        <f>DD41*IniBaseCC!CL43</f>
        <v>3465529.2002662681</v>
      </c>
      <c r="DQ41" s="600">
        <f>DE41*IniBaseCC!CM43</f>
        <v>3627036.772485733</v>
      </c>
      <c r="DR41" s="600">
        <f>DF41*IniBaseCC!CN43</f>
        <v>3771529.6209261985</v>
      </c>
      <c r="DS41" s="600">
        <f>DG41*IniBaseCC!CO43</f>
        <v>3985767.7187855556</v>
      </c>
      <c r="DT41" s="600">
        <f>DH41*IniBaseCC!CP43</f>
        <v>3842671.1559440466</v>
      </c>
      <c r="DU41" s="603">
        <f>DI41*IniBaseCC!CQ43</f>
        <v>4111088.4243853809</v>
      </c>
      <c r="DV41" s="600">
        <f>DJ41*IniBaseCC!CR43</f>
        <v>4230709.1303599225</v>
      </c>
      <c r="DW41" s="600">
        <f>DK41*IniBaseCC!CS43</f>
        <v>4377724.8338274332</v>
      </c>
      <c r="DX41" s="601">
        <f>DL41*IniBaseCC!CT43</f>
        <v>4459822.6824694527</v>
      </c>
      <c r="DZ41" s="60" t="s">
        <v>36</v>
      </c>
      <c r="EA41" s="68">
        <f t="shared" si="7"/>
        <v>0.79903374447020648</v>
      </c>
      <c r="EB41" s="373">
        <f>IFERROR(AdjBaseCC!CO41/IniBaseCC!AA43,"")</f>
        <v>0.88504078182921742</v>
      </c>
      <c r="EC41" s="373">
        <f>IFERROR(AdjBaseCC!CP41/IniBaseCC!AB43,"")</f>
        <v>0.71995759818260474</v>
      </c>
      <c r="ED41" s="373">
        <f>IFERROR(AdjBaseCC!CQ41/IniBaseCC!AC43,"")</f>
        <v>0.81098629330000271</v>
      </c>
      <c r="EE41" s="373">
        <f>IFERROR(AdjBaseCC!CR41/IniBaseCC!AD43,"")</f>
        <v>0.82070260840945319</v>
      </c>
      <c r="EF41" s="373">
        <f>IFERROR(AdjBaseCC!CS41/IniBaseCC!AE43,"")</f>
        <v>0.82149220439337212</v>
      </c>
      <c r="EG41" s="373">
        <f>IFERROR(AdjBaseCC!CT41/IniBaseCC!AF43,"")</f>
        <v>0.82203001806559939</v>
      </c>
      <c r="EH41" s="374">
        <f t="shared" si="8"/>
        <v>0.86415688697001225</v>
      </c>
      <c r="EI41" s="373">
        <f>IFERROR(CU41/IniBaseCC!AG43,"")</f>
        <v>0.90172129278659108</v>
      </c>
      <c r="EJ41" s="373">
        <f>IFERROR(CW41/IniBaseCC!AI43,"")</f>
        <v>0.85364652572654742</v>
      </c>
      <c r="EK41" s="373">
        <f>IFERROR(CX41/IniBaseCC!AJ43,"")</f>
        <v>0.8538253321870688</v>
      </c>
      <c r="EL41" s="373">
        <f>IFERROR(CY41/IniBaseCC!AK43,"")</f>
        <v>0.85937216733692068</v>
      </c>
      <c r="EM41" s="375">
        <f>IFERROR(CZ41/IniBaseCC!AL43,"")</f>
        <v>0.85221911681293328</v>
      </c>
      <c r="FH41" s="196"/>
    </row>
    <row r="42" spans="1:164" s="118" customFormat="1" x14ac:dyDescent="0.25">
      <c r="A42" s="107">
        <v>42</v>
      </c>
      <c r="B42" s="60" t="s">
        <v>37</v>
      </c>
      <c r="C42" s="157">
        <v>278.1222252</v>
      </c>
      <c r="D42" s="158">
        <v>258.72429219999998</v>
      </c>
      <c r="E42" s="158">
        <v>268.380695</v>
      </c>
      <c r="F42" s="158">
        <v>245.94657319999999</v>
      </c>
      <c r="G42" s="158">
        <v>239.02903800000001</v>
      </c>
      <c r="H42" s="158">
        <v>234.26119180000001</v>
      </c>
      <c r="I42" s="158">
        <v>219.25468900000001</v>
      </c>
      <c r="J42" s="158">
        <v>223.92172096567319</v>
      </c>
      <c r="K42" s="158">
        <v>221.19592722824214</v>
      </c>
      <c r="L42" s="157">
        <f t="shared" si="25"/>
        <v>206.36651426126809</v>
      </c>
      <c r="M42" s="158">
        <f t="shared" si="25"/>
        <v>198.99900927810086</v>
      </c>
      <c r="N42" s="159">
        <f t="shared" si="25"/>
        <v>191.63150429493362</v>
      </c>
      <c r="O42" s="158"/>
      <c r="P42" s="564">
        <f>INDEX(EquitySolution!$V$13:$BT$173,ROW(38:38),(1+EquitySolution!$CB$12))</f>
        <v>0.86159601497509564</v>
      </c>
      <c r="Q42" s="69">
        <f>INDEX(EquitySolution!$V$13:$BT$173,ROW(38:38),(1+EquitySolution!$CB$12))</f>
        <v>0.86159601497509564</v>
      </c>
      <c r="R42" s="300">
        <f>INDEX(EquitySolution!$V$13:$BT$173,ROW(38:38),(1+EquitySolution!$CB$12)+2)</f>
        <v>0.86081333372696767</v>
      </c>
      <c r="S42" s="300">
        <f>INDEX(EquitySolution!$V$13:$BT$173,ROW(38:38),(1+EquitySolution!$CB$12)+3)</f>
        <v>0.87052105710260252</v>
      </c>
      <c r="T42" s="300">
        <f>INDEX(EquitySolution!$V$13:$BT$173,ROW(38:38),(1+EquitySolution!$CB$12)+4)</f>
        <v>0.86568849647946267</v>
      </c>
      <c r="U42" s="300">
        <f>INDEX(EquitySolution!$V$13:$BT$173,ROW(38:38),(1+EquitySolution!$CB$12)+5)</f>
        <v>0.87691568489225391</v>
      </c>
      <c r="V42" s="2">
        <f>INDEX(EquitySolution!$V$13:$BT$173,ROW(38:38),(1+EquitySolution!$CB$12)+6)</f>
        <v>0.88037757529896976</v>
      </c>
      <c r="W42" s="2">
        <f>INDEX(EquitySolution!$V$13:$BT$173,ROW(38:38),(1+EquitySolution!$CB$12)+6)</f>
        <v>0.88037757529896976</v>
      </c>
      <c r="X42" s="2">
        <f>INDEX(EquitySolution!$V$13:$BT$173,ROW(38:38),(1+EquitySolution!$CB$12)+6)</f>
        <v>0.88037757529896976</v>
      </c>
      <c r="Y42" s="567">
        <f>INDEX(EquitySolution!$V$13:$BT$173,ROW(38:38),(1+EquitySolution!$CB$12)+7)</f>
        <v>0.88276365076418417</v>
      </c>
      <c r="Z42" s="372">
        <f>INDEX(EquitySolution!$V$13:$BT$173,ROW(38:38),(1+EquitySolution!$CB$12)+8)</f>
        <v>0.89027367660137469</v>
      </c>
      <c r="AA42" s="372">
        <f>INDEX(EquitySolution!$V$13:$BT$173,ROW(38:38),(1+EquitySolution!$CB$12)+9)</f>
        <v>0.89355839566167161</v>
      </c>
      <c r="AB42" s="371">
        <f>INDEX(EquitySolution!$V$13:$BT$173,ROW(38:38),(1+EquitySolution!$CB$12)+10)</f>
        <v>0.88930218114740123</v>
      </c>
      <c r="AS42" s="60" t="s">
        <v>37</v>
      </c>
      <c r="AT42" s="600">
        <v>0</v>
      </c>
      <c r="AU42" s="600">
        <f>MAX(-(AdjBaseCC!$BU$1),(IniBaseCC!DW44-AF$9+IniBaseCC!DK44-AdjBaseCC!AF$7))</f>
        <v>12925.572637978654</v>
      </c>
      <c r="AV42" s="600">
        <f>MAX(-(AdjBaseCC!$BU$1),(IniBaseCC!DX44-AG$9+IniBaseCC!DL44-AdjBaseCC!AG$7))</f>
        <v>17315.434098648824</v>
      </c>
      <c r="AW42" s="600">
        <f>MAX(-(AdjBaseCC!$BU$1),(IniBaseCC!DY44-AH$9+IniBaseCC!DM44-AdjBaseCC!AH$7))</f>
        <v>15156.741871755865</v>
      </c>
      <c r="AX42" s="600">
        <f>MAX(-(AdjBaseCC!$BU$1),(IniBaseCC!DZ44-AI$9+IniBaseCC!DN44-AdjBaseCC!AI$7))</f>
        <v>12652.025239758752</v>
      </c>
      <c r="AY42" s="600">
        <f>MAX(-(AdjBaseCC!$BU$1),(IniBaseCC!EA44-AJ$9+IniBaseCC!DO44-AdjBaseCC!AJ$7))</f>
        <v>15122.924945637156</v>
      </c>
      <c r="AZ42" s="600">
        <f>MAX(-(AdjBaseCC!$BU$1),(IniBaseCC!EB44-AK$9+IniBaseCC!DP44-AdjBaseCC!AK$7))</f>
        <v>16556.025360359745</v>
      </c>
      <c r="BA42" s="601">
        <f>MAX(-(AdjBaseCC!$BU$1),(IniBaseCC!EC44-AL$9+IniBaseCC!DQ44-AdjBaseCC!AL$7))</f>
        <v>10094.172600178645</v>
      </c>
      <c r="BB42" s="600">
        <f>MAX(-(AdjBaseCC!$BU$1),(IniBaseCC!ED44-AM$9+IniBaseCC!DR44-AdjBaseCC!AM$7))</f>
        <v>9054.7058694783918</v>
      </c>
      <c r="BC42" s="600">
        <f>MAX(-(AdjBaseCC!$BU$1),(IniBaseCC!EE44-AN$9+IniBaseCC!DS44-AdjBaseCC!AN$7))</f>
        <v>9166.9529450363843</v>
      </c>
      <c r="BD42" s="600">
        <f>MAX(-(AdjBaseCC!$BU$1),(IniBaseCC!EF44-AO$9+IniBaseCC!DT44-AdjBaseCC!AO$7))</f>
        <v>9275.2016449952152</v>
      </c>
      <c r="BE42" s="601">
        <f>MAX(-(AdjBaseCC!$BU$1),(IniBaseCC!EG44-AP$9+IniBaseCC!DU44-AdjBaseCC!AP$7))</f>
        <v>9379.6618712846175</v>
      </c>
      <c r="BF42" s="600">
        <f>MAX((AdjBaseCC!AF$7+AdjBaseCC!AF$9)*IniBaseCC!CJ44-IniBaseCC!AA44,0)</f>
        <v>0</v>
      </c>
      <c r="BG42" s="600">
        <f>MAX((AdjBaseCC!AG$7+AdjBaseCC!AG$9)*IniBaseCC!CK44-IniBaseCC!AB44,0)</f>
        <v>0</v>
      </c>
      <c r="BH42" s="600">
        <f>MAX((AdjBaseCC!AH$7+AdjBaseCC!AH$9)*IniBaseCC!CL44-IniBaseCC!AC44,0)</f>
        <v>0</v>
      </c>
      <c r="BI42" s="600">
        <f>MAX((AdjBaseCC!AI$7+AdjBaseCC!AI$9)*IniBaseCC!CM44-IniBaseCC!AD44,0)</f>
        <v>0</v>
      </c>
      <c r="BJ42" s="600">
        <f>MAX((AdjBaseCC!AJ$7+AdjBaseCC!AJ$9)*IniBaseCC!CN44-IniBaseCC!AE44,0)</f>
        <v>0</v>
      </c>
      <c r="BK42" s="600">
        <f>MAX((AdjBaseCC!AK$7+AdjBaseCC!AK$9)*IniBaseCC!CO44-IniBaseCC!AF44,0)</f>
        <v>0</v>
      </c>
      <c r="BL42" s="600">
        <f>MAX((AdjBaseCC!AL$7+AdjBaseCC!AL$9)*IniBaseCC!CP44-IniBaseCC!AG44,0)</f>
        <v>0</v>
      </c>
      <c r="BM42" s="600">
        <f>MAX((AdjBaseCC!AM$7+AdjBaseCC!AM$9)*IniBaseCC!CQ44-IniBaseCC!AH44,0)</f>
        <v>0</v>
      </c>
      <c r="BN42" s="603">
        <f>MAX((AdjBaseCC!AN$7+AdjBaseCC!AN$9)*IniBaseCC!CR44-IniBaseCC!AI44,0)</f>
        <v>0</v>
      </c>
      <c r="BO42" s="600">
        <f>MAX((AdjBaseCC!AO$7+AdjBaseCC!AO$9)*IniBaseCC!CS44-IniBaseCC!AJ44,0)</f>
        <v>0</v>
      </c>
      <c r="BP42" s="600">
        <f>MAX((AdjBaseCC!AP$7+AdjBaseCC!AP$9)*IniBaseCC!CT44-IniBaseCC!AK44,0)</f>
        <v>0</v>
      </c>
      <c r="BQ42" s="600">
        <f>MAX((AdjBaseCC!AQ$7+AdjBaseCC!AQ$9)*IniBaseCC!CU44-IniBaseCC!AL44,0)</f>
        <v>0</v>
      </c>
      <c r="BR42" s="603">
        <f>IFERROR(BF42/SUM(BF$5:BF$182)*BR$4/IniBaseCC!CK44,0)</f>
        <v>0</v>
      </c>
      <c r="BS42" s="600">
        <f>IFERROR(BG42/SUM(BG$5:BG$182)*BS$4/IniBaseCC!CL44,0)</f>
        <v>0</v>
      </c>
      <c r="BT42" s="600">
        <f>IFERROR(BH42/SUM(BH$5:BH$182)*BT$4/IniBaseCC!CM44,0)</f>
        <v>0</v>
      </c>
      <c r="BU42" s="600">
        <f>IFERROR(BI42/SUM(BI$5:BI$182)*BU$4/IniBaseCC!CN44,0)</f>
        <v>0</v>
      </c>
      <c r="BV42" s="600">
        <f>IFERROR(BJ42/SUM(BJ$5:BJ$182)*BV$4/IniBaseCC!CO44,0)</f>
        <v>0</v>
      </c>
      <c r="BW42" s="600">
        <f>IFERROR(BK42/SUM(BK$5:BK$182)*BW$4/IniBaseCC!CP44,0)</f>
        <v>0</v>
      </c>
      <c r="BX42" s="600">
        <f>IFERROR(BL42/SUM(BL$5:BL$182)*BX$4/IniBaseCC!CQ44,0)</f>
        <v>0</v>
      </c>
      <c r="BY42" s="603">
        <f>IFERROR(BM42/SUM(BM$5:BM$182)*BY$4/IniBaseCC!CR44,0)</f>
        <v>0</v>
      </c>
      <c r="BZ42" s="600">
        <f>IFERROR(BN42/SUM(BN$5:BN$182)*BZ$4/IniBaseCC!CS44,0)</f>
        <v>0</v>
      </c>
      <c r="CA42" s="600">
        <f>IFERROR(BO42/SUM(BO$5:BO$182)*CA$4/IniBaseCC!CT44,0)</f>
        <v>0</v>
      </c>
      <c r="CB42" s="600">
        <f>IFERROR(BP42/SUM(BP$5:BP$182)*CB$4/IniBaseCC!CU44,0)</f>
        <v>0</v>
      </c>
      <c r="CC42" s="603">
        <f>(IniBaseCC!CW44+AT42)*P42</f>
        <v>20628.879787445996</v>
      </c>
      <c r="CD42" s="600">
        <f>((IniBaseCC!CX44+AU42)-(BR42/Q42))*Q42</f>
        <v>31765.501663599542</v>
      </c>
      <c r="CE42" s="600">
        <f>((IniBaseCC!CY44+AV42)-(BS42/R42))*R42</f>
        <v>36453.908627278441</v>
      </c>
      <c r="CF42" s="600">
        <f>((IniBaseCC!CZ44+AW42)-(BT42/S42))*S42</f>
        <v>35084.633806879385</v>
      </c>
      <c r="CG42" s="600">
        <f>((IniBaseCC!DA44+AX42)-(BU42/T42))*T42</f>
        <v>32796.130616660739</v>
      </c>
      <c r="CH42" s="600">
        <f>((IniBaseCC!DB44+AY42)-(BV42/U42))*U42</f>
        <v>36103.536929167101</v>
      </c>
      <c r="CI42" s="600">
        <f>((IniBaseCC!DC44+AZ42)-(BW42/V42))*V42</f>
        <v>37887.386127289865</v>
      </c>
      <c r="CJ42" s="601">
        <f>((IniBaseCC!DD44+BA42)-(BX42/W42))*W42</f>
        <v>32596.60753115121</v>
      </c>
      <c r="CK42" s="600">
        <f>((IniBaseCC!DE44+BB42)-(BY42/Y42))*Y42</f>
        <v>31961.072744612393</v>
      </c>
      <c r="CL42" s="600">
        <f>((IniBaseCC!DF44+BC42)-(BZ42/Z42))*Z42</f>
        <v>32665.286889058632</v>
      </c>
      <c r="CM42" s="600">
        <f>((IniBaseCC!DG44+BD42)-(CA42/AA42))*AA42</f>
        <v>33204.254753640365</v>
      </c>
      <c r="CN42" s="601">
        <f>((IniBaseCC!DH44+BE42)-(CB42/AB42))*AB42</f>
        <v>33447.974741726037</v>
      </c>
      <c r="CO42" s="600">
        <f>CC42*IniBaseCC!CJ44</f>
        <v>3383136.2851411435</v>
      </c>
      <c r="CP42" s="600">
        <f>IniBaseCC!CJ44*CD42</f>
        <v>5209542.2728303252</v>
      </c>
      <c r="CQ42" s="600">
        <f>IniBaseCC!CK44*CE42</f>
        <v>5322270.6595826522</v>
      </c>
      <c r="CR42" s="600">
        <f>IniBaseCC!CL44*CF42</f>
        <v>5017102.634383752</v>
      </c>
      <c r="CS42" s="600">
        <f>IniBaseCC!CM44*CG42</f>
        <v>4985011.8537324322</v>
      </c>
      <c r="CT42" s="600">
        <f>IniBaseCC!CN44*CH42</f>
        <v>5559944.6870917333</v>
      </c>
      <c r="CU42" s="600">
        <f>IniBaseCC!CO44*CI42</f>
        <v>5910432.2358572185</v>
      </c>
      <c r="CV42" s="601">
        <f>IniBaseCC!CP44*CJ42</f>
        <v>5574019.8878268572</v>
      </c>
      <c r="CW42" s="600">
        <f>IniBaseCC!CQ44*CK42</f>
        <v>6264370.2579440288</v>
      </c>
      <c r="CX42" s="600">
        <f>IniBaseCC!CR44*CL42</f>
        <v>6520638.6889323397</v>
      </c>
      <c r="CY42" s="600">
        <f>IniBaseCC!CS44*CM42</f>
        <v>6748420.782374721</v>
      </c>
      <c r="CZ42" s="600">
        <f>IniBaseCC!CT44*CN42</f>
        <v>6919029.9928294746</v>
      </c>
      <c r="DA42" s="603">
        <f t="shared" si="5"/>
        <v>20628.879787445996</v>
      </c>
      <c r="DB42" s="600">
        <f t="shared" si="6"/>
        <v>31765.501663599542</v>
      </c>
      <c r="DC42" s="600">
        <f>IF(IniBaseCC!EI44&gt;IniBaseCC!EJ44,MIN((AdjBaseCC!DB42-(AdjBaseCC!$DG$1*(IniBaseCC!EI44-IniBaseCC!EJ44))),AdjBaseCC!CE42),MAX((AdjBaseCC!DB42-(AdjBaseCC!$DG$1*(IniBaseCC!EI44-IniBaseCC!EJ44))),AdjBaseCC!CE42))</f>
        <v>36453.908627278441</v>
      </c>
      <c r="DD42" s="600">
        <f>IF(IniBaseCC!EJ44&gt;IniBaseCC!EK44,MIN((AdjBaseCC!DC42-(AdjBaseCC!$DG$1*(IniBaseCC!EJ44-IniBaseCC!EK44))),AdjBaseCC!CF42),MAX((AdjBaseCC!DC42-(AdjBaseCC!$DG$1*(IniBaseCC!EJ44-IniBaseCC!EK44))),AdjBaseCC!CF42))</f>
        <v>35084.633806879385</v>
      </c>
      <c r="DE42" s="600">
        <f>IF(IniBaseCC!EK44&gt;IniBaseCC!EL44,MIN((AdjBaseCC!DD42-(AdjBaseCC!$DG$1*(IniBaseCC!EK44-IniBaseCC!EL44))),AdjBaseCC!CG42),MAX((AdjBaseCC!DD42-(AdjBaseCC!$DG$1*(IniBaseCC!EK44-IniBaseCC!EL44))),AdjBaseCC!CG42))</f>
        <v>32796.130616660739</v>
      </c>
      <c r="DF42" s="600">
        <f>IF(IniBaseCC!EL44&gt;IniBaseCC!EM44,MIN((AdjBaseCC!DE42-(AdjBaseCC!$DG$1*(IniBaseCC!EL44-IniBaseCC!EM44))),AdjBaseCC!CH42),MAX((AdjBaseCC!DE42-(AdjBaseCC!$DG$1*(IniBaseCC!EL44-IniBaseCC!EM44))),AdjBaseCC!CH42))</f>
        <v>36103.536929167101</v>
      </c>
      <c r="DG42" s="600">
        <f>IF(IniBaseCC!EM44&gt;IniBaseCC!EN44,MIN((AdjBaseCC!DF42-(AdjBaseCC!$DG$1*(IniBaseCC!EM44-IniBaseCC!EN44))),AdjBaseCC!CI42),MAX((AdjBaseCC!DF42-(AdjBaseCC!$DG$1*(IniBaseCC!EM44-IniBaseCC!EN44))),AdjBaseCC!CI42))</f>
        <v>37887.386127289865</v>
      </c>
      <c r="DH42" s="600">
        <f>IF(IniBaseCC!EN44&gt;IniBaseCC!EO44,MIN((AdjBaseCC!DG42-(AdjBaseCC!$DG$1*(IniBaseCC!EN44-IniBaseCC!EO44))),AdjBaseCC!CJ42),MAX((AdjBaseCC!DG42-(AdjBaseCC!$DG$1*(IniBaseCC!EN44-IniBaseCC!EO44))),AdjBaseCC!CJ42))</f>
        <v>32596.60753115121</v>
      </c>
      <c r="DI42" s="603">
        <f>IF(IniBaseCC!EO44&gt;IniBaseCC!EP44,MIN((AdjBaseCC!DH42-(AdjBaseCC!$DG$1*(IniBaseCC!EO44-IniBaseCC!EP44))),AdjBaseCC!CK42),MAX((AdjBaseCC!DH42-(AdjBaseCC!$DG$1*(IniBaseCC!EO44-IniBaseCC!EP44))),AdjBaseCC!CK42))</f>
        <v>31961.072744612393</v>
      </c>
      <c r="DJ42" s="600">
        <f>IF(IniBaseCC!EP44&gt;IniBaseCC!EQ44,MIN((AdjBaseCC!DI42-(AdjBaseCC!$DG$1*(IniBaseCC!EP44-IniBaseCC!EQ44))),AdjBaseCC!CL42),MAX((AdjBaseCC!DI42-(AdjBaseCC!$DG$1*(IniBaseCC!EP44-IniBaseCC!EQ44))),AdjBaseCC!CL42))</f>
        <v>32665.286889058632</v>
      </c>
      <c r="DK42" s="600">
        <f>IF(IniBaseCC!EQ44&gt;IniBaseCC!ER44,MIN((AdjBaseCC!DJ42-(AdjBaseCC!$DG$1*(IniBaseCC!EQ44-IniBaseCC!ER44))),AdjBaseCC!CM42),MAX((AdjBaseCC!DJ42-(AdjBaseCC!$DG$1*(IniBaseCC!EQ44-IniBaseCC!ER44))),AdjBaseCC!CM42))</f>
        <v>33204.254753640365</v>
      </c>
      <c r="DL42" s="600">
        <f>IF(IniBaseCC!ER44&gt;IniBaseCC!ES44,MIN((AdjBaseCC!DK42-(AdjBaseCC!$DG$1*(IniBaseCC!ER44-IniBaseCC!ES44))),AdjBaseCC!CN42),MAX((AdjBaseCC!DK42-(AdjBaseCC!$DG$1*(IniBaseCC!ER44-IniBaseCC!ES44))),AdjBaseCC!CN42))</f>
        <v>33447.974741726037</v>
      </c>
      <c r="DM42" s="603">
        <f>DA42*IniBaseCC!CJ44</f>
        <v>3383136.2851411435</v>
      </c>
      <c r="DN42" s="600">
        <f>DB42*IniBaseCC!CJ44</f>
        <v>5209542.2728303252</v>
      </c>
      <c r="DO42" s="600">
        <f>DC42*IniBaseCC!CK44</f>
        <v>5322270.6595826522</v>
      </c>
      <c r="DP42" s="600">
        <f>DD42*IniBaseCC!CL44</f>
        <v>5017102.634383752</v>
      </c>
      <c r="DQ42" s="600">
        <f>DE42*IniBaseCC!CM44</f>
        <v>4985011.8537324322</v>
      </c>
      <c r="DR42" s="600">
        <f>DF42*IniBaseCC!CN44</f>
        <v>5559944.6870917333</v>
      </c>
      <c r="DS42" s="600">
        <f>DG42*IniBaseCC!CO44</f>
        <v>5910432.2358572185</v>
      </c>
      <c r="DT42" s="600">
        <f>DH42*IniBaseCC!CP44</f>
        <v>5574019.8878268572</v>
      </c>
      <c r="DU42" s="603">
        <f>DI42*IniBaseCC!CQ44</f>
        <v>6264370.2579440288</v>
      </c>
      <c r="DV42" s="600">
        <f>DJ42*IniBaseCC!CR44</f>
        <v>6520638.6889323397</v>
      </c>
      <c r="DW42" s="600">
        <f>DK42*IniBaseCC!CS44</f>
        <v>6748420.782374721</v>
      </c>
      <c r="DX42" s="601">
        <f>DL42*IniBaseCC!CT44</f>
        <v>6919029.9928294746</v>
      </c>
      <c r="DZ42" s="60" t="s">
        <v>37</v>
      </c>
      <c r="EA42" s="68">
        <f t="shared" si="7"/>
        <v>0.83535691391261258</v>
      </c>
      <c r="EB42" s="373">
        <f>IFERROR(AdjBaseCC!CO42/IniBaseCC!AA44,"")</f>
        <v>0.54773076258457365</v>
      </c>
      <c r="EC42" s="373">
        <f>IFERROR(AdjBaseCC!CP42/IniBaseCC!AB44,"")</f>
        <v>0.82673483932326919</v>
      </c>
      <c r="ED42" s="373">
        <f>IFERROR(AdjBaseCC!CQ42/IniBaseCC!AC44,"")</f>
        <v>0.9054620572648665</v>
      </c>
      <c r="EE42" s="373">
        <f>IFERROR(AdjBaseCC!CR42/IniBaseCC!AD44,"")</f>
        <v>0.85466388468793775</v>
      </c>
      <c r="EF42" s="373">
        <f>IFERROR(AdjBaseCC!CS42/IniBaseCC!AE44,"")</f>
        <v>0.77319671547009117</v>
      </c>
      <c r="EG42" s="373">
        <f>IFERROR(AdjBaseCC!CT42/IniBaseCC!AF44,"")</f>
        <v>0.81672707281689816</v>
      </c>
      <c r="EH42" s="374">
        <f t="shared" si="8"/>
        <v>0.86749489382682499</v>
      </c>
      <c r="EI42" s="373">
        <f>IFERROR(CU42/IniBaseCC!AG44,"")</f>
        <v>0.92020022401690471</v>
      </c>
      <c r="EJ42" s="373">
        <f>IFERROR(CW42/IniBaseCC!AI44,"")</f>
        <v>0.84561545151707207</v>
      </c>
      <c r="EK42" s="373">
        <f>IFERROR(CX42/IniBaseCC!AJ44,"")</f>
        <v>0.85471392445208028</v>
      </c>
      <c r="EL42" s="373">
        <f>IFERROR(CY42/IniBaseCC!AK44,"")</f>
        <v>0.85967133771524351</v>
      </c>
      <c r="EM42" s="375">
        <f>IFERROR(CZ42/IniBaseCC!AL44,"")</f>
        <v>0.85727353143282448</v>
      </c>
      <c r="FH42" s="196"/>
    </row>
    <row r="43" spans="1:164" s="118" customFormat="1" x14ac:dyDescent="0.25">
      <c r="A43" s="107">
        <v>43</v>
      </c>
      <c r="B43" s="60" t="s">
        <v>38</v>
      </c>
      <c r="C43" s="157">
        <v>365.54896819999999</v>
      </c>
      <c r="D43" s="158">
        <v>346.15753030000002</v>
      </c>
      <c r="E43" s="158">
        <v>346.37304449999999</v>
      </c>
      <c r="F43" s="158">
        <v>320.14634160000003</v>
      </c>
      <c r="G43" s="158">
        <v>348.51683969999999</v>
      </c>
      <c r="H43" s="158">
        <v>344.55190540000001</v>
      </c>
      <c r="I43" s="158">
        <v>351.03478030000002</v>
      </c>
      <c r="J43" s="158">
        <v>351.22735748906393</v>
      </c>
      <c r="K43" s="158">
        <v>326.91032023324914</v>
      </c>
      <c r="L43" s="157">
        <f t="shared" si="25"/>
        <v>335.69500350527278</v>
      </c>
      <c r="M43" s="158">
        <f t="shared" si="25"/>
        <v>333.93473559027598</v>
      </c>
      <c r="N43" s="159">
        <f t="shared" si="25"/>
        <v>332.17446767527872</v>
      </c>
      <c r="O43" s="158"/>
      <c r="P43" s="564">
        <f>INDEX(EquitySolution!$V$13:$BT$173,ROW(39:39),(1+EquitySolution!$CB$12))</f>
        <v>0.74997247868362904</v>
      </c>
      <c r="Q43" s="69">
        <f>INDEX(EquitySolution!$V$13:$BT$173,ROW(39:39),(1+EquitySolution!$CB$12))</f>
        <v>0.74997247868362904</v>
      </c>
      <c r="R43" s="300">
        <f>INDEX(EquitySolution!$V$13:$BT$173,ROW(39:39),(1+EquitySolution!$CB$12)+2)</f>
        <v>0.55000000000000004</v>
      </c>
      <c r="S43" s="300">
        <f>INDEX(EquitySolution!$V$13:$BT$173,ROW(39:39),(1+EquitySolution!$CB$12)+3)</f>
        <v>0.55000000000000004</v>
      </c>
      <c r="T43" s="300">
        <f>INDEX(EquitySolution!$V$13:$BT$173,ROW(39:39),(1+EquitySolution!$CB$12)+4)</f>
        <v>0.55000000000000004</v>
      </c>
      <c r="U43" s="300">
        <f>INDEX(EquitySolution!$V$13:$BT$173,ROW(39:39),(1+EquitySolution!$CB$12)+5)</f>
        <v>0.55000000000000004</v>
      </c>
      <c r="V43" s="2">
        <f>INDEX(EquitySolution!$V$13:$BT$173,ROW(39:39),(1+EquitySolution!$CB$12)+6)</f>
        <v>0.55000000000000004</v>
      </c>
      <c r="W43" s="2">
        <f>INDEX(EquitySolution!$V$13:$BT$173,ROW(39:39),(1+EquitySolution!$CB$12)+6)</f>
        <v>0.55000000000000004</v>
      </c>
      <c r="X43" s="2">
        <f>INDEX(EquitySolution!$V$13:$BT$173,ROW(39:39),(1+EquitySolution!$CB$12)+6)</f>
        <v>0.55000000000000004</v>
      </c>
      <c r="Y43" s="567">
        <f>INDEX(EquitySolution!$V$13:$BT$173,ROW(39:39),(1+EquitySolution!$CB$12)+7)</f>
        <v>0.55000000000000004</v>
      </c>
      <c r="Z43" s="372">
        <f>INDEX(EquitySolution!$V$13:$BT$173,ROW(39:39),(1+EquitySolution!$CB$12)+8)</f>
        <v>0.55000000000000004</v>
      </c>
      <c r="AA43" s="372">
        <f>INDEX(EquitySolution!$V$13:$BT$173,ROW(39:39),(1+EquitySolution!$CB$12)+9)</f>
        <v>0.55000000000000004</v>
      </c>
      <c r="AB43" s="371">
        <f>INDEX(EquitySolution!$V$13:$BT$173,ROW(39:39),(1+EquitySolution!$CB$12)+10)</f>
        <v>0.55000000000000004</v>
      </c>
      <c r="AS43" s="60" t="s">
        <v>38</v>
      </c>
      <c r="AT43" s="600">
        <v>0</v>
      </c>
      <c r="AU43" s="600">
        <f>MAX(-(AdjBaseCC!$BU$1),(IniBaseCC!DW45-AF$9+IniBaseCC!DK45-AdjBaseCC!AF$7))</f>
        <v>-4000</v>
      </c>
      <c r="AV43" s="600">
        <f>MAX(-(AdjBaseCC!$BU$1),(IniBaseCC!DX45-AG$9+IniBaseCC!DL45-AdjBaseCC!AG$7))</f>
        <v>-4000</v>
      </c>
      <c r="AW43" s="600">
        <f>MAX(-(AdjBaseCC!$BU$1),(IniBaseCC!DY45-AH$9+IniBaseCC!DM45-AdjBaseCC!AH$7))</f>
        <v>-4000</v>
      </c>
      <c r="AX43" s="600">
        <f>MAX(-(AdjBaseCC!$BU$1),(IniBaseCC!DZ45-AI$9+IniBaseCC!DN45-AdjBaseCC!AI$7))</f>
        <v>-4000</v>
      </c>
      <c r="AY43" s="600">
        <f>MAX(-(AdjBaseCC!$BU$1),(IniBaseCC!EA45-AJ$9+IniBaseCC!DO45-AdjBaseCC!AJ$7))</f>
        <v>-4000</v>
      </c>
      <c r="AZ43" s="600">
        <f>MAX(-(AdjBaseCC!$BU$1),(IniBaseCC!EB45-AK$9+IniBaseCC!DP45-AdjBaseCC!AK$7))</f>
        <v>-4000</v>
      </c>
      <c r="BA43" s="601">
        <f>MAX(-(AdjBaseCC!$BU$1),(IniBaseCC!EC45-AL$9+IniBaseCC!DQ45-AdjBaseCC!AL$7))</f>
        <v>-4000</v>
      </c>
      <c r="BB43" s="600">
        <f>MAX(-(AdjBaseCC!$BU$1),(IniBaseCC!ED45-AM$9+IniBaseCC!DR45-AdjBaseCC!AM$7))</f>
        <v>-4000</v>
      </c>
      <c r="BC43" s="600">
        <f>MAX(-(AdjBaseCC!$BU$1),(IniBaseCC!EE45-AN$9+IniBaseCC!DS45-AdjBaseCC!AN$7))</f>
        <v>-4000</v>
      </c>
      <c r="BD43" s="600">
        <f>MAX(-(AdjBaseCC!$BU$1),(IniBaseCC!EF45-AO$9+IniBaseCC!DT45-AdjBaseCC!AO$7))</f>
        <v>-4000</v>
      </c>
      <c r="BE43" s="601">
        <f>MAX(-(AdjBaseCC!$BU$1),(IniBaseCC!EG45-AP$9+IniBaseCC!DU45-AdjBaseCC!AP$7))</f>
        <v>-4000</v>
      </c>
      <c r="BF43" s="600">
        <f>MAX((AdjBaseCC!AF$7+AdjBaseCC!AF$9)*IniBaseCC!CJ45-IniBaseCC!AA45,0)</f>
        <v>9429489.6853666715</v>
      </c>
      <c r="BG43" s="600">
        <f>MAX((AdjBaseCC!AG$7+AdjBaseCC!AG$9)*IniBaseCC!CK45-IniBaseCC!AB45,0)</f>
        <v>8707459.2715747468</v>
      </c>
      <c r="BH43" s="600">
        <f>MAX((AdjBaseCC!AH$7+AdjBaseCC!AH$9)*IniBaseCC!CL45-IniBaseCC!AC45,0)</f>
        <v>10358244.512406234</v>
      </c>
      <c r="BI43" s="600">
        <f>MAX((AdjBaseCC!AI$7+AdjBaseCC!AI$9)*IniBaseCC!CM45-IniBaseCC!AD45,0)</f>
        <v>9852808.461271137</v>
      </c>
      <c r="BJ43" s="600">
        <f>MAX((AdjBaseCC!AJ$7+AdjBaseCC!AJ$9)*IniBaseCC!CN45-IniBaseCC!AE45,0)</f>
        <v>10931781.793894544</v>
      </c>
      <c r="BK43" s="600">
        <f>MAX((AdjBaseCC!AK$7+AdjBaseCC!AK$9)*IniBaseCC!CO45-IniBaseCC!AF45,0)</f>
        <v>9810869.0799279213</v>
      </c>
      <c r="BL43" s="600">
        <f>MAX((AdjBaseCC!AL$7+AdjBaseCC!AL$9)*IniBaseCC!CP45-IniBaseCC!AG45,0)</f>
        <v>12017203.235796347</v>
      </c>
      <c r="BM43" s="600">
        <f>MAX((AdjBaseCC!AM$7+AdjBaseCC!AM$9)*IniBaseCC!CQ45-IniBaseCC!AH45,0)</f>
        <v>11217041.914021757</v>
      </c>
      <c r="BN43" s="603">
        <f>MAX((AdjBaseCC!AN$7+AdjBaseCC!AN$9)*IniBaseCC!CR45-IniBaseCC!AI45,0)</f>
        <v>11544953.053064581</v>
      </c>
      <c r="BO43" s="600">
        <f>MAX((AdjBaseCC!AO$7+AdjBaseCC!AO$9)*IniBaseCC!CS45-IniBaseCC!AJ45,0)</f>
        <v>11872864.192107379</v>
      </c>
      <c r="BP43" s="600">
        <f>MAX((AdjBaseCC!AP$7+AdjBaseCC!AP$9)*IniBaseCC!CT45-IniBaseCC!AK45,0)</f>
        <v>12200775.331150178</v>
      </c>
      <c r="BQ43" s="600">
        <f>MAX((AdjBaseCC!AQ$7+AdjBaseCC!AQ$9)*IniBaseCC!CU45-IniBaseCC!AL45,0)</f>
        <v>12528686.470192939</v>
      </c>
      <c r="BR43" s="603">
        <f>IFERROR(BF43/SUM(BF$5:BF$182)*BR$4/IniBaseCC!CK45,0)</f>
        <v>9538.2227594970245</v>
      </c>
      <c r="BS43" s="600">
        <f>IFERROR(BG43/SUM(BG$5:BG$182)*BS$4/IniBaseCC!CL45,0)</f>
        <v>3332.8349266928403</v>
      </c>
      <c r="BT43" s="600">
        <f>IFERROR(BH43/SUM(BH$5:BH$182)*BT$4/IniBaseCC!CM45,0)</f>
        <v>8554.3000206045253</v>
      </c>
      <c r="BU43" s="600">
        <f>IFERROR(BI43/SUM(BI$5:BI$182)*BU$4/IniBaseCC!CN45,0)</f>
        <v>2399.7497207658294</v>
      </c>
      <c r="BV43" s="600">
        <f>IFERROR(BJ43/SUM(BJ$5:BJ$182)*BV$4/IniBaseCC!CO45,0)</f>
        <v>2129.7019150630654</v>
      </c>
      <c r="BW43" s="600">
        <f>IFERROR(BK43/SUM(BK$5:BK$182)*BW$4/IniBaseCC!CP45,0)</f>
        <v>2296.7109141237252</v>
      </c>
      <c r="BX43" s="600">
        <f>IFERROR(BL43/SUM(BL$5:BL$182)*BX$4/IniBaseCC!CQ45,0)</f>
        <v>487.96441289901099</v>
      </c>
      <c r="BY43" s="603">
        <f>IFERROR(BM43/SUM(BM$5:BM$182)*BY$4/IniBaseCC!CR45,0)</f>
        <v>329.15159444408022</v>
      </c>
      <c r="BZ43" s="600">
        <f>IFERROR(BN43/SUM(BN$5:BN$182)*BZ$4/IniBaseCC!CS45,0)</f>
        <v>2934.2734848154705</v>
      </c>
      <c r="CA43" s="600">
        <f>IFERROR(BO43/SUM(BO$5:BO$182)*CA$4/IniBaseCC!CT45,0)</f>
        <v>2814.872572018754</v>
      </c>
      <c r="CB43" s="600">
        <f>IFERROR(BP43/SUM(BP$5:BP$182)*CB$4/IniBaseCC!CU45,0)</f>
        <v>2324.8669035276112</v>
      </c>
      <c r="CC43" s="603">
        <f>(IniBaseCC!CW45+AT43)*P43</f>
        <v>17956.318086156283</v>
      </c>
      <c r="CD43" s="600">
        <f>((IniBaseCC!CX45+AU43)-(BR43/Q43))*Q43</f>
        <v>5418.2054119247414</v>
      </c>
      <c r="CE43" s="600">
        <f>((IniBaseCC!CY45+AV43)-(BS43/R43))*R43</f>
        <v>8235.1948857950938</v>
      </c>
      <c r="CF43" s="600">
        <f>((IniBaseCC!CZ45+AW43)-(BT43/S43))*S43</f>
        <v>3076.1568873745746</v>
      </c>
      <c r="CG43" s="600">
        <f>((IniBaseCC!DA45+AX43)-(BU43/T43))*T43</f>
        <v>9278.0826624135698</v>
      </c>
      <c r="CH43" s="600">
        <f>((IniBaseCC!DB45+AY43)-(BV43/U43))*U43</f>
        <v>9996.7652470938901</v>
      </c>
      <c r="CI43" s="600">
        <f>((IniBaseCC!DC45+AZ43)-(BW43/V43))*V43</f>
        <v>10066.935781235781</v>
      </c>
      <c r="CJ43" s="601">
        <f>((IniBaseCC!DD45+BA43)-(BX43/W43))*W43</f>
        <v>12124.38286728666</v>
      </c>
      <c r="CK43" s="600">
        <f>((IniBaseCC!DE45+BB43)-(BY43/Y43))*Y43</f>
        <v>12403.893204874599</v>
      </c>
      <c r="CL43" s="600">
        <f>((IniBaseCC!DF45+BC43)-(BZ43/Z43))*Z43</f>
        <v>10004.110191254573</v>
      </c>
      <c r="CM43" s="600">
        <f>((IniBaseCC!DG45+BD43)-(CA43/AA43))*AA43</f>
        <v>10321.535563475627</v>
      </c>
      <c r="CN43" s="601">
        <f>((IniBaseCC!DH45+BE43)-(CB43/AB43))*AB43</f>
        <v>11002.635257577913</v>
      </c>
      <c r="CO43" s="600">
        <f>CC43*IniBaseCC!CJ45</f>
        <v>19195304.034101065</v>
      </c>
      <c r="CP43" s="600">
        <f>IniBaseCC!CJ45*CD43</f>
        <v>5792061.5853475481</v>
      </c>
      <c r="CQ43" s="600">
        <f>IniBaseCC!CK45*CE43</f>
        <v>8712836.1891712099</v>
      </c>
      <c r="CR43" s="600">
        <f>IniBaseCC!CL45*CF43</f>
        <v>3359163.3210130353</v>
      </c>
      <c r="CS43" s="600">
        <f>IniBaseCC!CM45*CG43</f>
        <v>10103832.019368377</v>
      </c>
      <c r="CT43" s="600">
        <f>IniBaseCC!CN45*CH43</f>
        <v>11176383.546250969</v>
      </c>
      <c r="CU43" s="600">
        <f>IniBaseCC!CO45*CI43</f>
        <v>11144097.909828009</v>
      </c>
      <c r="CV43" s="601">
        <f>IniBaseCC!CP45*CJ43</f>
        <v>13821796.468706792</v>
      </c>
      <c r="CW43" s="600">
        <f>IniBaseCC!CQ45*CK43</f>
        <v>14897075.739054393</v>
      </c>
      <c r="CX43" s="600">
        <f>IniBaseCC!CR45*CL43</f>
        <v>12236833.823476009</v>
      </c>
      <c r="CY43" s="600">
        <f>IniBaseCC!CS45*CM43</f>
        <v>12854040.56984864</v>
      </c>
      <c r="CZ43" s="600">
        <f>IniBaseCC!CT45*CN43</f>
        <v>13946301.145949051</v>
      </c>
      <c r="DA43" s="603">
        <f t="shared" si="5"/>
        <v>17956.318086156283</v>
      </c>
      <c r="DB43" s="600">
        <f t="shared" si="6"/>
        <v>5418.2054119247414</v>
      </c>
      <c r="DC43" s="600">
        <f>IF(IniBaseCC!EI45&gt;IniBaseCC!EJ45,MIN((AdjBaseCC!DB43-(AdjBaseCC!$DG$1*(IniBaseCC!EI45-IniBaseCC!EJ45))),AdjBaseCC!CE43),MAX((AdjBaseCC!DB43-(AdjBaseCC!$DG$1*(IniBaseCC!EI45-IniBaseCC!EJ45))),AdjBaseCC!CE43))</f>
        <v>8235.1948857950938</v>
      </c>
      <c r="DD43" s="600">
        <f>IF(IniBaseCC!EJ45&gt;IniBaseCC!EK45,MIN((AdjBaseCC!DC43-(AdjBaseCC!$DG$1*(IniBaseCC!EJ45-IniBaseCC!EK45))),AdjBaseCC!CF43),MAX((AdjBaseCC!DC43-(AdjBaseCC!$DG$1*(IniBaseCC!EJ45-IniBaseCC!EK45))),AdjBaseCC!CF43))</f>
        <v>3076.1568873745746</v>
      </c>
      <c r="DE43" s="600">
        <f>IF(IniBaseCC!EK45&gt;IniBaseCC!EL45,MIN((AdjBaseCC!DD43-(AdjBaseCC!$DG$1*(IniBaseCC!EK45-IniBaseCC!EL45))),AdjBaseCC!CG43),MAX((AdjBaseCC!DD43-(AdjBaseCC!$DG$1*(IniBaseCC!EK45-IniBaseCC!EL45))),AdjBaseCC!CG43))</f>
        <v>9278.0826624135698</v>
      </c>
      <c r="DF43" s="600">
        <f>IF(IniBaseCC!EL45&gt;IniBaseCC!EM45,MIN((AdjBaseCC!DE43-(AdjBaseCC!$DG$1*(IniBaseCC!EL45-IniBaseCC!EM45))),AdjBaseCC!CH43),MAX((AdjBaseCC!DE43-(AdjBaseCC!$DG$1*(IniBaseCC!EL45-IniBaseCC!EM45))),AdjBaseCC!CH43))</f>
        <v>9996.7652470938901</v>
      </c>
      <c r="DG43" s="600">
        <f>IF(IniBaseCC!EM45&gt;IniBaseCC!EN45,MIN((AdjBaseCC!DF43-(AdjBaseCC!$DG$1*(IniBaseCC!EM45-IniBaseCC!EN45))),AdjBaseCC!CI43),MAX((AdjBaseCC!DF43-(AdjBaseCC!$DG$1*(IniBaseCC!EM45-IniBaseCC!EN45))),AdjBaseCC!CI43))</f>
        <v>10090.912312604796</v>
      </c>
      <c r="DH43" s="600">
        <f>IF(IniBaseCC!EN45&gt;IniBaseCC!EO45,MIN((AdjBaseCC!DG43-(AdjBaseCC!$DG$1*(IniBaseCC!EN45-IniBaseCC!EO45))),AdjBaseCC!CJ43),MAX((AdjBaseCC!DG43-(AdjBaseCC!$DG$1*(IniBaseCC!EN45-IniBaseCC!EO45))),AdjBaseCC!CJ43))</f>
        <v>9993.8567356542899</v>
      </c>
      <c r="DI43" s="603">
        <f>IF(IniBaseCC!EO45&gt;IniBaseCC!EP45,MIN((AdjBaseCC!DH43-(AdjBaseCC!$DG$1*(IniBaseCC!EO45-IniBaseCC!EP45))),AdjBaseCC!CK43),MAX((AdjBaseCC!DH43-(AdjBaseCC!$DG$1*(IniBaseCC!EO45-IniBaseCC!EP45))),AdjBaseCC!CK43))</f>
        <v>12403.893204874599</v>
      </c>
      <c r="DJ43" s="600">
        <f>IF(IniBaseCC!EP45&gt;IniBaseCC!EQ45,MIN((AdjBaseCC!DI43-(AdjBaseCC!$DG$1*(IniBaseCC!EP45-IniBaseCC!EQ45))),AdjBaseCC!CL43),MAX((AdjBaseCC!DI43-(AdjBaseCC!$DG$1*(IniBaseCC!EP45-IniBaseCC!EQ45))),AdjBaseCC!CL43))</f>
        <v>12421.222273156367</v>
      </c>
      <c r="DK43" s="600">
        <f>IF(IniBaseCC!EQ45&gt;IniBaseCC!ER45,MIN((AdjBaseCC!DJ43-(AdjBaseCC!$DG$1*(IniBaseCC!EQ45-IniBaseCC!ER45))),AdjBaseCC!CM43),MAX((AdjBaseCC!DJ43-(AdjBaseCC!$DG$1*(IniBaseCC!EQ45-IniBaseCC!ER45))),AdjBaseCC!CM43))</f>
        <v>12437.934059220044</v>
      </c>
      <c r="DL43" s="600">
        <f>IF(IniBaseCC!ER45&gt;IniBaseCC!ES45,MIN((AdjBaseCC!DK43-(AdjBaseCC!$DG$1*(IniBaseCC!ER45-IniBaseCC!ES45))),AdjBaseCC!CN43),MAX((AdjBaseCC!DK43-(AdjBaseCC!$DG$1*(IniBaseCC!ER45-IniBaseCC!ES45))),AdjBaseCC!CN43))</f>
        <v>12454.060968407646</v>
      </c>
      <c r="DM43" s="603">
        <f>DA43*IniBaseCC!CJ45</f>
        <v>19195304.034101065</v>
      </c>
      <c r="DN43" s="600">
        <f>DB43*IniBaseCC!CJ45</f>
        <v>5792061.5853475481</v>
      </c>
      <c r="DO43" s="600">
        <f>DC43*IniBaseCC!CK45</f>
        <v>8712836.1891712099</v>
      </c>
      <c r="DP43" s="600">
        <f>DD43*IniBaseCC!CL45</f>
        <v>3359163.3210130353</v>
      </c>
      <c r="DQ43" s="600">
        <f>DE43*IniBaseCC!CM45</f>
        <v>10103832.019368377</v>
      </c>
      <c r="DR43" s="600">
        <f>DF43*IniBaseCC!CN45</f>
        <v>11176383.546250969</v>
      </c>
      <c r="DS43" s="600">
        <f>DG43*IniBaseCC!CO45</f>
        <v>11170639.93005351</v>
      </c>
      <c r="DT43" s="600">
        <f>DH43*IniBaseCC!CP45</f>
        <v>11392996.67864589</v>
      </c>
      <c r="DU43" s="603">
        <f>DI43*IniBaseCC!CQ45</f>
        <v>14897075.739054393</v>
      </c>
      <c r="DV43" s="600">
        <f>DJ43*IniBaseCC!CR45</f>
        <v>15193398.506740374</v>
      </c>
      <c r="DW43" s="600">
        <f>DK43*IniBaseCC!CS45</f>
        <v>15489721.274426352</v>
      </c>
      <c r="DX43" s="601">
        <f>DL43*IniBaseCC!CT45</f>
        <v>15786044.042112334</v>
      </c>
      <c r="DZ43" s="60" t="s">
        <v>38</v>
      </c>
      <c r="EA43" s="68">
        <f t="shared" si="7"/>
        <v>0.41292458227679746</v>
      </c>
      <c r="EB43" s="373">
        <f>IFERROR(AdjBaseCC!CO43/IniBaseCC!AA45,"")</f>
        <v>1.1281913679711142</v>
      </c>
      <c r="EC43" s="373">
        <f>IFERROR(AdjBaseCC!CP43/IniBaseCC!AB45,"")</f>
        <v>0.31079977963862121</v>
      </c>
      <c r="ED43" s="373">
        <f>IFERROR(AdjBaseCC!CQ43/IniBaseCC!AC45,"")</f>
        <v>0.4846700368085366</v>
      </c>
      <c r="EE43" s="373">
        <f>IFERROR(AdjBaseCC!CR43/IniBaseCC!AD45,"")</f>
        <v>0.18230079009158096</v>
      </c>
      <c r="EF43" s="373">
        <f>IFERROR(AdjBaseCC!CS43/IniBaseCC!AE45,"")</f>
        <v>0.53272467680191038</v>
      </c>
      <c r="EG43" s="373">
        <f>IFERROR(AdjBaseCC!CT43/IniBaseCC!AF45,"")</f>
        <v>0.55412762804333815</v>
      </c>
      <c r="EH43" s="374">
        <f t="shared" si="8"/>
        <v>0.57206303091636113</v>
      </c>
      <c r="EI43" s="373">
        <f>IFERROR(CU43/IniBaseCC!AG45,"")</f>
        <v>0.57755385029898454</v>
      </c>
      <c r="EJ43" s="373">
        <f>IFERROR(CW43/IniBaseCC!AI45,"")</f>
        <v>0.65812958019278223</v>
      </c>
      <c r="EK43" s="373">
        <f>IFERROR(CX43/IniBaseCC!AJ45,"")</f>
        <v>0.52465834237093034</v>
      </c>
      <c r="EL43" s="373">
        <f>IFERROR(CY43/IniBaseCC!AK45,"")</f>
        <v>0.53533093418118138</v>
      </c>
      <c r="EM43" s="375">
        <f>IFERROR(CZ43/IniBaseCC!AL45,"")</f>
        <v>0.56464244753792714</v>
      </c>
      <c r="FH43" s="196"/>
    </row>
    <row r="44" spans="1:164" s="118" customFormat="1" x14ac:dyDescent="0.25">
      <c r="A44" s="107">
        <v>44</v>
      </c>
      <c r="B44" s="60" t="s">
        <v>39</v>
      </c>
      <c r="C44" s="157">
        <v>285.54224019999998</v>
      </c>
      <c r="D44" s="158">
        <v>279.21672280000001</v>
      </c>
      <c r="E44" s="158">
        <v>287.71575730000001</v>
      </c>
      <c r="F44" s="158">
        <v>269.48761810000002</v>
      </c>
      <c r="G44" s="158">
        <v>290.1758868</v>
      </c>
      <c r="H44" s="158">
        <v>284.7199688</v>
      </c>
      <c r="I44" s="158">
        <v>283.1012824</v>
      </c>
      <c r="J44" s="158">
        <v>292.16555111175222</v>
      </c>
      <c r="K44" s="158">
        <v>283.31682639714609</v>
      </c>
      <c r="L44" s="157">
        <f t="shared" si="25"/>
        <v>286.93366965297537</v>
      </c>
      <c r="M44" s="158">
        <f t="shared" si="25"/>
        <v>287.53280683003936</v>
      </c>
      <c r="N44" s="159">
        <f t="shared" si="25"/>
        <v>288.13194400710336</v>
      </c>
      <c r="O44" s="158"/>
      <c r="P44" s="564">
        <f>INDEX(EquitySolution!$V$13:$BT$173,ROW(40:40),(1+EquitySolution!$CB$12))</f>
        <v>0.78768048460869466</v>
      </c>
      <c r="Q44" s="69">
        <f>INDEX(EquitySolution!$V$13:$BT$173,ROW(40:40),(1+EquitySolution!$CB$12))</f>
        <v>0.78768048460869466</v>
      </c>
      <c r="R44" s="300">
        <f>INDEX(EquitySolution!$V$13:$BT$173,ROW(40:40),(1+EquitySolution!$CB$12)+2)</f>
        <v>0.65</v>
      </c>
      <c r="S44" s="300">
        <f>INDEX(EquitySolution!$V$13:$BT$173,ROW(40:40),(1+EquitySolution!$CB$12)+3)</f>
        <v>0.65</v>
      </c>
      <c r="T44" s="300">
        <f>INDEX(EquitySolution!$V$13:$BT$173,ROW(40:40),(1+EquitySolution!$CB$12)+4)</f>
        <v>0.65</v>
      </c>
      <c r="U44" s="300">
        <f>INDEX(EquitySolution!$V$13:$BT$173,ROW(40:40),(1+EquitySolution!$CB$12)+5)</f>
        <v>0.65</v>
      </c>
      <c r="V44" s="2">
        <f>INDEX(EquitySolution!$V$13:$BT$173,ROW(40:40),(1+EquitySolution!$CB$12)+6)</f>
        <v>0.65</v>
      </c>
      <c r="W44" s="2">
        <f>INDEX(EquitySolution!$V$13:$BT$173,ROW(40:40),(1+EquitySolution!$CB$12)+6)</f>
        <v>0.65</v>
      </c>
      <c r="X44" s="2">
        <f>INDEX(EquitySolution!$V$13:$BT$173,ROW(40:40),(1+EquitySolution!$CB$12)+6)</f>
        <v>0.65</v>
      </c>
      <c r="Y44" s="567">
        <f>INDEX(EquitySolution!$V$13:$BT$173,ROW(40:40),(1+EquitySolution!$CB$12)+7)</f>
        <v>0.65</v>
      </c>
      <c r="Z44" s="372">
        <f>INDEX(EquitySolution!$V$13:$BT$173,ROW(40:40),(1+EquitySolution!$CB$12)+8)</f>
        <v>0.65</v>
      </c>
      <c r="AA44" s="372">
        <f>INDEX(EquitySolution!$V$13:$BT$173,ROW(40:40),(1+EquitySolution!$CB$12)+9)</f>
        <v>0.65</v>
      </c>
      <c r="AB44" s="371">
        <f>INDEX(EquitySolution!$V$13:$BT$173,ROW(40:40),(1+EquitySolution!$CB$12)+10)</f>
        <v>0.65</v>
      </c>
      <c r="AS44" s="60" t="s">
        <v>39</v>
      </c>
      <c r="AT44" s="600">
        <v>0</v>
      </c>
      <c r="AU44" s="600">
        <f>MAX(-(AdjBaseCC!$BU$1),(IniBaseCC!DW46-AF$9+IniBaseCC!DK46-AdjBaseCC!AF$7))</f>
        <v>-944.68872328880525</v>
      </c>
      <c r="AV44" s="600">
        <f>MAX(-(AdjBaseCC!$BU$1),(IniBaseCC!DX46-AG$9+IniBaseCC!DL46-AdjBaseCC!AG$7))</f>
        <v>-2199.7642638137772</v>
      </c>
      <c r="AW44" s="600">
        <f>MAX(-(AdjBaseCC!$BU$1),(IniBaseCC!DY46-AH$9+IniBaseCC!DM46-AdjBaseCC!AH$7))</f>
        <v>-984.0970957282625</v>
      </c>
      <c r="AX44" s="600">
        <f>MAX(-(AdjBaseCC!$BU$1),(IniBaseCC!DZ46-AI$9+IniBaseCC!DN46-AdjBaseCC!AI$7))</f>
        <v>-3816.6982658378133</v>
      </c>
      <c r="AY44" s="600">
        <f>MAX(-(AdjBaseCC!$BU$1),(IniBaseCC!EA46-AJ$9+IniBaseCC!DO46-AdjBaseCC!AJ$7))</f>
        <v>-1286.8488564228542</v>
      </c>
      <c r="AZ44" s="600">
        <f>MAX(-(AdjBaseCC!$BU$1),(IniBaseCC!EB46-AK$9+IniBaseCC!DP46-AdjBaseCC!AK$7))</f>
        <v>-1880.3638187671445</v>
      </c>
      <c r="BA44" s="601">
        <f>MAX(-(AdjBaseCC!$BU$1),(IniBaseCC!EC46-AL$9+IniBaseCC!DQ46-AdjBaseCC!AL$7))</f>
        <v>1861.7302284264779</v>
      </c>
      <c r="BB44" s="600">
        <f>MAX(-(AdjBaseCC!$BU$1),(IniBaseCC!ED46-AM$9+IniBaseCC!DR46-AdjBaseCC!AM$7))</f>
        <v>2755.2848115029647</v>
      </c>
      <c r="BC44" s="600">
        <f>MAX(-(AdjBaseCC!$BU$1),(IniBaseCC!EE46-AN$9+IniBaseCC!DS46-AdjBaseCC!AN$7))</f>
        <v>2777.0075023926911</v>
      </c>
      <c r="BD44" s="600">
        <f>MAX(-(AdjBaseCC!$BU$1),(IniBaseCC!EF46-AO$9+IniBaseCC!DT46-AdjBaseCC!AO$7))</f>
        <v>2797.956404951914</v>
      </c>
      <c r="BE44" s="601">
        <f>MAX(-(AdjBaseCC!$BU$1),(IniBaseCC!EG46-AP$9+IniBaseCC!DU46-AdjBaseCC!AP$7))</f>
        <v>2818.172140592932</v>
      </c>
      <c r="BF44" s="600">
        <f>MAX((AdjBaseCC!AF$7+AdjBaseCC!AF$9)*IniBaseCC!CJ46-IniBaseCC!AA46,0)</f>
        <v>442114.32249916159</v>
      </c>
      <c r="BG44" s="600">
        <f>MAX((AdjBaseCC!AG$7+AdjBaseCC!AG$9)*IniBaseCC!CK46-IniBaseCC!AB46,0)</f>
        <v>956897.45475899428</v>
      </c>
      <c r="BH44" s="600">
        <f>MAX((AdjBaseCC!AH$7+AdjBaseCC!AH$9)*IniBaseCC!CL46-IniBaseCC!AC46,0)</f>
        <v>427098.13954606652</v>
      </c>
      <c r="BI44" s="600">
        <f>MAX((AdjBaseCC!AI$7+AdjBaseCC!AI$9)*IniBaseCC!CM46-IniBaseCC!AD46,0)</f>
        <v>1686980.6335003134</v>
      </c>
      <c r="BJ44" s="600">
        <f>MAX((AdjBaseCC!AJ$7+AdjBaseCC!AJ$9)*IniBaseCC!CN46-IniBaseCC!AE46,0)</f>
        <v>559779.25254394114</v>
      </c>
      <c r="BK44" s="600">
        <f>MAX((AdjBaseCC!AK$7+AdjBaseCC!AK$9)*IniBaseCC!CO46-IniBaseCC!AF46,0)</f>
        <v>802915.35061356984</v>
      </c>
      <c r="BL44" s="600">
        <f>MAX((AdjBaseCC!AL$7+AdjBaseCC!AL$9)*IniBaseCC!CP46-IniBaseCC!AG46,0)</f>
        <v>0</v>
      </c>
      <c r="BM44" s="600">
        <f>MAX((AdjBaseCC!AM$7+AdjBaseCC!AM$9)*IniBaseCC!CQ46-IniBaseCC!AH46,0)</f>
        <v>0</v>
      </c>
      <c r="BN44" s="603">
        <f>MAX((AdjBaseCC!AN$7+AdjBaseCC!AN$9)*IniBaseCC!CR46-IniBaseCC!AI46,0)</f>
        <v>0</v>
      </c>
      <c r="BO44" s="600">
        <f>MAX((AdjBaseCC!AO$7+AdjBaseCC!AO$9)*IniBaseCC!CS46-IniBaseCC!AJ46,0)</f>
        <v>0</v>
      </c>
      <c r="BP44" s="600">
        <f>MAX((AdjBaseCC!AP$7+AdjBaseCC!AP$9)*IniBaseCC!CT46-IniBaseCC!AK46,0)</f>
        <v>0</v>
      </c>
      <c r="BQ44" s="600">
        <f>MAX((AdjBaseCC!AQ$7+AdjBaseCC!AQ$9)*IniBaseCC!CU46-IniBaseCC!AL46,0)</f>
        <v>0</v>
      </c>
      <c r="BR44" s="603">
        <f>IFERROR(BF44/SUM(BF$5:BF$182)*BR$4/IniBaseCC!CK46,0)</f>
        <v>1087.7028492364914</v>
      </c>
      <c r="BS44" s="600">
        <f>IFERROR(BG44/SUM(BG$5:BG$182)*BS$4/IniBaseCC!CL46,0)</f>
        <v>921.55372805485865</v>
      </c>
      <c r="BT44" s="600">
        <f>IFERROR(BH44/SUM(BH$5:BH$182)*BT$4/IniBaseCC!CM46,0)</f>
        <v>869.02367749559562</v>
      </c>
      <c r="BU44" s="600">
        <f>IFERROR(BI44/SUM(BI$5:BI$182)*BU$4/IniBaseCC!CN46,0)</f>
        <v>1056.0112700939337</v>
      </c>
      <c r="BV44" s="600">
        <f>IFERROR(BJ44/SUM(BJ$5:BJ$182)*BV$4/IniBaseCC!CO46,0)</f>
        <v>282.72512899139474</v>
      </c>
      <c r="BW44" s="600">
        <f>IFERROR(BK44/SUM(BK$5:BK$182)*BW$4/IniBaseCC!CP46,0)</f>
        <v>542.47080575765699</v>
      </c>
      <c r="BX44" s="600">
        <f>IFERROR(BL44/SUM(BL$5:BL$182)*BX$4/IniBaseCC!CQ46,0)</f>
        <v>0</v>
      </c>
      <c r="BY44" s="603">
        <f>IFERROR(BM44/SUM(BM$5:BM$182)*BY$4/IniBaseCC!CR46,0)</f>
        <v>0</v>
      </c>
      <c r="BZ44" s="600">
        <f>IFERROR(BN44/SUM(BN$5:BN$182)*BZ$4/IniBaseCC!CS46,0)</f>
        <v>0</v>
      </c>
      <c r="CA44" s="600">
        <f>IFERROR(BO44/SUM(BO$5:BO$182)*CA$4/IniBaseCC!CT46,0)</f>
        <v>0</v>
      </c>
      <c r="CB44" s="600">
        <f>IFERROR(BP44/SUM(BP$5:BP$182)*CB$4/IniBaseCC!CU46,0)</f>
        <v>0</v>
      </c>
      <c r="CC44" s="603">
        <f>(IniBaseCC!CW46+AT44)*P44</f>
        <v>18859.147147262101</v>
      </c>
      <c r="CD44" s="600">
        <f>((IniBaseCC!CX46+AU44)-(BR44/Q44))*Q44</f>
        <v>17027.331426661116</v>
      </c>
      <c r="CE44" s="600">
        <f>((IniBaseCC!CY46+AV44)-(BS44/R44))*R44</f>
        <v>13919.907460679198</v>
      </c>
      <c r="CF44" s="600">
        <f>((IniBaseCC!CZ46+AW44)-(BT44/S44))*S44</f>
        <v>14836.398646983605</v>
      </c>
      <c r="CG44" s="600">
        <f>((IniBaseCC!DA46+AX44)-(BU44/T44))*T44</f>
        <v>12864.209491778051</v>
      </c>
      <c r="CH44" s="600">
        <f>((IniBaseCC!DB46+AY44)-(BV44/U44))*U44</f>
        <v>15812.10248779197</v>
      </c>
      <c r="CI44" s="600">
        <f>((IniBaseCC!DC46+AZ44)-(BW44/V44))*V44</f>
        <v>15446.875170195841</v>
      </c>
      <c r="CJ44" s="601">
        <f>((IniBaseCC!DD46+BA44)-(BX44/W44))*W44</f>
        <v>18715.625979605731</v>
      </c>
      <c r="CK44" s="600">
        <f>((IniBaseCC!DE46+BB44)-(BY44/Y44))*Y44</f>
        <v>19439.078981217186</v>
      </c>
      <c r="CL44" s="600">
        <f>((IniBaseCC!DF46+BC44)-(BZ44/Z44))*Z44</f>
        <v>19695.871948274391</v>
      </c>
      <c r="CM44" s="600">
        <f>((IniBaseCC!DG46+BD44)-(CA44/AA44))*AA44</f>
        <v>19943.517641530289</v>
      </c>
      <c r="CN44" s="601">
        <f>((IniBaseCC!DH46+BE44)-(CB44/AB44))*AB44</f>
        <v>20182.496263601024</v>
      </c>
      <c r="CO44" s="600">
        <f>CC44*IniBaseCC!CJ46</f>
        <v>8826080.8649186641</v>
      </c>
      <c r="CP44" s="600">
        <f>IniBaseCC!CJ46*CD44</f>
        <v>7968791.107677402</v>
      </c>
      <c r="CQ44" s="600">
        <f>IniBaseCC!CK46*CE44</f>
        <v>6055159.7453954509</v>
      </c>
      <c r="CR44" s="600">
        <f>IniBaseCC!CL46*CF44</f>
        <v>6438997.0127908848</v>
      </c>
      <c r="CS44" s="600">
        <f>IniBaseCC!CM46*CG44</f>
        <v>5685980.5953658987</v>
      </c>
      <c r="CT44" s="600">
        <f>IniBaseCC!CN46*CH44</f>
        <v>6878264.5821895069</v>
      </c>
      <c r="CU44" s="600">
        <f>IniBaseCC!CO46*CI44</f>
        <v>6595815.6976736244</v>
      </c>
      <c r="CV44" s="601">
        <f>IniBaseCC!CP46*CJ44</f>
        <v>7392672.2619442642</v>
      </c>
      <c r="CW44" s="600">
        <f>IniBaseCC!CQ46*CK44</f>
        <v>7814509.7504493091</v>
      </c>
      <c r="CX44" s="600">
        <f>IniBaseCC!CR46*CL44</f>
        <v>8063969.0715434123</v>
      </c>
      <c r="CY44" s="600">
        <f>IniBaseCC!CS46*CM44</f>
        <v>8313428.3926375164</v>
      </c>
      <c r="CZ44" s="600">
        <f>IniBaseCC!CT46*CN44</f>
        <v>8562887.7137316205</v>
      </c>
      <c r="DA44" s="603">
        <f t="shared" si="5"/>
        <v>18859.147147262101</v>
      </c>
      <c r="DB44" s="600">
        <f t="shared" si="6"/>
        <v>17027.331426661116</v>
      </c>
      <c r="DC44" s="600">
        <f>IF(IniBaseCC!EI46&gt;IniBaseCC!EJ46,MIN((AdjBaseCC!DB44-(AdjBaseCC!$DG$1*(IniBaseCC!EI46-IniBaseCC!EJ46))),AdjBaseCC!CE44),MAX((AdjBaseCC!DB44-(AdjBaseCC!$DG$1*(IniBaseCC!EI46-IniBaseCC!EJ46))),AdjBaseCC!CE44))</f>
        <v>13919.907460679198</v>
      </c>
      <c r="DD44" s="600">
        <f>IF(IniBaseCC!EJ46&gt;IniBaseCC!EK46,MIN((AdjBaseCC!DC44-(AdjBaseCC!$DG$1*(IniBaseCC!EJ46-IniBaseCC!EK46))),AdjBaseCC!CF44),MAX((AdjBaseCC!DC44-(AdjBaseCC!$DG$1*(IniBaseCC!EJ46-IniBaseCC!EK46))),AdjBaseCC!CF44))</f>
        <v>14836.398646983605</v>
      </c>
      <c r="DE44" s="600">
        <f>IF(IniBaseCC!EK46&gt;IniBaseCC!EL46,MIN((AdjBaseCC!DD44-(AdjBaseCC!$DG$1*(IniBaseCC!EK46-IniBaseCC!EL46))),AdjBaseCC!CG44),MAX((AdjBaseCC!DD44-(AdjBaseCC!$DG$1*(IniBaseCC!EK46-IniBaseCC!EL46))),AdjBaseCC!CG44))</f>
        <v>12864.209491778051</v>
      </c>
      <c r="DF44" s="600">
        <f>IF(IniBaseCC!EL46&gt;IniBaseCC!EM46,MIN((AdjBaseCC!DE44-(AdjBaseCC!$DG$1*(IniBaseCC!EL46-IniBaseCC!EM46))),AdjBaseCC!CH44),MAX((AdjBaseCC!DE44-(AdjBaseCC!$DG$1*(IniBaseCC!EL46-IniBaseCC!EM46))),AdjBaseCC!CH44))</f>
        <v>15812.10248779197</v>
      </c>
      <c r="DG44" s="600">
        <f>IF(IniBaseCC!EM46&gt;IniBaseCC!EN46,MIN((AdjBaseCC!DF44-(AdjBaseCC!$DG$1*(IniBaseCC!EM46-IniBaseCC!EN46))),AdjBaseCC!CI44),MAX((AdjBaseCC!DF44-(AdjBaseCC!$DG$1*(IniBaseCC!EM46-IniBaseCC!EN46))),AdjBaseCC!CI44))</f>
        <v>15446.875170195841</v>
      </c>
      <c r="DH44" s="600">
        <f>IF(IniBaseCC!EN46&gt;IniBaseCC!EO46,MIN((AdjBaseCC!DG44-(AdjBaseCC!$DG$1*(IniBaseCC!EN46-IniBaseCC!EO46))),AdjBaseCC!CJ44),MAX((AdjBaseCC!DG44-(AdjBaseCC!$DG$1*(IniBaseCC!EN46-IniBaseCC!EO46))),AdjBaseCC!CJ44))</f>
        <v>18715.625979605731</v>
      </c>
      <c r="DI44" s="603">
        <f>IF(IniBaseCC!EO46&gt;IniBaseCC!EP46,MIN((AdjBaseCC!DH44-(AdjBaseCC!$DG$1*(IniBaseCC!EO46-IniBaseCC!EP46))),AdjBaseCC!CK44),MAX((AdjBaseCC!DH44-(AdjBaseCC!$DG$1*(IniBaseCC!EO46-IniBaseCC!EP46))),AdjBaseCC!CK44))</f>
        <v>19439.078981217186</v>
      </c>
      <c r="DJ44" s="600">
        <f>IF(IniBaseCC!EP46&gt;IniBaseCC!EQ46,MIN((AdjBaseCC!DI44-(AdjBaseCC!$DG$1*(IniBaseCC!EP46-IniBaseCC!EQ46))),AdjBaseCC!CL44),MAX((AdjBaseCC!DI44-(AdjBaseCC!$DG$1*(IniBaseCC!EP46-IniBaseCC!EQ46))),AdjBaseCC!CL44))</f>
        <v>19695.871948274391</v>
      </c>
      <c r="DK44" s="600">
        <f>IF(IniBaseCC!EQ46&gt;IniBaseCC!ER46,MIN((AdjBaseCC!DJ44-(AdjBaseCC!$DG$1*(IniBaseCC!EQ46-IniBaseCC!ER46))),AdjBaseCC!CM44),MAX((AdjBaseCC!DJ44-(AdjBaseCC!$DG$1*(IniBaseCC!EQ46-IniBaseCC!ER46))),AdjBaseCC!CM44))</f>
        <v>19943.517641530289</v>
      </c>
      <c r="DL44" s="600">
        <f>IF(IniBaseCC!ER46&gt;IniBaseCC!ES46,MIN((AdjBaseCC!DK44-(AdjBaseCC!$DG$1*(IniBaseCC!ER46-IniBaseCC!ES46))),AdjBaseCC!CN44),MAX((AdjBaseCC!DK44-(AdjBaseCC!$DG$1*(IniBaseCC!ER46-IniBaseCC!ES46))),AdjBaseCC!CN44))</f>
        <v>20182.496263601024</v>
      </c>
      <c r="DM44" s="603">
        <f>DA44*IniBaseCC!CJ46</f>
        <v>8826080.8649186641</v>
      </c>
      <c r="DN44" s="600">
        <f>DB44*IniBaseCC!CJ46</f>
        <v>7968791.107677402</v>
      </c>
      <c r="DO44" s="600">
        <f>DC44*IniBaseCC!CK46</f>
        <v>6055159.7453954509</v>
      </c>
      <c r="DP44" s="600">
        <f>DD44*IniBaseCC!CL46</f>
        <v>6438997.0127908848</v>
      </c>
      <c r="DQ44" s="600">
        <f>DE44*IniBaseCC!CM46</f>
        <v>5685980.5953658987</v>
      </c>
      <c r="DR44" s="600">
        <f>DF44*IniBaseCC!CN46</f>
        <v>6878264.5821895069</v>
      </c>
      <c r="DS44" s="600">
        <f>DG44*IniBaseCC!CO46</f>
        <v>6595815.6976736244</v>
      </c>
      <c r="DT44" s="600">
        <f>DH44*IniBaseCC!CP46</f>
        <v>7392672.2619442642</v>
      </c>
      <c r="DU44" s="603">
        <f>DI44*IniBaseCC!CQ46</f>
        <v>7814509.7504493091</v>
      </c>
      <c r="DV44" s="600">
        <f>DJ44*IniBaseCC!CR46</f>
        <v>8063969.0715434123</v>
      </c>
      <c r="DW44" s="600">
        <f>DK44*IniBaseCC!CS46</f>
        <v>8313428.3926375164</v>
      </c>
      <c r="DX44" s="601">
        <f>DL44*IniBaseCC!CT46</f>
        <v>8562887.7137316205</v>
      </c>
      <c r="DZ44" s="60" t="s">
        <v>39</v>
      </c>
      <c r="EA44" s="68">
        <f t="shared" si="7"/>
        <v>0.62879207020397199</v>
      </c>
      <c r="EB44" s="373">
        <f>IFERROR(AdjBaseCC!CO44/IniBaseCC!AA46,"")</f>
        <v>0.79266146130001613</v>
      </c>
      <c r="EC44" s="373">
        <f>IFERROR(AdjBaseCC!CP44/IniBaseCC!AB46,"")</f>
        <v>0.77476371300901181</v>
      </c>
      <c r="ED44" s="373">
        <f>IFERROR(AdjBaseCC!CQ44/IniBaseCC!AC46,"")</f>
        <v>0.55888888118247715</v>
      </c>
      <c r="EE44" s="373">
        <f>IFERROR(AdjBaseCC!CR44/IniBaseCC!AD46,"")</f>
        <v>0.6576489038523684</v>
      </c>
      <c r="EF44" s="373">
        <f>IFERROR(AdjBaseCC!CS44/IniBaseCC!AE46,"")</f>
        <v>0.51348995782034046</v>
      </c>
      <c r="EG44" s="373">
        <f>IFERROR(AdjBaseCC!CT44/IniBaseCC!AF46,"")</f>
        <v>0.63916889515566222</v>
      </c>
      <c r="EH44" s="374">
        <f t="shared" si="8"/>
        <v>0.61268433643038533</v>
      </c>
      <c r="EI44" s="373">
        <f>IFERROR(CU44/IniBaseCC!AG46,"")</f>
        <v>0.56934568713974132</v>
      </c>
      <c r="EJ44" s="373">
        <f>IFERROR(CW44/IniBaseCC!AI46,"")</f>
        <v>0.62128970931902538</v>
      </c>
      <c r="EK44" s="373">
        <f>IFERROR(CX44/IniBaseCC!AJ46,"")</f>
        <v>0.62283178062020872</v>
      </c>
      <c r="EL44" s="373">
        <f>IFERROR(CY44/IniBaseCC!AK46,"")</f>
        <v>0.62428830268846647</v>
      </c>
      <c r="EM44" s="375">
        <f>IFERROR(CZ44/IniBaseCC!AL46,"")</f>
        <v>0.625666202384485</v>
      </c>
      <c r="FH44" s="196"/>
    </row>
    <row r="45" spans="1:164" s="118" customFormat="1" x14ac:dyDescent="0.25">
      <c r="A45" s="107">
        <v>45</v>
      </c>
      <c r="B45" s="60" t="s">
        <v>40</v>
      </c>
      <c r="C45" s="157">
        <v>232.89201589999999</v>
      </c>
      <c r="D45" s="158">
        <v>226.46773859999999</v>
      </c>
      <c r="E45" s="158">
        <v>231.9218075</v>
      </c>
      <c r="F45" s="158">
        <v>223.5307119</v>
      </c>
      <c r="G45" s="158">
        <v>225.8906911</v>
      </c>
      <c r="H45" s="158">
        <v>222.34368019999999</v>
      </c>
      <c r="I45" s="158">
        <v>221.07709120000001</v>
      </c>
      <c r="J45" s="158">
        <v>223.85195703640417</v>
      </c>
      <c r="K45" s="158">
        <v>221.89314254885221</v>
      </c>
      <c r="L45" s="157">
        <f t="shared" si="25"/>
        <v>219.31437324319177</v>
      </c>
      <c r="M45" s="158">
        <f t="shared" si="25"/>
        <v>218.06905153660182</v>
      </c>
      <c r="N45" s="159">
        <f t="shared" si="25"/>
        <v>216.82372983001233</v>
      </c>
      <c r="O45" s="158"/>
      <c r="P45" s="564">
        <f>INDEX(EquitySolution!$V$13:$BT$173,ROW(41:41),(1+EquitySolution!$CB$12))</f>
        <v>0.84032590950232433</v>
      </c>
      <c r="Q45" s="69">
        <f>INDEX(EquitySolution!$V$13:$BT$173,ROW(41:41),(1+EquitySolution!$CB$12))</f>
        <v>0.84032590950232433</v>
      </c>
      <c r="R45" s="300">
        <f>INDEX(EquitySolution!$V$13:$BT$173,ROW(41:41),(1+EquitySolution!$CB$12)+2)</f>
        <v>0.88344885680597152</v>
      </c>
      <c r="S45" s="300">
        <f>INDEX(EquitySolution!$V$13:$BT$173,ROW(41:41),(1+EquitySolution!$CB$12)+3)</f>
        <v>0.88666389558957648</v>
      </c>
      <c r="T45" s="300">
        <f>INDEX(EquitySolution!$V$13:$BT$173,ROW(41:41),(1+EquitySolution!$CB$12)+4)</f>
        <v>0.88393439899048754</v>
      </c>
      <c r="U45" s="300">
        <f>INDEX(EquitySolution!$V$13:$BT$173,ROW(41:41),(1+EquitySolution!$CB$12)+5)</f>
        <v>0.88813373481164481</v>
      </c>
      <c r="V45" s="2">
        <f>INDEX(EquitySolution!$V$13:$BT$173,ROW(41:41),(1+EquitySolution!$CB$12)+6)</f>
        <v>0.88695267983811477</v>
      </c>
      <c r="W45" s="2">
        <f>INDEX(EquitySolution!$V$13:$BT$173,ROW(41:41),(1+EquitySolution!$CB$12)+6)</f>
        <v>0.88695267983811477</v>
      </c>
      <c r="X45" s="2">
        <f>INDEX(EquitySolution!$V$13:$BT$173,ROW(41:41),(1+EquitySolution!$CB$12)+6)</f>
        <v>0.88695267983811477</v>
      </c>
      <c r="Y45" s="567">
        <f>INDEX(EquitySolution!$V$13:$BT$173,ROW(41:41),(1+EquitySolution!$CB$12)+7)</f>
        <v>0.88872778652744922</v>
      </c>
      <c r="Z45" s="372">
        <f>INDEX(EquitySolution!$V$13:$BT$173,ROW(41:41),(1+EquitySolution!$CB$12)+8)</f>
        <v>0.88936165280807933</v>
      </c>
      <c r="AA45" s="372">
        <f>INDEX(EquitySolution!$V$13:$BT$173,ROW(41:41),(1+EquitySolution!$CB$12)+9)</f>
        <v>0.89030106515728868</v>
      </c>
      <c r="AB45" s="371">
        <f>INDEX(EquitySolution!$V$13:$BT$173,ROW(41:41),(1+EquitySolution!$CB$12)+10)</f>
        <v>0.88895325874078512</v>
      </c>
      <c r="AS45" s="60" t="s">
        <v>40</v>
      </c>
      <c r="AT45" s="600">
        <v>0</v>
      </c>
      <c r="AU45" s="600">
        <f>MAX(-(AdjBaseCC!$BU$1),(IniBaseCC!DW47-AF$9+IniBaseCC!DK47-AdjBaseCC!AF$7))</f>
        <v>1316.1898305674922</v>
      </c>
      <c r="AV45" s="600">
        <f>MAX(-(AdjBaseCC!$BU$1),(IniBaseCC!DX47-AG$9+IniBaseCC!DL47-AdjBaseCC!AG$7))</f>
        <v>-420.15437672192684</v>
      </c>
      <c r="AW45" s="600">
        <f>MAX(-(AdjBaseCC!$BU$1),(IniBaseCC!DY47-AH$9+IniBaseCC!DM47-AdjBaseCC!AH$7))</f>
        <v>-2457.7966735311829</v>
      </c>
      <c r="AX45" s="600">
        <f>MAX(-(AdjBaseCC!$BU$1),(IniBaseCC!DZ47-AI$9+IniBaseCC!DN47-AdjBaseCC!AI$7))</f>
        <v>1173.4747069851037</v>
      </c>
      <c r="AY45" s="600">
        <f>MAX(-(AdjBaseCC!$BU$1),(IniBaseCC!EA47-AJ$9+IniBaseCC!DO47-AdjBaseCC!AJ$7))</f>
        <v>323.45809159567671</v>
      </c>
      <c r="AZ45" s="600">
        <f>MAX(-(AdjBaseCC!$BU$1),(IniBaseCC!EB47-AK$9+IniBaseCC!DP47-AdjBaseCC!AK$7))</f>
        <v>-1935.5160913857935</v>
      </c>
      <c r="BA45" s="601">
        <f>MAX(-(AdjBaseCC!$BU$1),(IniBaseCC!EC47-AL$9+IniBaseCC!DQ47-AdjBaseCC!AL$7))</f>
        <v>-2352.2408146248576</v>
      </c>
      <c r="BB45" s="600">
        <f>MAX(-(AdjBaseCC!$BU$1),(IniBaseCC!ED47-AM$9+IniBaseCC!DR47-AdjBaseCC!AM$7))</f>
        <v>-3997.6823739802012</v>
      </c>
      <c r="BC45" s="600">
        <f>MAX(-(AdjBaseCC!$BU$1),(IniBaseCC!EE47-AN$9+IniBaseCC!DS47-AdjBaseCC!AN$7))</f>
        <v>-4000</v>
      </c>
      <c r="BD45" s="600">
        <f>MAX(-(AdjBaseCC!$BU$1),(IniBaseCC!EF47-AO$9+IniBaseCC!DT47-AdjBaseCC!AO$7))</f>
        <v>-4000</v>
      </c>
      <c r="BE45" s="601">
        <f>MAX(-(AdjBaseCC!$BU$1),(IniBaseCC!EG47-AP$9+IniBaseCC!DU47-AdjBaseCC!AP$7))</f>
        <v>-4000</v>
      </c>
      <c r="BF45" s="600">
        <f>MAX((AdjBaseCC!AF$7+AdjBaseCC!AF$9)*IniBaseCC!CJ47-IniBaseCC!AA47,0)</f>
        <v>0</v>
      </c>
      <c r="BG45" s="600">
        <f>MAX((AdjBaseCC!AG$7+AdjBaseCC!AG$9)*IniBaseCC!CK47-IniBaseCC!AB47,0)</f>
        <v>142432.33370873332</v>
      </c>
      <c r="BH45" s="600">
        <f>MAX((AdjBaseCC!AH$7+AdjBaseCC!AH$9)*IniBaseCC!CL47-IniBaseCC!AC47,0)</f>
        <v>820904.08895941451</v>
      </c>
      <c r="BI45" s="600">
        <f>MAX((AdjBaseCC!AI$7+AdjBaseCC!AI$9)*IniBaseCC!CM47-IniBaseCC!AD47,0)</f>
        <v>0</v>
      </c>
      <c r="BJ45" s="600">
        <f>MAX((AdjBaseCC!AJ$7+AdjBaseCC!AJ$9)*IniBaseCC!CN47-IniBaseCC!AE47,0)</f>
        <v>0</v>
      </c>
      <c r="BK45" s="600">
        <f>MAX((AdjBaseCC!AK$7+AdjBaseCC!AK$9)*IniBaseCC!CO47-IniBaseCC!AF47,0)</f>
        <v>663882.01934532635</v>
      </c>
      <c r="BL45" s="600">
        <f>MAX((AdjBaseCC!AL$7+AdjBaseCC!AL$9)*IniBaseCC!CP47-IniBaseCC!AG47,0)</f>
        <v>891499.26874282025</v>
      </c>
      <c r="BM45" s="600">
        <f>MAX((AdjBaseCC!AM$7+AdjBaseCC!AM$9)*IniBaseCC!CQ47-IniBaseCC!AH47,0)</f>
        <v>1587079.9024701398</v>
      </c>
      <c r="BN45" s="603">
        <f>MAX((AdjBaseCC!AN$7+AdjBaseCC!AN$9)*IniBaseCC!CR47-IniBaseCC!AI47,0)</f>
        <v>1639476.4518226646</v>
      </c>
      <c r="BO45" s="600">
        <f>MAX((AdjBaseCC!AO$7+AdjBaseCC!AO$9)*IniBaseCC!CS47-IniBaseCC!AJ47,0)</f>
        <v>1691873.0011751782</v>
      </c>
      <c r="BP45" s="600">
        <f>MAX((AdjBaseCC!AP$7+AdjBaseCC!AP$9)*IniBaseCC!CT47-IniBaseCC!AK47,0)</f>
        <v>1744269.5505276956</v>
      </c>
      <c r="BQ45" s="600">
        <f>MAX((AdjBaseCC!AQ$7+AdjBaseCC!AQ$9)*IniBaseCC!CU47-IniBaseCC!AL47,0)</f>
        <v>1796666.0998802017</v>
      </c>
      <c r="BR45" s="603">
        <f>IFERROR(BF45/SUM(BF$5:BF$182)*BR$4/IniBaseCC!CK47,0)</f>
        <v>0</v>
      </c>
      <c r="BS45" s="600">
        <f>IFERROR(BG45/SUM(BG$5:BG$182)*BS$4/IniBaseCC!CL47,0)</f>
        <v>178.24079631692086</v>
      </c>
      <c r="BT45" s="600">
        <f>IFERROR(BH45/SUM(BH$5:BH$182)*BT$4/IniBaseCC!CM47,0)</f>
        <v>2264.6496159891772</v>
      </c>
      <c r="BU45" s="600">
        <f>IFERROR(BI45/SUM(BI$5:BI$182)*BU$4/IniBaseCC!CN47,0)</f>
        <v>0</v>
      </c>
      <c r="BV45" s="600">
        <f>IFERROR(BJ45/SUM(BJ$5:BJ$182)*BV$4/IniBaseCC!CO47,0)</f>
        <v>0</v>
      </c>
      <c r="BW45" s="600">
        <f>IFERROR(BK45/SUM(BK$5:BK$182)*BW$4/IniBaseCC!CP47,0)</f>
        <v>467.47178292402185</v>
      </c>
      <c r="BX45" s="600">
        <f>IFERROR(BL45/SUM(BL$5:BL$182)*BX$4/IniBaseCC!CQ47,0)</f>
        <v>109.5111238887667</v>
      </c>
      <c r="BY45" s="603">
        <f>IFERROR(BM45/SUM(BM$5:BM$182)*BY$4/IniBaseCC!CR47,0)</f>
        <v>140.88634852330341</v>
      </c>
      <c r="BZ45" s="600">
        <f>IFERROR(BN45/SUM(BN$5:BN$182)*BZ$4/IniBaseCC!CS47,0)</f>
        <v>1260.5674879765222</v>
      </c>
      <c r="CA45" s="600">
        <f>IFERROR(BO45/SUM(BO$5:BO$182)*CA$4/IniBaseCC!CT47,0)</f>
        <v>1213.4545091752102</v>
      </c>
      <c r="CB45" s="600">
        <f>IFERROR(BP45/SUM(BP$5:BP$182)*CB$4/IniBaseCC!CU47,0)</f>
        <v>1005.4877064776974</v>
      </c>
      <c r="CC45" s="603">
        <f>(IniBaseCC!CW47+AT45)*P45</f>
        <v>20119.617393890498</v>
      </c>
      <c r="CD45" s="600">
        <f>((IniBaseCC!CX47+AU45)-(BR45/Q45))*Q45</f>
        <v>21225.645810339836</v>
      </c>
      <c r="CE45" s="600">
        <f>((IniBaseCC!CY47+AV45)-(BS45/R45))*R45</f>
        <v>21565.756478636977</v>
      </c>
      <c r="CF45" s="600">
        <f>((IniBaseCC!CZ47+AW45)-(BT45/S45))*S45</f>
        <v>17852.414083276955</v>
      </c>
      <c r="CG45" s="600">
        <f>((IniBaseCC!DA47+AX45)-(BU45/T45))*T45</f>
        <v>23341.080890606521</v>
      </c>
      <c r="CH45" s="600">
        <f>((IniBaseCC!DB47+AY45)-(BV45/U45))*U45</f>
        <v>23421.490020003628</v>
      </c>
      <c r="CI45" s="600">
        <f>((IniBaseCC!DC47+AZ45)-(BW45/V45))*V45</f>
        <v>21301.754241432674</v>
      </c>
      <c r="CJ45" s="601">
        <f>((IniBaseCC!DD47+BA45)-(BX45/W45))*W45</f>
        <v>21691.164608961473</v>
      </c>
      <c r="CK45" s="600">
        <f>((IniBaseCC!DE47+BB45)-(BY45/Y45))*Y45</f>
        <v>20436.101972398064</v>
      </c>
      <c r="CL45" s="600">
        <f>((IniBaseCC!DF47+BC45)-(BZ45/Z45))*Z45</f>
        <v>19661.073040777526</v>
      </c>
      <c r="CM45" s="600">
        <f>((IniBaseCC!DG47+BD45)-(CA45/AA45))*AA45</f>
        <v>20050.833046045736</v>
      </c>
      <c r="CN45" s="601">
        <f>((IniBaseCC!DH47+BE45)-(CB45/AB45))*AB45</f>
        <v>20535.469524412503</v>
      </c>
      <c r="CO45" s="600">
        <f>CC45*IniBaseCC!CJ47</f>
        <v>6780311.0617410978</v>
      </c>
      <c r="CP45" s="600">
        <f>IniBaseCC!CJ47*CD45</f>
        <v>7153042.6380845252</v>
      </c>
      <c r="CQ45" s="600">
        <f>IniBaseCC!CK47*CE45</f>
        <v>7310791.4462579349</v>
      </c>
      <c r="CR45" s="600">
        <f>IniBaseCC!CL47*CF45</f>
        <v>5962706.3038145034</v>
      </c>
      <c r="CS45" s="600">
        <f>IniBaseCC!CM47*CG45</f>
        <v>7609192.3703377256</v>
      </c>
      <c r="CT45" s="600">
        <f>IniBaseCC!CN47*CH45</f>
        <v>7846199.1567012155</v>
      </c>
      <c r="CU45" s="600">
        <f>IniBaseCC!CO47*CI45</f>
        <v>7306501.7048114073</v>
      </c>
      <c r="CV45" s="601">
        <f>IniBaseCC!CP47*CJ45</f>
        <v>8220951.3867963981</v>
      </c>
      <c r="CW45" s="600">
        <f>IniBaseCC!CQ47*CK45</f>
        <v>8113132.4830420315</v>
      </c>
      <c r="CX45" s="600">
        <f>IniBaseCC!CR47*CL45</f>
        <v>7949600.6375115439</v>
      </c>
      <c r="CY45" s="600">
        <f>IniBaseCC!CS47*CM45</f>
        <v>8254205.4268769147</v>
      </c>
      <c r="CZ45" s="600">
        <f>IniBaseCC!CT47*CN45</f>
        <v>8604278.5008891951</v>
      </c>
      <c r="DA45" s="603">
        <f t="shared" si="5"/>
        <v>20119.617393890498</v>
      </c>
      <c r="DB45" s="600">
        <f t="shared" si="6"/>
        <v>21225.645810339836</v>
      </c>
      <c r="DC45" s="600">
        <f>IF(IniBaseCC!EI47&gt;IniBaseCC!EJ47,MIN((AdjBaseCC!DB45-(AdjBaseCC!$DG$1*(IniBaseCC!EI47-IniBaseCC!EJ47))),AdjBaseCC!CE45),MAX((AdjBaseCC!DB45-(AdjBaseCC!$DG$1*(IniBaseCC!EI47-IniBaseCC!EJ47))),AdjBaseCC!CE45))</f>
        <v>21178.489809315703</v>
      </c>
      <c r="DD45" s="600">
        <f>IF(IniBaseCC!EJ47&gt;IniBaseCC!EK47,MIN((AdjBaseCC!DC45-(AdjBaseCC!$DG$1*(IniBaseCC!EJ47-IniBaseCC!EK47))),AdjBaseCC!CF45),MAX((AdjBaseCC!DC45-(AdjBaseCC!$DG$1*(IniBaseCC!EJ47-IniBaseCC!EK47))),AdjBaseCC!CF45))</f>
        <v>17852.414083276955</v>
      </c>
      <c r="DE45" s="600">
        <f>IF(IniBaseCC!EK47&gt;IniBaseCC!EL47,MIN((AdjBaseCC!DD45-(AdjBaseCC!$DG$1*(IniBaseCC!EK47-IniBaseCC!EL47))),AdjBaseCC!CG45),MAX((AdjBaseCC!DD45-(AdjBaseCC!$DG$1*(IniBaseCC!EK47-IniBaseCC!EL47))),AdjBaseCC!CG45))</f>
        <v>23341.080890606521</v>
      </c>
      <c r="DF45" s="600">
        <f>IF(IniBaseCC!EL47&gt;IniBaseCC!EM47,MIN((AdjBaseCC!DE45-(AdjBaseCC!$DG$1*(IniBaseCC!EL47-IniBaseCC!EM47))),AdjBaseCC!CH45),MAX((AdjBaseCC!DE45-(AdjBaseCC!$DG$1*(IniBaseCC!EL47-IniBaseCC!EM47))),AdjBaseCC!CH45))</f>
        <v>23335.406980250325</v>
      </c>
      <c r="DG45" s="600">
        <f>IF(IniBaseCC!EM47&gt;IniBaseCC!EN47,MIN((AdjBaseCC!DF45-(AdjBaseCC!$DG$1*(IniBaseCC!EM47-IniBaseCC!EN47))),AdjBaseCC!CI45),MAX((AdjBaseCC!DF45-(AdjBaseCC!$DG$1*(IniBaseCC!EM47-IniBaseCC!EN47))),AdjBaseCC!CI45))</f>
        <v>21301.754241432674</v>
      </c>
      <c r="DH45" s="600">
        <f>IF(IniBaseCC!EN47&gt;IniBaseCC!EO47,MIN((AdjBaseCC!DG45-(AdjBaseCC!$DG$1*(IniBaseCC!EN47-IniBaseCC!EO47))),AdjBaseCC!CJ45),MAX((AdjBaseCC!DG45-(AdjBaseCC!$DG$1*(IniBaseCC!EN47-IniBaseCC!EO47))),AdjBaseCC!CJ45))</f>
        <v>21299.356759183083</v>
      </c>
      <c r="DI45" s="603">
        <f>IF(IniBaseCC!EO47&gt;IniBaseCC!EP47,MIN((AdjBaseCC!DH45-(AdjBaseCC!$DG$1*(IniBaseCC!EO47-IniBaseCC!EP47))),AdjBaseCC!CK45),MAX((AdjBaseCC!DH45-(AdjBaseCC!$DG$1*(IniBaseCC!EO47-IniBaseCC!EP47))),AdjBaseCC!CK45))</f>
        <v>20436.101972398064</v>
      </c>
      <c r="DJ45" s="600">
        <f>IF(IniBaseCC!EP47&gt;IniBaseCC!EQ47,MIN((AdjBaseCC!DI45-(AdjBaseCC!$DG$1*(IniBaseCC!EP47-IniBaseCC!EQ47))),AdjBaseCC!CL45),MAX((AdjBaseCC!DI45-(AdjBaseCC!$DG$1*(IniBaseCC!EP47-IniBaseCC!EQ47))),AdjBaseCC!CL45))</f>
        <v>20456.552689443415</v>
      </c>
      <c r="DK45" s="600">
        <f>IF(IniBaseCC!EQ47&gt;IniBaseCC!ER47,MIN((AdjBaseCC!DJ45-(AdjBaseCC!$DG$1*(IniBaseCC!EQ47-IniBaseCC!ER47))),AdjBaseCC!CM45),MAX((AdjBaseCC!DJ45-(AdjBaseCC!$DG$1*(IniBaseCC!EQ47-IniBaseCC!ER47))),AdjBaseCC!CM45))</f>
        <v>20476.274927393755</v>
      </c>
      <c r="DL45" s="600">
        <f>IF(IniBaseCC!ER47&gt;IniBaseCC!ES47,MIN((AdjBaseCC!DK45-(AdjBaseCC!$DG$1*(IniBaseCC!ER47-IniBaseCC!ES47))),AdjBaseCC!CN45),MAX((AdjBaseCC!DK45-(AdjBaseCC!$DG$1*(IniBaseCC!ER47-IniBaseCC!ES47))),AdjBaseCC!CN45))</f>
        <v>20535.469524412503</v>
      </c>
      <c r="DM45" s="603">
        <f>DA45*IniBaseCC!CJ47</f>
        <v>6780311.0617410978</v>
      </c>
      <c r="DN45" s="600">
        <f>DB45*IniBaseCC!CJ47</f>
        <v>7153042.6380845252</v>
      </c>
      <c r="DO45" s="600">
        <f>DC45*IniBaseCC!CK47</f>
        <v>7179508.0453580236</v>
      </c>
      <c r="DP45" s="600">
        <f>DD45*IniBaseCC!CL47</f>
        <v>5962706.3038145034</v>
      </c>
      <c r="DQ45" s="600">
        <f>DE45*IniBaseCC!CM47</f>
        <v>7609192.3703377256</v>
      </c>
      <c r="DR45" s="600">
        <f>DF45*IniBaseCC!CN47</f>
        <v>7817361.338383859</v>
      </c>
      <c r="DS45" s="600">
        <f>DG45*IniBaseCC!CO47</f>
        <v>7306501.7048114073</v>
      </c>
      <c r="DT45" s="600">
        <f>DH45*IniBaseCC!CP47</f>
        <v>8072456.2117303889</v>
      </c>
      <c r="DU45" s="603">
        <f>DI45*IniBaseCC!CQ47</f>
        <v>8113132.4830420315</v>
      </c>
      <c r="DV45" s="600">
        <f>DJ45*IniBaseCC!CR47</f>
        <v>8271238.5007678475</v>
      </c>
      <c r="DW45" s="600">
        <f>DK45*IniBaseCC!CS47</f>
        <v>8429344.5184936635</v>
      </c>
      <c r="DX45" s="601">
        <f>DL45*IniBaseCC!CT47</f>
        <v>8604278.5008891951</v>
      </c>
      <c r="DZ45" s="60" t="s">
        <v>40</v>
      </c>
      <c r="EA45" s="68">
        <f t="shared" si="7"/>
        <v>0.83690392476290065</v>
      </c>
      <c r="EB45" s="373">
        <f>IFERROR(AdjBaseCC!CO45/IniBaseCC!AA47,"")</f>
        <v>0.7722553744732672</v>
      </c>
      <c r="EC45" s="373">
        <f>IFERROR(AdjBaseCC!CP45/IniBaseCC!AB47,"")</f>
        <v>0.82993072713872673</v>
      </c>
      <c r="ED45" s="373">
        <f>IFERROR(AdjBaseCC!CQ45/IniBaseCC!AC47,"")</f>
        <v>0.93182286196671793</v>
      </c>
      <c r="EE45" s="373">
        <f>IFERROR(AdjBaseCC!CR45/IniBaseCC!AD47,"")</f>
        <v>0.67389192874527459</v>
      </c>
      <c r="EF45" s="373">
        <f>IFERROR(AdjBaseCC!CS45/IniBaseCC!AE47,"")</f>
        <v>0.83920951201434701</v>
      </c>
      <c r="EG45" s="373">
        <f>IFERROR(AdjBaseCC!CT45/IniBaseCC!AF47,"")</f>
        <v>0.90966459394943655</v>
      </c>
      <c r="EH45" s="374">
        <f t="shared" si="8"/>
        <v>0.80660268577872463</v>
      </c>
      <c r="EI45" s="373">
        <f>IFERROR(CU45/IniBaseCC!AG47,"")</f>
        <v>0.76760675103087228</v>
      </c>
      <c r="EJ45" s="373">
        <f>IFERROR(CW45/IniBaseCC!AI47,"")</f>
        <v>0.8399441709261839</v>
      </c>
      <c r="EK45" s="373">
        <f>IFERROR(CX45/IniBaseCC!AJ47,"")</f>
        <v>0.79955429827671676</v>
      </c>
      <c r="EL45" s="373">
        <f>IFERROR(CY45/IniBaseCC!AK47,"")</f>
        <v>0.80718248971482587</v>
      </c>
      <c r="EM45" s="375">
        <f>IFERROR(CZ45/IniBaseCC!AL47,"")</f>
        <v>0.81872571894502411</v>
      </c>
      <c r="FH45" s="196"/>
    </row>
    <row r="46" spans="1:164" s="118" customFormat="1" x14ac:dyDescent="0.25">
      <c r="A46" s="107">
        <v>47</v>
      </c>
      <c r="B46" s="60" t="s">
        <v>41</v>
      </c>
      <c r="C46" s="157">
        <v>284.34688979999999</v>
      </c>
      <c r="D46" s="158">
        <v>272.46379719999999</v>
      </c>
      <c r="E46" s="158">
        <v>268.31532040000002</v>
      </c>
      <c r="F46" s="158">
        <v>248.1647748</v>
      </c>
      <c r="G46" s="158">
        <v>262.94062050000002</v>
      </c>
      <c r="H46" s="158">
        <v>251.22282519999999</v>
      </c>
      <c r="I46" s="158">
        <v>263.43464089999998</v>
      </c>
      <c r="J46" s="158">
        <v>263.45542769438646</v>
      </c>
      <c r="K46" s="158">
        <v>255.21490002166675</v>
      </c>
      <c r="L46" s="157">
        <f t="shared" si="25"/>
        <v>250.76299048260262</v>
      </c>
      <c r="M46" s="158">
        <f t="shared" si="25"/>
        <v>248.25871754543277</v>
      </c>
      <c r="N46" s="159">
        <f t="shared" si="25"/>
        <v>245.75444460826384</v>
      </c>
      <c r="O46" s="158"/>
      <c r="P46" s="564">
        <f>INDEX(EquitySolution!$V$13:$BT$173,ROW(42:42),(1+EquitySolution!$CB$12))</f>
        <v>0.82323509793363359</v>
      </c>
      <c r="Q46" s="69">
        <f>INDEX(EquitySolution!$V$13:$BT$173,ROW(42:42),(1+EquitySolution!$CB$12))</f>
        <v>0.82323509793363359</v>
      </c>
      <c r="R46" s="300">
        <f>INDEX(EquitySolution!$V$13:$BT$173,ROW(42:42),(1+EquitySolution!$CB$12)+2)</f>
        <v>0.65</v>
      </c>
      <c r="S46" s="300">
        <f>INDEX(EquitySolution!$V$13:$BT$173,ROW(42:42),(1+EquitySolution!$CB$12)+3)</f>
        <v>0.65</v>
      </c>
      <c r="T46" s="300">
        <f>INDEX(EquitySolution!$V$13:$BT$173,ROW(42:42),(1+EquitySolution!$CB$12)+4)</f>
        <v>0.65</v>
      </c>
      <c r="U46" s="300">
        <f>INDEX(EquitySolution!$V$13:$BT$173,ROW(42:42),(1+EquitySolution!$CB$12)+5)</f>
        <v>0.65</v>
      </c>
      <c r="V46" s="2">
        <f>INDEX(EquitySolution!$V$13:$BT$173,ROW(42:42),(1+EquitySolution!$CB$12)+6)</f>
        <v>0.65</v>
      </c>
      <c r="W46" s="2">
        <f>INDEX(EquitySolution!$V$13:$BT$173,ROW(42:42),(1+EquitySolution!$CB$12)+6)</f>
        <v>0.65</v>
      </c>
      <c r="X46" s="2">
        <f>INDEX(EquitySolution!$V$13:$BT$173,ROW(42:42),(1+EquitySolution!$CB$12)+6)</f>
        <v>0.65</v>
      </c>
      <c r="Y46" s="567">
        <f>INDEX(EquitySolution!$V$13:$BT$173,ROW(42:42),(1+EquitySolution!$CB$12)+7)</f>
        <v>0.65</v>
      </c>
      <c r="Z46" s="372">
        <f>INDEX(EquitySolution!$V$13:$BT$173,ROW(42:42),(1+EquitySolution!$CB$12)+8)</f>
        <v>0.65</v>
      </c>
      <c r="AA46" s="372">
        <f>INDEX(EquitySolution!$V$13:$BT$173,ROW(42:42),(1+EquitySolution!$CB$12)+9)</f>
        <v>0.65</v>
      </c>
      <c r="AB46" s="371">
        <f>INDEX(EquitySolution!$V$13:$BT$173,ROW(42:42),(1+EquitySolution!$CB$12)+10)</f>
        <v>0.65</v>
      </c>
      <c r="AS46" s="60" t="s">
        <v>41</v>
      </c>
      <c r="AT46" s="600">
        <v>0</v>
      </c>
      <c r="AU46" s="600">
        <f>MAX(-(AdjBaseCC!$BU$1),(IniBaseCC!DW48-AF$9+IniBaseCC!DK48-AdjBaseCC!AF$7))</f>
        <v>-4000</v>
      </c>
      <c r="AV46" s="600">
        <f>MAX(-(AdjBaseCC!$BU$1),(IniBaseCC!DX48-AG$9+IniBaseCC!DL48-AdjBaseCC!AG$7))</f>
        <v>-2594.6736037545852</v>
      </c>
      <c r="AW46" s="600">
        <f>MAX(-(AdjBaseCC!$BU$1),(IniBaseCC!DY48-AH$9+IniBaseCC!DM48-AdjBaseCC!AH$7))</f>
        <v>-754.51303598699451</v>
      </c>
      <c r="AX46" s="600">
        <f>MAX(-(AdjBaseCC!$BU$1),(IniBaseCC!DZ48-AI$9+IniBaseCC!DN48-AdjBaseCC!AI$7))</f>
        <v>-3290.0538372440956</v>
      </c>
      <c r="AY46" s="600">
        <f>MAX(-(AdjBaseCC!$BU$1),(IniBaseCC!EA48-AJ$9+IniBaseCC!DO48-AdjBaseCC!AJ$7))</f>
        <v>-4000</v>
      </c>
      <c r="AZ46" s="600">
        <f>MAX(-(AdjBaseCC!$BU$1),(IniBaseCC!EB48-AK$9+IniBaseCC!DP48-AdjBaseCC!AK$7))</f>
        <v>-297.85737311473758</v>
      </c>
      <c r="BA46" s="601">
        <f>MAX(-(AdjBaseCC!$BU$1),(IniBaseCC!EC48-AL$9+IniBaseCC!DQ48-AdjBaseCC!AL$7))</f>
        <v>948.5782037397862</v>
      </c>
      <c r="BB46" s="600">
        <f>MAX(-(AdjBaseCC!$BU$1),(IniBaseCC!ED48-AM$9+IniBaseCC!DR48-AdjBaseCC!AM$7))</f>
        <v>2358.8285774448286</v>
      </c>
      <c r="BC46" s="600">
        <f>MAX(-(AdjBaseCC!$BU$1),(IniBaseCC!EE48-AN$9+IniBaseCC!DS48-AdjBaseCC!AN$7))</f>
        <v>2372.7374644609426</v>
      </c>
      <c r="BD46" s="600">
        <f>MAX(-(AdjBaseCC!$BU$1),(IniBaseCC!EF48-AO$9+IniBaseCC!DT48-AdjBaseCC!AO$7))</f>
        <v>2386.1509002220646</v>
      </c>
      <c r="BE46" s="601">
        <f>MAX(-(AdjBaseCC!$BU$1),(IniBaseCC!EG48-AP$9+IniBaseCC!DU48-AdjBaseCC!AP$7))</f>
        <v>2399.0948943343092</v>
      </c>
      <c r="BF46" s="600">
        <f>MAX((AdjBaseCC!AF$7+AdjBaseCC!AF$9)*IniBaseCC!CJ48-IniBaseCC!AA48,0)</f>
        <v>1227711.2618906777</v>
      </c>
      <c r="BG46" s="600">
        <f>MAX((AdjBaseCC!AG$7+AdjBaseCC!AG$9)*IniBaseCC!CK48-IniBaseCC!AB48,0)</f>
        <v>433310.49182701577</v>
      </c>
      <c r="BH46" s="600">
        <f>MAX((AdjBaseCC!AH$7+AdjBaseCC!AH$9)*IniBaseCC!CL48-IniBaseCC!AC48,0)</f>
        <v>125249.16397384088</v>
      </c>
      <c r="BI46" s="600">
        <f>MAX((AdjBaseCC!AI$7+AdjBaseCC!AI$9)*IniBaseCC!CM48-IniBaseCC!AD48,0)</f>
        <v>667880.92896055151</v>
      </c>
      <c r="BJ46" s="600">
        <f>MAX((AdjBaseCC!AJ$7+AdjBaseCC!AJ$9)*IniBaseCC!CN48-IniBaseCC!AE48,0)</f>
        <v>1135585.432192415</v>
      </c>
      <c r="BK46" s="600">
        <f>MAX((AdjBaseCC!AK$7+AdjBaseCC!AK$9)*IniBaseCC!CO48-IniBaseCC!AF48,0)</f>
        <v>64932.90733901225</v>
      </c>
      <c r="BL46" s="600">
        <f>MAX((AdjBaseCC!AL$7+AdjBaseCC!AL$9)*IniBaseCC!CP48-IniBaseCC!AG48,0)</f>
        <v>0</v>
      </c>
      <c r="BM46" s="600">
        <f>MAX((AdjBaseCC!AM$7+AdjBaseCC!AM$9)*IniBaseCC!CQ48-IniBaseCC!AH48,0)</f>
        <v>0</v>
      </c>
      <c r="BN46" s="603">
        <f>MAX((AdjBaseCC!AN$7+AdjBaseCC!AN$9)*IniBaseCC!CR48-IniBaseCC!AI48,0)</f>
        <v>0</v>
      </c>
      <c r="BO46" s="600">
        <f>MAX((AdjBaseCC!AO$7+AdjBaseCC!AO$9)*IniBaseCC!CS48-IniBaseCC!AJ48,0)</f>
        <v>0</v>
      </c>
      <c r="BP46" s="600">
        <f>MAX((AdjBaseCC!AP$7+AdjBaseCC!AP$9)*IniBaseCC!CT48-IniBaseCC!AK48,0)</f>
        <v>0</v>
      </c>
      <c r="BQ46" s="600">
        <f>MAX((AdjBaseCC!AQ$7+AdjBaseCC!AQ$9)*IniBaseCC!CU48-IniBaseCC!AL48,0)</f>
        <v>0</v>
      </c>
      <c r="BR46" s="603">
        <f>IFERROR(BF46/SUM(BF$5:BF$182)*BR$4/IniBaseCC!CK48,0)</f>
        <v>7867.6441246354143</v>
      </c>
      <c r="BS46" s="600">
        <f>IFERROR(BG46/SUM(BG$5:BG$182)*BS$4/IniBaseCC!CL48,0)</f>
        <v>1091.0285296326363</v>
      </c>
      <c r="BT46" s="600">
        <f>IFERROR(BH46/SUM(BH$5:BH$182)*BT$4/IniBaseCC!CM48,0)</f>
        <v>554.88757076134834</v>
      </c>
      <c r="BU46" s="600">
        <f>IFERROR(BI46/SUM(BI$5:BI$182)*BU$4/IniBaseCC!CN48,0)</f>
        <v>918.50508606127926</v>
      </c>
      <c r="BV46" s="600">
        <f>IFERROR(BJ46/SUM(BJ$5:BJ$182)*BV$4/IniBaseCC!CO48,0)</f>
        <v>1123.411349135876</v>
      </c>
      <c r="BW46" s="600">
        <f>IFERROR(BK46/SUM(BK$5:BK$182)*BW$4/IniBaseCC!CP48,0)</f>
        <v>86.212948120145825</v>
      </c>
      <c r="BX46" s="600">
        <f>IFERROR(BL46/SUM(BL$5:BL$182)*BX$4/IniBaseCC!CQ48,0)</f>
        <v>0</v>
      </c>
      <c r="BY46" s="603">
        <f>IFERROR(BM46/SUM(BM$5:BM$182)*BY$4/IniBaseCC!CR48,0)</f>
        <v>0</v>
      </c>
      <c r="BZ46" s="600">
        <f>IFERROR(BN46/SUM(BN$5:BN$182)*BZ$4/IniBaseCC!CS48,0)</f>
        <v>0</v>
      </c>
      <c r="CA46" s="600">
        <f>IFERROR(BO46/SUM(BO$5:BO$182)*CA$4/IniBaseCC!CT48,0)</f>
        <v>0</v>
      </c>
      <c r="CB46" s="600">
        <f>IFERROR(BP46/SUM(BP$5:BP$182)*CB$4/IniBaseCC!CU48,0)</f>
        <v>0</v>
      </c>
      <c r="CC46" s="603">
        <f>(IniBaseCC!CW48+AT46)*P46</f>
        <v>19710.418313123391</v>
      </c>
      <c r="CD46" s="600">
        <f>((IniBaseCC!CX48+AU46)-(BR46/Q46))*Q46</f>
        <v>8549.8337967534408</v>
      </c>
      <c r="CE46" s="600">
        <f>((IniBaseCC!CY48+AV46)-(BS46/R46))*R46</f>
        <v>13493.741588139896</v>
      </c>
      <c r="CF46" s="600">
        <f>((IniBaseCC!CZ48+AW46)-(BT46/S46))*S46</f>
        <v>15299.764392549676</v>
      </c>
      <c r="CG46" s="600">
        <f>((IniBaseCC!DA48+AX46)-(BU46/T46))*T46</f>
        <v>13344.034554396621</v>
      </c>
      <c r="CH46" s="600">
        <f>((IniBaseCC!DB48+AY46)-(BV46/U46))*U46</f>
        <v>13207.868024322343</v>
      </c>
      <c r="CI46" s="600">
        <f>((IniBaseCC!DC48+AZ46)-(BW46/V46))*V46</f>
        <v>16931.762217507418</v>
      </c>
      <c r="CJ46" s="601">
        <f>((IniBaseCC!DD48+BA46)-(BX46/W46))*W46</f>
        <v>18122.077163559381</v>
      </c>
      <c r="CK46" s="600">
        <f>((IniBaseCC!DE48+BB46)-(BY46/Y46))*Y46</f>
        <v>19181.382429079396</v>
      </c>
      <c r="CL46" s="600">
        <f>((IniBaseCC!DF48+BC46)-(BZ46/Z46))*Z46</f>
        <v>19433.096423618754</v>
      </c>
      <c r="CM46" s="600">
        <f>((IniBaseCC!DG48+BD46)-(CA46/AA46))*AA46</f>
        <v>19675.844063455886</v>
      </c>
      <c r="CN46" s="601">
        <f>((IniBaseCC!DH48+BE46)-(CB46/AB46))*AB46</f>
        <v>19910.096053532921</v>
      </c>
      <c r="CO46" s="600">
        <f>CC46*IniBaseCC!CJ48</f>
        <v>3823821.1527459379</v>
      </c>
      <c r="CP46" s="600">
        <f>IniBaseCC!CJ48*CD46</f>
        <v>1658667.7565701676</v>
      </c>
      <c r="CQ46" s="600">
        <f>IniBaseCC!CK48*CE46</f>
        <v>2253454.8452193625</v>
      </c>
      <c r="CR46" s="600">
        <f>IniBaseCC!CL48*CF46</f>
        <v>2539760.8891632464</v>
      </c>
      <c r="CS46" s="600">
        <f>IniBaseCC!CM48*CG46</f>
        <v>2708839.014542514</v>
      </c>
      <c r="CT46" s="600">
        <f>IniBaseCC!CN48*CH46</f>
        <v>2615157.8688158239</v>
      </c>
      <c r="CU46" s="600">
        <f>IniBaseCC!CO48*CI46</f>
        <v>3691124.1634166171</v>
      </c>
      <c r="CV46" s="601">
        <f>IniBaseCC!CP48*CJ46</f>
        <v>3642537.5098754354</v>
      </c>
      <c r="CW46" s="600">
        <f>IniBaseCC!CQ48*CK46</f>
        <v>3778732.338528641</v>
      </c>
      <c r="CX46" s="600">
        <f>IniBaseCC!CR48*CL46</f>
        <v>3899023.2060297295</v>
      </c>
      <c r="CY46" s="600">
        <f>IniBaseCC!CS48*CM46</f>
        <v>4019314.0735308193</v>
      </c>
      <c r="CZ46" s="600">
        <f>IniBaseCC!CT48*CN46</f>
        <v>4139604.9410319086</v>
      </c>
      <c r="DA46" s="603">
        <f t="shared" si="5"/>
        <v>19710.418313123391</v>
      </c>
      <c r="DB46" s="600">
        <f t="shared" si="6"/>
        <v>8549.8337967534408</v>
      </c>
      <c r="DC46" s="600">
        <f>IF(IniBaseCC!EI48&gt;IniBaseCC!EJ48,MIN((AdjBaseCC!DB46-(AdjBaseCC!$DG$1*(IniBaseCC!EI48-IniBaseCC!EJ48))),AdjBaseCC!CE46),MAX((AdjBaseCC!DB46-(AdjBaseCC!$DG$1*(IniBaseCC!EI48-IniBaseCC!EJ48))),AdjBaseCC!CE46))</f>
        <v>13493.741588139896</v>
      </c>
      <c r="DD46" s="600">
        <f>IF(IniBaseCC!EJ48&gt;IniBaseCC!EK48,MIN((AdjBaseCC!DC46-(AdjBaseCC!$DG$1*(IniBaseCC!EJ48-IniBaseCC!EK48))),AdjBaseCC!CF46),MAX((AdjBaseCC!DC46-(AdjBaseCC!$DG$1*(IniBaseCC!EJ48-IniBaseCC!EK48))),AdjBaseCC!CF46))</f>
        <v>15299.764392549676</v>
      </c>
      <c r="DE46" s="600">
        <f>IF(IniBaseCC!EK48&gt;IniBaseCC!EL48,MIN((AdjBaseCC!DD46-(AdjBaseCC!$DG$1*(IniBaseCC!EK48-IniBaseCC!EL48))),AdjBaseCC!CG46),MAX((AdjBaseCC!DD46-(AdjBaseCC!$DG$1*(IniBaseCC!EK48-IniBaseCC!EL48))),AdjBaseCC!CG46))</f>
        <v>13344.034554396621</v>
      </c>
      <c r="DF46" s="600">
        <f>IF(IniBaseCC!EL48&gt;IniBaseCC!EM48,MIN((AdjBaseCC!DE46-(AdjBaseCC!$DG$1*(IniBaseCC!EL48-IniBaseCC!EM48))),AdjBaseCC!CH46),MAX((AdjBaseCC!DE46-(AdjBaseCC!$DG$1*(IniBaseCC!EL48-IniBaseCC!EM48))),AdjBaseCC!CH46))</f>
        <v>13207.868024322343</v>
      </c>
      <c r="DG46" s="600">
        <f>IF(IniBaseCC!EM48&gt;IniBaseCC!EN48,MIN((AdjBaseCC!DF46-(AdjBaseCC!$DG$1*(IniBaseCC!EM48-IniBaseCC!EN48))),AdjBaseCC!CI46),MAX((AdjBaseCC!DF46-(AdjBaseCC!$DG$1*(IniBaseCC!EM48-IniBaseCC!EN48))),AdjBaseCC!CI46))</f>
        <v>16931.762217507418</v>
      </c>
      <c r="DH46" s="600">
        <f>IF(IniBaseCC!EN48&gt;IniBaseCC!EO48,MIN((AdjBaseCC!DG46-(AdjBaseCC!$DG$1*(IniBaseCC!EN48-IniBaseCC!EO48))),AdjBaseCC!CJ46),MAX((AdjBaseCC!DG46-(AdjBaseCC!$DG$1*(IniBaseCC!EN48-IniBaseCC!EO48))),AdjBaseCC!CJ46))</f>
        <v>18122.077163559381</v>
      </c>
      <c r="DI46" s="603">
        <f>IF(IniBaseCC!EO48&gt;IniBaseCC!EP48,MIN((AdjBaseCC!DH46-(AdjBaseCC!$DG$1*(IniBaseCC!EO48-IniBaseCC!EP48))),AdjBaseCC!CK46),MAX((AdjBaseCC!DH46-(AdjBaseCC!$DG$1*(IniBaseCC!EO48-IniBaseCC!EP48))),AdjBaseCC!CK46))</f>
        <v>19181.382429079396</v>
      </c>
      <c r="DJ46" s="600">
        <f>IF(IniBaseCC!EP48&gt;IniBaseCC!EQ48,MIN((AdjBaseCC!DI46-(AdjBaseCC!$DG$1*(IniBaseCC!EP48-IniBaseCC!EQ48))),AdjBaseCC!CL46),MAX((AdjBaseCC!DI46-(AdjBaseCC!$DG$1*(IniBaseCC!EP48-IniBaseCC!EQ48))),AdjBaseCC!CL46))</f>
        <v>19433.096423618754</v>
      </c>
      <c r="DK46" s="600">
        <f>IF(IniBaseCC!EQ48&gt;IniBaseCC!ER48,MIN((AdjBaseCC!DJ46-(AdjBaseCC!$DG$1*(IniBaseCC!EQ48-IniBaseCC!ER48))),AdjBaseCC!CM46),MAX((AdjBaseCC!DJ46-(AdjBaseCC!$DG$1*(IniBaseCC!EQ48-IniBaseCC!ER48))),AdjBaseCC!CM46))</f>
        <v>19675.844063455886</v>
      </c>
      <c r="DL46" s="600">
        <f>IF(IniBaseCC!ER48&gt;IniBaseCC!ES48,MIN((AdjBaseCC!DK46-(AdjBaseCC!$DG$1*(IniBaseCC!ER48-IniBaseCC!ES48))),AdjBaseCC!CN46),MAX((AdjBaseCC!DK46-(AdjBaseCC!$DG$1*(IniBaseCC!ER48-IniBaseCC!ES48))),AdjBaseCC!CN46))</f>
        <v>19910.096053532921</v>
      </c>
      <c r="DM46" s="603">
        <f>DA46*IniBaseCC!CJ48</f>
        <v>3823821.1527459379</v>
      </c>
      <c r="DN46" s="600">
        <f>DB46*IniBaseCC!CJ48</f>
        <v>1658667.7565701676</v>
      </c>
      <c r="DO46" s="600">
        <f>DC46*IniBaseCC!CK48</f>
        <v>2253454.8452193625</v>
      </c>
      <c r="DP46" s="600">
        <f>DD46*IniBaseCC!CL48</f>
        <v>2539760.8891632464</v>
      </c>
      <c r="DQ46" s="600">
        <f>DE46*IniBaseCC!CM48</f>
        <v>2708839.014542514</v>
      </c>
      <c r="DR46" s="600">
        <f>DF46*IniBaseCC!CN48</f>
        <v>2615157.8688158239</v>
      </c>
      <c r="DS46" s="600">
        <f>DG46*IniBaseCC!CO48</f>
        <v>3691124.1634166171</v>
      </c>
      <c r="DT46" s="600">
        <f>DH46*IniBaseCC!CP48</f>
        <v>3642537.5098754354</v>
      </c>
      <c r="DU46" s="603">
        <f>DI46*IniBaseCC!CQ48</f>
        <v>3778732.338528641</v>
      </c>
      <c r="DV46" s="600">
        <f>DJ46*IniBaseCC!CR48</f>
        <v>3899023.2060297295</v>
      </c>
      <c r="DW46" s="600">
        <f>DK46*IniBaseCC!CS48</f>
        <v>4019314.0735308193</v>
      </c>
      <c r="DX46" s="601">
        <f>DL46*IniBaseCC!CT48</f>
        <v>4139604.9410319086</v>
      </c>
      <c r="DZ46" s="60" t="s">
        <v>41</v>
      </c>
      <c r="EA46" s="68">
        <f t="shared" si="7"/>
        <v>0.52336770634073015</v>
      </c>
      <c r="EB46" s="373">
        <f>IFERROR(AdjBaseCC!CO46/IniBaseCC!AA48,"")</f>
        <v>1.0707258574876577</v>
      </c>
      <c r="EC46" s="373">
        <f>IFERROR(AdjBaseCC!CP46/IniBaseCC!AB48,"")</f>
        <v>0.42719265497918663</v>
      </c>
      <c r="ED46" s="373">
        <f>IFERROR(AdjBaseCC!CQ46/IniBaseCC!AC48,"")</f>
        <v>0.53883345306253216</v>
      </c>
      <c r="EE46" s="373">
        <f>IFERROR(AdjBaseCC!CR46/IniBaseCC!AD48,"")</f>
        <v>0.55168418302070021</v>
      </c>
      <c r="EF46" s="373">
        <f>IFERROR(AdjBaseCC!CS46/IniBaseCC!AE48,"")</f>
        <v>0.6512526153331416</v>
      </c>
      <c r="EG46" s="373">
        <f>IFERROR(AdjBaseCC!CT46/IniBaseCC!AF48,"")</f>
        <v>0.44787562530809055</v>
      </c>
      <c r="EH46" s="374">
        <f t="shared" si="8"/>
        <v>0.62802748309765355</v>
      </c>
      <c r="EI46" s="373">
        <f>IFERROR(CU46/IniBaseCC!AG48,"")</f>
        <v>0.64625499222920135</v>
      </c>
      <c r="EJ46" s="373">
        <f>IFERROR(CW46/IniBaseCC!AI48,"")</f>
        <v>0.62122852905944703</v>
      </c>
      <c r="EK46" s="373">
        <f>IFERROR(CX46/IniBaseCC!AJ48,"")</f>
        <v>0.62277925597150097</v>
      </c>
      <c r="EL46" s="373">
        <f>IFERROR(CY46/IniBaseCC!AK48,"")</f>
        <v>0.62424423923034633</v>
      </c>
      <c r="EM46" s="375">
        <f>IFERROR(CZ46/IniBaseCC!AL48,"")</f>
        <v>0.62563039899777217</v>
      </c>
      <c r="FH46" s="196"/>
    </row>
    <row r="47" spans="1:164" s="118" customFormat="1" x14ac:dyDescent="0.25">
      <c r="A47" s="107">
        <v>39</v>
      </c>
      <c r="B47" s="60" t="s">
        <v>42</v>
      </c>
      <c r="C47" s="157">
        <v>251.35441359999999</v>
      </c>
      <c r="D47" s="158">
        <v>230.54461950000001</v>
      </c>
      <c r="E47" s="158">
        <v>235.72649150000001</v>
      </c>
      <c r="F47" s="158">
        <v>216.35156380000001</v>
      </c>
      <c r="G47" s="158">
        <v>214.33180519999999</v>
      </c>
      <c r="H47" s="158">
        <v>238.8409882</v>
      </c>
      <c r="I47" s="158">
        <v>219.55073390000001</v>
      </c>
      <c r="J47" s="158">
        <v>201.25352740556082</v>
      </c>
      <c r="K47" s="158">
        <v>214.97228560890997</v>
      </c>
      <c r="L47" s="157">
        <f t="shared" si="25"/>
        <v>204.49761326985754</v>
      </c>
      <c r="M47" s="158">
        <f t="shared" si="25"/>
        <v>200.44321528572891</v>
      </c>
      <c r="N47" s="159">
        <f t="shared" si="25"/>
        <v>196.3888173016021</v>
      </c>
      <c r="O47" s="158"/>
      <c r="P47" s="564">
        <f>INDEX(EquitySolution!$V$13:$BT$173,ROW(43:43),(1+EquitySolution!$CB$12))</f>
        <v>0.84734155895085639</v>
      </c>
      <c r="Q47" s="69">
        <f>INDEX(EquitySolution!$V$13:$BT$173,ROW(43:43),(1+EquitySolution!$CB$12))</f>
        <v>0.84734155895085639</v>
      </c>
      <c r="R47" s="300">
        <f>INDEX(EquitySolution!$V$13:$BT$173,ROW(43:43),(1+EquitySolution!$CB$12)+2)</f>
        <v>0.87420932341225588</v>
      </c>
      <c r="S47" s="300">
        <f>INDEX(EquitySolution!$V$13:$BT$173,ROW(43:43),(1+EquitySolution!$CB$12)+3)</f>
        <v>0.88462361469920481</v>
      </c>
      <c r="T47" s="300">
        <f>INDEX(EquitySolution!$V$13:$BT$173,ROW(43:43),(1+EquitySolution!$CB$12)+4)</f>
        <v>0.88203033942889908</v>
      </c>
      <c r="U47" s="300">
        <f>INDEX(EquitySolution!$V$13:$BT$173,ROW(43:43),(1+EquitySolution!$CB$12)+5)</f>
        <v>0.89172654976917221</v>
      </c>
      <c r="V47" s="2">
        <f>INDEX(EquitySolution!$V$13:$BT$173,ROW(43:43),(1+EquitySolution!$CB$12)+6)</f>
        <v>0.89273734085574619</v>
      </c>
      <c r="W47" s="2">
        <f>INDEX(EquitySolution!$V$13:$BT$173,ROW(43:43),(1+EquitySolution!$CB$12)+6)</f>
        <v>0.89273734085574619</v>
      </c>
      <c r="X47" s="2">
        <f>INDEX(EquitySolution!$V$13:$BT$173,ROW(43:43),(1+EquitySolution!$CB$12)+6)</f>
        <v>0.89273734085574619</v>
      </c>
      <c r="Y47" s="567">
        <f>INDEX(EquitySolution!$V$13:$BT$173,ROW(43:43),(1+EquitySolution!$CB$12)+7)</f>
        <v>0.88047168509093798</v>
      </c>
      <c r="Z47" s="372">
        <f>INDEX(EquitySolution!$V$13:$BT$173,ROW(43:43),(1+EquitySolution!$CB$12)+8)</f>
        <v>0.89012552050680682</v>
      </c>
      <c r="AA47" s="372">
        <f>INDEX(EquitySolution!$V$13:$BT$173,ROW(43:43),(1+EquitySolution!$CB$12)+9)</f>
        <v>0.89229658675099854</v>
      </c>
      <c r="AB47" s="371">
        <f>INDEX(EquitySolution!$V$13:$BT$173,ROW(43:43),(1+EquitySolution!$CB$12)+10)</f>
        <v>0.89241681151701657</v>
      </c>
      <c r="AS47" s="60" t="s">
        <v>42</v>
      </c>
      <c r="AT47" s="600">
        <v>0</v>
      </c>
      <c r="AU47" s="600">
        <f>MAX(-(AdjBaseCC!$BU$1),(IniBaseCC!DW49-AF$9+IniBaseCC!DK49-AdjBaseCC!AF$7))</f>
        <v>-3896.9439125439967</v>
      </c>
      <c r="AV47" s="600">
        <f>MAX(-(AdjBaseCC!$BU$1),(IniBaseCC!DX49-AG$9+IniBaseCC!DL49-AdjBaseCC!AG$7))</f>
        <v>-4000</v>
      </c>
      <c r="AW47" s="600">
        <f>MAX(-(AdjBaseCC!$BU$1),(IniBaseCC!DY49-AH$9+IniBaseCC!DM49-AdjBaseCC!AH$7))</f>
        <v>-4000</v>
      </c>
      <c r="AX47" s="600">
        <f>MAX(-(AdjBaseCC!$BU$1),(IniBaseCC!DZ49-AI$9+IniBaseCC!DN49-AdjBaseCC!AI$7))</f>
        <v>-3077.2755121209434</v>
      </c>
      <c r="AY47" s="600">
        <f>MAX(-(AdjBaseCC!$BU$1),(IniBaseCC!EA49-AJ$9+IniBaseCC!DO49-AdjBaseCC!AJ$7))</f>
        <v>-764.81531410310208</v>
      </c>
      <c r="AZ47" s="600">
        <f>MAX(-(AdjBaseCC!$BU$1),(IniBaseCC!EB49-AK$9+IniBaseCC!DP49-AdjBaseCC!AK$7))</f>
        <v>-511.56671423233593</v>
      </c>
      <c r="BA47" s="601">
        <f>MAX(-(AdjBaseCC!$BU$1),(IniBaseCC!EC49-AL$9+IniBaseCC!DQ49-AdjBaseCC!AL$7))</f>
        <v>2566.7698541832215</v>
      </c>
      <c r="BB47" s="600">
        <f>MAX(-(AdjBaseCC!$BU$1),(IniBaseCC!ED49-AM$9+IniBaseCC!DR49-AdjBaseCC!AM$7))</f>
        <v>-4000</v>
      </c>
      <c r="BC47" s="600">
        <f>MAX(-(AdjBaseCC!$BU$1),(IniBaseCC!EE49-AN$9+IniBaseCC!DS49-AdjBaseCC!AN$7))</f>
        <v>-4000</v>
      </c>
      <c r="BD47" s="600">
        <f>MAX(-(AdjBaseCC!$BU$1),(IniBaseCC!EF49-AO$9+IniBaseCC!DT49-AdjBaseCC!AO$7))</f>
        <v>-4000</v>
      </c>
      <c r="BE47" s="601">
        <f>MAX(-(AdjBaseCC!$BU$1),(IniBaseCC!EG49-AP$9+IniBaseCC!DU49-AdjBaseCC!AP$7))</f>
        <v>-4000</v>
      </c>
      <c r="BF47" s="600">
        <f>MAX((AdjBaseCC!AF$7+AdjBaseCC!AF$9)*IniBaseCC!CJ49-IniBaseCC!AA49,0)</f>
        <v>109114.42955123179</v>
      </c>
      <c r="BG47" s="600">
        <f>MAX((AdjBaseCC!AG$7+AdjBaseCC!AG$9)*IniBaseCC!CK49-IniBaseCC!AB49,0)</f>
        <v>225055.57033914665</v>
      </c>
      <c r="BH47" s="600">
        <f>MAX((AdjBaseCC!AH$7+AdjBaseCC!AH$9)*IniBaseCC!CL49-IniBaseCC!AC49,0)</f>
        <v>164511.53467012884</v>
      </c>
      <c r="BI47" s="600">
        <f>MAX((AdjBaseCC!AI$7+AdjBaseCC!AI$9)*IniBaseCC!CM49-IniBaseCC!AD49,0)</f>
        <v>86163.714339386439</v>
      </c>
      <c r="BJ47" s="600">
        <f>MAX((AdjBaseCC!AJ$7+AdjBaseCC!AJ$9)*IniBaseCC!CN49-IniBaseCC!AE49,0)</f>
        <v>16825.936910268269</v>
      </c>
      <c r="BK47" s="600">
        <f>MAX((AdjBaseCC!AK$7+AdjBaseCC!AK$9)*IniBaseCC!CO49-IniBaseCC!AF49,0)</f>
        <v>11254.467713111313</v>
      </c>
      <c r="BL47" s="600">
        <f>MAX((AdjBaseCC!AL$7+AdjBaseCC!AL$9)*IniBaseCC!CP49-IniBaseCC!AG49,0)</f>
        <v>0</v>
      </c>
      <c r="BM47" s="600">
        <f>MAX((AdjBaseCC!AM$7+AdjBaseCC!AM$9)*IniBaseCC!CQ49-IniBaseCC!AH49,0)</f>
        <v>137127.7404951494</v>
      </c>
      <c r="BN47" s="603">
        <f>MAX((AdjBaseCC!AN$7+AdjBaseCC!AN$9)*IniBaseCC!CR49-IniBaseCC!AI49,0)</f>
        <v>141773.12728381983</v>
      </c>
      <c r="BO47" s="600">
        <f>MAX((AdjBaseCC!AO$7+AdjBaseCC!AO$9)*IniBaseCC!CS49-IniBaseCC!AJ49,0)</f>
        <v>146418.51407248958</v>
      </c>
      <c r="BP47" s="600">
        <f>MAX((AdjBaseCC!AP$7+AdjBaseCC!AP$9)*IniBaseCC!CT49-IniBaseCC!AK49,0)</f>
        <v>151063.90086115932</v>
      </c>
      <c r="BQ47" s="600">
        <f>MAX((AdjBaseCC!AQ$7+AdjBaseCC!AQ$9)*IniBaseCC!CU49-IniBaseCC!AL49,0)</f>
        <v>155709.28764982836</v>
      </c>
      <c r="BR47" s="603">
        <f>IFERROR(BF47/SUM(BF$5:BF$182)*BR$4/IniBaseCC!CK49,0)</f>
        <v>3766.9116258967911</v>
      </c>
      <c r="BS47" s="600">
        <f>IFERROR(BG47/SUM(BG$5:BG$182)*BS$4/IniBaseCC!CL49,0)</f>
        <v>3243.6707097789672</v>
      </c>
      <c r="BT47" s="600">
        <f>IFERROR(BH47/SUM(BH$5:BH$182)*BT$4/IniBaseCC!CM49,0)</f>
        <v>5284.0208374114291</v>
      </c>
      <c r="BU47" s="600">
        <f>IFERROR(BI47/SUM(BI$5:BI$182)*BU$4/IniBaseCC!CN49,0)</f>
        <v>1066.4719679905538</v>
      </c>
      <c r="BV47" s="600">
        <f>IFERROR(BJ47/SUM(BJ$5:BJ$182)*BV$4/IniBaseCC!CO49,0)</f>
        <v>164.94230652383538</v>
      </c>
      <c r="BW47" s="600">
        <f>IFERROR(BK47/SUM(BK$5:BK$182)*BW$4/IniBaseCC!CP49,0)</f>
        <v>130.5872657790207</v>
      </c>
      <c r="BX47" s="600">
        <f>IFERROR(BL47/SUM(BL$5:BL$182)*BX$4/IniBaseCC!CQ49,0)</f>
        <v>0</v>
      </c>
      <c r="BY47" s="603">
        <f>IFERROR(BM47/SUM(BM$5:BM$182)*BY$4/IniBaseCC!CR49,0)</f>
        <v>155.89215266613766</v>
      </c>
      <c r="BZ47" s="600">
        <f>IFERROR(BN47/SUM(BN$5:BN$182)*BZ$4/IniBaseCC!CS49,0)</f>
        <v>1395.9943187065892</v>
      </c>
      <c r="CA47" s="600">
        <f>IFERROR(BO47/SUM(BO$5:BO$182)*CA$4/IniBaseCC!CT49,0)</f>
        <v>1344.8707492557016</v>
      </c>
      <c r="CB47" s="600">
        <f>IFERROR(BP47/SUM(BP$5:BP$182)*CB$4/IniBaseCC!CU49,0)</f>
        <v>1115.1997764579758</v>
      </c>
      <c r="CC47" s="603">
        <f>(IniBaseCC!CW49+AT47)*P47</f>
        <v>20287.590535118194</v>
      </c>
      <c r="CD47" s="600">
        <f>((IniBaseCC!CX49+AU47)-(BR47/Q47))*Q47</f>
        <v>13218.63637922232</v>
      </c>
      <c r="CE47" s="600">
        <f>((IniBaseCC!CY49+AV47)-(BS47/R47))*R47</f>
        <v>15143.382954926272</v>
      </c>
      <c r="CF47" s="600">
        <f>((IniBaseCC!CZ49+AW47)-(BT47/S47))*S47</f>
        <v>13422.482490842765</v>
      </c>
      <c r="CG47" s="600">
        <f>((IniBaseCC!DA49+AX47)-(BU47/T47))*T47</f>
        <v>18475.039862942795</v>
      </c>
      <c r="CH47" s="600">
        <f>((IniBaseCC!DB49+AY47)-(BV47/U47))*U47</f>
        <v>22380.853632023223</v>
      </c>
      <c r="CI47" s="600">
        <f>((IniBaseCC!DC49+AZ47)-(BW47/V47))*V47</f>
        <v>23051.829342410201</v>
      </c>
      <c r="CJ47" s="601">
        <f>((IniBaseCC!DD49+BA47)-(BX47/W47))*W47</f>
        <v>26334.243153748219</v>
      </c>
      <c r="CK47" s="600">
        <f>((IniBaseCC!DE49+BB47)-(BY47/Y47))*Y47</f>
        <v>20227.899503323904</v>
      </c>
      <c r="CL47" s="600">
        <f>((IniBaseCC!DF49+BC47)-(BZ47/Z47))*Z47</f>
        <v>19543.615688890895</v>
      </c>
      <c r="CM47" s="600">
        <f>((IniBaseCC!DG49+BD47)-(CA47/AA47))*AA47</f>
        <v>19967.078598871001</v>
      </c>
      <c r="CN47" s="601">
        <f>((IniBaseCC!DH49+BE47)-(CB47/AB47))*AB47</f>
        <v>20509.685649178278</v>
      </c>
      <c r="CO47" s="600">
        <f>CC47*IniBaseCC!CJ49</f>
        <v>568052.53498330945</v>
      </c>
      <c r="CP47" s="600">
        <f>IniBaseCC!CJ49*CD47</f>
        <v>370121.81861822493</v>
      </c>
      <c r="CQ47" s="600">
        <f>IniBaseCC!CK49*CE47</f>
        <v>469444.87160271441</v>
      </c>
      <c r="CR47" s="600">
        <f>IniBaseCC!CL49*CF47</f>
        <v>389251.99223444017</v>
      </c>
      <c r="CS47" s="600">
        <f>IniBaseCC!CM49*CG47</f>
        <v>517301.11616239825</v>
      </c>
      <c r="CT47" s="600">
        <f>IniBaseCC!CN49*CH47</f>
        <v>492378.77990451094</v>
      </c>
      <c r="CU47" s="600">
        <f>IniBaseCC!CO49*CI47</f>
        <v>507140.24553302443</v>
      </c>
      <c r="CV47" s="601">
        <f>IniBaseCC!CP49*CJ47</f>
        <v>605687.59253620903</v>
      </c>
      <c r="CW47" s="600">
        <f>IniBaseCC!CQ49*CK47</f>
        <v>627064.88460304099</v>
      </c>
      <c r="CX47" s="600">
        <f>IniBaseCC!CR49*CL47</f>
        <v>617041.24705558387</v>
      </c>
      <c r="CY47" s="600">
        <f>IniBaseCC!CS49*CM47</f>
        <v>641842.64209545136</v>
      </c>
      <c r="CZ47" s="600">
        <f>IniBaseCC!CT49*CN47</f>
        <v>671027.02773726662</v>
      </c>
      <c r="DA47" s="603">
        <f t="shared" si="5"/>
        <v>20287.590535118194</v>
      </c>
      <c r="DB47" s="600">
        <f t="shared" si="6"/>
        <v>13218.63637922232</v>
      </c>
      <c r="DC47" s="600">
        <f>IF(IniBaseCC!EI49&gt;IniBaseCC!EJ49,MIN((AdjBaseCC!DB47-(AdjBaseCC!$DG$1*(IniBaseCC!EI49-IniBaseCC!EJ49))),AdjBaseCC!CE47),MAX((AdjBaseCC!DB47-(AdjBaseCC!$DG$1*(IniBaseCC!EI49-IniBaseCC!EJ49))),AdjBaseCC!CE47))</f>
        <v>13049.487704107112</v>
      </c>
      <c r="DD47" s="600">
        <f>IF(IniBaseCC!EJ49&gt;IniBaseCC!EK49,MIN((AdjBaseCC!DC47-(AdjBaseCC!$DG$1*(IniBaseCC!EJ49-IniBaseCC!EK49))),AdjBaseCC!CF47),MAX((AdjBaseCC!DC47-(AdjBaseCC!$DG$1*(IniBaseCC!EJ49-IniBaseCC!EK49))),AdjBaseCC!CF47))</f>
        <v>13422.482490842765</v>
      </c>
      <c r="DE47" s="600">
        <f>IF(IniBaseCC!EK49&gt;IniBaseCC!EL49,MIN((AdjBaseCC!DD47-(AdjBaseCC!$DG$1*(IniBaseCC!EK49-IniBaseCC!EL49))),AdjBaseCC!CG47),MAX((AdjBaseCC!DD47-(AdjBaseCC!$DG$1*(IniBaseCC!EK49-IniBaseCC!EL49))),AdjBaseCC!CG47))</f>
        <v>18475.039862942795</v>
      </c>
      <c r="DF47" s="600">
        <f>IF(IniBaseCC!EL49&gt;IniBaseCC!EM49,MIN((AdjBaseCC!DE47-(AdjBaseCC!$DG$1*(IniBaseCC!EL49-IniBaseCC!EM49))),AdjBaseCC!CH47),MAX((AdjBaseCC!DE47-(AdjBaseCC!$DG$1*(IniBaseCC!EL49-IniBaseCC!EM49))),AdjBaseCC!CH47))</f>
        <v>22380.853632023223</v>
      </c>
      <c r="DG47" s="600">
        <f>IF(IniBaseCC!EM49&gt;IniBaseCC!EN49,MIN((AdjBaseCC!DF47-(AdjBaseCC!$DG$1*(IniBaseCC!EM49-IniBaseCC!EN49))),AdjBaseCC!CI47),MAX((AdjBaseCC!DF47-(AdjBaseCC!$DG$1*(IniBaseCC!EM49-IniBaseCC!EN49))),AdjBaseCC!CI47))</f>
        <v>23051.829342410201</v>
      </c>
      <c r="DH47" s="600">
        <f>IF(IniBaseCC!EN49&gt;IniBaseCC!EO49,MIN((AdjBaseCC!DG47-(AdjBaseCC!$DG$1*(IniBaseCC!EN49-IniBaseCC!EO49))),AdjBaseCC!CJ47),MAX((AdjBaseCC!DG47-(AdjBaseCC!$DG$1*(IniBaseCC!EN49-IniBaseCC!EO49))),AdjBaseCC!CJ47))</f>
        <v>26334.243153748219</v>
      </c>
      <c r="DI47" s="603">
        <f>IF(IniBaseCC!EO49&gt;IniBaseCC!EP49,MIN((AdjBaseCC!DH47-(AdjBaseCC!$DG$1*(IniBaseCC!EO49-IniBaseCC!EP49))),AdjBaseCC!CK47),MAX((AdjBaseCC!DH47-(AdjBaseCC!$DG$1*(IniBaseCC!EO49-IniBaseCC!EP49))),AdjBaseCC!CK47))</f>
        <v>20227.899503323904</v>
      </c>
      <c r="DJ47" s="600">
        <f>IF(IniBaseCC!EP49&gt;IniBaseCC!EQ49,MIN((AdjBaseCC!DI47-(AdjBaseCC!$DG$1*(IniBaseCC!EP49-IniBaseCC!EQ49))),AdjBaseCC!CL47),MAX((AdjBaseCC!DI47-(AdjBaseCC!$DG$1*(IniBaseCC!EP49-IniBaseCC!EQ49))),AdjBaseCC!CL47))</f>
        <v>20247.613363478024</v>
      </c>
      <c r="DK47" s="600">
        <f>IF(IniBaseCC!EQ49&gt;IniBaseCC!ER49,MIN((AdjBaseCC!DJ47-(AdjBaseCC!$DG$1*(IniBaseCC!EQ49-IniBaseCC!ER49))),AdjBaseCC!CM47),MAX((AdjBaseCC!DJ47-(AdjBaseCC!$DG$1*(IniBaseCC!EQ49-IniBaseCC!ER49))),AdjBaseCC!CM47))</f>
        <v>20266.624992264296</v>
      </c>
      <c r="DL47" s="600">
        <f>IF(IniBaseCC!ER49&gt;IniBaseCC!ES49,MIN((AdjBaseCC!DK47-(AdjBaseCC!$DG$1*(IniBaseCC!ER49-IniBaseCC!ES49))),AdjBaseCC!CN47),MAX((AdjBaseCC!DK47-(AdjBaseCC!$DG$1*(IniBaseCC!ER49-IniBaseCC!ES49))),AdjBaseCC!CN47))</f>
        <v>20509.685649178278</v>
      </c>
      <c r="DM47" s="603">
        <f>DA47*IniBaseCC!CJ49</f>
        <v>568052.53498330945</v>
      </c>
      <c r="DN47" s="600">
        <f>DB47*IniBaseCC!CJ49</f>
        <v>370121.81861822493</v>
      </c>
      <c r="DO47" s="600">
        <f>DC47*IniBaseCC!CK49</f>
        <v>404534.11882732046</v>
      </c>
      <c r="DP47" s="600">
        <f>DD47*IniBaseCC!CL49</f>
        <v>389251.99223444017</v>
      </c>
      <c r="DQ47" s="600">
        <f>DE47*IniBaseCC!CM49</f>
        <v>517301.11616239825</v>
      </c>
      <c r="DR47" s="600">
        <f>DF47*IniBaseCC!CN49</f>
        <v>492378.77990451094</v>
      </c>
      <c r="DS47" s="600">
        <f>DG47*IniBaseCC!CO49</f>
        <v>507140.24553302443</v>
      </c>
      <c r="DT47" s="600">
        <f>DH47*IniBaseCC!CP49</f>
        <v>605687.59253620903</v>
      </c>
      <c r="DU47" s="603">
        <f>DI47*IniBaseCC!CQ49</f>
        <v>627064.88460304099</v>
      </c>
      <c r="DV47" s="600">
        <f>DJ47*IniBaseCC!CR49</f>
        <v>639268.22951197729</v>
      </c>
      <c r="DW47" s="600">
        <f>DK47*IniBaseCC!CS49</f>
        <v>651471.5744209137</v>
      </c>
      <c r="DX47" s="601">
        <f>DL47*IniBaseCC!CT49</f>
        <v>671027.02773726662</v>
      </c>
      <c r="DZ47" s="60" t="s">
        <v>42</v>
      </c>
      <c r="EA47" s="68">
        <f t="shared" si="7"/>
        <v>0.75912236506804398</v>
      </c>
      <c r="EB47" s="373">
        <f>IFERROR(AdjBaseCC!CO47/IniBaseCC!AA49,"")</f>
        <v>0.97349616461413269</v>
      </c>
      <c r="EC47" s="373">
        <f>IFERROR(AdjBaseCC!CP47/IniBaseCC!AB49,"")</f>
        <v>0.64243541503849866</v>
      </c>
      <c r="ED47" s="373">
        <f>IFERROR(AdjBaseCC!CQ47/IniBaseCC!AC49,"")</f>
        <v>0.79840686217779677</v>
      </c>
      <c r="EE47" s="373">
        <f>IFERROR(AdjBaseCC!CR47/IniBaseCC!AD49,"")</f>
        <v>0.60731045494526847</v>
      </c>
      <c r="EF47" s="373">
        <f>IFERROR(AdjBaseCC!CS47/IniBaseCC!AE49,"")</f>
        <v>0.90514955348454396</v>
      </c>
      <c r="EG47" s="373">
        <f>IFERROR(AdjBaseCC!CT47/IniBaseCC!AF49,"")</f>
        <v>0.84230953969411237</v>
      </c>
      <c r="EH47" s="374">
        <f t="shared" si="8"/>
        <v>0.80861823938792854</v>
      </c>
      <c r="EI47" s="373">
        <f>IFERROR(CU47/IniBaseCC!AG49,"")</f>
        <v>0.73415594767223202</v>
      </c>
      <c r="EJ47" s="373">
        <f>IFERROR(CW47/IniBaseCC!AI49,"")</f>
        <v>0.84682876004746577</v>
      </c>
      <c r="EK47" s="373">
        <f>IFERROR(CX47/IniBaseCC!AJ49,"")</f>
        <v>0.8096994261352044</v>
      </c>
      <c r="EL47" s="373">
        <f>IFERROR(CY47/IniBaseCC!AK49,"")</f>
        <v>0.81905486486510226</v>
      </c>
      <c r="EM47" s="375">
        <f>IFERROR(CZ47/IniBaseCC!AL49,"")</f>
        <v>0.83335219821963824</v>
      </c>
      <c r="FH47" s="196"/>
    </row>
    <row r="48" spans="1:164" s="118" customFormat="1" x14ac:dyDescent="0.25">
      <c r="A48" s="107">
        <v>46</v>
      </c>
      <c r="B48" s="60" t="s">
        <v>43</v>
      </c>
      <c r="C48" s="157">
        <v>169.53148870000001</v>
      </c>
      <c r="D48" s="158">
        <v>161.45558890000001</v>
      </c>
      <c r="E48" s="158">
        <v>174.77873299999999</v>
      </c>
      <c r="F48" s="158">
        <v>170.20587019999999</v>
      </c>
      <c r="G48" s="158">
        <v>175.18212969999999</v>
      </c>
      <c r="H48" s="158">
        <v>174.07627009999999</v>
      </c>
      <c r="I48" s="158">
        <v>168.5901518</v>
      </c>
      <c r="J48" s="158">
        <v>171.6054663813868</v>
      </c>
      <c r="K48" s="158">
        <v>188.8223246285487</v>
      </c>
      <c r="L48" s="157">
        <f t="shared" si="25"/>
        <v>180.9530759615227</v>
      </c>
      <c r="M48" s="158">
        <f t="shared" si="25"/>
        <v>182.60484618916189</v>
      </c>
      <c r="N48" s="159">
        <f t="shared" si="25"/>
        <v>184.25661641680108</v>
      </c>
      <c r="O48" s="158"/>
      <c r="P48" s="564">
        <f>INDEX(EquitySolution!$V$13:$BT$173,ROW(44:44),(1+EquitySolution!$CB$12))</f>
        <v>0.86841355352517935</v>
      </c>
      <c r="Q48" s="69">
        <f>INDEX(EquitySolution!$V$13:$BT$173,ROW(44:44),(1+EquitySolution!$CB$12))</f>
        <v>0.86841355352517935</v>
      </c>
      <c r="R48" s="300">
        <f>INDEX(EquitySolution!$V$13:$BT$173,ROW(44:44),(1+EquitySolution!$CB$12)+2)</f>
        <v>0.91515772346676427</v>
      </c>
      <c r="S48" s="300">
        <f>INDEX(EquitySolution!$V$13:$BT$173,ROW(44:44),(1+EquitySolution!$CB$12)+3)</f>
        <v>0.91919931909799701</v>
      </c>
      <c r="T48" s="300">
        <f>INDEX(EquitySolution!$V$13:$BT$173,ROW(44:44),(1+EquitySolution!$CB$12)+4)</f>
        <v>0.91253173253521624</v>
      </c>
      <c r="U48" s="300">
        <f>INDEX(EquitySolution!$V$13:$BT$173,ROW(44:44),(1+EquitySolution!$CB$12)+5)</f>
        <v>0.91482022827840348</v>
      </c>
      <c r="V48" s="2">
        <f>INDEX(EquitySolution!$V$13:$BT$173,ROW(44:44),(1+EquitySolution!$CB$12)+6)</f>
        <v>0.91232985207845596</v>
      </c>
      <c r="W48" s="2">
        <f>INDEX(EquitySolution!$V$13:$BT$173,ROW(44:44),(1+EquitySolution!$CB$12)+6)</f>
        <v>0.91232985207845596</v>
      </c>
      <c r="X48" s="2">
        <f>INDEX(EquitySolution!$V$13:$BT$173,ROW(44:44),(1+EquitySolution!$CB$12)+6)</f>
        <v>0.91232985207845596</v>
      </c>
      <c r="Y48" s="567">
        <f>INDEX(EquitySolution!$V$13:$BT$173,ROW(44:44),(1+EquitySolution!$CB$12)+7)</f>
        <v>0.91288328110046002</v>
      </c>
      <c r="Z48" s="372">
        <f>INDEX(EquitySolution!$V$13:$BT$173,ROW(44:44),(1+EquitySolution!$CB$12)+8)</f>
        <v>0.9156288168677198</v>
      </c>
      <c r="AA48" s="372">
        <f>INDEX(EquitySolution!$V$13:$BT$173,ROW(44:44),(1+EquitySolution!$CB$12)+9)</f>
        <v>0.91301861102514992</v>
      </c>
      <c r="AB48" s="371">
        <f>INDEX(EquitySolution!$V$13:$BT$173,ROW(44:44),(1+EquitySolution!$CB$12)+10)</f>
        <v>0.90550359697405447</v>
      </c>
      <c r="AS48" s="60" t="s">
        <v>43</v>
      </c>
      <c r="AT48" s="600">
        <v>0</v>
      </c>
      <c r="AU48" s="600">
        <f>MAX(-(AdjBaseCC!$BU$1),(IniBaseCC!DW50-AF$9+IniBaseCC!DK50-AdjBaseCC!AF$7))</f>
        <v>8184.9941826941003</v>
      </c>
      <c r="AV48" s="600">
        <f>MAX(-(AdjBaseCC!$BU$1),(IniBaseCC!DX50-AG$9+IniBaseCC!DL50-AdjBaseCC!AG$7))</f>
        <v>9608.9958981506934</v>
      </c>
      <c r="AW48" s="600">
        <f>MAX(-(AdjBaseCC!$BU$1),(IniBaseCC!DY50-AH$9+IniBaseCC!DM50-AdjBaseCC!AH$7))</f>
        <v>19616.706160800153</v>
      </c>
      <c r="AX48" s="600">
        <f>MAX(-(AdjBaseCC!$BU$1),(IniBaseCC!DZ50-AI$9+IniBaseCC!DN50-AdjBaseCC!AI$7))</f>
        <v>18569.494011688585</v>
      </c>
      <c r="AY48" s="600">
        <f>MAX(-(AdjBaseCC!$BU$1),(IniBaseCC!EA50-AJ$9+IniBaseCC!DO50-AdjBaseCC!AJ$7))</f>
        <v>13922.385220656257</v>
      </c>
      <c r="AZ48" s="600">
        <f>MAX(-(AdjBaseCC!$BU$1),(IniBaseCC!EB50-AK$9+IniBaseCC!DP50-AdjBaseCC!AK$7))</f>
        <v>10205.087014061843</v>
      </c>
      <c r="BA48" s="601">
        <f>MAX(-(AdjBaseCC!$BU$1),(IniBaseCC!EC50-AL$9+IniBaseCC!DQ50-AdjBaseCC!AL$7))</f>
        <v>13056.252415100564</v>
      </c>
      <c r="BB48" s="600">
        <f>MAX(-(AdjBaseCC!$BU$1),(IniBaseCC!ED50-AM$9+IniBaseCC!DR50-AdjBaseCC!AM$7))</f>
        <v>6175.6422254640856</v>
      </c>
      <c r="BC48" s="600">
        <f>MAX(-(AdjBaseCC!$BU$1),(IniBaseCC!EE50-AN$9+IniBaseCC!DS50-AdjBaseCC!AN$7))</f>
        <v>6248.9853199590116</v>
      </c>
      <c r="BD48" s="600">
        <f>MAX(-(AdjBaseCC!$BU$1),(IniBaseCC!EF50-AO$9+IniBaseCC!DT50-AdjBaseCC!AO$7))</f>
        <v>6319.7158453697321</v>
      </c>
      <c r="BE48" s="601">
        <f>MAX(-(AdjBaseCC!$BU$1),(IniBaseCC!EG50-AP$9+IniBaseCC!DU50-AdjBaseCC!AP$7))</f>
        <v>6387.970953216598</v>
      </c>
      <c r="BF48" s="600">
        <f>MAX((AdjBaseCC!AF$7+AdjBaseCC!AF$9)*IniBaseCC!CJ50-IniBaseCC!AA50,0)</f>
        <v>0</v>
      </c>
      <c r="BG48" s="600">
        <f>MAX((AdjBaseCC!AG$7+AdjBaseCC!AG$9)*IniBaseCC!CK50-IniBaseCC!AB50,0)</f>
        <v>0</v>
      </c>
      <c r="BH48" s="600">
        <f>MAX((AdjBaseCC!AH$7+AdjBaseCC!AH$9)*IniBaseCC!CL50-IniBaseCC!AC50,0)</f>
        <v>0</v>
      </c>
      <c r="BI48" s="600">
        <f>MAX((AdjBaseCC!AI$7+AdjBaseCC!AI$9)*IniBaseCC!CM50-IniBaseCC!AD50,0)</f>
        <v>0</v>
      </c>
      <c r="BJ48" s="600">
        <f>MAX((AdjBaseCC!AJ$7+AdjBaseCC!AJ$9)*IniBaseCC!CN50-IniBaseCC!AE50,0)</f>
        <v>0</v>
      </c>
      <c r="BK48" s="600">
        <f>MAX((AdjBaseCC!AK$7+AdjBaseCC!AK$9)*IniBaseCC!CO50-IniBaseCC!AF50,0)</f>
        <v>0</v>
      </c>
      <c r="BL48" s="600">
        <f>MAX((AdjBaseCC!AL$7+AdjBaseCC!AL$9)*IniBaseCC!CP50-IniBaseCC!AG50,0)</f>
        <v>0</v>
      </c>
      <c r="BM48" s="600">
        <f>MAX((AdjBaseCC!AM$7+AdjBaseCC!AM$9)*IniBaseCC!CQ50-IniBaseCC!AH50,0)</f>
        <v>0</v>
      </c>
      <c r="BN48" s="603">
        <f>MAX((AdjBaseCC!AN$7+AdjBaseCC!AN$9)*IniBaseCC!CR50-IniBaseCC!AI50,0)</f>
        <v>0</v>
      </c>
      <c r="BO48" s="600">
        <f>MAX((AdjBaseCC!AO$7+AdjBaseCC!AO$9)*IniBaseCC!CS50-IniBaseCC!AJ50,0)</f>
        <v>0</v>
      </c>
      <c r="BP48" s="600">
        <f>MAX((AdjBaseCC!AP$7+AdjBaseCC!AP$9)*IniBaseCC!CT50-IniBaseCC!AK50,0)</f>
        <v>0</v>
      </c>
      <c r="BQ48" s="600">
        <f>MAX((AdjBaseCC!AQ$7+AdjBaseCC!AQ$9)*IniBaseCC!CU50-IniBaseCC!AL50,0)</f>
        <v>0</v>
      </c>
      <c r="BR48" s="603">
        <f>IFERROR(BF48/SUM(BF$5:BF$182)*BR$4/IniBaseCC!CK50,0)</f>
        <v>0</v>
      </c>
      <c r="BS48" s="600">
        <f>IFERROR(BG48/SUM(BG$5:BG$182)*BS$4/IniBaseCC!CL50,0)</f>
        <v>0</v>
      </c>
      <c r="BT48" s="600">
        <f>IFERROR(BH48/SUM(BH$5:BH$182)*BT$4/IniBaseCC!CM50,0)</f>
        <v>0</v>
      </c>
      <c r="BU48" s="600">
        <f>IFERROR(BI48/SUM(BI$5:BI$182)*BU$4/IniBaseCC!CN50,0)</f>
        <v>0</v>
      </c>
      <c r="BV48" s="600">
        <f>IFERROR(BJ48/SUM(BJ$5:BJ$182)*BV$4/IniBaseCC!CO50,0)</f>
        <v>0</v>
      </c>
      <c r="BW48" s="600">
        <f>IFERROR(BK48/SUM(BK$5:BK$182)*BW$4/IniBaseCC!CP50,0)</f>
        <v>0</v>
      </c>
      <c r="BX48" s="600">
        <f>IFERROR(BL48/SUM(BL$5:BL$182)*BX$4/IniBaseCC!CQ50,0)</f>
        <v>0</v>
      </c>
      <c r="BY48" s="603">
        <f>IFERROR(BM48/SUM(BM$5:BM$182)*BY$4/IniBaseCC!CR50,0)</f>
        <v>0</v>
      </c>
      <c r="BZ48" s="600">
        <f>IFERROR(BN48/SUM(BN$5:BN$182)*BZ$4/IniBaseCC!CS50,0)</f>
        <v>0</v>
      </c>
      <c r="CA48" s="600">
        <f>IFERROR(BO48/SUM(BO$5:BO$182)*CA$4/IniBaseCC!CT50,0)</f>
        <v>0</v>
      </c>
      <c r="CB48" s="600">
        <f>IFERROR(BP48/SUM(BP$5:BP$182)*CB$4/IniBaseCC!CU50,0)</f>
        <v>0</v>
      </c>
      <c r="CC48" s="603">
        <f>(IniBaseCC!CW50+AT48)*P48</f>
        <v>20792.109631539486</v>
      </c>
      <c r="CD48" s="600">
        <f>((IniBaseCC!CX50+AU48)-(BR48/Q48))*Q48</f>
        <v>27900.06951531579</v>
      </c>
      <c r="CE48" s="600">
        <f>((IniBaseCC!CY50+AV48)-(BS48/R48))*R48</f>
        <v>31702.690119714876</v>
      </c>
      <c r="CF48" s="600">
        <f>((IniBaseCC!CZ50+AW48)-(BT48/S48))*S48</f>
        <v>41146.111259823127</v>
      </c>
      <c r="CG48" s="600">
        <f>((IniBaseCC!DA50+AX48)-(BU48/T48))*T48</f>
        <v>39970.638776344917</v>
      </c>
      <c r="CH48" s="600">
        <f>((IniBaseCC!DB50+AY48)-(BV48/U48))*U48</f>
        <v>36565.828643390589</v>
      </c>
      <c r="CI48" s="600">
        <f>((IniBaseCC!DC50+AZ48)-(BW48/V48))*V48</f>
        <v>33468.313953805417</v>
      </c>
      <c r="CJ48" s="601">
        <f>((IniBaseCC!DD50+BA48)-(BX48/W48))*W48</f>
        <v>36482.057203779521</v>
      </c>
      <c r="CK48" s="600">
        <f>((IniBaseCC!DE50+BB48)-(BY48/Y48))*Y48</f>
        <v>30423.325870815472</v>
      </c>
      <c r="CL48" s="600">
        <f>((IniBaseCC!DF50+BC48)-(BZ48/Z48))*Z48</f>
        <v>30923.824370791666</v>
      </c>
      <c r="CM48" s="600">
        <f>((IniBaseCC!DG50+BD48)-(CA48/AA48))*AA48</f>
        <v>31228.974645001992</v>
      </c>
      <c r="CN48" s="601">
        <f>((IniBaseCC!DH50+BE48)-(CB48/AB48))*AB48</f>
        <v>31348.347146236963</v>
      </c>
      <c r="CO48" s="600">
        <f>CC48*IniBaseCC!CJ50</f>
        <v>1871289.8668385537</v>
      </c>
      <c r="CP48" s="600">
        <f>IniBaseCC!CJ50*CD48</f>
        <v>2511006.2563784211</v>
      </c>
      <c r="CQ48" s="600">
        <f>IniBaseCC!CK50*CE48</f>
        <v>2789836.7305349093</v>
      </c>
      <c r="CR48" s="600">
        <f>IniBaseCC!CL50*CF48</f>
        <v>3085958.3444867344</v>
      </c>
      <c r="CS48" s="600">
        <f>IniBaseCC!CM50*CG48</f>
        <v>2997797.9082258688</v>
      </c>
      <c r="CT48" s="600">
        <f>IniBaseCC!CN50*CH48</f>
        <v>3108095.4346882002</v>
      </c>
      <c r="CU48" s="600">
        <f>IniBaseCC!CO50*CI48</f>
        <v>2978679.9418886821</v>
      </c>
      <c r="CV48" s="601">
        <f>IniBaseCC!CP50*CJ48</f>
        <v>3319867.2055439362</v>
      </c>
      <c r="CW48" s="600">
        <f>IniBaseCC!CQ50*CK48</f>
        <v>2951062.6094691008</v>
      </c>
      <c r="CX48" s="600">
        <f>IniBaseCC!CR50*CL48</f>
        <v>3055009.1871784953</v>
      </c>
      <c r="CY48" s="600">
        <f>IniBaseCC!CS50*CM48</f>
        <v>3141100.3047361802</v>
      </c>
      <c r="CZ48" s="600">
        <f>IniBaseCC!CT50*CN48</f>
        <v>3209265.8660098459</v>
      </c>
      <c r="DA48" s="603">
        <f t="shared" si="5"/>
        <v>20792.109631539486</v>
      </c>
      <c r="DB48" s="600">
        <f t="shared" si="6"/>
        <v>27900.06951531579</v>
      </c>
      <c r="DC48" s="600">
        <f>IF(IniBaseCC!EI50&gt;IniBaseCC!EJ50,MIN((AdjBaseCC!DB48-(AdjBaseCC!$DG$1*(IniBaseCC!EI50-IniBaseCC!EJ50))),AdjBaseCC!CE48),MAX((AdjBaseCC!DB48-(AdjBaseCC!$DG$1*(IniBaseCC!EI50-IniBaseCC!EJ50))),AdjBaseCC!CE48))</f>
        <v>31702.690119714876</v>
      </c>
      <c r="DD48" s="600">
        <f>IF(IniBaseCC!EJ50&gt;IniBaseCC!EK50,MIN((AdjBaseCC!DC48-(AdjBaseCC!$DG$1*(IniBaseCC!EJ50-IniBaseCC!EK50))),AdjBaseCC!CF48),MAX((AdjBaseCC!DC48-(AdjBaseCC!$DG$1*(IniBaseCC!EJ50-IniBaseCC!EK50))),AdjBaseCC!CF48))</f>
        <v>41146.111259823127</v>
      </c>
      <c r="DE48" s="600">
        <f>IF(IniBaseCC!EK50&gt;IniBaseCC!EL50,MIN((AdjBaseCC!DD48-(AdjBaseCC!$DG$1*(IniBaseCC!EK50-IniBaseCC!EL50))),AdjBaseCC!CG48),MAX((AdjBaseCC!DD48-(AdjBaseCC!$DG$1*(IniBaseCC!EK50-IniBaseCC!EL50))),AdjBaseCC!CG48))</f>
        <v>39970.638776344917</v>
      </c>
      <c r="DF48" s="600">
        <f>IF(IniBaseCC!EL50&gt;IniBaseCC!EM50,MIN((AdjBaseCC!DE48-(AdjBaseCC!$DG$1*(IniBaseCC!EL50-IniBaseCC!EM50))),AdjBaseCC!CH48),MAX((AdjBaseCC!DE48-(AdjBaseCC!$DG$1*(IniBaseCC!EL50-IniBaseCC!EM50))),AdjBaseCC!CH48))</f>
        <v>36565.828643390589</v>
      </c>
      <c r="DG48" s="600">
        <f>IF(IniBaseCC!EM50&gt;IniBaseCC!EN50,MIN((AdjBaseCC!DF48-(AdjBaseCC!$DG$1*(IniBaseCC!EM50-IniBaseCC!EN50))),AdjBaseCC!CI48),MAX((AdjBaseCC!DF48-(AdjBaseCC!$DG$1*(IniBaseCC!EM50-IniBaseCC!EN50))),AdjBaseCC!CI48))</f>
        <v>33468.313953805417</v>
      </c>
      <c r="DH48" s="600">
        <f>IF(IniBaseCC!EN50&gt;IniBaseCC!EO50,MIN((AdjBaseCC!DG48-(AdjBaseCC!$DG$1*(IniBaseCC!EN50-IniBaseCC!EO50))),AdjBaseCC!CJ48),MAX((AdjBaseCC!DG48-(AdjBaseCC!$DG$1*(IniBaseCC!EN50-IniBaseCC!EO50))),AdjBaseCC!CJ48))</f>
        <v>36482.057203779521</v>
      </c>
      <c r="DI48" s="603">
        <f>IF(IniBaseCC!EO50&gt;IniBaseCC!EP50,MIN((AdjBaseCC!DH48-(AdjBaseCC!$DG$1*(IniBaseCC!EO50-IniBaseCC!EP50))),AdjBaseCC!CK48),MAX((AdjBaseCC!DH48-(AdjBaseCC!$DG$1*(IniBaseCC!EO50-IniBaseCC!EP50))),AdjBaseCC!CK48))</f>
        <v>30423.325870815472</v>
      </c>
      <c r="DJ48" s="600">
        <f>IF(IniBaseCC!EP50&gt;IniBaseCC!EQ50,MIN((AdjBaseCC!DI48-(AdjBaseCC!$DG$1*(IniBaseCC!EP50-IniBaseCC!EQ50))),AdjBaseCC!CL48),MAX((AdjBaseCC!DI48-(AdjBaseCC!$DG$1*(IniBaseCC!EP50-IniBaseCC!EQ50))),AdjBaseCC!CL48))</f>
        <v>30923.824370791666</v>
      </c>
      <c r="DK48" s="600">
        <f>IF(IniBaseCC!EQ50&gt;IniBaseCC!ER50,MIN((AdjBaseCC!DJ48-(AdjBaseCC!$DG$1*(IniBaseCC!EQ50-IniBaseCC!ER50))),AdjBaseCC!CM48),MAX((AdjBaseCC!DJ48-(AdjBaseCC!$DG$1*(IniBaseCC!EQ50-IniBaseCC!ER50))),AdjBaseCC!CM48))</f>
        <v>31228.974645001992</v>
      </c>
      <c r="DL48" s="600">
        <f>IF(IniBaseCC!ER50&gt;IniBaseCC!ES50,MIN((AdjBaseCC!DK48-(AdjBaseCC!$DG$1*(IniBaseCC!ER50-IniBaseCC!ES50))),AdjBaseCC!CN48),MAX((AdjBaseCC!DK48-(AdjBaseCC!$DG$1*(IniBaseCC!ER50-IniBaseCC!ES50))),AdjBaseCC!CN48))</f>
        <v>31348.347146236963</v>
      </c>
      <c r="DM48" s="603">
        <f>DA48*IniBaseCC!CJ50</f>
        <v>1871289.8668385537</v>
      </c>
      <c r="DN48" s="600">
        <f>DB48*IniBaseCC!CJ50</f>
        <v>2511006.2563784211</v>
      </c>
      <c r="DO48" s="600">
        <f>DC48*IniBaseCC!CK50</f>
        <v>2789836.7305349093</v>
      </c>
      <c r="DP48" s="600">
        <f>DD48*IniBaseCC!CL50</f>
        <v>3085958.3444867344</v>
      </c>
      <c r="DQ48" s="600">
        <f>DE48*IniBaseCC!CM50</f>
        <v>2997797.9082258688</v>
      </c>
      <c r="DR48" s="600">
        <f>DF48*IniBaseCC!CN50</f>
        <v>3108095.4346882002</v>
      </c>
      <c r="DS48" s="600">
        <f>DG48*IniBaseCC!CO50</f>
        <v>2978679.9418886821</v>
      </c>
      <c r="DT48" s="600">
        <f>DH48*IniBaseCC!CP50</f>
        <v>3319867.2055439362</v>
      </c>
      <c r="DU48" s="603">
        <f>DI48*IniBaseCC!CQ50</f>
        <v>2951062.6094691008</v>
      </c>
      <c r="DV48" s="600">
        <f>DJ48*IniBaseCC!CR50</f>
        <v>3055009.1871784953</v>
      </c>
      <c r="DW48" s="600">
        <f>DK48*IniBaseCC!CS50</f>
        <v>3141100.3047361802</v>
      </c>
      <c r="DX48" s="601">
        <f>DL48*IniBaseCC!CT50</f>
        <v>3209265.8660098459</v>
      </c>
      <c r="DZ48" s="60" t="s">
        <v>43</v>
      </c>
      <c r="EA48" s="68">
        <f t="shared" si="7"/>
        <v>0.86978442632991571</v>
      </c>
      <c r="EB48" s="373">
        <f>IFERROR(AdjBaseCC!CO48/IniBaseCC!AA50,"")</f>
        <v>0.63155925640727595</v>
      </c>
      <c r="EC48" s="373">
        <f>IFERROR(AdjBaseCC!CP48/IniBaseCC!AB50,"")</f>
        <v>0.80483420372685099</v>
      </c>
      <c r="ED48" s="373">
        <f>IFERROR(AdjBaseCC!CQ48/IniBaseCC!AC50,"")</f>
        <v>0.81637573815656528</v>
      </c>
      <c r="EE48" s="373">
        <f>IFERROR(AdjBaseCC!CR48/IniBaseCC!AD50,"")</f>
        <v>0.92385055826556073</v>
      </c>
      <c r="EF48" s="373">
        <f>IFERROR(AdjBaseCC!CS48/IniBaseCC!AE50,"")</f>
        <v>0.86728913608818969</v>
      </c>
      <c r="EG48" s="373">
        <f>IFERROR(AdjBaseCC!CT48/IniBaseCC!AF50,"")</f>
        <v>0.93657249541241228</v>
      </c>
      <c r="EH48" s="374">
        <f t="shared" si="8"/>
        <v>0.86194200824125144</v>
      </c>
      <c r="EI48" s="373">
        <f>IFERROR(CU48/IniBaseCC!AG50,"")</f>
        <v>0.80774935382292579</v>
      </c>
      <c r="EJ48" s="373">
        <f>IFERROR(CW48/IniBaseCC!AI50,"")</f>
        <v>0.87362176559816029</v>
      </c>
      <c r="EK48" s="373">
        <f>IFERROR(CX48/IniBaseCC!AJ50,"")</f>
        <v>0.87830011050890977</v>
      </c>
      <c r="EL48" s="373">
        <f>IFERROR(CY48/IniBaseCC!AK50,"")</f>
        <v>0.87772666372221642</v>
      </c>
      <c r="EM48" s="375">
        <f>IFERROR(CZ48/IniBaseCC!AL50,"")</f>
        <v>0.87231214755404529</v>
      </c>
      <c r="FH48" s="196"/>
    </row>
    <row r="49" spans="1:164" s="118" customFormat="1" x14ac:dyDescent="0.25">
      <c r="A49" s="107">
        <v>48</v>
      </c>
      <c r="B49" s="60" t="s">
        <v>44</v>
      </c>
      <c r="C49" s="157">
        <v>263.54742320000003</v>
      </c>
      <c r="D49" s="158">
        <v>238.80618390000001</v>
      </c>
      <c r="E49" s="158">
        <v>247.73662100000001</v>
      </c>
      <c r="F49" s="158">
        <v>226.86938649999999</v>
      </c>
      <c r="G49" s="158">
        <v>228.97710599999999</v>
      </c>
      <c r="H49" s="158">
        <v>227.46412369999999</v>
      </c>
      <c r="I49" s="158">
        <v>224.7730952</v>
      </c>
      <c r="J49" s="158">
        <v>232.16878625611164</v>
      </c>
      <c r="K49" s="158">
        <v>226.89381495585542</v>
      </c>
      <c r="L49" s="157">
        <f t="shared" si="25"/>
        <v>217.59359283119738</v>
      </c>
      <c r="M49" s="158">
        <f t="shared" si="25"/>
        <v>214.06261049272689</v>
      </c>
      <c r="N49" s="159">
        <f t="shared" si="25"/>
        <v>210.5316281542564</v>
      </c>
      <c r="O49" s="158"/>
      <c r="P49" s="564">
        <f>INDEX(EquitySolution!$V$13:$BT$173,ROW(45:45),(1+EquitySolution!$CB$12))</f>
        <v>0.85259384676265237</v>
      </c>
      <c r="Q49" s="69">
        <f>INDEX(EquitySolution!$V$13:$BT$173,ROW(45:45),(1+EquitySolution!$CB$12))</f>
        <v>0.85259384676265237</v>
      </c>
      <c r="R49" s="300">
        <f>INDEX(EquitySolution!$V$13:$BT$173,ROW(45:45),(1+EquitySolution!$CB$12)+2)</f>
        <v>0.86810731427998067</v>
      </c>
      <c r="S49" s="300">
        <f>INDEX(EquitySolution!$V$13:$BT$173,ROW(45:45),(1+EquitySolution!$CB$12)+3)</f>
        <v>0.88048910295276284</v>
      </c>
      <c r="T49" s="300">
        <f>INDEX(EquitySolution!$V$13:$BT$173,ROW(45:45),(1+EquitySolution!$CB$12)+4)</f>
        <v>0.87601985290481665</v>
      </c>
      <c r="U49" s="300">
        <f>INDEX(EquitySolution!$V$13:$BT$173,ROW(45:45),(1+EquitySolution!$CB$12)+5)</f>
        <v>0.88646289032228309</v>
      </c>
      <c r="V49" s="2">
        <f>INDEX(EquitySolution!$V$13:$BT$173,ROW(45:45),(1+EquitySolution!$CB$12)+6)</f>
        <v>0.8854080790772173</v>
      </c>
      <c r="W49" s="2">
        <f>INDEX(EquitySolution!$V$13:$BT$173,ROW(45:45),(1+EquitySolution!$CB$12)+6)</f>
        <v>0.8854080790772173</v>
      </c>
      <c r="X49" s="2">
        <f>INDEX(EquitySolution!$V$13:$BT$173,ROW(45:45),(1+EquitySolution!$CB$12)+6)</f>
        <v>0.8854080790772173</v>
      </c>
      <c r="Y49" s="567">
        <f>INDEX(EquitySolution!$V$13:$BT$173,ROW(45:45),(1+EquitySolution!$CB$12)+7)</f>
        <v>0.88616525323802264</v>
      </c>
      <c r="Z49" s="372">
        <f>INDEX(EquitySolution!$V$13:$BT$173,ROW(45:45),(1+EquitySolution!$CB$12)+8)</f>
        <v>0.8875119823082771</v>
      </c>
      <c r="AA49" s="372">
        <f>INDEX(EquitySolution!$V$13:$BT$173,ROW(45:45),(1+EquitySolution!$CB$12)+9)</f>
        <v>0.89273128655873912</v>
      </c>
      <c r="AB49" s="371">
        <f>INDEX(EquitySolution!$V$13:$BT$173,ROW(45:45),(1+EquitySolution!$CB$12)+10)</f>
        <v>0.88645066506653347</v>
      </c>
      <c r="AS49" s="60" t="s">
        <v>44</v>
      </c>
      <c r="AT49" s="600">
        <v>0</v>
      </c>
      <c r="AU49" s="600">
        <f>MAX(-(AdjBaseCC!$BU$1),(IniBaseCC!DW51-AF$9+IniBaseCC!DK51-AdjBaseCC!AF$7))</f>
        <v>-1532.8643868065753</v>
      </c>
      <c r="AV49" s="600">
        <f>MAX(-(AdjBaseCC!$BU$1),(IniBaseCC!DX51-AG$9+IniBaseCC!DL51-AdjBaseCC!AG$7))</f>
        <v>-3914.073784525121</v>
      </c>
      <c r="AW49" s="600">
        <f>MAX(-(AdjBaseCC!$BU$1),(IniBaseCC!DY51-AH$9+IniBaseCC!DM51-AdjBaseCC!AH$7))</f>
        <v>-4000</v>
      </c>
      <c r="AX49" s="600">
        <f>MAX(-(AdjBaseCC!$BU$1),(IniBaseCC!DZ51-AI$9+IniBaseCC!DN51-AdjBaseCC!AI$7))</f>
        <v>-4000</v>
      </c>
      <c r="AY49" s="600">
        <f>MAX(-(AdjBaseCC!$BU$1),(IniBaseCC!EA51-AJ$9+IniBaseCC!DO51-AdjBaseCC!AJ$7))</f>
        <v>-4000</v>
      </c>
      <c r="AZ49" s="600">
        <f>MAX(-(AdjBaseCC!$BU$1),(IniBaseCC!EB51-AK$9+IniBaseCC!DP51-AdjBaseCC!AK$7))</f>
        <v>-3800.5682870539767</v>
      </c>
      <c r="BA49" s="601">
        <f>MAX(-(AdjBaseCC!$BU$1),(IniBaseCC!EC51-AL$9+IniBaseCC!DQ51-AdjBaseCC!AL$7))</f>
        <v>-4000</v>
      </c>
      <c r="BB49" s="600">
        <f>MAX(-(AdjBaseCC!$BU$1),(IniBaseCC!ED51-AM$9+IniBaseCC!DR51-AdjBaseCC!AM$7))</f>
        <v>-3532.5448097406625</v>
      </c>
      <c r="BC49" s="600">
        <f>MAX(-(AdjBaseCC!$BU$1),(IniBaseCC!EE51-AN$9+IniBaseCC!DS51-AdjBaseCC!AN$7))</f>
        <v>-3575.7570231320569</v>
      </c>
      <c r="BD49" s="600">
        <f>MAX(-(AdjBaseCC!$BU$1),(IniBaseCC!EF51-AO$9+IniBaseCC!DT51-AdjBaseCC!AO$7))</f>
        <v>-3617.429965600305</v>
      </c>
      <c r="BE49" s="601">
        <f>MAX(-(AdjBaseCC!$BU$1),(IniBaseCC!EG51-AP$9+IniBaseCC!DU51-AdjBaseCC!AP$7))</f>
        <v>-3657.6444439454071</v>
      </c>
      <c r="BF49" s="600">
        <f>MAX((AdjBaseCC!AF$7+AdjBaseCC!AF$9)*IniBaseCC!CJ51-IniBaseCC!AA51,0)</f>
        <v>378617.5035412237</v>
      </c>
      <c r="BG49" s="600">
        <f>MAX((AdjBaseCC!AG$7+AdjBaseCC!AG$9)*IniBaseCC!CK51-IniBaseCC!AB51,0)</f>
        <v>1037229.5528991567</v>
      </c>
      <c r="BH49" s="600">
        <f>MAX((AdjBaseCC!AH$7+AdjBaseCC!AH$9)*IniBaseCC!CL51-IniBaseCC!AC51,0)</f>
        <v>1359894.3781015584</v>
      </c>
      <c r="BI49" s="600">
        <f>MAX((AdjBaseCC!AI$7+AdjBaseCC!AI$9)*IniBaseCC!CM51-IniBaseCC!AD51,0)</f>
        <v>1504698.0719787106</v>
      </c>
      <c r="BJ49" s="600">
        <f>MAX((AdjBaseCC!AJ$7+AdjBaseCC!AJ$9)*IniBaseCC!CN51-IniBaseCC!AE51,0)</f>
        <v>1260927.151156337</v>
      </c>
      <c r="BK49" s="600">
        <f>MAX((AdjBaseCC!AK$7+AdjBaseCC!AK$9)*IniBaseCC!CO51-IniBaseCC!AF51,0)</f>
        <v>1098364.2349585993</v>
      </c>
      <c r="BL49" s="600">
        <f>MAX((AdjBaseCC!AL$7+AdjBaseCC!AL$9)*IniBaseCC!CP51-IniBaseCC!AG51,0)</f>
        <v>1249295.8159242831</v>
      </c>
      <c r="BM49" s="600">
        <f>MAX((AdjBaseCC!AM$7+AdjBaseCC!AM$9)*IniBaseCC!CQ51-IniBaseCC!AH51,0)</f>
        <v>1141011.9735462349</v>
      </c>
      <c r="BN49" s="603">
        <f>MAX((AdjBaseCC!AN$7+AdjBaseCC!AN$9)*IniBaseCC!CR51-IniBaseCC!AI51,0)</f>
        <v>1176300.0376475118</v>
      </c>
      <c r="BO49" s="600">
        <f>MAX((AdjBaseCC!AO$7+AdjBaseCC!AO$9)*IniBaseCC!CS51-IniBaseCC!AJ51,0)</f>
        <v>1211588.1017487803</v>
      </c>
      <c r="BP49" s="600">
        <f>MAX((AdjBaseCC!AP$7+AdjBaseCC!AP$9)*IniBaseCC!CT51-IniBaseCC!AK51,0)</f>
        <v>1246876.1658500507</v>
      </c>
      <c r="BQ49" s="600">
        <f>MAX((AdjBaseCC!AQ$7+AdjBaseCC!AQ$9)*IniBaseCC!CU51-IniBaseCC!AL51,0)</f>
        <v>1282164.2299513146</v>
      </c>
      <c r="BR49" s="603">
        <f>IFERROR(BF49/SUM(BF$5:BF$182)*BR$4/IniBaseCC!CK51,0)</f>
        <v>1529.0431886522367</v>
      </c>
      <c r="BS49" s="600">
        <f>IFERROR(BG49/SUM(BG$5:BG$182)*BS$4/IniBaseCC!CL51,0)</f>
        <v>1588.0245996373746</v>
      </c>
      <c r="BT49" s="600">
        <f>IFERROR(BH49/SUM(BH$5:BH$182)*BT$4/IniBaseCC!CM51,0)</f>
        <v>4261.3723223046591</v>
      </c>
      <c r="BU49" s="600">
        <f>IFERROR(BI49/SUM(BI$5:BI$182)*BU$4/IniBaseCC!CN51,0)</f>
        <v>1384.2207864113277</v>
      </c>
      <c r="BV49" s="600">
        <f>IFERROR(BJ49/SUM(BJ$5:BJ$182)*BV$4/IniBaseCC!CO51,0)</f>
        <v>940.95237249541651</v>
      </c>
      <c r="BW49" s="600">
        <f>IFERROR(BK49/SUM(BK$5:BK$182)*BW$4/IniBaseCC!CP51,0)</f>
        <v>957.91872250552376</v>
      </c>
      <c r="BX49" s="600">
        <f>IFERROR(BL49/SUM(BL$5:BL$182)*BX$4/IniBaseCC!CQ51,0)</f>
        <v>188.62120485539813</v>
      </c>
      <c r="BY49" s="603">
        <f>IFERROR(BM49/SUM(BM$5:BM$182)*BY$4/IniBaseCC!CR51,0)</f>
        <v>124.49396742438017</v>
      </c>
      <c r="BZ49" s="600">
        <f>IFERROR(BN49/SUM(BN$5:BN$182)*BZ$4/IniBaseCC!CS51,0)</f>
        <v>1111.647290964698</v>
      </c>
      <c r="CA49" s="600">
        <f>IFERROR(BO49/SUM(BO$5:BO$182)*CA$4/IniBaseCC!CT51,0)</f>
        <v>1068.0675584794271</v>
      </c>
      <c r="CB49" s="600">
        <f>IFERROR(BP49/SUM(BP$5:BP$182)*CB$4/IniBaseCC!CU51,0)</f>
        <v>883.43474033764448</v>
      </c>
      <c r="CC49" s="603">
        <f>(IniBaseCC!CW51+AT49)*P49</f>
        <v>20413.344150496436</v>
      </c>
      <c r="CD49" s="600">
        <f>((IniBaseCC!CX51+AU49)-(BR49/Q49))*Q49</f>
        <v>17577.39021773131</v>
      </c>
      <c r="CE49" s="600">
        <f>((IniBaseCC!CY51+AV49)-(BS49/R49))*R49</f>
        <v>16745.280016558674</v>
      </c>
      <c r="CF49" s="600">
        <f>((IniBaseCC!CZ51+AW49)-(BT49/S49))*S49</f>
        <v>14357.70144103585</v>
      </c>
      <c r="CG49" s="600">
        <f>((IniBaseCC!DA51+AX49)-(BU49/T49))*T49</f>
        <v>17215.802861879441</v>
      </c>
      <c r="CH49" s="600">
        <f>((IniBaseCC!DB51+AY49)-(BV49/U49))*U49</f>
        <v>18603.889681984416</v>
      </c>
      <c r="CI49" s="600">
        <f>((IniBaseCC!DC51+AZ49)-(BW49/V49))*V49</f>
        <v>19122.064583593179</v>
      </c>
      <c r="CJ49" s="601">
        <f>((IniBaseCC!DD51+BA49)-(BX49/W49))*W49</f>
        <v>20115.150027879074</v>
      </c>
      <c r="CK49" s="600">
        <f>((IniBaseCC!DE51+BB49)-(BY49/Y49))*Y49</f>
        <v>20805.351977955259</v>
      </c>
      <c r="CL49" s="600">
        <f>((IniBaseCC!DF51+BC49)-(BZ49/Z49))*Z49</f>
        <v>20143.001696622963</v>
      </c>
      <c r="CM49" s="600">
        <f>((IniBaseCC!DG51+BD49)-(CA49/AA49))*AA49</f>
        <v>20595.796563366464</v>
      </c>
      <c r="CN49" s="601">
        <f>((IniBaseCC!DH51+BE49)-(CB49/AB49))*AB49</f>
        <v>20900.361396175544</v>
      </c>
      <c r="CO49" s="600">
        <f>CC49*IniBaseCC!CJ51</f>
        <v>5042096.0051726196</v>
      </c>
      <c r="CP49" s="600">
        <f>IniBaseCC!CJ51*CD49</f>
        <v>4341615.3837796338</v>
      </c>
      <c r="CQ49" s="600">
        <f>IniBaseCC!CK51*CE49</f>
        <v>4437499.2043880485</v>
      </c>
      <c r="CR49" s="600">
        <f>IniBaseCC!CL51*CF49</f>
        <v>3919652.493402787</v>
      </c>
      <c r="CS49" s="600">
        <f>IniBaseCC!CM51*CG49</f>
        <v>4940935.4213593993</v>
      </c>
      <c r="CT49" s="600">
        <f>IniBaseCC!CN51*CH49</f>
        <v>5506751.345867387</v>
      </c>
      <c r="CU49" s="600">
        <f>IniBaseCC!CO51*CI49</f>
        <v>5526276.6646584291</v>
      </c>
      <c r="CV49" s="601">
        <f>IniBaseCC!CP51*CJ49</f>
        <v>6155235.9085309962</v>
      </c>
      <c r="CW49" s="600">
        <f>IniBaseCC!CQ51*CK49</f>
        <v>6720128.6888795486</v>
      </c>
      <c r="CX49" s="600">
        <f>IniBaseCC!CR51*CL49</f>
        <v>6626348.9103958718</v>
      </c>
      <c r="CY49" s="600">
        <f>IniBaseCC!CS51*CM49</f>
        <v>6898163.1433111141</v>
      </c>
      <c r="CZ49" s="600">
        <f>IniBaseCC!CT51*CN49</f>
        <v>7124848.4870315446</v>
      </c>
      <c r="DA49" s="603">
        <f t="shared" si="5"/>
        <v>20413.344150496436</v>
      </c>
      <c r="DB49" s="600">
        <f t="shared" si="6"/>
        <v>17577.39021773131</v>
      </c>
      <c r="DC49" s="600">
        <f>IF(IniBaseCC!EI51&gt;IniBaseCC!EJ51,MIN((AdjBaseCC!DB49-(AdjBaseCC!$DG$1*(IniBaseCC!EI51-IniBaseCC!EJ51))),AdjBaseCC!CE49),MAX((AdjBaseCC!DB49-(AdjBaseCC!$DG$1*(IniBaseCC!EI51-IniBaseCC!EJ51))),AdjBaseCC!CE49))</f>
        <v>16745.280016558674</v>
      </c>
      <c r="DD49" s="600">
        <f>IF(IniBaseCC!EJ51&gt;IniBaseCC!EK51,MIN((AdjBaseCC!DC49-(AdjBaseCC!$DG$1*(IniBaseCC!EJ51-IniBaseCC!EK51))),AdjBaseCC!CF49),MAX((AdjBaseCC!DC49-(AdjBaseCC!$DG$1*(IniBaseCC!EJ51-IniBaseCC!EK51))),AdjBaseCC!CF49))</f>
        <v>14357.70144103585</v>
      </c>
      <c r="DE49" s="600">
        <f>IF(IniBaseCC!EK51&gt;IniBaseCC!EL51,MIN((AdjBaseCC!DD49-(AdjBaseCC!$DG$1*(IniBaseCC!EK51-IniBaseCC!EL51))),AdjBaseCC!CG49),MAX((AdjBaseCC!DD49-(AdjBaseCC!$DG$1*(IniBaseCC!EK51-IniBaseCC!EL51))),AdjBaseCC!CG49))</f>
        <v>14339.603926964555</v>
      </c>
      <c r="DF49" s="600">
        <f>IF(IniBaseCC!EL51&gt;IniBaseCC!EM51,MIN((AdjBaseCC!DE49-(AdjBaseCC!$DG$1*(IniBaseCC!EL51-IniBaseCC!EM51))),AdjBaseCC!CH49),MAX((AdjBaseCC!DE49-(AdjBaseCC!$DG$1*(IniBaseCC!EL51-IniBaseCC!EM51))),AdjBaseCC!CH49))</f>
        <v>18603.889681984416</v>
      </c>
      <c r="DG49" s="600">
        <f>IF(IniBaseCC!EM51&gt;IniBaseCC!EN51,MIN((AdjBaseCC!DF49-(AdjBaseCC!$DG$1*(IniBaseCC!EM51-IniBaseCC!EN51))),AdjBaseCC!CI49),MAX((AdjBaseCC!DF49-(AdjBaseCC!$DG$1*(IniBaseCC!EM51-IniBaseCC!EN51))),AdjBaseCC!CI49))</f>
        <v>19122.064583593179</v>
      </c>
      <c r="DH49" s="600">
        <f>IF(IniBaseCC!EN51&gt;IniBaseCC!EO51,MIN((AdjBaseCC!DG49-(AdjBaseCC!$DG$1*(IniBaseCC!EN51-IniBaseCC!EO51))),AdjBaseCC!CJ49),MAX((AdjBaseCC!DG49-(AdjBaseCC!$DG$1*(IniBaseCC!EN51-IniBaseCC!EO51))),AdjBaseCC!CJ49))</f>
        <v>20115.150027879074</v>
      </c>
      <c r="DI49" s="603">
        <f>IF(IniBaseCC!EO51&gt;IniBaseCC!EP51,MIN((AdjBaseCC!DH49-(AdjBaseCC!$DG$1*(IniBaseCC!EO51-IniBaseCC!EP51))),AdjBaseCC!CK49),MAX((AdjBaseCC!DH49-(AdjBaseCC!$DG$1*(IniBaseCC!EO51-IniBaseCC!EP51))),AdjBaseCC!CK49))</f>
        <v>20805.351977955259</v>
      </c>
      <c r="DJ49" s="600">
        <f>IF(IniBaseCC!EP51&gt;IniBaseCC!EQ51,MIN((AdjBaseCC!DI49-(AdjBaseCC!$DG$1*(IniBaseCC!EP51-IniBaseCC!EQ51))),AdjBaseCC!CL49),MAX((AdjBaseCC!DI49-(AdjBaseCC!$DG$1*(IniBaseCC!EP51-IniBaseCC!EQ51))),AdjBaseCC!CL49))</f>
        <v>20826.843955609787</v>
      </c>
      <c r="DK49" s="600">
        <f>IF(IniBaseCC!EQ51&gt;IniBaseCC!ER51,MIN((AdjBaseCC!DJ49-(AdjBaseCC!$DG$1*(IniBaseCC!EQ51-IniBaseCC!ER51))),AdjBaseCC!CM49),MAX((AdjBaseCC!DJ49-(AdjBaseCC!$DG$1*(IniBaseCC!EQ51-IniBaseCC!ER51))),AdjBaseCC!CM49))</f>
        <v>20847.570363216233</v>
      </c>
      <c r="DL49" s="600">
        <f>IF(IniBaseCC!ER51&gt;IniBaseCC!ES51,MIN((AdjBaseCC!DK49-(AdjBaseCC!$DG$1*(IniBaseCC!ER51-IniBaseCC!ES51))),AdjBaseCC!CN49),MAX((AdjBaseCC!DK49-(AdjBaseCC!$DG$1*(IniBaseCC!ER51-IniBaseCC!ES51))),AdjBaseCC!CN49))</f>
        <v>20900.361396175544</v>
      </c>
      <c r="DM49" s="603">
        <f>DA49*IniBaseCC!CJ51</f>
        <v>5042096.0051726196</v>
      </c>
      <c r="DN49" s="600">
        <f>DB49*IniBaseCC!CJ51</f>
        <v>4341615.3837796338</v>
      </c>
      <c r="DO49" s="600">
        <f>DC49*IniBaseCC!CK51</f>
        <v>4437499.2043880485</v>
      </c>
      <c r="DP49" s="600">
        <f>DD49*IniBaseCC!CL51</f>
        <v>3919652.493402787</v>
      </c>
      <c r="DQ49" s="600">
        <f>DE49*IniBaseCC!CM51</f>
        <v>4115466.3270388274</v>
      </c>
      <c r="DR49" s="600">
        <f>DF49*IniBaseCC!CN51</f>
        <v>5506751.345867387</v>
      </c>
      <c r="DS49" s="600">
        <f>DG49*IniBaseCC!CO51</f>
        <v>5526276.6646584291</v>
      </c>
      <c r="DT49" s="600">
        <f>DH49*IniBaseCC!CP51</f>
        <v>6155235.9085309962</v>
      </c>
      <c r="DU49" s="603">
        <f>DI49*IniBaseCC!CQ51</f>
        <v>6720128.6888795486</v>
      </c>
      <c r="DV49" s="600">
        <f>DJ49*IniBaseCC!CR51</f>
        <v>6851309.294948671</v>
      </c>
      <c r="DW49" s="600">
        <f>DK49*IniBaseCC!CS51</f>
        <v>6982489.9010177935</v>
      </c>
      <c r="DX49" s="601">
        <f>DL49*IniBaseCC!CT51</f>
        <v>7124848.4870315446</v>
      </c>
      <c r="DZ49" s="60" t="s">
        <v>44</v>
      </c>
      <c r="EA49" s="68">
        <f t="shared" si="7"/>
        <v>0.74843622365689644</v>
      </c>
      <c r="EB49" s="373">
        <f>IFERROR(AdjBaseCC!CO49/IniBaseCC!AA51,"")</f>
        <v>0.8797335384911199</v>
      </c>
      <c r="EC49" s="373">
        <f>IFERROR(AdjBaseCC!CP49/IniBaseCC!AB51,"")</f>
        <v>0.74706604063450033</v>
      </c>
      <c r="ED49" s="373">
        <f>IFERROR(AdjBaseCC!CQ49/IniBaseCC!AC51,"")</f>
        <v>0.77526110438572471</v>
      </c>
      <c r="EE49" s="373">
        <f>IFERROR(AdjBaseCC!CR49/IniBaseCC!AD51,"")</f>
        <v>0.65896935006458923</v>
      </c>
      <c r="EF49" s="373">
        <f>IFERROR(AdjBaseCC!CS49/IniBaseCC!AE51,"")</f>
        <v>0.74245609389350797</v>
      </c>
      <c r="EG49" s="373">
        <f>IFERROR(AdjBaseCC!CT49/IniBaseCC!AF51,"")</f>
        <v>0.81842852930616017</v>
      </c>
      <c r="EH49" s="374">
        <f t="shared" si="8"/>
        <v>0.80836491031774393</v>
      </c>
      <c r="EI49" s="373">
        <f>IFERROR(CU49/IniBaseCC!AG51,"")</f>
        <v>0.77229555171905129</v>
      </c>
      <c r="EJ49" s="373">
        <f>IFERROR(CW49/IniBaseCC!AI51,"")</f>
        <v>0.83831102403671709</v>
      </c>
      <c r="EK49" s="373">
        <f>IFERROR(CX49/IniBaseCC!AJ51,"")</f>
        <v>0.80278571911368557</v>
      </c>
      <c r="EL49" s="373">
        <f>IFERROR(CY49/IniBaseCC!AK51,"")</f>
        <v>0.81230201911087996</v>
      </c>
      <c r="EM49" s="375">
        <f>IFERROR(CZ49/IniBaseCC!AL51,"")</f>
        <v>0.8161302376083861</v>
      </c>
      <c r="FH49" s="196"/>
    </row>
    <row r="50" spans="1:164" s="118" customFormat="1" x14ac:dyDescent="0.25">
      <c r="A50" s="107">
        <v>49</v>
      </c>
      <c r="B50" s="60" t="s">
        <v>45</v>
      </c>
      <c r="C50" s="157">
        <v>289.29259380000002</v>
      </c>
      <c r="D50" s="158">
        <v>275.4355855</v>
      </c>
      <c r="E50" s="158">
        <v>275.1315257</v>
      </c>
      <c r="F50" s="158">
        <v>260.93000549999999</v>
      </c>
      <c r="G50" s="158">
        <v>258.52380470000003</v>
      </c>
      <c r="H50" s="158">
        <v>258.86204179999999</v>
      </c>
      <c r="I50" s="158">
        <v>262.43066199999998</v>
      </c>
      <c r="J50" s="158">
        <v>272.06220943618359</v>
      </c>
      <c r="K50" s="158">
        <v>265.7443753093155</v>
      </c>
      <c r="L50" s="157">
        <f t="shared" si="25"/>
        <v>257.73064264498407</v>
      </c>
      <c r="M50" s="158">
        <f t="shared" si="25"/>
        <v>255.53426442408181</v>
      </c>
      <c r="N50" s="159">
        <f t="shared" si="25"/>
        <v>253.33788620317864</v>
      </c>
      <c r="O50" s="158"/>
      <c r="P50" s="564">
        <f>INDEX(EquitySolution!$V$13:$BT$173,ROW(46:46),(1+EquitySolution!$CB$12))</f>
        <v>0.82375133779874976</v>
      </c>
      <c r="Q50" s="69">
        <f>INDEX(EquitySolution!$V$13:$BT$173,ROW(46:46),(1+EquitySolution!$CB$12))</f>
        <v>0.82375133779874976</v>
      </c>
      <c r="R50" s="300">
        <f>INDEX(EquitySolution!$V$13:$BT$173,ROW(46:46),(1+EquitySolution!$CB$12)+2)</f>
        <v>0.85522310674903768</v>
      </c>
      <c r="S50" s="300">
        <f>INDEX(EquitySolution!$V$13:$BT$173,ROW(46:46),(1+EquitySolution!$CB$12)+3)</f>
        <v>0.86215786641597103</v>
      </c>
      <c r="T50" s="300">
        <f>INDEX(EquitySolution!$V$13:$BT$173,ROW(46:46),(1+EquitySolution!$CB$12)+4)</f>
        <v>0.8623100335787327</v>
      </c>
      <c r="U50" s="300">
        <f>INDEX(EquitySolution!$V$13:$BT$173,ROW(46:46),(1+EquitySolution!$CB$12)+5)</f>
        <v>0.86941720471985851</v>
      </c>
      <c r="V50" s="2">
        <f>INDEX(EquitySolution!$V$13:$BT$173,ROW(46:46),(1+EquitySolution!$CB$12)+6)</f>
        <v>0.87062139135936445</v>
      </c>
      <c r="W50" s="2">
        <f>INDEX(EquitySolution!$V$13:$BT$173,ROW(46:46),(1+EquitySolution!$CB$12)+6)</f>
        <v>0.87062139135936445</v>
      </c>
      <c r="X50" s="2">
        <f>INDEX(EquitySolution!$V$13:$BT$173,ROW(46:46),(1+EquitySolution!$CB$12)+6)</f>
        <v>0.87062139135936445</v>
      </c>
      <c r="Y50" s="567">
        <f>INDEX(EquitySolution!$V$13:$BT$173,ROW(46:46),(1+EquitySolution!$CB$12)+7)</f>
        <v>0.87045212011782669</v>
      </c>
      <c r="Z50" s="372">
        <f>INDEX(EquitySolution!$V$13:$BT$173,ROW(46:46),(1+EquitySolution!$CB$12)+8)</f>
        <v>0.86866619902333153</v>
      </c>
      <c r="AA50" s="372">
        <f>INDEX(EquitySolution!$V$13:$BT$173,ROW(46:46),(1+EquitySolution!$CB$12)+9)</f>
        <v>0.87486815199590606</v>
      </c>
      <c r="AB50" s="371">
        <f>INDEX(EquitySolution!$V$13:$BT$173,ROW(46:46),(1+EquitySolution!$CB$12)+10)</f>
        <v>0.86700784644767337</v>
      </c>
      <c r="AS50" s="60" t="s">
        <v>45</v>
      </c>
      <c r="AT50" s="600">
        <v>0</v>
      </c>
      <c r="AU50" s="600">
        <f>MAX(-(AdjBaseCC!$BU$1),(IniBaseCC!DW52-AF$9+IniBaseCC!DK52-AdjBaseCC!AF$7))</f>
        <v>-4000</v>
      </c>
      <c r="AV50" s="600">
        <f>MAX(-(AdjBaseCC!$BU$1),(IniBaseCC!DX52-AG$9+IniBaseCC!DL52-AdjBaseCC!AG$7))</f>
        <v>-4000</v>
      </c>
      <c r="AW50" s="600">
        <f>MAX(-(AdjBaseCC!$BU$1),(IniBaseCC!DY52-AH$9+IniBaseCC!DM52-AdjBaseCC!AH$7))</f>
        <v>-4000</v>
      </c>
      <c r="AX50" s="600">
        <f>MAX(-(AdjBaseCC!$BU$1),(IniBaseCC!DZ52-AI$9+IniBaseCC!DN52-AdjBaseCC!AI$7))</f>
        <v>-4000</v>
      </c>
      <c r="AY50" s="600">
        <f>MAX(-(AdjBaseCC!$BU$1),(IniBaseCC!EA52-AJ$9+IniBaseCC!DO52-AdjBaseCC!AJ$7))</f>
        <v>-4000</v>
      </c>
      <c r="AZ50" s="600">
        <f>MAX(-(AdjBaseCC!$BU$1),(IniBaseCC!EB52-AK$9+IniBaseCC!DP52-AdjBaseCC!AK$7))</f>
        <v>-4000</v>
      </c>
      <c r="BA50" s="601">
        <f>MAX(-(AdjBaseCC!$BU$1),(IniBaseCC!EC52-AL$9+IniBaseCC!DQ52-AdjBaseCC!AL$7))</f>
        <v>-4000</v>
      </c>
      <c r="BB50" s="600">
        <f>MAX(-(AdjBaseCC!$BU$1),(IniBaseCC!ED52-AM$9+IniBaseCC!DR52-AdjBaseCC!AM$7))</f>
        <v>-4000</v>
      </c>
      <c r="BC50" s="600">
        <f>MAX(-(AdjBaseCC!$BU$1),(IniBaseCC!EE52-AN$9+IniBaseCC!DS52-AdjBaseCC!AN$7))</f>
        <v>-4000</v>
      </c>
      <c r="BD50" s="600">
        <f>MAX(-(AdjBaseCC!$BU$1),(IniBaseCC!EF52-AO$9+IniBaseCC!DT52-AdjBaseCC!AO$7))</f>
        <v>-4000</v>
      </c>
      <c r="BE50" s="601">
        <f>MAX(-(AdjBaseCC!$BU$1),(IniBaseCC!EG52-AP$9+IniBaseCC!DU52-AdjBaseCC!AP$7))</f>
        <v>-4000</v>
      </c>
      <c r="BF50" s="600">
        <f>MAX((AdjBaseCC!AF$7+AdjBaseCC!AF$9)*IniBaseCC!CJ52-IniBaseCC!AA52,0)</f>
        <v>7779845.1818254478</v>
      </c>
      <c r="BG50" s="600">
        <f>MAX((AdjBaseCC!AG$7+AdjBaseCC!AG$9)*IniBaseCC!CK52-IniBaseCC!AB52,0)</f>
        <v>6396021.1385224275</v>
      </c>
      <c r="BH50" s="600">
        <f>MAX((AdjBaseCC!AH$7+AdjBaseCC!AH$9)*IniBaseCC!CL52-IniBaseCC!AC52,0)</f>
        <v>6089306.2599057518</v>
      </c>
      <c r="BI50" s="600">
        <f>MAX((AdjBaseCC!AI$7+AdjBaseCC!AI$9)*IniBaseCC!CM52-IniBaseCC!AD52,0)</f>
        <v>4175913.9606136531</v>
      </c>
      <c r="BJ50" s="600">
        <f>MAX((AdjBaseCC!AJ$7+AdjBaseCC!AJ$9)*IniBaseCC!CN52-IniBaseCC!AE52,0)</f>
        <v>4660773.8492136933</v>
      </c>
      <c r="BK50" s="600">
        <f>MAX((AdjBaseCC!AK$7+AdjBaseCC!AK$9)*IniBaseCC!CO52-IniBaseCC!AF52,0)</f>
        <v>5453638.2907904945</v>
      </c>
      <c r="BL50" s="600">
        <f>MAX((AdjBaseCC!AL$7+AdjBaseCC!AL$9)*IniBaseCC!CP52-IniBaseCC!AG52,0)</f>
        <v>4716709.5398107059</v>
      </c>
      <c r="BM50" s="600">
        <f>MAX((AdjBaseCC!AM$7+AdjBaseCC!AM$9)*IniBaseCC!CQ52-IniBaseCC!AH52,0)</f>
        <v>4622106.9603123441</v>
      </c>
      <c r="BN50" s="603">
        <f>MAX((AdjBaseCC!AN$7+AdjBaseCC!AN$9)*IniBaseCC!CR52-IniBaseCC!AI52,0)</f>
        <v>4757728.7979880758</v>
      </c>
      <c r="BO50" s="600">
        <f>MAX((AdjBaseCC!AO$7+AdjBaseCC!AO$9)*IniBaseCC!CS52-IniBaseCC!AJ52,0)</f>
        <v>4893350.6356637925</v>
      </c>
      <c r="BP50" s="600">
        <f>MAX((AdjBaseCC!AP$7+AdjBaseCC!AP$9)*IniBaseCC!CT52-IniBaseCC!AK52,0)</f>
        <v>5028972.4733395092</v>
      </c>
      <c r="BQ50" s="600">
        <f>MAX((AdjBaseCC!AQ$7+AdjBaseCC!AQ$9)*IniBaseCC!CU52-IniBaseCC!AL52,0)</f>
        <v>5164594.3110152148</v>
      </c>
      <c r="BR50" s="603">
        <f>IFERROR(BF50/SUM(BF$5:BF$182)*BR$4/IniBaseCC!CK52,0)</f>
        <v>10688.048990566251</v>
      </c>
      <c r="BS50" s="600">
        <f>IFERROR(BG50/SUM(BG$5:BG$182)*BS$4/IniBaseCC!CL52,0)</f>
        <v>3559.712665861206</v>
      </c>
      <c r="BT50" s="600">
        <f>IFERROR(BH50/SUM(BH$5:BH$182)*BT$4/IniBaseCC!CM52,0)</f>
        <v>7340.9994072158252</v>
      </c>
      <c r="BU50" s="600">
        <f>IFERROR(BI50/SUM(BI$5:BI$182)*BU$4/IniBaseCC!CN52,0)</f>
        <v>1516.1354127678433</v>
      </c>
      <c r="BV50" s="600">
        <f>IFERROR(BJ50/SUM(BJ$5:BJ$182)*BV$4/IniBaseCC!CO52,0)</f>
        <v>1319.1025115085415</v>
      </c>
      <c r="BW50" s="600">
        <f>IFERROR(BK50/SUM(BK$5:BK$182)*BW$4/IniBaseCC!CP52,0)</f>
        <v>1902.517237268984</v>
      </c>
      <c r="BX50" s="600">
        <f>IFERROR(BL50/SUM(BL$5:BL$182)*BX$4/IniBaseCC!CQ52,0)</f>
        <v>292.27532487128519</v>
      </c>
      <c r="BY50" s="603">
        <f>IFERROR(BM50/SUM(BM$5:BM$182)*BY$4/IniBaseCC!CR52,0)</f>
        <v>206.97881054982651</v>
      </c>
      <c r="BZ50" s="600">
        <f>IFERROR(BN50/SUM(BN$5:BN$182)*BZ$4/IniBaseCC!CS52,0)</f>
        <v>1845.3399145301805</v>
      </c>
      <c r="CA50" s="600">
        <f>IFERROR(BO50/SUM(BO$5:BO$182)*CA$4/IniBaseCC!CT52,0)</f>
        <v>1770.4262926870913</v>
      </c>
      <c r="CB50" s="600">
        <f>IFERROR(BP50/SUM(BP$5:BP$182)*CB$4/IniBaseCC!CU52,0)</f>
        <v>1462.3731296515477</v>
      </c>
      <c r="CC50" s="603">
        <f>(IniBaseCC!CW52+AT50)*P50</f>
        <v>19722.778456315646</v>
      </c>
      <c r="CD50" s="600">
        <f>((IniBaseCC!CX52+AU50)-(BR50/Q50))*Q50</f>
        <v>5739.7241145543967</v>
      </c>
      <c r="CE50" s="600">
        <f>((IniBaseCC!CY52+AV50)-(BS50/R50))*R50</f>
        <v>14428.008052686826</v>
      </c>
      <c r="CF50" s="600">
        <f>((IniBaseCC!CZ52+AW50)-(BT50/S50))*S50</f>
        <v>10890.436798649906</v>
      </c>
      <c r="CG50" s="600">
        <f>((IniBaseCC!DA52+AX50)-(BU50/T50))*T50</f>
        <v>16792.795558988957</v>
      </c>
      <c r="CH50" s="600">
        <f>((IniBaseCC!DB52+AY50)-(BV50/U50))*U50</f>
        <v>17849.914185309011</v>
      </c>
      <c r="CI50" s="600">
        <f>((IniBaseCC!DC52+AZ50)-(BW50/V50))*V50</f>
        <v>17668.492377621016</v>
      </c>
      <c r="CJ50" s="601">
        <f>((IniBaseCC!DD52+BA50)-(BX50/W50))*W50</f>
        <v>19672.414379460977</v>
      </c>
      <c r="CK50" s="600">
        <f>((IniBaseCC!DE52+BB50)-(BY50/Y50))*Y50</f>
        <v>19944.849991490559</v>
      </c>
      <c r="CL50" s="600">
        <f>((IniBaseCC!DF52+BC50)-(BZ50/Z50))*Z50</f>
        <v>18589.453848010333</v>
      </c>
      <c r="CM50" s="600">
        <f>((IniBaseCC!DG52+BD50)-(CA50/AA50))*AA50</f>
        <v>19125.255724338283</v>
      </c>
      <c r="CN50" s="601">
        <f>((IniBaseCC!DH52+BE50)-(CB50/AB50))*AB50</f>
        <v>19546.806774397202</v>
      </c>
      <c r="CO50" s="600">
        <f>CC50*IniBaseCC!CJ52</f>
        <v>16212123.89109146</v>
      </c>
      <c r="CP50" s="600">
        <f>IniBaseCC!CJ52*CD50</f>
        <v>4718053.2221637145</v>
      </c>
      <c r="CQ50" s="600">
        <f>IniBaseCC!CK52*CE50</f>
        <v>11239418.273043038</v>
      </c>
      <c r="CR50" s="600">
        <f>IniBaseCC!CL52*CF50</f>
        <v>8178718.0357860792</v>
      </c>
      <c r="CS50" s="600">
        <f>IniBaseCC!CM52*CG50</f>
        <v>12527425.487005763</v>
      </c>
      <c r="CT50" s="600">
        <f>IniBaseCC!CN52*CH50</f>
        <v>13387435.638981758</v>
      </c>
      <c r="CU50" s="600">
        <f>IniBaseCC!CO52*CI50</f>
        <v>13463391.191747215</v>
      </c>
      <c r="CV50" s="601">
        <f>IniBaseCC!CP52*CJ50</f>
        <v>15049397.000287648</v>
      </c>
      <c r="CW50" s="600">
        <f>IniBaseCC!CQ52*CK50</f>
        <v>15696596.943303069</v>
      </c>
      <c r="CX50" s="600">
        <f>IniBaseCC!CR52*CL50</f>
        <v>14900092.041723393</v>
      </c>
      <c r="CY50" s="600">
        <f>IniBaseCC!CS52*CM50</f>
        <v>15607535.405145334</v>
      </c>
      <c r="CZ50" s="600">
        <f>IniBaseCC!CT52*CN50</f>
        <v>16235656.992258433</v>
      </c>
      <c r="DA50" s="603">
        <f t="shared" si="5"/>
        <v>19722.778456315646</v>
      </c>
      <c r="DB50" s="600">
        <f t="shared" si="6"/>
        <v>5739.7241145543967</v>
      </c>
      <c r="DC50" s="600">
        <f>IF(IniBaseCC!EI52&gt;IniBaseCC!EJ52,MIN((AdjBaseCC!DB50-(AdjBaseCC!$DG$1*(IniBaseCC!EI52-IniBaseCC!EJ52))),AdjBaseCC!CE50),MAX((AdjBaseCC!DB50-(AdjBaseCC!$DG$1*(IniBaseCC!EI52-IniBaseCC!EJ52))),AdjBaseCC!CE50))</f>
        <v>14428.008052686826</v>
      </c>
      <c r="DD50" s="600">
        <f>IF(IniBaseCC!EJ52&gt;IniBaseCC!EK52,MIN((AdjBaseCC!DC50-(AdjBaseCC!$DG$1*(IniBaseCC!EJ52-IniBaseCC!EK52))),AdjBaseCC!CF50),MAX((AdjBaseCC!DC50-(AdjBaseCC!$DG$1*(IniBaseCC!EJ52-IniBaseCC!EK52))),AdjBaseCC!CF50))</f>
        <v>14443.4355490588</v>
      </c>
      <c r="DE50" s="600">
        <f>IF(IniBaseCC!EK52&gt;IniBaseCC!EL52,MIN((AdjBaseCC!DD50-(AdjBaseCC!$DG$1*(IniBaseCC!EK52-IniBaseCC!EL52))),AdjBaseCC!CG50),MAX((AdjBaseCC!DD50-(AdjBaseCC!$DG$1*(IniBaseCC!EK52-IniBaseCC!EL52))),AdjBaseCC!CG50))</f>
        <v>16792.795558988957</v>
      </c>
      <c r="DF50" s="600">
        <f>IF(IniBaseCC!EL52&gt;IniBaseCC!EM52,MIN((AdjBaseCC!DE50-(AdjBaseCC!$DG$1*(IniBaseCC!EL52-IniBaseCC!EM52))),AdjBaseCC!CH50),MAX((AdjBaseCC!DE50-(AdjBaseCC!$DG$1*(IniBaseCC!EL52-IniBaseCC!EM52))),AdjBaseCC!CH50))</f>
        <v>17849.914185309011</v>
      </c>
      <c r="DG50" s="600">
        <f>IF(IniBaseCC!EM52&gt;IniBaseCC!EN52,MIN((AdjBaseCC!DF50-(AdjBaseCC!$DG$1*(IniBaseCC!EM52-IniBaseCC!EN52))),AdjBaseCC!CI50),MAX((AdjBaseCC!DF50-(AdjBaseCC!$DG$1*(IniBaseCC!EM52-IniBaseCC!EN52))),AdjBaseCC!CI50))</f>
        <v>17668.492377621016</v>
      </c>
      <c r="DH50" s="600">
        <f>IF(IniBaseCC!EN52&gt;IniBaseCC!EO52,MIN((AdjBaseCC!DG50-(AdjBaseCC!$DG$1*(IniBaseCC!EN52-IniBaseCC!EO52))),AdjBaseCC!CJ50),MAX((AdjBaseCC!DG50-(AdjBaseCC!$DG$1*(IniBaseCC!EN52-IniBaseCC!EO52))),AdjBaseCC!CJ50))</f>
        <v>19672.414379460977</v>
      </c>
      <c r="DI50" s="603">
        <f>IF(IniBaseCC!EO52&gt;IniBaseCC!EP52,MIN((AdjBaseCC!DH50-(AdjBaseCC!$DG$1*(IniBaseCC!EO52-IniBaseCC!EP52))),AdjBaseCC!CK50),MAX((AdjBaseCC!DH50-(AdjBaseCC!$DG$1*(IniBaseCC!EO52-IniBaseCC!EP52))),AdjBaseCC!CK50))</f>
        <v>19944.849991490559</v>
      </c>
      <c r="DJ50" s="600">
        <f>IF(IniBaseCC!EP52&gt;IniBaseCC!EQ52,MIN((AdjBaseCC!DI50-(AdjBaseCC!$DG$1*(IniBaseCC!EP52-IniBaseCC!EQ52))),AdjBaseCC!CL50),MAX((AdjBaseCC!DI50-(AdjBaseCC!$DG$1*(IniBaseCC!EP52-IniBaseCC!EQ52))),AdjBaseCC!CL50))</f>
        <v>19964.880163192982</v>
      </c>
      <c r="DK50" s="600">
        <f>IF(IniBaseCC!EQ52&gt;IniBaseCC!ER52,MIN((AdjBaseCC!DJ50-(AdjBaseCC!$DG$1*(IniBaseCC!EQ52-IniBaseCC!ER52))),AdjBaseCC!CM50),MAX((AdjBaseCC!DJ50-(AdjBaseCC!$DG$1*(IniBaseCC!EQ52-IniBaseCC!ER52))),AdjBaseCC!CM50))</f>
        <v>19984.196836130428</v>
      </c>
      <c r="DL50" s="600">
        <f>IF(IniBaseCC!ER52&gt;IniBaseCC!ES52,MIN((AdjBaseCC!DK50-(AdjBaseCC!$DG$1*(IniBaseCC!ER52-IniBaseCC!ES52))),AdjBaseCC!CN50),MAX((AdjBaseCC!DK50-(AdjBaseCC!$DG$1*(IniBaseCC!ER52-IniBaseCC!ES52))),AdjBaseCC!CN50))</f>
        <v>20002.837466705871</v>
      </c>
      <c r="DM50" s="603">
        <f>DA50*IniBaseCC!CJ52</f>
        <v>16212123.89109146</v>
      </c>
      <c r="DN50" s="600">
        <f>DB50*IniBaseCC!CJ52</f>
        <v>4718053.2221637145</v>
      </c>
      <c r="DO50" s="600">
        <f>DC50*IniBaseCC!CK52</f>
        <v>11239418.273043038</v>
      </c>
      <c r="DP50" s="600">
        <f>DD50*IniBaseCC!CL52</f>
        <v>10847020.09734316</v>
      </c>
      <c r="DQ50" s="600">
        <f>DE50*IniBaseCC!CM52</f>
        <v>12527425.487005763</v>
      </c>
      <c r="DR50" s="600">
        <f>DF50*IniBaseCC!CN52</f>
        <v>13387435.638981758</v>
      </c>
      <c r="DS50" s="600">
        <f>DG50*IniBaseCC!CO52</f>
        <v>13463391.191747215</v>
      </c>
      <c r="DT50" s="600">
        <f>DH50*IniBaseCC!CP52</f>
        <v>15049397.000287648</v>
      </c>
      <c r="DU50" s="603">
        <f>DI50*IniBaseCC!CQ52</f>
        <v>15696596.943303069</v>
      </c>
      <c r="DV50" s="600">
        <f>DJ50*IniBaseCC!CR52</f>
        <v>16002543.940546844</v>
      </c>
      <c r="DW50" s="600">
        <f>DK50*IniBaseCC!CS52</f>
        <v>16308490.937790617</v>
      </c>
      <c r="DX50" s="601">
        <f>DL50*IniBaseCC!CT52</f>
        <v>16614437.935034392</v>
      </c>
      <c r="DZ50" s="60" t="s">
        <v>45</v>
      </c>
      <c r="EA50" s="68">
        <f t="shared" si="7"/>
        <v>0.6831971980623045</v>
      </c>
      <c r="EB50" s="373">
        <f>IFERROR(AdjBaseCC!CO50/IniBaseCC!AA52,"")</f>
        <v>1.2914050917782334</v>
      </c>
      <c r="EC50" s="373">
        <f>IFERROR(AdjBaseCC!CP50/IniBaseCC!AB52,"")</f>
        <v>0.3434603407996446</v>
      </c>
      <c r="ED50" s="373">
        <f>IFERROR(AdjBaseCC!CQ50/IniBaseCC!AC52,"")</f>
        <v>0.83891581634040591</v>
      </c>
      <c r="EE50" s="373">
        <f>IFERROR(AdjBaseCC!CR50/IniBaseCC!AD52,"")</f>
        <v>0.53820410488952675</v>
      </c>
      <c r="EF50" s="373">
        <f>IFERROR(AdjBaseCC!CS50/IniBaseCC!AE52,"")</f>
        <v>0.81367530093212326</v>
      </c>
      <c r="EG50" s="373">
        <f>IFERROR(AdjBaseCC!CT50/IniBaseCC!AF52,"")</f>
        <v>0.88173042734982254</v>
      </c>
      <c r="EH50" s="374">
        <f t="shared" si="8"/>
        <v>0.84298232004643991</v>
      </c>
      <c r="EI50" s="373">
        <f>IFERROR(CU50/IniBaseCC!AG52,"")</f>
        <v>0.82619515396878584</v>
      </c>
      <c r="EJ50" s="373">
        <f>IFERROR(CW50/IniBaseCC!AI52,"")</f>
        <v>0.88981612154797107</v>
      </c>
      <c r="EK50" s="373">
        <f>IFERROR(CX50/IniBaseCC!AJ52,"")</f>
        <v>0.82002298210280333</v>
      </c>
      <c r="EL50" s="373">
        <f>IFERROR(CY50/IniBaseCC!AK52,"")</f>
        <v>0.83460975194739317</v>
      </c>
      <c r="EM50" s="375">
        <f>IFERROR(CZ50/IniBaseCC!AL52,"")</f>
        <v>0.84426759066524604</v>
      </c>
      <c r="FH50" s="196"/>
    </row>
    <row r="51" spans="1:164" s="118" customFormat="1" x14ac:dyDescent="0.25">
      <c r="A51" s="107">
        <v>50</v>
      </c>
      <c r="B51" s="60" t="s">
        <v>46</v>
      </c>
      <c r="C51" s="157">
        <v>180.0414269</v>
      </c>
      <c r="D51" s="158">
        <v>173.82389019999999</v>
      </c>
      <c r="E51" s="158">
        <v>183.5838431</v>
      </c>
      <c r="F51" s="158">
        <v>170.0365893</v>
      </c>
      <c r="G51" s="158">
        <v>162.29867440000001</v>
      </c>
      <c r="H51" s="158">
        <v>163.260954</v>
      </c>
      <c r="I51" s="158">
        <v>168.5094302</v>
      </c>
      <c r="J51" s="158">
        <v>177.61811161383341</v>
      </c>
      <c r="K51" s="158">
        <v>182.57898140307924</v>
      </c>
      <c r="L51" s="157">
        <f t="shared" si="25"/>
        <v>172.24535744247498</v>
      </c>
      <c r="M51" s="158">
        <f t="shared" si="25"/>
        <v>171.98883112837188</v>
      </c>
      <c r="N51" s="159">
        <f t="shared" si="25"/>
        <v>171.7323048142689</v>
      </c>
      <c r="O51" s="158"/>
      <c r="P51" s="564">
        <f>INDEX(EquitySolution!$V$13:$BT$173,ROW(47:47),(1+EquitySolution!$CB$12))</f>
        <v>0.88622112234346773</v>
      </c>
      <c r="Q51" s="69">
        <f>INDEX(EquitySolution!$V$13:$BT$173,ROW(47:47),(1+EquitySolution!$CB$12))</f>
        <v>0.88622112234346773</v>
      </c>
      <c r="R51" s="300">
        <f>INDEX(EquitySolution!$V$13:$BT$173,ROW(47:47),(1+EquitySolution!$CB$12)+2)</f>
        <v>0.90989800982920199</v>
      </c>
      <c r="S51" s="300">
        <f>INDEX(EquitySolution!$V$13:$BT$173,ROW(47:47),(1+EquitySolution!$CB$12)+3)</f>
        <v>0.91300958498318663</v>
      </c>
      <c r="T51" s="300">
        <f>INDEX(EquitySolution!$V$13:$BT$173,ROW(47:47),(1+EquitySolution!$CB$12)+4)</f>
        <v>0.90812520256406881</v>
      </c>
      <c r="U51" s="300">
        <f>INDEX(EquitySolution!$V$13:$BT$173,ROW(47:47),(1+EquitySolution!$CB$12)+5)</f>
        <v>0.91490494514746257</v>
      </c>
      <c r="V51" s="2">
        <f>INDEX(EquitySolution!$V$13:$BT$173,ROW(47:47),(1+EquitySolution!$CB$12)+6)</f>
        <v>0.91877739575100903</v>
      </c>
      <c r="W51" s="2">
        <f>INDEX(EquitySolution!$V$13:$BT$173,ROW(47:47),(1+EquitySolution!$CB$12)+6)</f>
        <v>0.91877739575100903</v>
      </c>
      <c r="X51" s="2">
        <f>INDEX(EquitySolution!$V$13:$BT$173,ROW(47:47),(1+EquitySolution!$CB$12)+6)</f>
        <v>0.91877739575100903</v>
      </c>
      <c r="Y51" s="567">
        <f>INDEX(EquitySolution!$V$13:$BT$173,ROW(47:47),(1+EquitySolution!$CB$12)+7)</f>
        <v>0.91829582154581835</v>
      </c>
      <c r="Z51" s="372">
        <f>INDEX(EquitySolution!$V$13:$BT$173,ROW(47:47),(1+EquitySolution!$CB$12)+8)</f>
        <v>0.9156692141081495</v>
      </c>
      <c r="AA51" s="372">
        <f>INDEX(EquitySolution!$V$13:$BT$173,ROW(47:47),(1+EquitySolution!$CB$12)+9)</f>
        <v>0.91960263615399218</v>
      </c>
      <c r="AB51" s="371">
        <f>INDEX(EquitySolution!$V$13:$BT$173,ROW(47:47),(1+EquitySolution!$CB$12)+10)</f>
        <v>0.90862808704070241</v>
      </c>
      <c r="AS51" s="60" t="s">
        <v>46</v>
      </c>
      <c r="AT51" s="600">
        <v>0</v>
      </c>
      <c r="AU51" s="600">
        <f>MAX(-(AdjBaseCC!$BU$1),(IniBaseCC!DW53-AF$9+IniBaseCC!DK53-AdjBaseCC!AF$7))</f>
        <v>17692.984658884576</v>
      </c>
      <c r="AV51" s="600">
        <f>MAX(-(AdjBaseCC!$BU$1),(IniBaseCC!DX53-AG$9+IniBaseCC!DL53-AdjBaseCC!AG$7))</f>
        <v>19876.847062230518</v>
      </c>
      <c r="AW51" s="600">
        <f>MAX(-(AdjBaseCC!$BU$1),(IniBaseCC!DY53-AH$9+IniBaseCC!DM53-AdjBaseCC!AH$7))</f>
        <v>20239.809970323968</v>
      </c>
      <c r="AX51" s="600">
        <f>MAX(-(AdjBaseCC!$BU$1),(IniBaseCC!DZ53-AI$9+IniBaseCC!DN53-AdjBaseCC!AI$7))</f>
        <v>25281.640072294642</v>
      </c>
      <c r="AY51" s="600">
        <f>MAX(-(AdjBaseCC!$BU$1),(IniBaseCC!EA53-AJ$9+IniBaseCC!DO53-AdjBaseCC!AJ$7))</f>
        <v>22553.725089937299</v>
      </c>
      <c r="AZ51" s="600">
        <f>MAX(-(AdjBaseCC!$BU$1),(IniBaseCC!EB53-AK$9+IniBaseCC!DP53-AdjBaseCC!AK$7))</f>
        <v>12169.123578525758</v>
      </c>
      <c r="BA51" s="601">
        <f>MAX(-(AdjBaseCC!$BU$1),(IniBaseCC!EC53-AL$9+IniBaseCC!DQ53-AdjBaseCC!AL$7))</f>
        <v>1560.7827366308838</v>
      </c>
      <c r="BB51" s="600">
        <f>MAX(-(AdjBaseCC!$BU$1),(IniBaseCC!ED53-AM$9+IniBaseCC!DR53-AdjBaseCC!AM$7))</f>
        <v>4067.1587506308551</v>
      </c>
      <c r="BC51" s="600">
        <f>MAX(-(AdjBaseCC!$BU$1),(IniBaseCC!EE53-AN$9+IniBaseCC!DS53-AdjBaseCC!AN$7))</f>
        <v>4062.4182626047923</v>
      </c>
      <c r="BD51" s="600">
        <f>MAX(-(AdjBaseCC!$BU$1),(IniBaseCC!EF53-AO$9+IniBaseCC!DT53-AdjBaseCC!AO$7))</f>
        <v>4057.846636453839</v>
      </c>
      <c r="BE51" s="601">
        <f>MAX(-(AdjBaseCC!$BU$1),(IniBaseCC!EG53-AP$9+IniBaseCC!DU53-AdjBaseCC!AP$7))</f>
        <v>4053.4350074696467</v>
      </c>
      <c r="BF51" s="600">
        <f>MAX((AdjBaseCC!AF$7+AdjBaseCC!AF$9)*IniBaseCC!CJ53-IniBaseCC!AA53,0)</f>
        <v>0</v>
      </c>
      <c r="BG51" s="600">
        <f>MAX((AdjBaseCC!AG$7+AdjBaseCC!AG$9)*IniBaseCC!CK53-IniBaseCC!AB53,0)</f>
        <v>0</v>
      </c>
      <c r="BH51" s="600">
        <f>MAX((AdjBaseCC!AH$7+AdjBaseCC!AH$9)*IniBaseCC!CL53-IniBaseCC!AC53,0)</f>
        <v>0</v>
      </c>
      <c r="BI51" s="600">
        <f>MAX((AdjBaseCC!AI$7+AdjBaseCC!AI$9)*IniBaseCC!CM53-IniBaseCC!AD53,0)</f>
        <v>0</v>
      </c>
      <c r="BJ51" s="600">
        <f>MAX((AdjBaseCC!AJ$7+AdjBaseCC!AJ$9)*IniBaseCC!CN53-IniBaseCC!AE53,0)</f>
        <v>0</v>
      </c>
      <c r="BK51" s="600">
        <f>MAX((AdjBaseCC!AK$7+AdjBaseCC!AK$9)*IniBaseCC!CO53-IniBaseCC!AF53,0)</f>
        <v>0</v>
      </c>
      <c r="BL51" s="600">
        <f>MAX((AdjBaseCC!AL$7+AdjBaseCC!AL$9)*IniBaseCC!CP53-IniBaseCC!AG53,0)</f>
        <v>0</v>
      </c>
      <c r="BM51" s="600">
        <f>MAX((AdjBaseCC!AM$7+AdjBaseCC!AM$9)*IniBaseCC!CQ53-IniBaseCC!AH53,0)</f>
        <v>0</v>
      </c>
      <c r="BN51" s="603">
        <f>MAX((AdjBaseCC!AN$7+AdjBaseCC!AN$9)*IniBaseCC!CR53-IniBaseCC!AI53,0)</f>
        <v>0</v>
      </c>
      <c r="BO51" s="600">
        <f>MAX((AdjBaseCC!AO$7+AdjBaseCC!AO$9)*IniBaseCC!CS53-IniBaseCC!AJ53,0)</f>
        <v>0</v>
      </c>
      <c r="BP51" s="600">
        <f>MAX((AdjBaseCC!AP$7+AdjBaseCC!AP$9)*IniBaseCC!CT53-IniBaseCC!AK53,0)</f>
        <v>0</v>
      </c>
      <c r="BQ51" s="600">
        <f>MAX((AdjBaseCC!AQ$7+AdjBaseCC!AQ$9)*IniBaseCC!CU53-IniBaseCC!AL53,0)</f>
        <v>0</v>
      </c>
      <c r="BR51" s="603">
        <f>IFERROR(BF51/SUM(BF$5:BF$182)*BR$4/IniBaseCC!CK53,0)</f>
        <v>0</v>
      </c>
      <c r="BS51" s="600">
        <f>IFERROR(BG51/SUM(BG$5:BG$182)*BS$4/IniBaseCC!CL53,0)</f>
        <v>0</v>
      </c>
      <c r="BT51" s="600">
        <f>IFERROR(BH51/SUM(BH$5:BH$182)*BT$4/IniBaseCC!CM53,0)</f>
        <v>0</v>
      </c>
      <c r="BU51" s="600">
        <f>IFERROR(BI51/SUM(BI$5:BI$182)*BU$4/IniBaseCC!CN53,0)</f>
        <v>0</v>
      </c>
      <c r="BV51" s="600">
        <f>IFERROR(BJ51/SUM(BJ$5:BJ$182)*BV$4/IniBaseCC!CO53,0)</f>
        <v>0</v>
      </c>
      <c r="BW51" s="600">
        <f>IFERROR(BK51/SUM(BK$5:BK$182)*BW$4/IniBaseCC!CP53,0)</f>
        <v>0</v>
      </c>
      <c r="BX51" s="600">
        <f>IFERROR(BL51/SUM(BL$5:BL$182)*BX$4/IniBaseCC!CQ53,0)</f>
        <v>0</v>
      </c>
      <c r="BY51" s="603">
        <f>IFERROR(BM51/SUM(BM$5:BM$182)*BY$4/IniBaseCC!CR53,0)</f>
        <v>0</v>
      </c>
      <c r="BZ51" s="600">
        <f>IFERROR(BN51/SUM(BN$5:BN$182)*BZ$4/IniBaseCC!CS53,0)</f>
        <v>0</v>
      </c>
      <c r="CA51" s="600">
        <f>IFERROR(BO51/SUM(BO$5:BO$182)*CA$4/IniBaseCC!CT53,0)</f>
        <v>0</v>
      </c>
      <c r="CB51" s="600">
        <f>IFERROR(BP51/SUM(BP$5:BP$182)*CB$4/IniBaseCC!CU53,0)</f>
        <v>0</v>
      </c>
      <c r="CC51" s="603">
        <f>(IniBaseCC!CW53+AT51)*P51</f>
        <v>21218.469770252246</v>
      </c>
      <c r="CD51" s="600">
        <f>((IniBaseCC!CX53+AU51)-(BR51/Q51))*Q51</f>
        <v>36898.366492254689</v>
      </c>
      <c r="CE51" s="600">
        <f>((IniBaseCC!CY53+AV51)-(BS51/R51))*R51</f>
        <v>40863.181630242769</v>
      </c>
      <c r="CF51" s="600">
        <f>((IniBaseCC!CZ53+AW51)-(BT51/S51))*S51</f>
        <v>41437.939995111039</v>
      </c>
      <c r="CG51" s="600">
        <f>((IniBaseCC!DA53+AX51)-(BU51/T51))*T51</f>
        <v>45873.093319304426</v>
      </c>
      <c r="CH51" s="600">
        <f>((IniBaseCC!DB53+AY51)-(BV51/U51))*U51</f>
        <v>44466.070349280271</v>
      </c>
      <c r="CI51" s="600">
        <f>((IniBaseCC!DC53+AZ51)-(BW51/V51))*V51</f>
        <v>35509.350912595903</v>
      </c>
      <c r="CJ51" s="601">
        <f>((IniBaseCC!DD53+BA51)-(BX51/W51))*W51</f>
        <v>26178.102550910367</v>
      </c>
      <c r="CK51" s="600">
        <f>((IniBaseCC!DE53+BB51)-(BY51/Y51))*Y51</f>
        <v>28667.496053851199</v>
      </c>
      <c r="CL51" s="600">
        <f>((IniBaseCC!DF53+BC51)-(BZ51/Z51))*Z51</f>
        <v>28923.016580688276</v>
      </c>
      <c r="CM51" s="600">
        <f>((IniBaseCC!DG53+BD51)-(CA51/AA51))*AA51</f>
        <v>29374.15437405368</v>
      </c>
      <c r="CN51" s="601">
        <f>((IniBaseCC!DH53+BE51)-(CB51/AB51))*AB51</f>
        <v>29335.291415264022</v>
      </c>
      <c r="CO51" s="600">
        <f>CC51*IniBaseCC!CJ53</f>
        <v>891175.73035059439</v>
      </c>
      <c r="CP51" s="600">
        <f>IniBaseCC!CJ53*CD51</f>
        <v>1549731.3926746969</v>
      </c>
      <c r="CQ51" s="600">
        <f>IniBaseCC!CK53*CE51</f>
        <v>1675390.4468399535</v>
      </c>
      <c r="CR51" s="600">
        <f>IniBaseCC!CL53*CF51</f>
        <v>1740393.4797946636</v>
      </c>
      <c r="CS51" s="600">
        <f>IniBaseCC!CM53*CG51</f>
        <v>2018416.1060493947</v>
      </c>
      <c r="CT51" s="600">
        <f>IniBaseCC!CN53*CH51</f>
        <v>2000973.1657176123</v>
      </c>
      <c r="CU51" s="600">
        <f>IniBaseCC!CO53*CI51</f>
        <v>2095051.7038431582</v>
      </c>
      <c r="CV51" s="601">
        <f>IniBaseCC!CP53*CJ51</f>
        <v>2120426.3066237397</v>
      </c>
      <c r="CW51" s="600">
        <f>IniBaseCC!CQ53*CK51</f>
        <v>1949389.7316618816</v>
      </c>
      <c r="CX51" s="600">
        <f>IniBaseCC!CR53*CL51</f>
        <v>2003088.2690029354</v>
      </c>
      <c r="CY51" s="600">
        <f>IniBaseCC!CS53*CM51</f>
        <v>2071221.9086024563</v>
      </c>
      <c r="CZ51" s="600">
        <f>IniBaseCC!CT53*CN51</f>
        <v>2105322.514157895</v>
      </c>
      <c r="DA51" s="603">
        <f t="shared" si="5"/>
        <v>21218.469770252246</v>
      </c>
      <c r="DB51" s="600">
        <f t="shared" si="6"/>
        <v>36898.366492254689</v>
      </c>
      <c r="DC51" s="600">
        <f>IF(IniBaseCC!EI53&gt;IniBaseCC!EJ53,MIN((AdjBaseCC!DB51-(AdjBaseCC!$DG$1*(IniBaseCC!EI53-IniBaseCC!EJ53))),AdjBaseCC!CE51),MAX((AdjBaseCC!DB51-(AdjBaseCC!$DG$1*(IniBaseCC!EI53-IniBaseCC!EJ53))),AdjBaseCC!CE51))</f>
        <v>40863.181630242769</v>
      </c>
      <c r="DD51" s="600">
        <f>IF(IniBaseCC!EJ53&gt;IniBaseCC!EK53,MIN((AdjBaseCC!DC51-(AdjBaseCC!$DG$1*(IniBaseCC!EJ53-IniBaseCC!EK53))),AdjBaseCC!CF51),MAX((AdjBaseCC!DC51-(AdjBaseCC!$DG$1*(IniBaseCC!EJ53-IniBaseCC!EK53))),AdjBaseCC!CF51))</f>
        <v>41437.939995111039</v>
      </c>
      <c r="DE51" s="600">
        <f>IF(IniBaseCC!EK53&gt;IniBaseCC!EL53,MIN((AdjBaseCC!DD51-(AdjBaseCC!$DG$1*(IniBaseCC!EK53-IniBaseCC!EL53))),AdjBaseCC!CG51),MAX((AdjBaseCC!DD51-(AdjBaseCC!$DG$1*(IniBaseCC!EK53-IniBaseCC!EL53))),AdjBaseCC!CG51))</f>
        <v>45873.093319304426</v>
      </c>
      <c r="DF51" s="600">
        <f>IF(IniBaseCC!EL53&gt;IniBaseCC!EM53,MIN((AdjBaseCC!DE51-(AdjBaseCC!$DG$1*(IniBaseCC!EL53-IniBaseCC!EM53))),AdjBaseCC!CH51),MAX((AdjBaseCC!DE51-(AdjBaseCC!$DG$1*(IniBaseCC!EL53-IniBaseCC!EM53))),AdjBaseCC!CH51))</f>
        <v>44466.070349280271</v>
      </c>
      <c r="DG51" s="600">
        <f>IF(IniBaseCC!EM53&gt;IniBaseCC!EN53,MIN((AdjBaseCC!DF51-(AdjBaseCC!$DG$1*(IniBaseCC!EM53-IniBaseCC!EN53))),AdjBaseCC!CI51),MAX((AdjBaseCC!DF51-(AdjBaseCC!$DG$1*(IniBaseCC!EM53-IniBaseCC!EN53))),AdjBaseCC!CI51))</f>
        <v>35509.350912595903</v>
      </c>
      <c r="DH51" s="600">
        <f>IF(IniBaseCC!EN53&gt;IniBaseCC!EO53,MIN((AdjBaseCC!DG51-(AdjBaseCC!$DG$1*(IniBaseCC!EN53-IniBaseCC!EO53))),AdjBaseCC!CJ51),MAX((AdjBaseCC!DG51-(AdjBaseCC!$DG$1*(IniBaseCC!EN53-IniBaseCC!EO53))),AdjBaseCC!CJ51))</f>
        <v>26178.102550910367</v>
      </c>
      <c r="DI51" s="603">
        <f>IF(IniBaseCC!EO53&gt;IniBaseCC!EP53,MIN((AdjBaseCC!DH51-(AdjBaseCC!$DG$1*(IniBaseCC!EO53-IniBaseCC!EP53))),AdjBaseCC!CK51),MAX((AdjBaseCC!DH51-(AdjBaseCC!$DG$1*(IniBaseCC!EO53-IniBaseCC!EP53))),AdjBaseCC!CK51))</f>
        <v>28667.496053851199</v>
      </c>
      <c r="DJ51" s="600">
        <f>IF(IniBaseCC!EP53&gt;IniBaseCC!EQ53,MIN((AdjBaseCC!DI51-(AdjBaseCC!$DG$1*(IniBaseCC!EP53-IniBaseCC!EQ53))),AdjBaseCC!CL51),MAX((AdjBaseCC!DI51-(AdjBaseCC!$DG$1*(IniBaseCC!EP53-IniBaseCC!EQ53))),AdjBaseCC!CL51))</f>
        <v>28923.016580688276</v>
      </c>
      <c r="DK51" s="600">
        <f>IF(IniBaseCC!EQ53&gt;IniBaseCC!ER53,MIN((AdjBaseCC!DJ51-(AdjBaseCC!$DG$1*(IniBaseCC!EQ53-IniBaseCC!ER53))),AdjBaseCC!CM51),MAX((AdjBaseCC!DJ51-(AdjBaseCC!$DG$1*(IniBaseCC!EQ53-IniBaseCC!ER53))),AdjBaseCC!CM51))</f>
        <v>29374.15437405368</v>
      </c>
      <c r="DL51" s="600">
        <f>IF(IniBaseCC!ER53&gt;IniBaseCC!ES53,MIN((AdjBaseCC!DK51-(AdjBaseCC!$DG$1*(IniBaseCC!ER53-IniBaseCC!ES53))),AdjBaseCC!CN51),MAX((AdjBaseCC!DK51-(AdjBaseCC!$DG$1*(IniBaseCC!ER53-IniBaseCC!ES53))),AdjBaseCC!CN51))</f>
        <v>29396.840615292887</v>
      </c>
      <c r="DM51" s="603">
        <f>DA51*IniBaseCC!CJ53</f>
        <v>891175.73035059439</v>
      </c>
      <c r="DN51" s="600">
        <f>DB51*IniBaseCC!CJ53</f>
        <v>1549731.3926746969</v>
      </c>
      <c r="DO51" s="600">
        <f>DC51*IniBaseCC!CK53</f>
        <v>1675390.4468399535</v>
      </c>
      <c r="DP51" s="600">
        <f>DD51*IniBaseCC!CL53</f>
        <v>1740393.4797946636</v>
      </c>
      <c r="DQ51" s="600">
        <f>DE51*IniBaseCC!CM53</f>
        <v>2018416.1060493947</v>
      </c>
      <c r="DR51" s="600">
        <f>DF51*IniBaseCC!CN53</f>
        <v>2000973.1657176123</v>
      </c>
      <c r="DS51" s="600">
        <f>DG51*IniBaseCC!CO53</f>
        <v>2095051.7038431582</v>
      </c>
      <c r="DT51" s="600">
        <f>DH51*IniBaseCC!CP53</f>
        <v>2120426.3066237397</v>
      </c>
      <c r="DU51" s="603">
        <f>DI51*IniBaseCC!CQ53</f>
        <v>1949389.7316618816</v>
      </c>
      <c r="DV51" s="600">
        <f>DJ51*IniBaseCC!CR53</f>
        <v>2003088.2690029354</v>
      </c>
      <c r="DW51" s="600">
        <f>DK51*IniBaseCC!CS53</f>
        <v>2071221.9086024563</v>
      </c>
      <c r="DX51" s="601">
        <f>DL51*IniBaseCC!CT53</f>
        <v>2109739.7505410234</v>
      </c>
      <c r="DZ51" s="60" t="s">
        <v>46</v>
      </c>
      <c r="EA51" s="68">
        <f t="shared" si="7"/>
        <v>0.8472164415147907</v>
      </c>
      <c r="EB51" s="373">
        <f>IFERROR(AdjBaseCC!CO51/IniBaseCC!AA53,"")</f>
        <v>0.50008346006944482</v>
      </c>
      <c r="EC51" s="373">
        <f>IFERROR(AdjBaseCC!CP51/IniBaseCC!AB53,"")</f>
        <v>0.8267112382198285</v>
      </c>
      <c r="ED51" s="373">
        <f>IFERROR(AdjBaseCC!CQ51/IniBaseCC!AC53,"")</f>
        <v>0.86365540954787146</v>
      </c>
      <c r="EE51" s="373">
        <f>IFERROR(AdjBaseCC!CR51/IniBaseCC!AD53,"")</f>
        <v>0.77179654002663589</v>
      </c>
      <c r="EF51" s="373">
        <f>IFERROR(AdjBaseCC!CS51/IniBaseCC!AE53,"")</f>
        <v>0.90988090412580391</v>
      </c>
      <c r="EG51" s="373">
        <f>IFERROR(AdjBaseCC!CT51/IniBaseCC!AF53,"")</f>
        <v>0.86403811565381372</v>
      </c>
      <c r="EH51" s="374">
        <f t="shared" si="8"/>
        <v>0.88200947922223971</v>
      </c>
      <c r="EI51" s="373">
        <f>IFERROR(CU51/IniBaseCC!AG53,"")</f>
        <v>0.89103285973369117</v>
      </c>
      <c r="EJ51" s="373">
        <f>IFERROR(CW51/IniBaseCC!AI53,"")</f>
        <v>0.87944068738088477</v>
      </c>
      <c r="EK51" s="373">
        <f>IFERROR(CX51/IniBaseCC!AJ53,"")</f>
        <v>0.87896310339882977</v>
      </c>
      <c r="EL51" s="373">
        <f>IFERROR(CY51/IniBaseCC!AK53,"")</f>
        <v>0.88467656971418696</v>
      </c>
      <c r="EM51" s="375">
        <f>IFERROR(CZ51/IniBaseCC!AL53,"")</f>
        <v>0.87593417588360656</v>
      </c>
      <c r="FH51" s="196"/>
    </row>
    <row r="52" spans="1:164" s="118" customFormat="1" x14ac:dyDescent="0.25">
      <c r="A52" s="107">
        <v>51</v>
      </c>
      <c r="B52" s="60" t="s">
        <v>47</v>
      </c>
      <c r="C52" s="157">
        <v>193.55967319999999</v>
      </c>
      <c r="D52" s="158">
        <v>190.2975812</v>
      </c>
      <c r="E52" s="158">
        <v>197.11608989999999</v>
      </c>
      <c r="F52" s="158">
        <v>182.6350237</v>
      </c>
      <c r="G52" s="158">
        <v>188.54320279999999</v>
      </c>
      <c r="H52" s="158">
        <v>178.03993180000001</v>
      </c>
      <c r="I52" s="158">
        <v>168.95547759999999</v>
      </c>
      <c r="J52" s="158">
        <v>173.30195420535688</v>
      </c>
      <c r="K52" s="158">
        <v>185.91526198976334</v>
      </c>
      <c r="L52" s="157">
        <f t="shared" si="25"/>
        <v>172.38928496127301</v>
      </c>
      <c r="M52" s="158">
        <f t="shared" si="25"/>
        <v>170.01460425585901</v>
      </c>
      <c r="N52" s="159">
        <f t="shared" si="25"/>
        <v>167.63992355044411</v>
      </c>
      <c r="O52" s="158"/>
      <c r="P52" s="564">
        <f>INDEX(EquitySolution!$V$13:$BT$173,ROW(48:48),(1+EquitySolution!$CB$12))</f>
        <v>0.88139197874876041</v>
      </c>
      <c r="Q52" s="69">
        <f>INDEX(EquitySolution!$V$13:$BT$173,ROW(48:48),(1+EquitySolution!$CB$12))</f>
        <v>0.88139197874876041</v>
      </c>
      <c r="R52" s="300">
        <f>INDEX(EquitySolution!$V$13:$BT$173,ROW(48:48),(1+EquitySolution!$CB$12)+2)</f>
        <v>0.90313278409076381</v>
      </c>
      <c r="S52" s="300">
        <f>INDEX(EquitySolution!$V$13:$BT$173,ROW(48:48),(1+EquitySolution!$CB$12)+3)</f>
        <v>0.90476530270817901</v>
      </c>
      <c r="T52" s="300">
        <f>INDEX(EquitySolution!$V$13:$BT$173,ROW(48:48),(1+EquitySolution!$CB$12)+4)</f>
        <v>0.90135297025533667</v>
      </c>
      <c r="U52" s="300">
        <f>INDEX(EquitySolution!$V$13:$BT$173,ROW(48:48),(1+EquitySolution!$CB$12)+5)</f>
        <v>0.90860004059287502</v>
      </c>
      <c r="V52" s="2">
        <f>INDEX(EquitySolution!$V$13:$BT$173,ROW(48:48),(1+EquitySolution!$CB$12)+6)</f>
        <v>0.90564328389325621</v>
      </c>
      <c r="W52" s="2">
        <f>INDEX(EquitySolution!$V$13:$BT$173,ROW(48:48),(1+EquitySolution!$CB$12)+6)</f>
        <v>0.90564328389325621</v>
      </c>
      <c r="X52" s="2">
        <f>INDEX(EquitySolution!$V$13:$BT$173,ROW(48:48),(1+EquitySolution!$CB$12)+6)</f>
        <v>0.90564328389325621</v>
      </c>
      <c r="Y52" s="567">
        <f>INDEX(EquitySolution!$V$13:$BT$173,ROW(48:48),(1+EquitySolution!$CB$12)+7)</f>
        <v>0.91089966092102137</v>
      </c>
      <c r="Z52" s="372">
        <f>INDEX(EquitySolution!$V$13:$BT$173,ROW(48:48),(1+EquitySolution!$CB$12)+8)</f>
        <v>0.91544598904743701</v>
      </c>
      <c r="AA52" s="372">
        <f>INDEX(EquitySolution!$V$13:$BT$173,ROW(48:48),(1+EquitySolution!$CB$12)+9)</f>
        <v>0.91476266806321305</v>
      </c>
      <c r="AB52" s="371">
        <f>INDEX(EquitySolution!$V$13:$BT$173,ROW(48:48),(1+EquitySolution!$CB$12)+10)</f>
        <v>0.90695844063873621</v>
      </c>
      <c r="AS52" s="60" t="s">
        <v>47</v>
      </c>
      <c r="AT52" s="600">
        <v>0</v>
      </c>
      <c r="AU52" s="600">
        <f>MAX(-(AdjBaseCC!$BU$1),(IniBaseCC!DW54-AF$9+IniBaseCC!DK54-AdjBaseCC!AF$7))</f>
        <v>8213.7185180724264</v>
      </c>
      <c r="AV52" s="600">
        <f>MAX(-(AdjBaseCC!$BU$1),(IniBaseCC!DX54-AG$9+IniBaseCC!DL54-AdjBaseCC!AG$7))</f>
        <v>6959.3426104190094</v>
      </c>
      <c r="AW52" s="600">
        <f>MAX(-(AdjBaseCC!$BU$1),(IniBaseCC!DY54-AH$9+IniBaseCC!DM54-AdjBaseCC!AH$7))</f>
        <v>6809.7404771202546</v>
      </c>
      <c r="AX52" s="600">
        <f>MAX(-(AdjBaseCC!$BU$1),(IniBaseCC!DZ54-AI$9+IniBaseCC!DN54-AdjBaseCC!AI$7))</f>
        <v>4689.73588536643</v>
      </c>
      <c r="AY52" s="600">
        <f>MAX(-(AdjBaseCC!$BU$1),(IniBaseCC!EA54-AJ$9+IniBaseCC!DO54-AdjBaseCC!AJ$7))</f>
        <v>6789.9783986476723</v>
      </c>
      <c r="AZ52" s="600">
        <f>MAX(-(AdjBaseCC!$BU$1),(IniBaseCC!EB54-AK$9+IniBaseCC!DP54-AdjBaseCC!AK$7))</f>
        <v>7784.8568922706527</v>
      </c>
      <c r="BA52" s="601">
        <f>MAX(-(AdjBaseCC!$BU$1),(IniBaseCC!EC54-AL$9+IniBaseCC!DQ54-AdjBaseCC!AL$7))</f>
        <v>9534.7693887602691</v>
      </c>
      <c r="BB52" s="600">
        <f>MAX(-(AdjBaseCC!$BU$1),(IniBaseCC!ED54-AM$9+IniBaseCC!DR54-AdjBaseCC!AM$7))</f>
        <v>9350.5977199791305</v>
      </c>
      <c r="BC52" s="600">
        <f>MAX(-(AdjBaseCC!$BU$1),(IniBaseCC!EE54-AN$9+IniBaseCC!DS54-AdjBaseCC!AN$7))</f>
        <v>9438.5351454054144</v>
      </c>
      <c r="BD52" s="600">
        <f>MAX(-(AdjBaseCC!$BU$1),(IniBaseCC!EF54-AO$9+IniBaseCC!DT54-AdjBaseCC!AO$7))</f>
        <v>9523.3401341572535</v>
      </c>
      <c r="BE52" s="601">
        <f>MAX(-(AdjBaseCC!$BU$1),(IniBaseCC!EG54-AP$9+IniBaseCC!DU54-AdjBaseCC!AP$7))</f>
        <v>9605.1771291406239</v>
      </c>
      <c r="BF52" s="600">
        <f>MAX((AdjBaseCC!AF$7+AdjBaseCC!AF$9)*IniBaseCC!CJ54-IniBaseCC!AA54,0)</f>
        <v>0</v>
      </c>
      <c r="BG52" s="600">
        <f>MAX((AdjBaseCC!AG$7+AdjBaseCC!AG$9)*IniBaseCC!CK54-IniBaseCC!AB54,0)</f>
        <v>0</v>
      </c>
      <c r="BH52" s="600">
        <f>MAX((AdjBaseCC!AH$7+AdjBaseCC!AH$9)*IniBaseCC!CL54-IniBaseCC!AC54,0)</f>
        <v>0</v>
      </c>
      <c r="BI52" s="600">
        <f>MAX((AdjBaseCC!AI$7+AdjBaseCC!AI$9)*IniBaseCC!CM54-IniBaseCC!AD54,0)</f>
        <v>0</v>
      </c>
      <c r="BJ52" s="600">
        <f>MAX((AdjBaseCC!AJ$7+AdjBaseCC!AJ$9)*IniBaseCC!CN54-IniBaseCC!AE54,0)</f>
        <v>0</v>
      </c>
      <c r="BK52" s="600">
        <f>MAX((AdjBaseCC!AK$7+AdjBaseCC!AK$9)*IniBaseCC!CO54-IniBaseCC!AF54,0)</f>
        <v>0</v>
      </c>
      <c r="BL52" s="600">
        <f>MAX((AdjBaseCC!AL$7+AdjBaseCC!AL$9)*IniBaseCC!CP54-IniBaseCC!AG54,0)</f>
        <v>0</v>
      </c>
      <c r="BM52" s="600">
        <f>MAX((AdjBaseCC!AM$7+AdjBaseCC!AM$9)*IniBaseCC!CQ54-IniBaseCC!AH54,0)</f>
        <v>0</v>
      </c>
      <c r="BN52" s="603">
        <f>MAX((AdjBaseCC!AN$7+AdjBaseCC!AN$9)*IniBaseCC!CR54-IniBaseCC!AI54,0)</f>
        <v>0</v>
      </c>
      <c r="BO52" s="600">
        <f>MAX((AdjBaseCC!AO$7+AdjBaseCC!AO$9)*IniBaseCC!CS54-IniBaseCC!AJ54,0)</f>
        <v>0</v>
      </c>
      <c r="BP52" s="600">
        <f>MAX((AdjBaseCC!AP$7+AdjBaseCC!AP$9)*IniBaseCC!CT54-IniBaseCC!AK54,0)</f>
        <v>0</v>
      </c>
      <c r="BQ52" s="600">
        <f>MAX((AdjBaseCC!AQ$7+AdjBaseCC!AQ$9)*IniBaseCC!CU54-IniBaseCC!AL54,0)</f>
        <v>0</v>
      </c>
      <c r="BR52" s="603">
        <f>IFERROR(BF52/SUM(BF$5:BF$182)*BR$4/IniBaseCC!CK54,0)</f>
        <v>0</v>
      </c>
      <c r="BS52" s="600">
        <f>IFERROR(BG52/SUM(BG$5:BG$182)*BS$4/IniBaseCC!CL54,0)</f>
        <v>0</v>
      </c>
      <c r="BT52" s="600">
        <f>IFERROR(BH52/SUM(BH$5:BH$182)*BT$4/IniBaseCC!CM54,0)</f>
        <v>0</v>
      </c>
      <c r="BU52" s="600">
        <f>IFERROR(BI52/SUM(BI$5:BI$182)*BU$4/IniBaseCC!CN54,0)</f>
        <v>0</v>
      </c>
      <c r="BV52" s="600">
        <f>IFERROR(BJ52/SUM(BJ$5:BJ$182)*BV$4/IniBaseCC!CO54,0)</f>
        <v>0</v>
      </c>
      <c r="BW52" s="600">
        <f>IFERROR(BK52/SUM(BK$5:BK$182)*BW$4/IniBaseCC!CP54,0)</f>
        <v>0</v>
      </c>
      <c r="BX52" s="600">
        <f>IFERROR(BL52/SUM(BL$5:BL$182)*BX$4/IniBaseCC!CQ54,0)</f>
        <v>0</v>
      </c>
      <c r="BY52" s="603">
        <f>IFERROR(BM52/SUM(BM$5:BM$182)*BY$4/IniBaseCC!CR54,0)</f>
        <v>0</v>
      </c>
      <c r="BZ52" s="600">
        <f>IFERROR(BN52/SUM(BN$5:BN$182)*BZ$4/IniBaseCC!CS54,0)</f>
        <v>0</v>
      </c>
      <c r="CA52" s="600">
        <f>IFERROR(BO52/SUM(BO$5:BO$182)*CA$4/IniBaseCC!CT54,0)</f>
        <v>0</v>
      </c>
      <c r="CB52" s="600">
        <f>IFERROR(BP52/SUM(BP$5:BP$182)*CB$4/IniBaseCC!CU54,0)</f>
        <v>0</v>
      </c>
      <c r="CC52" s="603">
        <f>(IniBaseCC!CW54+AT52)*P52</f>
        <v>21102.847342849989</v>
      </c>
      <c r="CD52" s="600">
        <f>((IniBaseCC!CX54+AU52)-(BR52/Q52))*Q52</f>
        <v>28342.352960379179</v>
      </c>
      <c r="CE52" s="600">
        <f>((IniBaseCC!CY54+AV52)-(BS52/R52))*R52</f>
        <v>28893.136096274415</v>
      </c>
      <c r="CF52" s="600">
        <f>((IniBaseCC!CZ54+AW52)-(BT52/S52))*S52</f>
        <v>28912.703324037</v>
      </c>
      <c r="CG52" s="600">
        <f>((IniBaseCC!DA54+AX52)-(BU52/T52))*T52</f>
        <v>26970.426350505255</v>
      </c>
      <c r="CH52" s="600">
        <f>((IniBaseCC!DB54+AY52)-(BV52/U52))*U52</f>
        <v>29836.699457887476</v>
      </c>
      <c r="CI52" s="600">
        <f>((IniBaseCC!DC54+AZ52)-(BW52/V52))*V52</f>
        <v>31031.155758094228</v>
      </c>
      <c r="CJ52" s="601">
        <f>((IniBaseCC!DD54+BA52)-(BX52/W52))*W52</f>
        <v>33025.46864766482</v>
      </c>
      <c r="CK52" s="600">
        <f>((IniBaseCC!DE54+BB52)-(BY52/Y52))*Y52</f>
        <v>33249.284372933878</v>
      </c>
      <c r="CL52" s="600">
        <f>((IniBaseCC!DF54+BC52)-(BZ52/Z52))*Z52</f>
        <v>33837.510263016498</v>
      </c>
      <c r="CM52" s="600">
        <f>((IniBaseCC!DG54+BD52)-(CA52/AA52))*AA52</f>
        <v>34219.184438233722</v>
      </c>
      <c r="CN52" s="601">
        <f>((IniBaseCC!DH54+BE52)-(CB52/AB52))*AB52</f>
        <v>34316.585829378542</v>
      </c>
      <c r="CO52" s="600">
        <f>CC52*IniBaseCC!CJ54</f>
        <v>20638584.701307289</v>
      </c>
      <c r="CP52" s="600">
        <f>IniBaseCC!CJ54*CD52</f>
        <v>27718821.195250839</v>
      </c>
      <c r="CQ52" s="600">
        <f>IniBaseCC!CK54*CE52</f>
        <v>29759930.179162648</v>
      </c>
      <c r="CR52" s="600">
        <f>IniBaseCC!CL54*CF52</f>
        <v>30589640.116831146</v>
      </c>
      <c r="CS52" s="600">
        <f>IniBaseCC!CM54*CG52</f>
        <v>29748380.264607295</v>
      </c>
      <c r="CT52" s="600">
        <f>IniBaseCC!CN54*CH52</f>
        <v>32313145.512892138</v>
      </c>
      <c r="CU52" s="600">
        <f>IniBaseCC!CO54*CI52</f>
        <v>34010146.710871272</v>
      </c>
      <c r="CV52" s="601">
        <f>IniBaseCC!CP54*CJ52</f>
        <v>37021550.354032263</v>
      </c>
      <c r="CW52" s="600">
        <f>IniBaseCC!CQ54*CK52</f>
        <v>39433651.266299583</v>
      </c>
      <c r="CX52" s="600">
        <f>IniBaseCC!CR54*CL52</f>
        <v>40872450.619874813</v>
      </c>
      <c r="CY52" s="600">
        <f>IniBaseCC!CS54*CM52</f>
        <v>42082999.720115773</v>
      </c>
      <c r="CZ52" s="600">
        <f>IniBaseCC!CT54*CN52</f>
        <v>42954441.582897678</v>
      </c>
      <c r="DA52" s="603">
        <f t="shared" si="5"/>
        <v>21102.847342849989</v>
      </c>
      <c r="DB52" s="600">
        <f t="shared" si="6"/>
        <v>28342.352960379179</v>
      </c>
      <c r="DC52" s="600">
        <f>IF(IniBaseCC!EI54&gt;IniBaseCC!EJ54,MIN((AdjBaseCC!DB52-(AdjBaseCC!$DG$1*(IniBaseCC!EI54-IniBaseCC!EJ54))),AdjBaseCC!CE52),MAX((AdjBaseCC!DB52-(AdjBaseCC!$DG$1*(IniBaseCC!EI54-IniBaseCC!EJ54))),AdjBaseCC!CE52))</f>
        <v>28331.344581827747</v>
      </c>
      <c r="DD52" s="600">
        <f>IF(IniBaseCC!EJ54&gt;IniBaseCC!EK54,MIN((AdjBaseCC!DC52-(AdjBaseCC!$DG$1*(IniBaseCC!EJ54-IniBaseCC!EK54))),AdjBaseCC!CF52),MAX((AdjBaseCC!DC52-(AdjBaseCC!$DG$1*(IniBaseCC!EJ54-IniBaseCC!EK54))),AdjBaseCC!CF52))</f>
        <v>28327.880208949813</v>
      </c>
      <c r="DE52" s="600">
        <f>IF(IniBaseCC!EK54&gt;IniBaseCC!EL54,MIN((AdjBaseCC!DD52-(AdjBaseCC!$DG$1*(IniBaseCC!EK54-IniBaseCC!EL54))),AdjBaseCC!CG52),MAX((AdjBaseCC!DD52-(AdjBaseCC!$DG$1*(IniBaseCC!EK54-IniBaseCC!EL54))),AdjBaseCC!CG52))</f>
        <v>26970.426350505255</v>
      </c>
      <c r="DF52" s="600">
        <f>IF(IniBaseCC!EL54&gt;IniBaseCC!EM54,MIN((AdjBaseCC!DE52-(AdjBaseCC!$DG$1*(IniBaseCC!EL54-IniBaseCC!EM54))),AdjBaseCC!CH52),MAX((AdjBaseCC!DE52-(AdjBaseCC!$DG$1*(IniBaseCC!EL54-IniBaseCC!EM54))),AdjBaseCC!CH52))</f>
        <v>29836.699457887476</v>
      </c>
      <c r="DG52" s="600">
        <f>IF(IniBaseCC!EM54&gt;IniBaseCC!EN54,MIN((AdjBaseCC!DF52-(AdjBaseCC!$DG$1*(IniBaseCC!EM54-IniBaseCC!EN54))),AdjBaseCC!CI52),MAX((AdjBaseCC!DF52-(AdjBaseCC!$DG$1*(IniBaseCC!EM54-IniBaseCC!EN54))),AdjBaseCC!CI52))</f>
        <v>31031.155758094228</v>
      </c>
      <c r="DH52" s="600">
        <f>IF(IniBaseCC!EN54&gt;IniBaseCC!EO54,MIN((AdjBaseCC!DG52-(AdjBaseCC!$DG$1*(IniBaseCC!EN54-IniBaseCC!EO54))),AdjBaseCC!CJ52),MAX((AdjBaseCC!DG52-(AdjBaseCC!$DG$1*(IniBaseCC!EN54-IniBaseCC!EO54))),AdjBaseCC!CJ52))</f>
        <v>33025.46864766482</v>
      </c>
      <c r="DI52" s="603">
        <f>IF(IniBaseCC!EO54&gt;IniBaseCC!EP54,MIN((AdjBaseCC!DH52-(AdjBaseCC!$DG$1*(IniBaseCC!EO54-IniBaseCC!EP54))),AdjBaseCC!CK52),MAX((AdjBaseCC!DH52-(AdjBaseCC!$DG$1*(IniBaseCC!EO54-IniBaseCC!EP54))),AdjBaseCC!CK52))</f>
        <v>33022.679082894145</v>
      </c>
      <c r="DJ52" s="600">
        <f>IF(IniBaseCC!EP54&gt;IniBaseCC!EQ54,MIN((AdjBaseCC!DI52-(AdjBaseCC!$DG$1*(IniBaseCC!EP54-IniBaseCC!EQ54))),AdjBaseCC!CL52),MAX((AdjBaseCC!DI52-(AdjBaseCC!$DG$1*(IniBaseCC!EP54-IniBaseCC!EQ54))),AdjBaseCC!CL52))</f>
        <v>33837.510263016498</v>
      </c>
      <c r="DK52" s="600">
        <f>IF(IniBaseCC!EQ54&gt;IniBaseCC!ER54,MIN((AdjBaseCC!DJ52-(AdjBaseCC!$DG$1*(IniBaseCC!EQ54-IniBaseCC!ER54))),AdjBaseCC!CM52),MAX((AdjBaseCC!DJ52-(AdjBaseCC!$DG$1*(IniBaseCC!EQ54-IniBaseCC!ER54))),AdjBaseCC!CM52))</f>
        <v>34219.184438233722</v>
      </c>
      <c r="DL52" s="600">
        <f>IF(IniBaseCC!ER54&gt;IniBaseCC!ES54,MIN((AdjBaseCC!DK52-(AdjBaseCC!$DG$1*(IniBaseCC!ER54-IniBaseCC!ES54))),AdjBaseCC!CN52),MAX((AdjBaseCC!DK52-(AdjBaseCC!$DG$1*(IniBaseCC!ER54-IniBaseCC!ES54))),AdjBaseCC!CN52))</f>
        <v>34316.585829378542</v>
      </c>
      <c r="DM52" s="603">
        <f>DA52*IniBaseCC!CJ54</f>
        <v>20638584.701307289</v>
      </c>
      <c r="DN52" s="600">
        <f>DB52*IniBaseCC!CJ54</f>
        <v>27718821.195250839</v>
      </c>
      <c r="DO52" s="600">
        <f>DC52*IniBaseCC!CK54</f>
        <v>29181284.919282578</v>
      </c>
      <c r="DP52" s="600">
        <f>DD52*IniBaseCC!CL54</f>
        <v>29970897.261068903</v>
      </c>
      <c r="DQ52" s="600">
        <f>DE52*IniBaseCC!CM54</f>
        <v>29748380.264607295</v>
      </c>
      <c r="DR52" s="600">
        <f>DF52*IniBaseCC!CN54</f>
        <v>32313145.512892138</v>
      </c>
      <c r="DS52" s="600">
        <f>DG52*IniBaseCC!CO54</f>
        <v>34010146.710871272</v>
      </c>
      <c r="DT52" s="600">
        <f>DH52*IniBaseCC!CP54</f>
        <v>37021550.354032263</v>
      </c>
      <c r="DU52" s="603">
        <f>DI52*IniBaseCC!CQ54</f>
        <v>39164897.392312452</v>
      </c>
      <c r="DV52" s="600">
        <f>DJ52*IniBaseCC!CR54</f>
        <v>40872450.619874813</v>
      </c>
      <c r="DW52" s="600">
        <f>DK52*IniBaseCC!CS54</f>
        <v>42082999.720115773</v>
      </c>
      <c r="DX52" s="601">
        <f>DL52*IniBaseCC!CT54</f>
        <v>42954441.582897678</v>
      </c>
      <c r="DZ52" s="60" t="s">
        <v>47</v>
      </c>
      <c r="EA52" s="68">
        <f t="shared" si="7"/>
        <v>0.84967922105684845</v>
      </c>
      <c r="EB52" s="373">
        <f>IFERROR(AdjBaseCC!CO52/IniBaseCC!AA54,"")</f>
        <v>0.6404391150841664</v>
      </c>
      <c r="EC52" s="373">
        <f>IFERROR(AdjBaseCC!CP52/IniBaseCC!AB54,"")</f>
        <v>0.82037649706212634</v>
      </c>
      <c r="ED52" s="373">
        <f>IFERROR(AdjBaseCC!CQ52/IniBaseCC!AC54,"")</f>
        <v>0.85868502003913683</v>
      </c>
      <c r="EE52" s="373">
        <f>IFERROR(AdjBaseCC!CR52/IniBaseCC!AD54,"")</f>
        <v>0.9046006542368662</v>
      </c>
      <c r="EF52" s="373">
        <f>IFERROR(AdjBaseCC!CS52/IniBaseCC!AE54,"")</f>
        <v>0.81916096950562456</v>
      </c>
      <c r="EG52" s="373">
        <f>IFERROR(AdjBaseCC!CT52/IniBaseCC!AF54,"")</f>
        <v>0.84557296444048813</v>
      </c>
      <c r="EH52" s="374">
        <f t="shared" si="8"/>
        <v>0.86568331537886345</v>
      </c>
      <c r="EI52" s="373">
        <f>IFERROR(CU52/IniBaseCC!AG54,"")</f>
        <v>0.81993366861358741</v>
      </c>
      <c r="EJ52" s="373">
        <f>IFERROR(CW52/IniBaseCC!AI54,"")</f>
        <v>0.87330754404734334</v>
      </c>
      <c r="EK52" s="373">
        <f>IFERROR(CX52/IniBaseCC!AJ54,"")</f>
        <v>0.87957171306851056</v>
      </c>
      <c r="EL52" s="373">
        <f>IFERROR(CY52/IniBaseCC!AK54,"")</f>
        <v>0.88071447474003073</v>
      </c>
      <c r="EM52" s="375">
        <f>IFERROR(CZ52/IniBaseCC!AL54,"")</f>
        <v>0.87488917642484487</v>
      </c>
      <c r="FH52" s="196"/>
    </row>
    <row r="53" spans="1:164" s="118" customFormat="1" x14ac:dyDescent="0.25">
      <c r="A53" s="107">
        <v>52</v>
      </c>
      <c r="B53" s="60" t="s">
        <v>48</v>
      </c>
      <c r="C53" s="157">
        <v>210.75368069999999</v>
      </c>
      <c r="D53" s="158">
        <v>197.20046830000001</v>
      </c>
      <c r="E53" s="158">
        <v>208.07170020000001</v>
      </c>
      <c r="F53" s="158">
        <v>184.91934879999999</v>
      </c>
      <c r="G53" s="158">
        <v>191.71642729999999</v>
      </c>
      <c r="H53" s="158">
        <v>193.0685795</v>
      </c>
      <c r="I53" s="158">
        <v>179.53287789999999</v>
      </c>
      <c r="J53" s="158">
        <v>183.35213792864948</v>
      </c>
      <c r="K53" s="158">
        <v>187.34642046362757</v>
      </c>
      <c r="L53" s="157">
        <f t="shared" si="25"/>
        <v>177.54275629140284</v>
      </c>
      <c r="M53" s="158">
        <f t="shared" si="25"/>
        <v>174.47438219207743</v>
      </c>
      <c r="N53" s="159">
        <f t="shared" si="25"/>
        <v>171.40600809275111</v>
      </c>
      <c r="O53" s="158"/>
      <c r="P53" s="564">
        <f>INDEX(EquitySolution!$V$13:$BT$173,ROW(49:49),(1+EquitySolution!$CB$12))</f>
        <v>0.87646452290300514</v>
      </c>
      <c r="Q53" s="69">
        <f>INDEX(EquitySolution!$V$13:$BT$173,ROW(49:49),(1+EquitySolution!$CB$12))</f>
        <v>0.87646452290300514</v>
      </c>
      <c r="R53" s="300">
        <f>INDEX(EquitySolution!$V$13:$BT$173,ROW(49:49),(1+EquitySolution!$CB$12)+2)</f>
        <v>0.89452801839080021</v>
      </c>
      <c r="S53" s="300">
        <f>INDEX(EquitySolution!$V$13:$BT$173,ROW(49:49),(1+EquitySolution!$CB$12)+3)</f>
        <v>0.90131074296410529</v>
      </c>
      <c r="T53" s="300">
        <f>INDEX(EquitySolution!$V$13:$BT$173,ROW(49:49),(1+EquitySolution!$CB$12)+4)</f>
        <v>0.89587021937648492</v>
      </c>
      <c r="U53" s="300">
        <f>INDEX(EquitySolution!$V$13:$BT$173,ROW(49:49),(1+EquitySolution!$CB$12)+5)</f>
        <v>0.90745684682213568</v>
      </c>
      <c r="V53" s="2">
        <f>INDEX(EquitySolution!$V$13:$BT$173,ROW(49:49),(1+EquitySolution!$CB$12)+6)</f>
        <v>0.90405523914360231</v>
      </c>
      <c r="W53" s="2">
        <f>INDEX(EquitySolution!$V$13:$BT$173,ROW(49:49),(1+EquitySolution!$CB$12)+6)</f>
        <v>0.90405523914360231</v>
      </c>
      <c r="X53" s="2">
        <f>INDEX(EquitySolution!$V$13:$BT$173,ROW(49:49),(1+EquitySolution!$CB$12)+6)</f>
        <v>0.90405523914360231</v>
      </c>
      <c r="Y53" s="567">
        <f>INDEX(EquitySolution!$V$13:$BT$173,ROW(49:49),(1+EquitySolution!$CB$12)+7)</f>
        <v>0.90337855263688249</v>
      </c>
      <c r="Z53" s="372">
        <f>INDEX(EquitySolution!$V$13:$BT$173,ROW(49:49),(1+EquitySolution!$CB$12)+8)</f>
        <v>0.91015251390522689</v>
      </c>
      <c r="AA53" s="372">
        <f>INDEX(EquitySolution!$V$13:$BT$173,ROW(49:49),(1+EquitySolution!$CB$12)+9)</f>
        <v>0.91084946555645641</v>
      </c>
      <c r="AB53" s="371">
        <f>INDEX(EquitySolution!$V$13:$BT$173,ROW(49:49),(1+EquitySolution!$CB$12)+10)</f>
        <v>0.90624221532901017</v>
      </c>
      <c r="AS53" s="60" t="s">
        <v>48</v>
      </c>
      <c r="AT53" s="600">
        <v>0</v>
      </c>
      <c r="AU53" s="600">
        <f>MAX(-(AdjBaseCC!$BU$1),(IniBaseCC!DW55-AF$9+IniBaseCC!DK55-AdjBaseCC!AF$7))</f>
        <v>-3538.0489545608034</v>
      </c>
      <c r="AV53" s="600">
        <f>MAX(-(AdjBaseCC!$BU$1),(IniBaseCC!DX55-AG$9+IniBaseCC!DL55-AdjBaseCC!AG$7))</f>
        <v>-2310.3315861192123</v>
      </c>
      <c r="AW53" s="600">
        <f>MAX(-(AdjBaseCC!$BU$1),(IniBaseCC!DY55-AH$9+IniBaseCC!DM55-AdjBaseCC!AH$7))</f>
        <v>-577.2824909781757</v>
      </c>
      <c r="AX53" s="600">
        <f>MAX(-(AdjBaseCC!$BU$1),(IniBaseCC!DZ55-AI$9+IniBaseCC!DN55-AdjBaseCC!AI$7))</f>
        <v>-1386.4500065762591</v>
      </c>
      <c r="AY53" s="600">
        <f>MAX(-(AdjBaseCC!$BU$1),(IniBaseCC!EA55-AJ$9+IniBaseCC!DO55-AdjBaseCC!AJ$7))</f>
        <v>-3237.9030955876751</v>
      </c>
      <c r="AZ53" s="600">
        <f>MAX(-(AdjBaseCC!$BU$1),(IniBaseCC!EB55-AK$9+IniBaseCC!DP55-AdjBaseCC!AK$7))</f>
        <v>-2762.9311326096545</v>
      </c>
      <c r="BA53" s="601">
        <f>MAX(-(AdjBaseCC!$BU$1),(IniBaseCC!EC55-AL$9+IniBaseCC!DQ55-AdjBaseCC!AL$7))</f>
        <v>-2388.3613711132216</v>
      </c>
      <c r="BB53" s="600">
        <f>MAX(-(AdjBaseCC!$BU$1),(IniBaseCC!ED55-AM$9+IniBaseCC!DR55-AdjBaseCC!AM$7))</f>
        <v>-586.2347140870113</v>
      </c>
      <c r="BC53" s="600">
        <f>MAX(-(AdjBaseCC!$BU$1),(IniBaseCC!EE55-AN$9+IniBaseCC!DS55-AdjBaseCC!AN$7))</f>
        <v>-604.223619386579</v>
      </c>
      <c r="BD53" s="600">
        <f>MAX(-(AdjBaseCC!$BU$1),(IniBaseCC!EF55-AO$9+IniBaseCC!DT55-AdjBaseCC!AO$7))</f>
        <v>-621.57173828124178</v>
      </c>
      <c r="BE53" s="601">
        <f>MAX(-(AdjBaseCC!$BU$1),(IniBaseCC!EG55-AP$9+IniBaseCC!DU55-AdjBaseCC!AP$7))</f>
        <v>-638.3127100076556</v>
      </c>
      <c r="BF53" s="600">
        <f>MAX((AdjBaseCC!AF$7+AdjBaseCC!AF$9)*IniBaseCC!CJ55-IniBaseCC!AA55,0)</f>
        <v>1443523.9734608065</v>
      </c>
      <c r="BG53" s="600">
        <f>MAX((AdjBaseCC!AG$7+AdjBaseCC!AG$9)*IniBaseCC!CK55-IniBaseCC!AB55,0)</f>
        <v>968028.93458395079</v>
      </c>
      <c r="BH53" s="600">
        <f>MAX((AdjBaseCC!AH$7+AdjBaseCC!AH$9)*IniBaseCC!CL55-IniBaseCC!AC55,0)</f>
        <v>232644.84386420436</v>
      </c>
      <c r="BI53" s="600">
        <f>MAX((AdjBaseCC!AI$7+AdjBaseCC!AI$9)*IniBaseCC!CM55-IniBaseCC!AD55,0)</f>
        <v>607265.10288040154</v>
      </c>
      <c r="BJ53" s="600">
        <f>MAX((AdjBaseCC!AJ$7+AdjBaseCC!AJ$9)*IniBaseCC!CN55-IniBaseCC!AE55,0)</f>
        <v>1411725.7496762257</v>
      </c>
      <c r="BK53" s="600">
        <f>MAX((AdjBaseCC!AK$7+AdjBaseCC!AK$9)*IniBaseCC!CO55-IniBaseCC!AF55,0)</f>
        <v>1284762.9766634908</v>
      </c>
      <c r="BL53" s="600">
        <f>MAX((AdjBaseCC!AL$7+AdjBaseCC!AL$9)*IniBaseCC!CP55-IniBaseCC!AG55,0)</f>
        <v>1182238.8787010461</v>
      </c>
      <c r="BM53" s="600">
        <f>MAX((AdjBaseCC!AM$7+AdjBaseCC!AM$9)*IniBaseCC!CQ55-IniBaseCC!AH55,0)</f>
        <v>287841.24461672269</v>
      </c>
      <c r="BN53" s="603">
        <f>MAX((AdjBaseCC!AN$7+AdjBaseCC!AN$9)*IniBaseCC!CR55-IniBaseCC!AI55,0)</f>
        <v>302152.90805395693</v>
      </c>
      <c r="BO53" s="600">
        <f>MAX((AdjBaseCC!AO$7+AdjBaseCC!AO$9)*IniBaseCC!CS55-IniBaseCC!AJ55,0)</f>
        <v>316464.57149117999</v>
      </c>
      <c r="BP53" s="600">
        <f>MAX((AdjBaseCC!AP$7+AdjBaseCC!AP$9)*IniBaseCC!CT55-IniBaseCC!AK55,0)</f>
        <v>330776.23492840305</v>
      </c>
      <c r="BQ53" s="600">
        <f>MAX((AdjBaseCC!AQ$7+AdjBaseCC!AQ$9)*IniBaseCC!CU55-IniBaseCC!AL55,0)</f>
        <v>345087.8983656168</v>
      </c>
      <c r="BR53" s="603">
        <f>IFERROR(BF53/SUM(BF$5:BF$182)*BR$4/IniBaseCC!CK55,0)</f>
        <v>3687.0151040028072</v>
      </c>
      <c r="BS53" s="600">
        <f>IFERROR(BG53/SUM(BG$5:BG$182)*BS$4/IniBaseCC!CL55,0)</f>
        <v>1003.98744740642</v>
      </c>
      <c r="BT53" s="600">
        <f>IFERROR(BH53/SUM(BH$5:BH$182)*BT$4/IniBaseCC!CM55,0)</f>
        <v>477.68930758008702</v>
      </c>
      <c r="BU53" s="600">
        <f>IFERROR(BI53/SUM(BI$5:BI$182)*BU$4/IniBaseCC!CN55,0)</f>
        <v>379.26219006448605</v>
      </c>
      <c r="BV53" s="600">
        <f>IFERROR(BJ53/SUM(BJ$5:BJ$182)*BV$4/IniBaseCC!CO55,0)</f>
        <v>654.74602635953943</v>
      </c>
      <c r="BW53" s="600">
        <f>IFERROR(BK53/SUM(BK$5:BK$182)*BW$4/IniBaseCC!CP55,0)</f>
        <v>692.66224983977372</v>
      </c>
      <c r="BX53" s="600">
        <f>IFERROR(BL53/SUM(BL$5:BL$182)*BX$4/IniBaseCC!CQ55,0)</f>
        <v>117.42254709260168</v>
      </c>
      <c r="BY53" s="603">
        <f>IFERROR(BM53/SUM(BM$5:BM$182)*BY$4/IniBaseCC!CR55,0)</f>
        <v>20.660087650507993</v>
      </c>
      <c r="BZ53" s="600">
        <f>IFERROR(BN53/SUM(BN$5:BN$182)*BZ$4/IniBaseCC!CS55,0)</f>
        <v>187.84373358781568</v>
      </c>
      <c r="CA53" s="600">
        <f>IFERROR(BO53/SUM(BO$5:BO$182)*CA$4/IniBaseCC!CT55,0)</f>
        <v>183.52272614507712</v>
      </c>
      <c r="CB53" s="600">
        <f>IFERROR(BP53/SUM(BP$5:BP$182)*CB$4/IniBaseCC!CU55,0)</f>
        <v>154.17234557975803</v>
      </c>
      <c r="CC53" s="603">
        <f>(IniBaseCC!CW55+AT53)*P53</f>
        <v>20984.871061004058</v>
      </c>
      <c r="CD53" s="600">
        <f>((IniBaseCC!CX55+AU53)-(BR53/Q53))*Q53</f>
        <v>14196.881568034638</v>
      </c>
      <c r="CE53" s="600">
        <f>((IniBaseCC!CY55+AV53)-(BS53/R53))*R53</f>
        <v>19321.88062669176</v>
      </c>
      <c r="CF53" s="600">
        <f>((IniBaseCC!CZ55+AW53)-(BT53/S53))*S53</f>
        <v>21666.616856601086</v>
      </c>
      <c r="CG53" s="600">
        <f>((IniBaseCC!DA55+AX53)-(BU53/T53))*T53</f>
        <v>20983.634432187722</v>
      </c>
      <c r="CH53" s="600">
        <f>((IniBaseCC!DB55+AY53)-(BV53/U53))*U53</f>
        <v>20044.543398515238</v>
      </c>
      <c r="CI53" s="600">
        <f>((IniBaseCC!DC55+AZ53)-(BW53/V53))*V53</f>
        <v>20748.297377015449</v>
      </c>
      <c r="CJ53" s="601">
        <f>((IniBaseCC!DD55+BA53)-(BX53/W53))*W53</f>
        <v>22070.967138141281</v>
      </c>
      <c r="CK53" s="600">
        <f>((IniBaseCC!DE55+BB53)-(BY53/Y53))*Y53</f>
        <v>23977.370585323406</v>
      </c>
      <c r="CL53" s="600">
        <f>((IniBaseCC!DF55+BC53)-(BZ53/Z53))*Z53</f>
        <v>24313.562364333844</v>
      </c>
      <c r="CM53" s="600">
        <f>((IniBaseCC!DG55+BD53)-(CA53/AA53))*AA53</f>
        <v>24648.790176910545</v>
      </c>
      <c r="CN53" s="601">
        <f>((IniBaseCC!DH55+BE53)-(CB53/AB53))*AB53</f>
        <v>24852.230742768901</v>
      </c>
      <c r="CO53" s="600">
        <f>CC53*IniBaseCC!CJ55</f>
        <v>8561827.3928896561</v>
      </c>
      <c r="CP53" s="600">
        <f>IniBaseCC!CJ55*CD53</f>
        <v>5792327.6797581324</v>
      </c>
      <c r="CQ53" s="600">
        <f>IniBaseCC!CK55*CE53</f>
        <v>8095867.9825838478</v>
      </c>
      <c r="CR53" s="600">
        <f>IniBaseCC!CL55*CF53</f>
        <v>8731646.5932102371</v>
      </c>
      <c r="CS53" s="600">
        <f>IniBaseCC!CM55*CG53</f>
        <v>9190831.8812982216</v>
      </c>
      <c r="CT53" s="600">
        <f>IniBaseCC!CN55*CH53</f>
        <v>8739420.9217526428</v>
      </c>
      <c r="CU53" s="600">
        <f>IniBaseCC!CO55*CI53</f>
        <v>9647958.2803121842</v>
      </c>
      <c r="CV53" s="601">
        <f>IniBaseCC!CP55*CJ53</f>
        <v>10925128.733379934</v>
      </c>
      <c r="CW53" s="600">
        <f>IniBaseCC!CQ55*CK53</f>
        <v>11772888.957393792</v>
      </c>
      <c r="CX53" s="600">
        <f>IniBaseCC!CR55*CL53</f>
        <v>12158434.953259379</v>
      </c>
      <c r="CY53" s="600">
        <f>IniBaseCC!CS55*CM53</f>
        <v>12549587.345592147</v>
      </c>
      <c r="CZ53" s="600">
        <f>IniBaseCC!CT55*CN53</f>
        <v>12878526.756213868</v>
      </c>
      <c r="DA53" s="603">
        <f t="shared" si="5"/>
        <v>20984.871061004058</v>
      </c>
      <c r="DB53" s="600">
        <f t="shared" si="6"/>
        <v>14196.881568034638</v>
      </c>
      <c r="DC53" s="600">
        <f>IF(IniBaseCC!EI55&gt;IniBaseCC!EJ55,MIN((AdjBaseCC!DB53-(AdjBaseCC!$DG$1*(IniBaseCC!EI55-IniBaseCC!EJ55))),AdjBaseCC!CE53),MAX((AdjBaseCC!DB53-(AdjBaseCC!$DG$1*(IniBaseCC!EI55-IniBaseCC!EJ55))),AdjBaseCC!CE53))</f>
        <v>19321.88062669176</v>
      </c>
      <c r="DD53" s="600">
        <f>IF(IniBaseCC!EJ55&gt;IniBaseCC!EK55,MIN((AdjBaseCC!DC53-(AdjBaseCC!$DG$1*(IniBaseCC!EJ55-IniBaseCC!EK55))),AdjBaseCC!CF53),MAX((AdjBaseCC!DC53-(AdjBaseCC!$DG$1*(IniBaseCC!EJ55-IniBaseCC!EK55))),AdjBaseCC!CF53))</f>
        <v>21666.616856601086</v>
      </c>
      <c r="DE53" s="600">
        <f>IF(IniBaseCC!EK55&gt;IniBaseCC!EL55,MIN((AdjBaseCC!DD53-(AdjBaseCC!$DG$1*(IniBaseCC!EK55-IniBaseCC!EL55))),AdjBaseCC!CG53),MAX((AdjBaseCC!DD53-(AdjBaseCC!$DG$1*(IniBaseCC!EK55-IniBaseCC!EL55))),AdjBaseCC!CG53))</f>
        <v>20983.634432187722</v>
      </c>
      <c r="DF53" s="600">
        <f>IF(IniBaseCC!EL55&gt;IniBaseCC!EM55,MIN((AdjBaseCC!DE53-(AdjBaseCC!$DG$1*(IniBaseCC!EL55-IniBaseCC!EM55))),AdjBaseCC!CH53),MAX((AdjBaseCC!DE53-(AdjBaseCC!$DG$1*(IniBaseCC!EL55-IniBaseCC!EM55))),AdjBaseCC!CH53))</f>
        <v>20044.543398515238</v>
      </c>
      <c r="DG53" s="600">
        <f>IF(IniBaseCC!EM55&gt;IniBaseCC!EN55,MIN((AdjBaseCC!DF53-(AdjBaseCC!$DG$1*(IniBaseCC!EM55-IniBaseCC!EN55))),AdjBaseCC!CI53),MAX((AdjBaseCC!DF53-(AdjBaseCC!$DG$1*(IniBaseCC!EM55-IniBaseCC!EN55))),AdjBaseCC!CI53))</f>
        <v>20748.297377015449</v>
      </c>
      <c r="DH53" s="600">
        <f>IF(IniBaseCC!EN55&gt;IniBaseCC!EO55,MIN((AdjBaseCC!DG53-(AdjBaseCC!$DG$1*(IniBaseCC!EN55-IniBaseCC!EO55))),AdjBaseCC!CJ53),MAX((AdjBaseCC!DG53-(AdjBaseCC!$DG$1*(IniBaseCC!EN55-IniBaseCC!EO55))),AdjBaseCC!CJ53))</f>
        <v>22070.967138141281</v>
      </c>
      <c r="DI53" s="603">
        <f>IF(IniBaseCC!EO55&gt;IniBaseCC!EP55,MIN((AdjBaseCC!DH53-(AdjBaseCC!$DG$1*(IniBaseCC!EO55-IniBaseCC!EP55))),AdjBaseCC!CK53),MAX((AdjBaseCC!DH53-(AdjBaseCC!$DG$1*(IniBaseCC!EO55-IniBaseCC!EP55))),AdjBaseCC!CK53))</f>
        <v>23977.370585323406</v>
      </c>
      <c r="DJ53" s="600">
        <f>IF(IniBaseCC!EP55&gt;IniBaseCC!EQ55,MIN((AdjBaseCC!DI53-(AdjBaseCC!$DG$1*(IniBaseCC!EP55-IniBaseCC!EQ55))),AdjBaseCC!CL53),MAX((AdjBaseCC!DI53-(AdjBaseCC!$DG$1*(IniBaseCC!EP55-IniBaseCC!EQ55))),AdjBaseCC!CL53))</f>
        <v>24313.562364333844</v>
      </c>
      <c r="DK53" s="600">
        <f>IF(IniBaseCC!EQ55&gt;IniBaseCC!ER55,MIN((AdjBaseCC!DJ53-(AdjBaseCC!$DG$1*(IniBaseCC!EQ55-IniBaseCC!ER55))),AdjBaseCC!CM53),MAX((AdjBaseCC!DJ53-(AdjBaseCC!$DG$1*(IniBaseCC!EQ55-IniBaseCC!ER55))),AdjBaseCC!CM53))</f>
        <v>24648.790176910545</v>
      </c>
      <c r="DL53" s="600">
        <f>IF(IniBaseCC!ER55&gt;IniBaseCC!ES55,MIN((AdjBaseCC!DK53-(AdjBaseCC!$DG$1*(IniBaseCC!ER55-IniBaseCC!ES55))),AdjBaseCC!CN53),MAX((AdjBaseCC!DK53-(AdjBaseCC!$DG$1*(IniBaseCC!ER55-IniBaseCC!ES55))),AdjBaseCC!CN53))</f>
        <v>24852.230742768901</v>
      </c>
      <c r="DM53" s="603">
        <f>DA53*IniBaseCC!CJ55</f>
        <v>8561827.3928896561</v>
      </c>
      <c r="DN53" s="600">
        <f>DB53*IniBaseCC!CJ55</f>
        <v>5792327.6797581324</v>
      </c>
      <c r="DO53" s="600">
        <f>DC53*IniBaseCC!CK55</f>
        <v>8095867.9825838478</v>
      </c>
      <c r="DP53" s="600">
        <f>DD53*IniBaseCC!CL55</f>
        <v>8731646.5932102371</v>
      </c>
      <c r="DQ53" s="600">
        <f>DE53*IniBaseCC!CM55</f>
        <v>9190831.8812982216</v>
      </c>
      <c r="DR53" s="600">
        <f>DF53*IniBaseCC!CN55</f>
        <v>8739420.9217526428</v>
      </c>
      <c r="DS53" s="600">
        <f>DG53*IniBaseCC!CO55</f>
        <v>9647958.2803121842</v>
      </c>
      <c r="DT53" s="600">
        <f>DH53*IniBaseCC!CP55</f>
        <v>10925128.733379934</v>
      </c>
      <c r="DU53" s="603">
        <f>DI53*IniBaseCC!CQ55</f>
        <v>11772888.957393792</v>
      </c>
      <c r="DV53" s="600">
        <f>DJ53*IniBaseCC!CR55</f>
        <v>12158434.953259379</v>
      </c>
      <c r="DW53" s="600">
        <f>DK53*IniBaseCC!CS55</f>
        <v>12549587.345592147</v>
      </c>
      <c r="DX53" s="601">
        <f>DL53*IniBaseCC!CT55</f>
        <v>12878526.756213868</v>
      </c>
      <c r="DZ53" s="60" t="s">
        <v>48</v>
      </c>
      <c r="EA53" s="68">
        <f t="shared" si="7"/>
        <v>0.77197377307582615</v>
      </c>
      <c r="EB53" s="373">
        <f>IFERROR(AdjBaseCC!CO53/IniBaseCC!AA55,"")</f>
        <v>0.98990734235270827</v>
      </c>
      <c r="EC53" s="373">
        <f>IFERROR(AdjBaseCC!CP53/IniBaseCC!AB55,"")</f>
        <v>0.58740927005121824</v>
      </c>
      <c r="ED53" s="373">
        <f>IFERROR(AdjBaseCC!CQ53/IniBaseCC!AC55,"")</f>
        <v>0.79182218828205797</v>
      </c>
      <c r="EE53" s="373">
        <f>IFERROR(AdjBaseCC!CR53/IniBaseCC!AD55,"")</f>
        <v>0.81098053699916295</v>
      </c>
      <c r="EF53" s="373">
        <f>IFERROR(AdjBaseCC!CS53/IniBaseCC!AE55,"")</f>
        <v>0.89684125593037212</v>
      </c>
      <c r="EG53" s="373">
        <f>IFERROR(AdjBaseCC!CT53/IniBaseCC!AF55,"")</f>
        <v>0.77281561411631905</v>
      </c>
      <c r="EH53" s="374">
        <f t="shared" si="8"/>
        <v>0.84702674043183634</v>
      </c>
      <c r="EI53" s="373">
        <f>IFERROR(CU53/IniBaseCC!AG55,"")</f>
        <v>0.77718387400223987</v>
      </c>
      <c r="EJ53" s="373">
        <f>IFERROR(CW53/IniBaseCC!AI55,"")</f>
        <v>0.86111413024687</v>
      </c>
      <c r="EK53" s="373">
        <f>IFERROR(CX53/IniBaseCC!AJ55,"")</f>
        <v>0.86397338602584828</v>
      </c>
      <c r="EL53" s="373">
        <f>IFERROR(CY53/IniBaseCC!AK55,"")</f>
        <v>0.86706155782738281</v>
      </c>
      <c r="EM53" s="375">
        <f>IFERROR(CZ53/IniBaseCC!AL55,"")</f>
        <v>0.86580075405684098</v>
      </c>
      <c r="FH53" s="196"/>
    </row>
    <row r="54" spans="1:164" s="118" customFormat="1" x14ac:dyDescent="0.25">
      <c r="A54" s="107">
        <v>53</v>
      </c>
      <c r="B54" s="60" t="s">
        <v>49</v>
      </c>
      <c r="C54" s="157">
        <v>248.89592110000001</v>
      </c>
      <c r="D54" s="158">
        <v>227.25393779999999</v>
      </c>
      <c r="E54" s="158">
        <v>234.80612120000001</v>
      </c>
      <c r="F54" s="158">
        <v>214.40397770000001</v>
      </c>
      <c r="G54" s="158">
        <v>229.1541713</v>
      </c>
      <c r="H54" s="158">
        <v>229.785527</v>
      </c>
      <c r="I54" s="158">
        <v>233.78067720000001</v>
      </c>
      <c r="J54" s="158">
        <v>223.18460421627378</v>
      </c>
      <c r="K54" s="158">
        <v>223.35749040518135</v>
      </c>
      <c r="L54" s="157">
        <f t="shared" si="25"/>
        <v>220.9832368054017</v>
      </c>
      <c r="M54" s="158">
        <f t="shared" si="25"/>
        <v>219.29938576822724</v>
      </c>
      <c r="N54" s="159">
        <f t="shared" si="25"/>
        <v>217.61553473105323</v>
      </c>
      <c r="O54" s="158"/>
      <c r="P54" s="564">
        <f>INDEX(EquitySolution!$V$13:$BT$173,ROW(50:50),(1+EquitySolution!$CB$12))</f>
        <v>0.83599696724310457</v>
      </c>
      <c r="Q54" s="69">
        <f>INDEX(EquitySolution!$V$13:$BT$173,ROW(50:50),(1+EquitySolution!$CB$12))</f>
        <v>0.83599696724310457</v>
      </c>
      <c r="R54" s="300">
        <f>INDEX(EquitySolution!$V$13:$BT$173,ROW(50:50),(1+EquitySolution!$CB$12)+2)</f>
        <v>0.87543967950798385</v>
      </c>
      <c r="S54" s="300">
        <f>INDEX(EquitySolution!$V$13:$BT$173,ROW(50:50),(1+EquitySolution!$CB$12)+3)</f>
        <v>0.8862704410729666</v>
      </c>
      <c r="T54" s="300">
        <f>INDEX(EquitySolution!$V$13:$BT$173,ROW(50:50),(1+EquitySolution!$CB$12)+4)</f>
        <v>0.8824909400648302</v>
      </c>
      <c r="U54" s="300">
        <f>INDEX(EquitySolution!$V$13:$BT$173,ROW(50:50),(1+EquitySolution!$CB$12)+5)</f>
        <v>0.89270122202466617</v>
      </c>
      <c r="V54" s="2">
        <f>INDEX(EquitySolution!$V$13:$BT$173,ROW(50:50),(1+EquitySolution!$CB$12)+6)</f>
        <v>0.88531946649401971</v>
      </c>
      <c r="W54" s="2">
        <f>INDEX(EquitySolution!$V$13:$BT$173,ROW(50:50),(1+EquitySolution!$CB$12)+6)</f>
        <v>0.88531946649401971</v>
      </c>
      <c r="X54" s="2">
        <f>INDEX(EquitySolution!$V$13:$BT$173,ROW(50:50),(1+EquitySolution!$CB$12)+6)</f>
        <v>0.88531946649401971</v>
      </c>
      <c r="Y54" s="567">
        <f>INDEX(EquitySolution!$V$13:$BT$173,ROW(50:50),(1+EquitySolution!$CB$12)+7)</f>
        <v>0.88500350362894387</v>
      </c>
      <c r="Z54" s="372">
        <f>INDEX(EquitySolution!$V$13:$BT$173,ROW(50:50),(1+EquitySolution!$CB$12)+8)</f>
        <v>0.88300412498454328</v>
      </c>
      <c r="AA54" s="372">
        <f>INDEX(EquitySolution!$V$13:$BT$173,ROW(50:50),(1+EquitySolution!$CB$12)+9)</f>
        <v>0.88760248082125381</v>
      </c>
      <c r="AB54" s="371">
        <f>INDEX(EquitySolution!$V$13:$BT$173,ROW(50:50),(1+EquitySolution!$CB$12)+10)</f>
        <v>0.88822042375702948</v>
      </c>
      <c r="AS54" s="60" t="s">
        <v>49</v>
      </c>
      <c r="AT54" s="600">
        <v>0</v>
      </c>
      <c r="AU54" s="600">
        <f>MAX(-(AdjBaseCC!$BU$1),(IniBaseCC!DW56-AF$9+IniBaseCC!DK56-AdjBaseCC!AF$7))</f>
        <v>-4000</v>
      </c>
      <c r="AV54" s="600">
        <f>MAX(-(AdjBaseCC!$BU$1),(IniBaseCC!DX56-AG$9+IniBaseCC!DL56-AdjBaseCC!AG$7))</f>
        <v>-2126.9387609402147</v>
      </c>
      <c r="AW54" s="600">
        <f>MAX(-(AdjBaseCC!$BU$1),(IniBaseCC!DY56-AH$9+IniBaseCC!DM56-AdjBaseCC!AH$7))</f>
        <v>-4000</v>
      </c>
      <c r="AX54" s="600">
        <f>MAX(-(AdjBaseCC!$BU$1),(IniBaseCC!DZ56-AI$9+IniBaseCC!DN56-AdjBaseCC!AI$7))</f>
        <v>-3383.2235640689951</v>
      </c>
      <c r="AY54" s="600">
        <f>MAX(-(AdjBaseCC!$BU$1),(IniBaseCC!EA56-AJ$9+IniBaseCC!DO56-AdjBaseCC!AJ$7))</f>
        <v>-1805.1736028731575</v>
      </c>
      <c r="AZ54" s="600">
        <f>MAX(-(AdjBaseCC!$BU$1),(IniBaseCC!EB56-AK$9+IniBaseCC!DP56-AdjBaseCC!AK$7))</f>
        <v>-4000</v>
      </c>
      <c r="BA54" s="601">
        <f>MAX(-(AdjBaseCC!$BU$1),(IniBaseCC!EC56-AL$9+IniBaseCC!DQ56-AdjBaseCC!AL$7))</f>
        <v>-2173.5031892950419</v>
      </c>
      <c r="BB54" s="600">
        <f>MAX(-(AdjBaseCC!$BU$1),(IniBaseCC!ED56-AM$9+IniBaseCC!DR56-AdjBaseCC!AM$7))</f>
        <v>9495.8793388661488</v>
      </c>
      <c r="BC54" s="600">
        <f>MAX(-(AdjBaseCC!$BU$1),(IniBaseCC!EE56-AN$9+IniBaseCC!DS56-AdjBaseCC!AN$7))</f>
        <v>9599.7678633641299</v>
      </c>
      <c r="BD54" s="600">
        <f>MAX(-(AdjBaseCC!$BU$1),(IniBaseCC!EF56-AO$9+IniBaseCC!DT56-AdjBaseCC!AO$7))</f>
        <v>9699.9557538872632</v>
      </c>
      <c r="BE54" s="601">
        <f>MAX(-(AdjBaseCC!$BU$1),(IniBaseCC!EG56-AP$9+IniBaseCC!DU56-AdjBaseCC!AP$7))</f>
        <v>9796.6372818823929</v>
      </c>
      <c r="BF54" s="600">
        <f>MAX((AdjBaseCC!AF$7+AdjBaseCC!AF$9)*IniBaseCC!CJ56-IniBaseCC!AA56,0)</f>
        <v>144197.66445506725</v>
      </c>
      <c r="BG54" s="600">
        <f>MAX((AdjBaseCC!AG$7+AdjBaseCC!AG$9)*IniBaseCC!CK56-IniBaseCC!AB56,0)</f>
        <v>68062.040350086871</v>
      </c>
      <c r="BH54" s="600">
        <f>MAX((AdjBaseCC!AH$7+AdjBaseCC!AH$9)*IniBaseCC!CL56-IniBaseCC!AC56,0)</f>
        <v>142345.29568186193</v>
      </c>
      <c r="BI54" s="600">
        <f>MAX((AdjBaseCC!AI$7+AdjBaseCC!AI$9)*IniBaseCC!CM56-IniBaseCC!AD56,0)</f>
        <v>111646.37761427683</v>
      </c>
      <c r="BJ54" s="600">
        <f>MAX((AdjBaseCC!AJ$7+AdjBaseCC!AJ$9)*IniBaseCC!CN56-IniBaseCC!AE56,0)</f>
        <v>61375.902497687377</v>
      </c>
      <c r="BK54" s="600">
        <f>MAX((AdjBaseCC!AK$7+AdjBaseCC!AK$9)*IniBaseCC!CO56-IniBaseCC!AF56,0)</f>
        <v>272383.31667361653</v>
      </c>
      <c r="BL54" s="600">
        <f>MAX((AdjBaseCC!AL$7+AdjBaseCC!AL$9)*IniBaseCC!CP56-IniBaseCC!AG56,0)</f>
        <v>54337.579732376034</v>
      </c>
      <c r="BM54" s="600">
        <f>MAX((AdjBaseCC!AM$7+AdjBaseCC!AM$9)*IniBaseCC!CQ56-IniBaseCC!AH56,0)</f>
        <v>0</v>
      </c>
      <c r="BN54" s="603">
        <f>MAX((AdjBaseCC!AN$7+AdjBaseCC!AN$9)*IniBaseCC!CR56-IniBaseCC!AI56,0)</f>
        <v>0</v>
      </c>
      <c r="BO54" s="600">
        <f>MAX((AdjBaseCC!AO$7+AdjBaseCC!AO$9)*IniBaseCC!CS56-IniBaseCC!AJ56,0)</f>
        <v>0</v>
      </c>
      <c r="BP54" s="600">
        <f>MAX((AdjBaseCC!AP$7+AdjBaseCC!AP$9)*IniBaseCC!CT56-IniBaseCC!AK56,0)</f>
        <v>0</v>
      </c>
      <c r="BQ54" s="600">
        <f>MAX((AdjBaseCC!AQ$7+AdjBaseCC!AQ$9)*IniBaseCC!CU56-IniBaseCC!AL56,0)</f>
        <v>0</v>
      </c>
      <c r="BR54" s="603">
        <f>IFERROR(BF54/SUM(BF$5:BF$182)*BR$4/IniBaseCC!CK56,0)</f>
        <v>4822.5105537730378</v>
      </c>
      <c r="BS54" s="600">
        <f>IFERROR(BG54/SUM(BG$5:BG$182)*BS$4/IniBaseCC!CL56,0)</f>
        <v>917.67364827212691</v>
      </c>
      <c r="BT54" s="600">
        <f>IFERROR(BH54/SUM(BH$5:BH$182)*BT$4/IniBaseCC!CM56,0)</f>
        <v>3879.3179696380462</v>
      </c>
      <c r="BU54" s="600">
        <f>IFERROR(BI54/SUM(BI$5:BI$182)*BU$4/IniBaseCC!CN56,0)</f>
        <v>894.15628392327994</v>
      </c>
      <c r="BV54" s="600">
        <f>IFERROR(BJ54/SUM(BJ$5:BJ$182)*BV$4/IniBaseCC!CO56,0)</f>
        <v>413.64083002600302</v>
      </c>
      <c r="BW54" s="600">
        <f>IFERROR(BK54/SUM(BK$5:BK$182)*BW$4/IniBaseCC!CP56,0)</f>
        <v>2907.6638715349582</v>
      </c>
      <c r="BX54" s="600">
        <f>IFERROR(BL54/SUM(BL$5:BL$182)*BX$4/IniBaseCC!CQ56,0)</f>
        <v>147.21617746803054</v>
      </c>
      <c r="BY54" s="603">
        <f>IFERROR(BM54/SUM(BM$5:BM$182)*BY$4/IniBaseCC!CR56,0)</f>
        <v>0</v>
      </c>
      <c r="BZ54" s="600">
        <f>IFERROR(BN54/SUM(BN$5:BN$182)*BZ$4/IniBaseCC!CS56,0)</f>
        <v>0</v>
      </c>
      <c r="CA54" s="600">
        <f>IFERROR(BO54/SUM(BO$5:BO$182)*CA$4/IniBaseCC!CT56,0)</f>
        <v>0</v>
      </c>
      <c r="CB54" s="600">
        <f>IFERROR(BP54/SUM(BP$5:BP$182)*CB$4/IniBaseCC!CU56,0)</f>
        <v>0</v>
      </c>
      <c r="CC54" s="603">
        <f>(IniBaseCC!CW56+AT54)*P54</f>
        <v>20015.971105003217</v>
      </c>
      <c r="CD54" s="600">
        <f>((IniBaseCC!CX56+AU54)-(BR54/Q54))*Q54</f>
        <v>11849.47268225776</v>
      </c>
      <c r="CE54" s="600">
        <f>((IniBaseCC!CY56+AV54)-(BS54/R54))*R54</f>
        <v>19135.009958155086</v>
      </c>
      <c r="CF54" s="600">
        <f>((IniBaseCC!CZ56+AW54)-(BT54/S54))*S54</f>
        <v>14862.009618934257</v>
      </c>
      <c r="CG54" s="600">
        <f>((IniBaseCC!DA56+AX54)-(BU54/T54))*T54</f>
        <v>18387.563837834045</v>
      </c>
      <c r="CH54" s="600">
        <f>((IniBaseCC!DB56+AY54)-(BV54/U54))*U54</f>
        <v>21228.068930456579</v>
      </c>
      <c r="CI54" s="600">
        <f>((IniBaseCC!DC56+AZ54)-(BW54/V54))*V54</f>
        <v>16993.749030749092</v>
      </c>
      <c r="CJ54" s="601">
        <f>((IniBaseCC!DD56+BA54)-(BX54/W54))*W54</f>
        <v>21771.556214231543</v>
      </c>
      <c r="CK54" s="600">
        <f>((IniBaseCC!DE56+BB54)-(BY54/Y54))*Y54</f>
        <v>32432.608243561528</v>
      </c>
      <c r="CL54" s="600">
        <f>((IniBaseCC!DF56+BC54)-(BZ54/Z54))*Z54</f>
        <v>32780.735043278262</v>
      </c>
      <c r="CM54" s="600">
        <f>((IniBaseCC!DG56+BD54)-(CA54/AA54))*AA54</f>
        <v>33359.948260010504</v>
      </c>
      <c r="CN54" s="601">
        <f>((IniBaseCC!DH56+BE54)-(CB54/AB54))*AB54</f>
        <v>33777.654316862652</v>
      </c>
      <c r="CO54" s="600">
        <f>CC54*IniBaseCC!CJ56</f>
        <v>680543.01757010934</v>
      </c>
      <c r="CP54" s="600">
        <f>IniBaseCC!CJ56*CD54</f>
        <v>402882.07119676383</v>
      </c>
      <c r="CQ54" s="600">
        <f>IniBaseCC!CK56*CE54</f>
        <v>612320.31866096274</v>
      </c>
      <c r="CR54" s="600">
        <f>IniBaseCC!CL56*CF54</f>
        <v>460722.29818696197</v>
      </c>
      <c r="CS54" s="600">
        <f>IniBaseCC!CM56*CG54</f>
        <v>606789.60664852348</v>
      </c>
      <c r="CT54" s="600">
        <f>IniBaseCC!CN56*CH54</f>
        <v>721754.34363552369</v>
      </c>
      <c r="CU54" s="600">
        <f>IniBaseCC!CO56*CI54</f>
        <v>543799.96898397093</v>
      </c>
      <c r="CV54" s="601">
        <f>IniBaseCC!CP56*CJ54</f>
        <v>544288.90535578853</v>
      </c>
      <c r="CW54" s="600">
        <f>IniBaseCC!CQ56*CK54</f>
        <v>583786.94838410756</v>
      </c>
      <c r="CX54" s="600">
        <f>IniBaseCC!CR56*CL54</f>
        <v>600950.61079866788</v>
      </c>
      <c r="CY54" s="600">
        <f>IniBaseCC!CS56*CM54</f>
        <v>622658.92725538881</v>
      </c>
      <c r="CZ54" s="600">
        <f>IniBaseCC!CT56*CN54</f>
        <v>641684.14270823903</v>
      </c>
      <c r="DA54" s="603">
        <f t="shared" si="5"/>
        <v>20015.971105003217</v>
      </c>
      <c r="DB54" s="600">
        <f t="shared" si="6"/>
        <v>11849.47268225776</v>
      </c>
      <c r="DC54" s="600">
        <f>IF(IniBaseCC!EI56&gt;IniBaseCC!EJ56,MIN((AdjBaseCC!DB54-(AdjBaseCC!$DG$1*(IniBaseCC!EI56-IniBaseCC!EJ56))),AdjBaseCC!CE54),MAX((AdjBaseCC!DB54-(AdjBaseCC!$DG$1*(IniBaseCC!EI56-IniBaseCC!EJ56))),AdjBaseCC!CE54))</f>
        <v>19135.009958155086</v>
      </c>
      <c r="DD54" s="600">
        <f>IF(IniBaseCC!EJ56&gt;IniBaseCC!EK56,MIN((AdjBaseCC!DC54-(AdjBaseCC!$DG$1*(IniBaseCC!EJ56-IniBaseCC!EK56))),AdjBaseCC!CF54),MAX((AdjBaseCC!DC54-(AdjBaseCC!$DG$1*(IniBaseCC!EJ56-IniBaseCC!EK56))),AdjBaseCC!CF54))</f>
        <v>14862.009618934257</v>
      </c>
      <c r="DE54" s="600">
        <f>IF(IniBaseCC!EK56&gt;IniBaseCC!EL56,MIN((AdjBaseCC!DD54-(AdjBaseCC!$DG$1*(IniBaseCC!EK56-IniBaseCC!EL56))),AdjBaseCC!CG54),MAX((AdjBaseCC!DD54-(AdjBaseCC!$DG$1*(IniBaseCC!EK56-IniBaseCC!EL56))),AdjBaseCC!CG54))</f>
        <v>18387.563837834045</v>
      </c>
      <c r="DF54" s="600">
        <f>IF(IniBaseCC!EL56&gt;IniBaseCC!EM56,MIN((AdjBaseCC!DE54-(AdjBaseCC!$DG$1*(IniBaseCC!EL56-IniBaseCC!EM56))),AdjBaseCC!CH54),MAX((AdjBaseCC!DE54-(AdjBaseCC!$DG$1*(IniBaseCC!EL56-IniBaseCC!EM56))),AdjBaseCC!CH54))</f>
        <v>21228.068930456579</v>
      </c>
      <c r="DG54" s="600">
        <f>IF(IniBaseCC!EM56&gt;IniBaseCC!EN56,MIN((AdjBaseCC!DF54-(AdjBaseCC!$DG$1*(IniBaseCC!EM56-IniBaseCC!EN56))),AdjBaseCC!CI54),MAX((AdjBaseCC!DF54-(AdjBaseCC!$DG$1*(IniBaseCC!EM56-IniBaseCC!EN56))),AdjBaseCC!CI54))</f>
        <v>16993.749030749092</v>
      </c>
      <c r="DH54" s="600">
        <f>IF(IniBaseCC!EN56&gt;IniBaseCC!EO56,MIN((AdjBaseCC!DG54-(AdjBaseCC!$DG$1*(IniBaseCC!EN56-IniBaseCC!EO56))),AdjBaseCC!CJ54),MAX((AdjBaseCC!DG54-(AdjBaseCC!$DG$1*(IniBaseCC!EN56-IniBaseCC!EO56))),AdjBaseCC!CJ54))</f>
        <v>21771.556214231543</v>
      </c>
      <c r="DI54" s="603">
        <f>IF(IniBaseCC!EO56&gt;IniBaseCC!EP56,MIN((AdjBaseCC!DH54-(AdjBaseCC!$DG$1*(IniBaseCC!EO56-IniBaseCC!EP56))),AdjBaseCC!CK54),MAX((AdjBaseCC!DH54-(AdjBaseCC!$DG$1*(IniBaseCC!EO56-IniBaseCC!EP56))),AdjBaseCC!CK54))</f>
        <v>32432.608243561528</v>
      </c>
      <c r="DJ54" s="600">
        <f>IF(IniBaseCC!EP56&gt;IniBaseCC!EQ56,MIN((AdjBaseCC!DI54-(AdjBaseCC!$DG$1*(IniBaseCC!EP56-IniBaseCC!EQ56))),AdjBaseCC!CL54),MAX((AdjBaseCC!DI54-(AdjBaseCC!$DG$1*(IniBaseCC!EP56-IniBaseCC!EQ56))),AdjBaseCC!CL54))</f>
        <v>32780.735043278262</v>
      </c>
      <c r="DK54" s="600">
        <f>IF(IniBaseCC!EQ56&gt;IniBaseCC!ER56,MIN((AdjBaseCC!DJ54-(AdjBaseCC!$DG$1*(IniBaseCC!EQ56-IniBaseCC!ER56))),AdjBaseCC!CM54),MAX((AdjBaseCC!DJ54-(AdjBaseCC!$DG$1*(IniBaseCC!EQ56-IniBaseCC!ER56))),AdjBaseCC!CM54))</f>
        <v>33359.948260010504</v>
      </c>
      <c r="DL54" s="600">
        <f>IF(IniBaseCC!ER56&gt;IniBaseCC!ES56,MIN((AdjBaseCC!DK54-(AdjBaseCC!$DG$1*(IniBaseCC!ER56-IniBaseCC!ES56))),AdjBaseCC!CN54),MAX((AdjBaseCC!DK54-(AdjBaseCC!$DG$1*(IniBaseCC!ER56-IniBaseCC!ES56))),AdjBaseCC!CN54))</f>
        <v>33777.654316862652</v>
      </c>
      <c r="DM54" s="603">
        <f>DA54*IniBaseCC!CJ56</f>
        <v>680543.01757010934</v>
      </c>
      <c r="DN54" s="600">
        <f>DB54*IniBaseCC!CJ56</f>
        <v>402882.07119676383</v>
      </c>
      <c r="DO54" s="600">
        <f>DC54*IniBaseCC!CK56</f>
        <v>612320.31866096274</v>
      </c>
      <c r="DP54" s="600">
        <f>DD54*IniBaseCC!CL56</f>
        <v>460722.29818696197</v>
      </c>
      <c r="DQ54" s="600">
        <f>DE54*IniBaseCC!CM56</f>
        <v>606789.60664852348</v>
      </c>
      <c r="DR54" s="600">
        <f>DF54*IniBaseCC!CN56</f>
        <v>721754.34363552369</v>
      </c>
      <c r="DS54" s="600">
        <f>DG54*IniBaseCC!CO56</f>
        <v>543799.96898397093</v>
      </c>
      <c r="DT54" s="600">
        <f>DH54*IniBaseCC!CP56</f>
        <v>544288.90535578853</v>
      </c>
      <c r="DU54" s="603">
        <f>DI54*IniBaseCC!CQ56</f>
        <v>583786.94838410756</v>
      </c>
      <c r="DV54" s="600">
        <f>DJ54*IniBaseCC!CR56</f>
        <v>600950.61079866788</v>
      </c>
      <c r="DW54" s="600">
        <f>DK54*IniBaseCC!CS56</f>
        <v>622658.92725538881</v>
      </c>
      <c r="DX54" s="601">
        <f>DL54*IniBaseCC!CT56</f>
        <v>641684.14270823903</v>
      </c>
      <c r="DZ54" s="60" t="s">
        <v>49</v>
      </c>
      <c r="EA54" s="68">
        <f t="shared" si="7"/>
        <v>0.80082493098078411</v>
      </c>
      <c r="EB54" s="373">
        <f>IFERROR(AdjBaseCC!CO54/IniBaseCC!AA56,"")</f>
        <v>0.97659059772766443</v>
      </c>
      <c r="EC54" s="373">
        <f>IFERROR(AdjBaseCC!CP54/IniBaseCC!AB56,"")</f>
        <v>0.53083369395366009</v>
      </c>
      <c r="ED54" s="373">
        <f>IFERROR(AdjBaseCC!CQ54/IniBaseCC!AC56,"")</f>
        <v>0.92490067603413506</v>
      </c>
      <c r="EE54" s="373">
        <f>IFERROR(AdjBaseCC!CR54/IniBaseCC!AD56,"")</f>
        <v>0.61816860572890175</v>
      </c>
      <c r="EF54" s="373">
        <f>IFERROR(AdjBaseCC!CS54/IniBaseCC!AE56,"")</f>
        <v>0.71566433806227547</v>
      </c>
      <c r="EG54" s="373">
        <f>IFERROR(AdjBaseCC!CT54/IniBaseCC!AF56,"")</f>
        <v>1.214557341124948</v>
      </c>
      <c r="EH54" s="374">
        <f t="shared" si="8"/>
        <v>0.85344140649993849</v>
      </c>
      <c r="EI54" s="373">
        <f>IFERROR(CU54/IniBaseCC!AG56,"")</f>
        <v>0.8599789812521581</v>
      </c>
      <c r="EJ54" s="373">
        <f>IFERROR(CW54/IniBaseCC!AI56,"")</f>
        <v>0.8481988409151463</v>
      </c>
      <c r="EK54" s="373">
        <f>IFERROR(CX54/IniBaseCC!AJ56,"")</f>
        <v>0.84813755516732625</v>
      </c>
      <c r="EL54" s="373">
        <f>IFERROR(CY54/IniBaseCC!AK56,"")</f>
        <v>0.85431514420351218</v>
      </c>
      <c r="EM54" s="375">
        <f>IFERROR(CZ54/IniBaseCC!AL56,"")</f>
        <v>0.85657651096154974</v>
      </c>
      <c r="FH54" s="196"/>
    </row>
    <row r="55" spans="1:164" s="118" customFormat="1" x14ac:dyDescent="0.25">
      <c r="A55" s="107">
        <v>54</v>
      </c>
      <c r="B55" s="60" t="s">
        <v>50</v>
      </c>
      <c r="C55" s="157">
        <v>228.0594691</v>
      </c>
      <c r="D55" s="158">
        <v>209.53972970000001</v>
      </c>
      <c r="E55" s="158">
        <v>223.868684</v>
      </c>
      <c r="F55" s="158">
        <v>200.32579319999999</v>
      </c>
      <c r="G55" s="158">
        <v>209.4221063</v>
      </c>
      <c r="H55" s="158">
        <v>208.41444910000001</v>
      </c>
      <c r="I55" s="158">
        <v>200.7625267</v>
      </c>
      <c r="J55" s="158">
        <v>209.29089407630926</v>
      </c>
      <c r="K55" s="158">
        <v>206.1060803001069</v>
      </c>
      <c r="L55" s="157">
        <f t="shared" si="25"/>
        <v>200.08632687760382</v>
      </c>
      <c r="M55" s="158">
        <f t="shared" si="25"/>
        <v>197.97493153142568</v>
      </c>
      <c r="N55" s="159">
        <f t="shared" si="25"/>
        <v>195.86353618524845</v>
      </c>
      <c r="O55" s="158"/>
      <c r="P55" s="564">
        <f>INDEX(EquitySolution!$V$13:$BT$173,ROW(51:51),(1+EquitySolution!$CB$12))</f>
        <v>0.86050963351730636</v>
      </c>
      <c r="Q55" s="69">
        <f>INDEX(EquitySolution!$V$13:$BT$173,ROW(51:51),(1+EquitySolution!$CB$12))</f>
        <v>0.86050963351730636</v>
      </c>
      <c r="R55" s="300">
        <f>INDEX(EquitySolution!$V$13:$BT$173,ROW(51:51),(1+EquitySolution!$CB$12)+2)</f>
        <v>0.88586731177920031</v>
      </c>
      <c r="S55" s="300">
        <f>INDEX(EquitySolution!$V$13:$BT$173,ROW(51:51),(1+EquitySolution!$CB$12)+3)</f>
        <v>0.8951355419088769</v>
      </c>
      <c r="T55" s="300">
        <f>INDEX(EquitySolution!$V$13:$BT$173,ROW(51:51),(1+EquitySolution!$CB$12)+4)</f>
        <v>0.88796459618973689</v>
      </c>
      <c r="U55" s="300">
        <f>INDEX(EquitySolution!$V$13:$BT$173,ROW(51:51),(1+EquitySolution!$CB$12)+5)</f>
        <v>0.89974666963793259</v>
      </c>
      <c r="V55" s="2">
        <f>INDEX(EquitySolution!$V$13:$BT$173,ROW(51:51),(1+EquitySolution!$CB$12)+6)</f>
        <v>0.89519440670801298</v>
      </c>
      <c r="W55" s="2">
        <f>INDEX(EquitySolution!$V$13:$BT$173,ROW(51:51),(1+EquitySolution!$CB$12)+6)</f>
        <v>0.89519440670801298</v>
      </c>
      <c r="X55" s="2">
        <f>INDEX(EquitySolution!$V$13:$BT$173,ROW(51:51),(1+EquitySolution!$CB$12)+6)</f>
        <v>0.89519440670801298</v>
      </c>
      <c r="Y55" s="567">
        <f>INDEX(EquitySolution!$V$13:$BT$173,ROW(51:51),(1+EquitySolution!$CB$12)+7)</f>
        <v>0.89569869019816972</v>
      </c>
      <c r="Z55" s="372">
        <f>INDEX(EquitySolution!$V$13:$BT$173,ROW(51:51),(1+EquitySolution!$CB$12)+8)</f>
        <v>0.89952810573182607</v>
      </c>
      <c r="AA55" s="372">
        <f>INDEX(EquitySolution!$V$13:$BT$173,ROW(51:51),(1+EquitySolution!$CB$12)+9)</f>
        <v>0.90121054444407034</v>
      </c>
      <c r="AB55" s="371">
        <f>INDEX(EquitySolution!$V$13:$BT$173,ROW(51:51),(1+EquitySolution!$CB$12)+10)</f>
        <v>0.89685391667298586</v>
      </c>
      <c r="AS55" s="60" t="s">
        <v>50</v>
      </c>
      <c r="AT55" s="600">
        <v>0</v>
      </c>
      <c r="AU55" s="600">
        <f>MAX(-(AdjBaseCC!$BU$1),(IniBaseCC!DW57-AF$9+IniBaseCC!DK57-AdjBaseCC!AF$7))</f>
        <v>-1944.3859974860807</v>
      </c>
      <c r="AV55" s="600">
        <f>MAX(-(AdjBaseCC!$BU$1),(IniBaseCC!DX57-AG$9+IniBaseCC!DL57-AdjBaseCC!AG$7))</f>
        <v>-2566.855767616772</v>
      </c>
      <c r="AW55" s="600">
        <f>MAX(-(AdjBaseCC!$BU$1),(IniBaseCC!DY57-AH$9+IniBaseCC!DM57-AdjBaseCC!AH$7))</f>
        <v>-1186.5525837885916</v>
      </c>
      <c r="AX55" s="600">
        <f>MAX(-(AdjBaseCC!$BU$1),(IniBaseCC!DZ57-AI$9+IniBaseCC!DN57-AdjBaseCC!AI$7))</f>
        <v>-642.53034474706237</v>
      </c>
      <c r="AY55" s="600">
        <f>MAX(-(AdjBaseCC!$BU$1),(IniBaseCC!EA57-AJ$9+IniBaseCC!DO57-AdjBaseCC!AJ$7))</f>
        <v>-1445.5117902653774</v>
      </c>
      <c r="AZ55" s="600">
        <f>MAX(-(AdjBaseCC!$BU$1),(IniBaseCC!EB57-AK$9+IniBaseCC!DP57-AdjBaseCC!AK$7))</f>
        <v>-713.33303219314075</v>
      </c>
      <c r="BA55" s="601">
        <f>MAX(-(AdjBaseCC!$BU$1),(IniBaseCC!EC57-AL$9+IniBaseCC!DQ57-AdjBaseCC!AL$7))</f>
        <v>-1793.2804747864595</v>
      </c>
      <c r="BB55" s="600">
        <f>MAX(-(AdjBaseCC!$BU$1),(IniBaseCC!ED57-AM$9+IniBaseCC!DR57-AdjBaseCC!AM$7))</f>
        <v>-1170.1563200485821</v>
      </c>
      <c r="BC55" s="600">
        <f>MAX(-(AdjBaseCC!$BU$1),(IniBaseCC!EE57-AN$9+IniBaseCC!DS57-AdjBaseCC!AN$7))</f>
        <v>-1180.3248963140315</v>
      </c>
      <c r="BD55" s="600">
        <f>MAX(-(AdjBaseCC!$BU$1),(IniBaseCC!EF57-AO$9+IniBaseCC!DT57-AdjBaseCC!AO$7))</f>
        <v>-1190.1312556841274</v>
      </c>
      <c r="BE55" s="601">
        <f>MAX(-(AdjBaseCC!$BU$1),(IniBaseCC!EG57-AP$9+IniBaseCC!DU57-AdjBaseCC!AP$7))</f>
        <v>-1199.594413387314</v>
      </c>
      <c r="BF55" s="600">
        <f>MAX((AdjBaseCC!AF$7+AdjBaseCC!AF$9)*IniBaseCC!CJ57-IniBaseCC!AA57,0)</f>
        <v>1294961.0743257292</v>
      </c>
      <c r="BG55" s="600">
        <f>MAX((AdjBaseCC!AG$7+AdjBaseCC!AG$9)*IniBaseCC!CK57-IniBaseCC!AB57,0)</f>
        <v>1730060.787373703</v>
      </c>
      <c r="BH55" s="600">
        <f>MAX((AdjBaseCC!AH$7+AdjBaseCC!AH$9)*IniBaseCC!CL57-IniBaseCC!AC57,0)</f>
        <v>730916.39161377214</v>
      </c>
      <c r="BI55" s="600">
        <f>MAX((AdjBaseCC!AI$7+AdjBaseCC!AI$9)*IniBaseCC!CM57-IniBaseCC!AD57,0)</f>
        <v>389373.3889167197</v>
      </c>
      <c r="BJ55" s="600">
        <f>MAX((AdjBaseCC!AJ$7+AdjBaseCC!AJ$9)*IniBaseCC!CN57-IniBaseCC!AE57,0)</f>
        <v>887544.23922294378</v>
      </c>
      <c r="BK55" s="600">
        <f>MAX((AdjBaseCC!AK$7+AdjBaseCC!AK$9)*IniBaseCC!CO57-IniBaseCC!AF57,0)</f>
        <v>440126.48086316884</v>
      </c>
      <c r="BL55" s="600">
        <f>MAX((AdjBaseCC!AL$7+AdjBaseCC!AL$9)*IniBaseCC!CP57-IniBaseCC!AG57,0)</f>
        <v>1149492.7843381204</v>
      </c>
      <c r="BM55" s="600">
        <f>MAX((AdjBaseCC!AM$7+AdjBaseCC!AM$9)*IniBaseCC!CQ57-IniBaseCC!AH57,0)</f>
        <v>754750.82643133402</v>
      </c>
      <c r="BN55" s="603">
        <f>MAX((AdjBaseCC!AN$7+AdjBaseCC!AN$9)*IniBaseCC!CR57-IniBaseCC!AI57,0)</f>
        <v>775369.78037827462</v>
      </c>
      <c r="BO55" s="600">
        <f>MAX((AdjBaseCC!AO$7+AdjBaseCC!AO$9)*IniBaseCC!CS57-IniBaseCC!AJ57,0)</f>
        <v>795988.73432519287</v>
      </c>
      <c r="BP55" s="600">
        <f>MAX((AdjBaseCC!AP$7+AdjBaseCC!AP$9)*IniBaseCC!CT57-IniBaseCC!AK57,0)</f>
        <v>816607.68827211484</v>
      </c>
      <c r="BQ55" s="600">
        <f>MAX((AdjBaseCC!AQ$7+AdjBaseCC!AQ$9)*IniBaseCC!CU57-IniBaseCC!AL57,0)</f>
        <v>837226.64221902564</v>
      </c>
      <c r="BR55" s="603">
        <f>IFERROR(BF55/SUM(BF$5:BF$182)*BR$4/IniBaseCC!CK57,0)</f>
        <v>2056.182962590537</v>
      </c>
      <c r="BS55" s="600">
        <f>IFERROR(BG55/SUM(BG$5:BG$182)*BS$4/IniBaseCC!CL57,0)</f>
        <v>1173.8852374489504</v>
      </c>
      <c r="BT55" s="600">
        <f>IFERROR(BH55/SUM(BH$5:BH$182)*BT$4/IniBaseCC!CM57,0)</f>
        <v>1084.7290635317452</v>
      </c>
      <c r="BU55" s="600">
        <f>IFERROR(BI55/SUM(BI$5:BI$182)*BU$4/IniBaseCC!CN57,0)</f>
        <v>172.68141912222012</v>
      </c>
      <c r="BV55" s="600">
        <f>IFERROR(BJ55/SUM(BJ$5:BJ$182)*BV$4/IniBaseCC!CO57,0)</f>
        <v>310.22752885681393</v>
      </c>
      <c r="BW55" s="600">
        <f>IFERROR(BK55/SUM(BK$5:BK$182)*BW$4/IniBaseCC!CP57,0)</f>
        <v>183.24122016259</v>
      </c>
      <c r="BX55" s="600">
        <f>IFERROR(BL55/SUM(BL$5:BL$182)*BX$4/IniBaseCC!CQ57,0)</f>
        <v>86.910907821568514</v>
      </c>
      <c r="BY55" s="603">
        <f>IFERROR(BM55/SUM(BM$5:BM$182)*BY$4/IniBaseCC!CR57,0)</f>
        <v>41.238656729241903</v>
      </c>
      <c r="BZ55" s="600">
        <f>IFERROR(BN55/SUM(BN$5:BN$182)*BZ$4/IniBaseCC!CS57,0)</f>
        <v>366.94466792835721</v>
      </c>
      <c r="CA55" s="600">
        <f>IFERROR(BO55/SUM(BO$5:BO$182)*CA$4/IniBaseCC!CT57,0)</f>
        <v>351.39328103554732</v>
      </c>
      <c r="CB55" s="600">
        <f>IFERROR(BP55/SUM(BP$5:BP$182)*CB$4/IniBaseCC!CU57,0)</f>
        <v>289.73931046129024</v>
      </c>
      <c r="CC55" s="603">
        <f>(IniBaseCC!CW57+AT55)*P55</f>
        <v>20602.868951617453</v>
      </c>
      <c r="CD55" s="600">
        <f>((IniBaseCC!CX57+AU55)-(BR55/Q55))*Q55</f>
        <v>16873.523106913985</v>
      </c>
      <c r="CE55" s="600">
        <f>((IniBaseCC!CY57+AV55)-(BS55/R55))*R55</f>
        <v>18727.94397757576</v>
      </c>
      <c r="CF55" s="600">
        <f>((IniBaseCC!CZ57+AW55)-(BT55/S55))*S55</f>
        <v>20362.479253959351</v>
      </c>
      <c r="CG55" s="600">
        <f>((IniBaseCC!DA57+AX55)-(BU55/T55))*T55</f>
        <v>21662.272252071623</v>
      </c>
      <c r="CH55" s="600">
        <f>((IniBaseCC!DB57+AY55)-(BV55/U55))*U55</f>
        <v>21825.889173434862</v>
      </c>
      <c r="CI55" s="600">
        <f>((IniBaseCC!DC57+AZ55)-(BW55/V55))*V55</f>
        <v>22882.359881038887</v>
      </c>
      <c r="CJ55" s="601">
        <f>((IniBaseCC!DD57+BA55)-(BX55/W55))*W55</f>
        <v>22416.718869561559</v>
      </c>
      <c r="CK55" s="600">
        <f>((IniBaseCC!DE57+BB55)-(BY55/Y55))*Y55</f>
        <v>23229.760528113096</v>
      </c>
      <c r="CL55" s="600">
        <f>((IniBaseCC!DF57+BC55)-(BZ55/Z55))*Z55</f>
        <v>23330.23189935468</v>
      </c>
      <c r="CM55" s="600">
        <f>((IniBaseCC!DG57+BD55)-(CA55/AA55))*AA55</f>
        <v>23705.743746806478</v>
      </c>
      <c r="CN55" s="601">
        <f>((IniBaseCC!DH57+BE55)-(CB55/AB55))*AB55</f>
        <v>23954.21997662916</v>
      </c>
      <c r="CO55" s="600">
        <f>CC55*IniBaseCC!CJ57</f>
        <v>13721510.721777223</v>
      </c>
      <c r="CP55" s="600">
        <f>IniBaseCC!CJ57*CD55</f>
        <v>11237766.389204714</v>
      </c>
      <c r="CQ55" s="600">
        <f>IniBaseCC!CK57*CE55</f>
        <v>12622634.240886062</v>
      </c>
      <c r="CR55" s="600">
        <f>IniBaseCC!CL57*CF55</f>
        <v>12543287.220438961</v>
      </c>
      <c r="CS55" s="600">
        <f>IniBaseCC!CM57*CG55</f>
        <v>13127336.984755404</v>
      </c>
      <c r="CT55" s="600">
        <f>IniBaseCC!CN57*CH55</f>
        <v>13401095.952489005</v>
      </c>
      <c r="CU55" s="600">
        <f>IniBaseCC!CO57*CI55</f>
        <v>14118416.046600994</v>
      </c>
      <c r="CV55" s="601">
        <f>IniBaseCC!CP57*CJ55</f>
        <v>14369116.795388959</v>
      </c>
      <c r="CW55" s="600">
        <f>IniBaseCC!CQ57*CK55</f>
        <v>14983195.540632946</v>
      </c>
      <c r="CX55" s="600">
        <f>IniBaseCC!CR57*CL55</f>
        <v>15325913.09432484</v>
      </c>
      <c r="CY55" s="600">
        <f>IniBaseCC!CS57*CM55</f>
        <v>15854978.071650634</v>
      </c>
      <c r="CZ55" s="600">
        <f>IniBaseCC!CT57*CN55</f>
        <v>16306511.585229503</v>
      </c>
      <c r="DA55" s="603">
        <f t="shared" si="5"/>
        <v>20602.868951617453</v>
      </c>
      <c r="DB55" s="600">
        <f t="shared" si="6"/>
        <v>16873.523106913985</v>
      </c>
      <c r="DC55" s="600">
        <f>IF(IniBaseCC!EI57&gt;IniBaseCC!EJ57,MIN((AdjBaseCC!DB55-(AdjBaseCC!$DG$1*(IniBaseCC!EI57-IniBaseCC!EJ57))),AdjBaseCC!CE55),MAX((AdjBaseCC!DB55-(AdjBaseCC!$DG$1*(IniBaseCC!EI57-IniBaseCC!EJ57))),AdjBaseCC!CE55))</f>
        <v>18727.94397757576</v>
      </c>
      <c r="DD55" s="600">
        <f>IF(IniBaseCC!EJ57&gt;IniBaseCC!EK57,MIN((AdjBaseCC!DC55-(AdjBaseCC!$DG$1*(IniBaseCC!EJ57-IniBaseCC!EK57))),AdjBaseCC!CF55),MAX((AdjBaseCC!DC55-(AdjBaseCC!$DG$1*(IniBaseCC!EJ57-IniBaseCC!EK57))),AdjBaseCC!CF55))</f>
        <v>20362.479253959351</v>
      </c>
      <c r="DE55" s="600">
        <f>IF(IniBaseCC!EK57&gt;IniBaseCC!EL57,MIN((AdjBaseCC!DD55-(AdjBaseCC!$DG$1*(IniBaseCC!EK57-IniBaseCC!EL57))),AdjBaseCC!CG55),MAX((AdjBaseCC!DD55-(AdjBaseCC!$DG$1*(IniBaseCC!EK57-IniBaseCC!EL57))),AdjBaseCC!CG55))</f>
        <v>21662.272252071623</v>
      </c>
      <c r="DF55" s="600">
        <f>IF(IniBaseCC!EL57&gt;IniBaseCC!EM57,MIN((AdjBaseCC!DE55-(AdjBaseCC!$DG$1*(IniBaseCC!EL57-IniBaseCC!EM57))),AdjBaseCC!CH55),MAX((AdjBaseCC!DE55-(AdjBaseCC!$DG$1*(IniBaseCC!EL57-IniBaseCC!EM57))),AdjBaseCC!CH55))</f>
        <v>21660.125979455763</v>
      </c>
      <c r="DG55" s="600">
        <f>IF(IniBaseCC!EM57&gt;IniBaseCC!EN57,MIN((AdjBaseCC!DF55-(AdjBaseCC!$DG$1*(IniBaseCC!EM57-IniBaseCC!EN57))),AdjBaseCC!CI55),MAX((AdjBaseCC!DF55-(AdjBaseCC!$DG$1*(IniBaseCC!EM57-IniBaseCC!EN57))),AdjBaseCC!CI55))</f>
        <v>22882.359881038887</v>
      </c>
      <c r="DH55" s="600">
        <f>IF(IniBaseCC!EN57&gt;IniBaseCC!EO57,MIN((AdjBaseCC!DG55-(AdjBaseCC!$DG$1*(IniBaseCC!EN57-IniBaseCC!EO57))),AdjBaseCC!CJ55),MAX((AdjBaseCC!DG55-(AdjBaseCC!$DG$1*(IniBaseCC!EN57-IniBaseCC!EO57))),AdjBaseCC!CJ55))</f>
        <v>22416.718869561559</v>
      </c>
      <c r="DI55" s="603">
        <f>IF(IniBaseCC!EO57&gt;IniBaseCC!EP57,MIN((AdjBaseCC!DH55-(AdjBaseCC!$DG$1*(IniBaseCC!EO57-IniBaseCC!EP57))),AdjBaseCC!CK55),MAX((AdjBaseCC!DH55-(AdjBaseCC!$DG$1*(IniBaseCC!EO57-IniBaseCC!EP57))),AdjBaseCC!CK55))</f>
        <v>23229.760528113096</v>
      </c>
      <c r="DJ55" s="600">
        <f>IF(IniBaseCC!EP57&gt;IniBaseCC!EQ57,MIN((AdjBaseCC!DI55-(AdjBaseCC!$DG$1*(IniBaseCC!EP57-IniBaseCC!EQ57))),AdjBaseCC!CL55),MAX((AdjBaseCC!DI55-(AdjBaseCC!$DG$1*(IniBaseCC!EP57-IniBaseCC!EQ57))),AdjBaseCC!CL55))</f>
        <v>23330.23189935468</v>
      </c>
      <c r="DK55" s="600">
        <f>IF(IniBaseCC!EQ57&gt;IniBaseCC!ER57,MIN((AdjBaseCC!DJ55-(AdjBaseCC!$DG$1*(IniBaseCC!EQ57-IniBaseCC!ER57))),AdjBaseCC!CM55),MAX((AdjBaseCC!DJ55-(AdjBaseCC!$DG$1*(IniBaseCC!EQ57-IniBaseCC!ER57))),AdjBaseCC!CM55))</f>
        <v>23705.743746806478</v>
      </c>
      <c r="DL55" s="600">
        <f>IF(IniBaseCC!ER57&gt;IniBaseCC!ES57,MIN((AdjBaseCC!DK55-(AdjBaseCC!$DG$1*(IniBaseCC!ER57-IniBaseCC!ES57))),AdjBaseCC!CN55),MAX((AdjBaseCC!DK55-(AdjBaseCC!$DG$1*(IniBaseCC!ER57-IniBaseCC!ES57))),AdjBaseCC!CN55))</f>
        <v>23954.21997662916</v>
      </c>
      <c r="DM55" s="603">
        <f>DA55*IniBaseCC!CJ57</f>
        <v>13721510.721777223</v>
      </c>
      <c r="DN55" s="600">
        <f>DB55*IniBaseCC!CJ57</f>
        <v>11237766.389204714</v>
      </c>
      <c r="DO55" s="600">
        <f>DC55*IniBaseCC!CK57</f>
        <v>12622634.240886062</v>
      </c>
      <c r="DP55" s="600">
        <f>DD55*IniBaseCC!CL57</f>
        <v>12543287.220438961</v>
      </c>
      <c r="DQ55" s="600">
        <f>DE55*IniBaseCC!CM57</f>
        <v>13127336.984755404</v>
      </c>
      <c r="DR55" s="600">
        <f>DF55*IniBaseCC!CN57</f>
        <v>13299317.351385837</v>
      </c>
      <c r="DS55" s="600">
        <f>DG55*IniBaseCC!CO57</f>
        <v>14118416.046600994</v>
      </c>
      <c r="DT55" s="600">
        <f>DH55*IniBaseCC!CP57</f>
        <v>14369116.795388959</v>
      </c>
      <c r="DU55" s="603">
        <f>DI55*IniBaseCC!CQ57</f>
        <v>14983195.540632946</v>
      </c>
      <c r="DV55" s="600">
        <f>DJ55*IniBaseCC!CR57</f>
        <v>15325913.09432484</v>
      </c>
      <c r="DW55" s="600">
        <f>DK55*IniBaseCC!CS57</f>
        <v>15854978.071650634</v>
      </c>
      <c r="DX55" s="601">
        <f>DL55*IniBaseCC!CT57</f>
        <v>16306511.585229503</v>
      </c>
      <c r="DZ55" s="60" t="s">
        <v>50</v>
      </c>
      <c r="EA55" s="68">
        <f t="shared" si="7"/>
        <v>0.80599409669302402</v>
      </c>
      <c r="EB55" s="373">
        <f>IFERROR(AdjBaseCC!CO55/IniBaseCC!AA57,"")</f>
        <v>0.9039324851122652</v>
      </c>
      <c r="EC55" s="373">
        <f>IFERROR(AdjBaseCC!CP55/IniBaseCC!AB57,"")</f>
        <v>0.71627803977718529</v>
      </c>
      <c r="ED55" s="373">
        <f>IFERROR(AdjBaseCC!CQ55/IniBaseCC!AC57,"")</f>
        <v>0.82755211742166435</v>
      </c>
      <c r="EE55" s="373">
        <f>IFERROR(AdjBaseCC!CR55/IniBaseCC!AD57,"")</f>
        <v>0.81729522202671678</v>
      </c>
      <c r="EF55" s="373">
        <f>IFERROR(AdjBaseCC!CS55/IniBaseCC!AE57,"")</f>
        <v>0.84516108830386216</v>
      </c>
      <c r="EG55" s="373">
        <f>IFERROR(AdjBaseCC!CT55/IniBaseCC!AF57,"")</f>
        <v>0.82368401593569185</v>
      </c>
      <c r="EH55" s="374">
        <f t="shared" si="8"/>
        <v>0.85175899866445692</v>
      </c>
      <c r="EI55" s="373">
        <f>IFERROR(CU55/IniBaseCC!AG57,"")</f>
        <v>0.85790012597726173</v>
      </c>
      <c r="EJ55" s="373">
        <f>IFERROR(CW55/IniBaseCC!AI57,"")</f>
        <v>0.85222277948722647</v>
      </c>
      <c r="EK55" s="373">
        <f>IFERROR(CX55/IniBaseCC!AJ57,"")</f>
        <v>0.84644234979187893</v>
      </c>
      <c r="EL55" s="373">
        <f>IFERROR(CY55/IniBaseCC!AK57,"")</f>
        <v>0.85098954824004169</v>
      </c>
      <c r="EM55" s="375">
        <f>IFERROR(CZ55/IniBaseCC!AL57,"")</f>
        <v>0.8512401898258759</v>
      </c>
      <c r="FH55" s="196"/>
    </row>
    <row r="56" spans="1:164" s="118" customFormat="1" x14ac:dyDescent="0.25">
      <c r="A56" s="107" t="s">
        <v>502</v>
      </c>
      <c r="B56" s="60" t="s">
        <v>51</v>
      </c>
      <c r="C56" s="157">
        <v>204.99872780000001</v>
      </c>
      <c r="D56" s="158">
        <v>207.33689240000001</v>
      </c>
      <c r="E56" s="158">
        <v>206.8299591</v>
      </c>
      <c r="F56" s="158">
        <v>199.16530829999999</v>
      </c>
      <c r="G56" s="158">
        <v>193.76883770000001</v>
      </c>
      <c r="H56" s="158">
        <v>192.6546342</v>
      </c>
      <c r="I56" s="158">
        <v>189.31271820000001</v>
      </c>
      <c r="J56" s="158">
        <v>201.09149574221237</v>
      </c>
      <c r="K56" s="158">
        <v>198.69601164080368</v>
      </c>
      <c r="L56" s="157">
        <f t="shared" si="25"/>
        <v>192.19282524448954</v>
      </c>
      <c r="M56" s="158">
        <f t="shared" si="25"/>
        <v>190.76795506932058</v>
      </c>
      <c r="N56" s="159">
        <f t="shared" si="25"/>
        <v>189.34308489415116</v>
      </c>
      <c r="O56" s="158"/>
      <c r="P56" s="564">
        <f>INDEX(EquitySolution!$V$13:$BT$173,ROW(52:52),(1+EquitySolution!$CB$12))</f>
        <v>0.86801742372898649</v>
      </c>
      <c r="Q56" s="69">
        <f>INDEX(EquitySolution!$V$13:$BT$173,ROW(52:52),(1+EquitySolution!$CB$12))</f>
        <v>0.86801742372898649</v>
      </c>
      <c r="R56" s="300">
        <f>INDEX(EquitySolution!$V$13:$BT$173,ROW(52:52),(1+EquitySolution!$CB$12)+2)</f>
        <v>0.89740809281898837</v>
      </c>
      <c r="S56" s="300">
        <f>INDEX(EquitySolution!$V$13:$BT$173,ROW(52:52),(1+EquitySolution!$CB$12)+3)</f>
        <v>0.89623795499329828</v>
      </c>
      <c r="T56" s="300">
        <f>INDEX(EquitySolution!$V$13:$BT$173,ROW(52:52),(1+EquitySolution!$CB$12)+4)</f>
        <v>0.89649165048994206</v>
      </c>
      <c r="U56" s="300">
        <f>INDEX(EquitySolution!$V$13:$BT$173,ROW(52:52),(1+EquitySolution!$CB$12)+5)</f>
        <v>0.90032743596962383</v>
      </c>
      <c r="V56" s="2">
        <f>INDEX(EquitySolution!$V$13:$BT$173,ROW(52:52),(1+EquitySolution!$CB$12)+6)</f>
        <v>0.90302810741691397</v>
      </c>
      <c r="W56" s="2">
        <f>INDEX(EquitySolution!$V$13:$BT$173,ROW(52:52),(1+EquitySolution!$CB$12)+6)</f>
        <v>0.90302810741691397</v>
      </c>
      <c r="X56" s="2">
        <f>INDEX(EquitySolution!$V$13:$BT$173,ROW(52:52),(1+EquitySolution!$CB$12)+6)</f>
        <v>0.90302810741691397</v>
      </c>
      <c r="Y56" s="567">
        <f>INDEX(EquitySolution!$V$13:$BT$173,ROW(52:52),(1+EquitySolution!$CB$12)+7)</f>
        <v>0.90358571215563344</v>
      </c>
      <c r="Z56" s="372">
        <f>INDEX(EquitySolution!$V$13:$BT$173,ROW(52:52),(1+EquitySolution!$CB$12)+8)</f>
        <v>0.90525817880827164</v>
      </c>
      <c r="AA56" s="372">
        <f>INDEX(EquitySolution!$V$13:$BT$173,ROW(52:52),(1+EquitySolution!$CB$12)+9)</f>
        <v>0.90673133741030931</v>
      </c>
      <c r="AB56" s="371">
        <f>INDEX(EquitySolution!$V$13:$BT$173,ROW(52:52),(1+EquitySolution!$CB$12)+10)</f>
        <v>0.90056229615542749</v>
      </c>
      <c r="AS56" s="60" t="s">
        <v>51</v>
      </c>
      <c r="AT56" s="600">
        <v>0</v>
      </c>
      <c r="AU56" s="600">
        <f>MAX(-(AdjBaseCC!$BU$1),(IniBaseCC!DW58-AF$9+IniBaseCC!DK58-AdjBaseCC!AF$7))</f>
        <v>-4000</v>
      </c>
      <c r="AV56" s="600">
        <f>MAX(-(AdjBaseCC!$BU$1),(IniBaseCC!DX58-AG$9+IniBaseCC!DL58-AdjBaseCC!AG$7))</f>
        <v>-4000</v>
      </c>
      <c r="AW56" s="600">
        <f>MAX(-(AdjBaseCC!$BU$1),(IniBaseCC!DY58-AH$9+IniBaseCC!DM58-AdjBaseCC!AH$7))</f>
        <v>-4000</v>
      </c>
      <c r="AX56" s="600">
        <f>MAX(-(AdjBaseCC!$BU$1),(IniBaseCC!DZ58-AI$9+IniBaseCC!DN58-AdjBaseCC!AI$7))</f>
        <v>-4000</v>
      </c>
      <c r="AY56" s="600">
        <f>MAX(-(AdjBaseCC!$BU$1),(IniBaseCC!EA58-AJ$9+IniBaseCC!DO58-AdjBaseCC!AJ$7))</f>
        <v>-4000</v>
      </c>
      <c r="AZ56" s="600">
        <f>MAX(-(AdjBaseCC!$BU$1),(IniBaseCC!EB58-AK$9+IniBaseCC!DP58-AdjBaseCC!AK$7))</f>
        <v>-4000</v>
      </c>
      <c r="BA56" s="601">
        <f>MAX(-(AdjBaseCC!$BU$1),(IniBaseCC!EC58-AL$9+IniBaseCC!DQ58-AdjBaseCC!AL$7))</f>
        <v>-4000</v>
      </c>
      <c r="BB56" s="600">
        <f>MAX(-(AdjBaseCC!$BU$1),(IniBaseCC!ED58-AM$9+IniBaseCC!DR58-AdjBaseCC!AM$7))</f>
        <v>-4000</v>
      </c>
      <c r="BC56" s="600">
        <f>MAX(-(AdjBaseCC!$BU$1),(IniBaseCC!EE58-AN$9+IniBaseCC!DS58-AdjBaseCC!AN$7))</f>
        <v>-4000</v>
      </c>
      <c r="BD56" s="600">
        <f>MAX(-(AdjBaseCC!$BU$1),(IniBaseCC!EF58-AO$9+IniBaseCC!DT58-AdjBaseCC!AO$7))</f>
        <v>-4000</v>
      </c>
      <c r="BE56" s="601">
        <f>MAX(-(AdjBaseCC!$BU$1),(IniBaseCC!EG58-AP$9+IniBaseCC!DU58-AdjBaseCC!AP$7))</f>
        <v>-4000</v>
      </c>
      <c r="BF56" s="600">
        <f>MAX((AdjBaseCC!AF$7+AdjBaseCC!AF$9)*IniBaseCC!CJ58-IniBaseCC!AA58,0)</f>
        <v>0</v>
      </c>
      <c r="BG56" s="600">
        <f>MAX((AdjBaseCC!AG$7+AdjBaseCC!AG$9)*IniBaseCC!CK58-IniBaseCC!AB58,0)</f>
        <v>0</v>
      </c>
      <c r="BH56" s="600">
        <f>MAX((AdjBaseCC!AH$7+AdjBaseCC!AH$9)*IniBaseCC!CL58-IniBaseCC!AC58,0)</f>
        <v>0</v>
      </c>
      <c r="BI56" s="600">
        <f>MAX((AdjBaseCC!AI$7+AdjBaseCC!AI$9)*IniBaseCC!CM58-IniBaseCC!AD58,0)</f>
        <v>0</v>
      </c>
      <c r="BJ56" s="600">
        <f>MAX((AdjBaseCC!AJ$7+AdjBaseCC!AJ$9)*IniBaseCC!CN58-IniBaseCC!AE58,0)</f>
        <v>0</v>
      </c>
      <c r="BK56" s="600">
        <f>MAX((AdjBaseCC!AK$7+AdjBaseCC!AK$9)*IniBaseCC!CO58-IniBaseCC!AF58,0)</f>
        <v>0</v>
      </c>
      <c r="BL56" s="600">
        <f>MAX((AdjBaseCC!AL$7+AdjBaseCC!AL$9)*IniBaseCC!CP58-IniBaseCC!AG58,0)</f>
        <v>0</v>
      </c>
      <c r="BM56" s="600">
        <f>MAX((AdjBaseCC!AM$7+AdjBaseCC!AM$9)*IniBaseCC!CQ58-IniBaseCC!AH58,0)</f>
        <v>0</v>
      </c>
      <c r="BN56" s="603">
        <f>MAX((AdjBaseCC!AN$7+AdjBaseCC!AN$9)*IniBaseCC!CR58-IniBaseCC!AI58,0)</f>
        <v>0</v>
      </c>
      <c r="BO56" s="600">
        <f>MAX((AdjBaseCC!AO$7+AdjBaseCC!AO$9)*IniBaseCC!CS58-IniBaseCC!AJ58,0)</f>
        <v>0</v>
      </c>
      <c r="BP56" s="600">
        <f>MAX((AdjBaseCC!AP$7+AdjBaseCC!AP$9)*IniBaseCC!CT58-IniBaseCC!AK58,0)</f>
        <v>0</v>
      </c>
      <c r="BQ56" s="600">
        <f>MAX((AdjBaseCC!AQ$7+AdjBaseCC!AQ$9)*IniBaseCC!CU58-IniBaseCC!AL58,0)</f>
        <v>0</v>
      </c>
      <c r="BR56" s="603">
        <f>IFERROR(BF56/SUM(BF$5:BF$182)*BR$4/IniBaseCC!CK58,0)</f>
        <v>0</v>
      </c>
      <c r="BS56" s="600">
        <f>IFERROR(BG56/SUM(BG$5:BG$182)*BS$4/IniBaseCC!CL58,0)</f>
        <v>0</v>
      </c>
      <c r="BT56" s="600">
        <f>IFERROR(BH56/SUM(BH$5:BH$182)*BT$4/IniBaseCC!CM58,0)</f>
        <v>0</v>
      </c>
      <c r="BU56" s="600">
        <f>IFERROR(BI56/SUM(BI$5:BI$182)*BU$4/IniBaseCC!CN58,0)</f>
        <v>0</v>
      </c>
      <c r="BV56" s="600">
        <f>IFERROR(BJ56/SUM(BJ$5:BJ$182)*BV$4/IniBaseCC!CO58,0)</f>
        <v>0</v>
      </c>
      <c r="BW56" s="600">
        <f>IFERROR(BK56/SUM(BK$5:BK$182)*BW$4/IniBaseCC!CP58,0)</f>
        <v>0</v>
      </c>
      <c r="BX56" s="600">
        <f>IFERROR(BL56/SUM(BL$5:BL$182)*BX$4/IniBaseCC!CQ58,0)</f>
        <v>0</v>
      </c>
      <c r="BY56" s="603">
        <f>IFERROR(BM56/SUM(BM$5:BM$182)*BY$4/IniBaseCC!CR58,0)</f>
        <v>0</v>
      </c>
      <c r="BZ56" s="600">
        <f>IFERROR(BN56/SUM(BN$5:BN$182)*BZ$4/IniBaseCC!CS58,0)</f>
        <v>0</v>
      </c>
      <c r="CA56" s="600">
        <f>IFERROR(BO56/SUM(BO$5:BO$182)*CA$4/IniBaseCC!CT58,0)</f>
        <v>0</v>
      </c>
      <c r="CB56" s="600">
        <f>IFERROR(BP56/SUM(BP$5:BP$182)*CB$4/IniBaseCC!CU58,0)</f>
        <v>0</v>
      </c>
      <c r="CC56" s="603">
        <f>(IniBaseCC!CW58+AT56)*P56</f>
        <v>20782.625240010442</v>
      </c>
      <c r="CD56" s="600">
        <f>((IniBaseCC!CX58+AU56)-(BR56/Q56))*Q56</f>
        <v>17310.555545094496</v>
      </c>
      <c r="CE56" s="600">
        <f>((IniBaseCC!CY58+AV56)-(BS56/R56))*R56</f>
        <v>18874.988312178175</v>
      </c>
      <c r="CF56" s="600">
        <f>((IniBaseCC!CZ58+AW56)-(BT56/S56))*S56</f>
        <v>18952.10348153612</v>
      </c>
      <c r="CG56" s="600">
        <f>((IniBaseCC!DA58+AX56)-(BU56/T56))*T56</f>
        <v>19034.68950425708</v>
      </c>
      <c r="CH56" s="600">
        <f>((IniBaseCC!DB58+AY56)-(BV56/U56))*U56</f>
        <v>19850.529249953837</v>
      </c>
      <c r="CI56" s="600">
        <f>((IniBaseCC!DC58+AZ56)-(BW56/V56))*V56</f>
        <v>20299.491774694321</v>
      </c>
      <c r="CJ56" s="601">
        <f>((IniBaseCC!DD58+BA56)-(BX56/W56))*W56</f>
        <v>20707.825626383506</v>
      </c>
      <c r="CK56" s="600">
        <f>((IniBaseCC!DE58+BB56)-(BY56/Y56))*Y56</f>
        <v>20918.904278003552</v>
      </c>
      <c r="CL56" s="600">
        <f>((IniBaseCC!DF58+BC56)-(BZ56/Z56))*Z56</f>
        <v>21295.59571513061</v>
      </c>
      <c r="CM56" s="600">
        <f>((IniBaseCC!DG58+BD56)-(CA56/AA56))*AA56</f>
        <v>21656.714395389979</v>
      </c>
      <c r="CN56" s="601">
        <f>((IniBaseCC!DH58+BE56)-(CB56/AB56))*AB56</f>
        <v>21822.265360402933</v>
      </c>
      <c r="CO56" s="600">
        <f>CC56*IniBaseCC!CJ58</f>
        <v>0</v>
      </c>
      <c r="CP56" s="600">
        <f>IniBaseCC!CJ58*CD56</f>
        <v>0</v>
      </c>
      <c r="CQ56" s="600">
        <f>IniBaseCC!CK58*CE56</f>
        <v>0</v>
      </c>
      <c r="CR56" s="600">
        <f>IniBaseCC!CL58*CF56</f>
        <v>0</v>
      </c>
      <c r="CS56" s="600">
        <f>IniBaseCC!CM58*CG56</f>
        <v>0</v>
      </c>
      <c r="CT56" s="600">
        <f>IniBaseCC!CN58*CH56</f>
        <v>0</v>
      </c>
      <c r="CU56" s="600">
        <f>IniBaseCC!CO58*CI56</f>
        <v>0</v>
      </c>
      <c r="CV56" s="601">
        <f>IniBaseCC!CP58*CJ56</f>
        <v>0</v>
      </c>
      <c r="CW56" s="600">
        <f>IniBaseCC!CQ58*CK56</f>
        <v>0</v>
      </c>
      <c r="CX56" s="600">
        <f>IniBaseCC!CR58*CL56</f>
        <v>0</v>
      </c>
      <c r="CY56" s="600">
        <f>IniBaseCC!CS58*CM56</f>
        <v>0</v>
      </c>
      <c r="CZ56" s="600">
        <f>IniBaseCC!CT58*CN56</f>
        <v>0</v>
      </c>
      <c r="DA56" s="603">
        <f t="shared" si="5"/>
        <v>20782.625240010442</v>
      </c>
      <c r="DB56" s="600">
        <f t="shared" si="6"/>
        <v>17310.555545094496</v>
      </c>
      <c r="DC56" s="600">
        <f>IF(IniBaseCC!EI58&gt;IniBaseCC!EJ58,MIN((AdjBaseCC!DB56-(AdjBaseCC!$DG$1*(IniBaseCC!EI58-IniBaseCC!EJ58))),AdjBaseCC!CE56),MAX((AdjBaseCC!DB56-(AdjBaseCC!$DG$1*(IniBaseCC!EI58-IniBaseCC!EJ58))),AdjBaseCC!CE56))</f>
        <v>18874.988312178175</v>
      </c>
      <c r="DD56" s="600">
        <f>IF(IniBaseCC!EJ58&gt;IniBaseCC!EK58,MIN((AdjBaseCC!DC56-(AdjBaseCC!$DG$1*(IniBaseCC!EJ58-IniBaseCC!EK58))),AdjBaseCC!CF56),MAX((AdjBaseCC!DC56-(AdjBaseCC!$DG$1*(IniBaseCC!EJ58-IniBaseCC!EK58))),AdjBaseCC!CF56))</f>
        <v>18952.10348153612</v>
      </c>
      <c r="DE56" s="600">
        <f>IF(IniBaseCC!EK58&gt;IniBaseCC!EL58,MIN((AdjBaseCC!DD56-(AdjBaseCC!$DG$1*(IniBaseCC!EK58-IniBaseCC!EL58))),AdjBaseCC!CG56),MAX((AdjBaseCC!DD56-(AdjBaseCC!$DG$1*(IniBaseCC!EK58-IniBaseCC!EL58))),AdjBaseCC!CG56))</f>
        <v>19034.68950425708</v>
      </c>
      <c r="DF56" s="600">
        <f>IF(IniBaseCC!EL58&gt;IniBaseCC!EM58,MIN((AdjBaseCC!DE56-(AdjBaseCC!$DG$1*(IniBaseCC!EL58-IniBaseCC!EM58))),AdjBaseCC!CH56),MAX((AdjBaseCC!DE56-(AdjBaseCC!$DG$1*(IniBaseCC!EL58-IniBaseCC!EM58))),AdjBaseCC!CH56))</f>
        <v>19850.529249953837</v>
      </c>
      <c r="DG56" s="600">
        <f>IF(IniBaseCC!EM58&gt;IniBaseCC!EN58,MIN((AdjBaseCC!DF56-(AdjBaseCC!$DG$1*(IniBaseCC!EM58-IniBaseCC!EN58))),AdjBaseCC!CI56),MAX((AdjBaseCC!DF56-(AdjBaseCC!$DG$1*(IniBaseCC!EM58-IniBaseCC!EN58))),AdjBaseCC!CI56))</f>
        <v>20299.491774694321</v>
      </c>
      <c r="DH56" s="600">
        <f>IF(IniBaseCC!EN58&gt;IniBaseCC!EO58,MIN((AdjBaseCC!DG56-(AdjBaseCC!$DG$1*(IniBaseCC!EN58-IniBaseCC!EO58))),AdjBaseCC!CJ56),MAX((AdjBaseCC!DG56-(AdjBaseCC!$DG$1*(IniBaseCC!EN58-IniBaseCC!EO58))),AdjBaseCC!CJ56))</f>
        <v>20707.825626383506</v>
      </c>
      <c r="DI56" s="603">
        <f>IF(IniBaseCC!EO58&gt;IniBaseCC!EP58,MIN((AdjBaseCC!DH56-(AdjBaseCC!$DG$1*(IniBaseCC!EO58-IniBaseCC!EP58))),AdjBaseCC!CK56),MAX((AdjBaseCC!DH56-(AdjBaseCC!$DG$1*(IniBaseCC!EO58-IniBaseCC!EP58))),AdjBaseCC!CK56))</f>
        <v>20918.904278003552</v>
      </c>
      <c r="DJ56" s="600">
        <f>IF(IniBaseCC!EP58&gt;IniBaseCC!EQ58,MIN((AdjBaseCC!DI56-(AdjBaseCC!$DG$1*(IniBaseCC!EP58-IniBaseCC!EQ58))),AdjBaseCC!CL56),MAX((AdjBaseCC!DI56-(AdjBaseCC!$DG$1*(IniBaseCC!EP58-IniBaseCC!EQ58))),AdjBaseCC!CL56))</f>
        <v>21295.59571513061</v>
      </c>
      <c r="DK56" s="600">
        <f>IF(IniBaseCC!EQ58&gt;IniBaseCC!ER58,MIN((AdjBaseCC!DJ56-(AdjBaseCC!$DG$1*(IniBaseCC!EQ58-IniBaseCC!ER58))),AdjBaseCC!CM56),MAX((AdjBaseCC!DJ56-(AdjBaseCC!$DG$1*(IniBaseCC!EQ58-IniBaseCC!ER58))),AdjBaseCC!CM56))</f>
        <v>21656.714395389979</v>
      </c>
      <c r="DL56" s="600">
        <f>IF(IniBaseCC!ER58&gt;IniBaseCC!ES58,MIN((AdjBaseCC!DK56-(AdjBaseCC!$DG$1*(IniBaseCC!ER58-IniBaseCC!ES58))),AdjBaseCC!CN56),MAX((AdjBaseCC!DK56-(AdjBaseCC!$DG$1*(IniBaseCC!ER58-IniBaseCC!ES58))),AdjBaseCC!CN56))</f>
        <v>21822.265360402933</v>
      </c>
      <c r="DM56" s="603">
        <f>DA56*IniBaseCC!CJ58</f>
        <v>0</v>
      </c>
      <c r="DN56" s="600">
        <f>DB56*IniBaseCC!CJ58</f>
        <v>0</v>
      </c>
      <c r="DO56" s="600">
        <f>DC56*IniBaseCC!CK58</f>
        <v>0</v>
      </c>
      <c r="DP56" s="600">
        <f>DD56*IniBaseCC!CL58</f>
        <v>0</v>
      </c>
      <c r="DQ56" s="600">
        <f>DE56*IniBaseCC!CM58</f>
        <v>0</v>
      </c>
      <c r="DR56" s="600">
        <f>DF56*IniBaseCC!CN58</f>
        <v>0</v>
      </c>
      <c r="DS56" s="600">
        <f>DG56*IniBaseCC!CO58</f>
        <v>0</v>
      </c>
      <c r="DT56" s="600">
        <f>DH56*IniBaseCC!CP58</f>
        <v>0</v>
      </c>
      <c r="DU56" s="603">
        <f>DI56*IniBaseCC!CQ58</f>
        <v>0</v>
      </c>
      <c r="DV56" s="600">
        <f>DJ56*IniBaseCC!CR58</f>
        <v>0</v>
      </c>
      <c r="DW56" s="600">
        <f>DK56*IniBaseCC!CS58</f>
        <v>0</v>
      </c>
      <c r="DX56" s="601">
        <f>DL56*IniBaseCC!CT58</f>
        <v>0</v>
      </c>
      <c r="DZ56" s="60" t="s">
        <v>51</v>
      </c>
      <c r="EA56" s="68" t="str">
        <f t="shared" si="7"/>
        <v/>
      </c>
      <c r="EB56" s="373" t="str">
        <f>IFERROR(AdjBaseCC!CO56/IniBaseCC!AA58,"")</f>
        <v/>
      </c>
      <c r="EC56" s="373" t="str">
        <f>IFERROR(AdjBaseCC!CP56/IniBaseCC!AB58,"")</f>
        <v/>
      </c>
      <c r="ED56" s="373" t="str">
        <f>IFERROR(AdjBaseCC!CQ56/IniBaseCC!AC58,"")</f>
        <v/>
      </c>
      <c r="EE56" s="373" t="str">
        <f>IFERROR(AdjBaseCC!CR56/IniBaseCC!AD58,"")</f>
        <v/>
      </c>
      <c r="EF56" s="373" t="str">
        <f>IFERROR(AdjBaseCC!CS56/IniBaseCC!AE58,"")</f>
        <v/>
      </c>
      <c r="EG56" s="373" t="str">
        <f>IFERROR(AdjBaseCC!CT56/IniBaseCC!AF58,"")</f>
        <v/>
      </c>
      <c r="EH56" s="374" t="str">
        <f t="shared" si="8"/>
        <v/>
      </c>
      <c r="EI56" s="373" t="str">
        <f>IFERROR(CU56/IniBaseCC!AG58,"")</f>
        <v/>
      </c>
      <c r="EJ56" s="373" t="str">
        <f>IFERROR(CW56/IniBaseCC!AI58,"")</f>
        <v/>
      </c>
      <c r="EK56" s="373" t="str">
        <f>IFERROR(CX56/IniBaseCC!AJ58,"")</f>
        <v/>
      </c>
      <c r="EL56" s="373" t="str">
        <f>IFERROR(CY56/IniBaseCC!AK58,"")</f>
        <v/>
      </c>
      <c r="EM56" s="375" t="str">
        <f>IFERROR(CZ56/IniBaseCC!AL58,"")</f>
        <v/>
      </c>
      <c r="FH56" s="196"/>
    </row>
    <row r="57" spans="1:164" s="118" customFormat="1" x14ac:dyDescent="0.25">
      <c r="A57" s="107">
        <v>56</v>
      </c>
      <c r="B57" s="60" t="s">
        <v>52</v>
      </c>
      <c r="C57" s="157">
        <v>246.99729769999999</v>
      </c>
      <c r="D57" s="158">
        <v>230.0117821</v>
      </c>
      <c r="E57" s="158">
        <v>244.03052790000001</v>
      </c>
      <c r="F57" s="158">
        <v>224.18197430000001</v>
      </c>
      <c r="G57" s="158">
        <v>224.4618006</v>
      </c>
      <c r="H57" s="158">
        <v>219.15580270000001</v>
      </c>
      <c r="I57" s="158">
        <v>200.65258650000001</v>
      </c>
      <c r="J57" s="158">
        <v>207.42425468524436</v>
      </c>
      <c r="K57" s="158">
        <v>208.98253022233735</v>
      </c>
      <c r="L57" s="157">
        <f t="shared" si="25"/>
        <v>196.9106418657102</v>
      </c>
      <c r="M57" s="158">
        <f t="shared" si="25"/>
        <v>191.71724675646146</v>
      </c>
      <c r="N57" s="159">
        <f t="shared" si="25"/>
        <v>186.52385164721272</v>
      </c>
      <c r="O57" s="158"/>
      <c r="P57" s="564">
        <f>INDEX(EquitySolution!$V$13:$BT$173,ROW(53:53),(1+EquitySolution!$CB$12))</f>
        <v>0.86412769287738</v>
      </c>
      <c r="Q57" s="69">
        <f>INDEX(EquitySolution!$V$13:$BT$173,ROW(53:53),(1+EquitySolution!$CB$12))</f>
        <v>0.86412769287738</v>
      </c>
      <c r="R57" s="300">
        <f>INDEX(EquitySolution!$V$13:$BT$173,ROW(53:53),(1+EquitySolution!$CB$12)+2)</f>
        <v>0.87638984831007771</v>
      </c>
      <c r="S57" s="300">
        <f>INDEX(EquitySolution!$V$13:$BT$173,ROW(53:53),(1+EquitySolution!$CB$12)+3)</f>
        <v>0.88489027393982556</v>
      </c>
      <c r="T57" s="300">
        <f>INDEX(EquitySolution!$V$13:$BT$173,ROW(53:53),(1+EquitySolution!$CB$12)+4)</f>
        <v>0.877874572509176</v>
      </c>
      <c r="U57" s="300">
        <f>INDEX(EquitySolution!$V$13:$BT$173,ROW(53:53),(1+EquitySolution!$CB$12)+5)</f>
        <v>0.88780780961001882</v>
      </c>
      <c r="V57" s="2">
        <f>INDEX(EquitySolution!$V$13:$BT$173,ROW(53:53),(1+EquitySolution!$CB$12)+6)</f>
        <v>0.88766777013706943</v>
      </c>
      <c r="W57" s="2">
        <f>INDEX(EquitySolution!$V$13:$BT$173,ROW(53:53),(1+EquitySolution!$CB$12)+6)</f>
        <v>0.88766777013706943</v>
      </c>
      <c r="X57" s="2">
        <f>INDEX(EquitySolution!$V$13:$BT$173,ROW(53:53),(1+EquitySolution!$CB$12)+6)</f>
        <v>0.88766777013706943</v>
      </c>
      <c r="Y57" s="567">
        <f>INDEX(EquitySolution!$V$13:$BT$173,ROW(53:53),(1+EquitySolution!$CB$12)+7)</f>
        <v>0.89032316439195736</v>
      </c>
      <c r="Z57" s="372">
        <f>INDEX(EquitySolution!$V$13:$BT$173,ROW(53:53),(1+EquitySolution!$CB$12)+8)</f>
        <v>0.89958312546250885</v>
      </c>
      <c r="AA57" s="372">
        <f>INDEX(EquitySolution!$V$13:$BT$173,ROW(53:53),(1+EquitySolution!$CB$12)+9)</f>
        <v>0.89925362490715544</v>
      </c>
      <c r="AB57" s="371">
        <f>INDEX(EquitySolution!$V$13:$BT$173,ROW(53:53),(1+EquitySolution!$CB$12)+10)</f>
        <v>0.89541439318618554</v>
      </c>
      <c r="AS57" s="60" t="s">
        <v>52</v>
      </c>
      <c r="AT57" s="600">
        <v>0</v>
      </c>
      <c r="AU57" s="600">
        <f>MAX(-(AdjBaseCC!$BU$1),(IniBaseCC!DW59-AF$9+IniBaseCC!DK59-AdjBaseCC!AF$7))</f>
        <v>1743.7061677128277</v>
      </c>
      <c r="AV57" s="600">
        <f>MAX(-(AdjBaseCC!$BU$1),(IniBaseCC!DX59-AG$9+IniBaseCC!DL59-AdjBaseCC!AG$7))</f>
        <v>314.60385269614835</v>
      </c>
      <c r="AW57" s="600">
        <f>MAX(-(AdjBaseCC!$BU$1),(IniBaseCC!DY59-AH$9+IniBaseCC!DM59-AdjBaseCC!AH$7))</f>
        <v>-1399.8007186324714</v>
      </c>
      <c r="AX57" s="600">
        <f>MAX(-(AdjBaseCC!$BU$1),(IniBaseCC!DZ59-AI$9+IniBaseCC!DN59-AdjBaseCC!AI$7))</f>
        <v>-2086.7610702786333</v>
      </c>
      <c r="AY57" s="600">
        <f>MAX(-(AdjBaseCC!$BU$1),(IniBaseCC!EA59-AJ$9+IniBaseCC!DO59-AdjBaseCC!AJ$7))</f>
        <v>-2411.1637989515884</v>
      </c>
      <c r="AZ57" s="600">
        <f>MAX(-(AdjBaseCC!$BU$1),(IniBaseCC!EB59-AK$9+IniBaseCC!DP59-AdjBaseCC!AK$7))</f>
        <v>-1192.0281121309176</v>
      </c>
      <c r="BA57" s="601">
        <f>MAX(-(AdjBaseCC!$BU$1),(IniBaseCC!EC59-AL$9+IniBaseCC!DQ59-AdjBaseCC!AL$7))</f>
        <v>-4000</v>
      </c>
      <c r="BB57" s="600">
        <f>MAX(-(AdjBaseCC!$BU$1),(IniBaseCC!ED59-AM$9+IniBaseCC!DR59-AdjBaseCC!AM$7))</f>
        <v>-4000</v>
      </c>
      <c r="BC57" s="600">
        <f>MAX(-(AdjBaseCC!$BU$1),(IniBaseCC!EE59-AN$9+IniBaseCC!DS59-AdjBaseCC!AN$7))</f>
        <v>-4000</v>
      </c>
      <c r="BD57" s="600">
        <f>MAX(-(AdjBaseCC!$BU$1),(IniBaseCC!EF59-AO$9+IniBaseCC!DT59-AdjBaseCC!AO$7))</f>
        <v>-4000</v>
      </c>
      <c r="BE57" s="601">
        <f>MAX(-(AdjBaseCC!$BU$1),(IniBaseCC!EG59-AP$9+IniBaseCC!DU59-AdjBaseCC!AP$7))</f>
        <v>-4000</v>
      </c>
      <c r="BF57" s="600">
        <f>MAX((AdjBaseCC!AF$7+AdjBaseCC!AF$9)*IniBaseCC!CJ59-IniBaseCC!AA59,0)</f>
        <v>0</v>
      </c>
      <c r="BG57" s="600">
        <f>MAX((AdjBaseCC!AG$7+AdjBaseCC!AG$9)*IniBaseCC!CK59-IniBaseCC!AB59,0)</f>
        <v>0</v>
      </c>
      <c r="BH57" s="600">
        <f>MAX((AdjBaseCC!AH$7+AdjBaseCC!AH$9)*IniBaseCC!CL59-IniBaseCC!AC59,0)</f>
        <v>263162.53510290477</v>
      </c>
      <c r="BI57" s="600">
        <f>MAX((AdjBaseCC!AI$7+AdjBaseCC!AI$9)*IniBaseCC!CM59-IniBaseCC!AD59,0)</f>
        <v>381877.27586098947</v>
      </c>
      <c r="BJ57" s="600">
        <f>MAX((AdjBaseCC!AJ$7+AdjBaseCC!AJ$9)*IniBaseCC!CN59-IniBaseCC!AE59,0)</f>
        <v>462943.44939870574</v>
      </c>
      <c r="BK57" s="600">
        <f>MAX((AdjBaseCC!AK$7+AdjBaseCC!AK$9)*IniBaseCC!CO59-IniBaseCC!AF59,0)</f>
        <v>237213.59431405272</v>
      </c>
      <c r="BL57" s="600">
        <f>MAX((AdjBaseCC!AL$7+AdjBaseCC!AL$9)*IniBaseCC!CP59-IniBaseCC!AG59,0)</f>
        <v>903660.78802349977</v>
      </c>
      <c r="BM57" s="600">
        <f>MAX((AdjBaseCC!AM$7+AdjBaseCC!AM$9)*IniBaseCC!CQ59-IniBaseCC!AH59,0)</f>
        <v>1246475.631399652</v>
      </c>
      <c r="BN57" s="603">
        <f>MAX((AdjBaseCC!AN$7+AdjBaseCC!AN$9)*IniBaseCC!CR59-IniBaseCC!AI59,0)</f>
        <v>1282835.6743113408</v>
      </c>
      <c r="BO57" s="600">
        <f>MAX((AdjBaseCC!AO$7+AdjBaseCC!AO$9)*IniBaseCC!CS59-IniBaseCC!AJ59,0)</f>
        <v>1319195.7172230249</v>
      </c>
      <c r="BP57" s="600">
        <f>MAX((AdjBaseCC!AP$7+AdjBaseCC!AP$9)*IniBaseCC!CT59-IniBaseCC!AK59,0)</f>
        <v>1355555.7601347091</v>
      </c>
      <c r="BQ57" s="600">
        <f>MAX((AdjBaseCC!AQ$7+AdjBaseCC!AQ$9)*IniBaseCC!CU59-IniBaseCC!AL59,0)</f>
        <v>1391915.8030463876</v>
      </c>
      <c r="BR57" s="603">
        <f>IFERROR(BF57/SUM(BF$5:BF$182)*BR$4/IniBaseCC!CK59,0)</f>
        <v>0</v>
      </c>
      <c r="BS57" s="600">
        <f>IFERROR(BG57/SUM(BG$5:BG$182)*BS$4/IniBaseCC!CL59,0)</f>
        <v>0</v>
      </c>
      <c r="BT57" s="600">
        <f>IFERROR(BH57/SUM(BH$5:BH$182)*BT$4/IniBaseCC!CM59,0)</f>
        <v>1293.2996821093841</v>
      </c>
      <c r="BU57" s="600">
        <f>IFERROR(BI57/SUM(BI$5:BI$182)*BU$4/IniBaseCC!CN59,0)</f>
        <v>541.58958030370445</v>
      </c>
      <c r="BV57" s="600">
        <f>IFERROR(BJ57/SUM(BJ$5:BJ$182)*BV$4/IniBaseCC!CO59,0)</f>
        <v>501.70722452407421</v>
      </c>
      <c r="BW57" s="600">
        <f>IFERROR(BK57/SUM(BK$5:BK$182)*BW$4/IniBaseCC!CP59,0)</f>
        <v>285.16111543340645</v>
      </c>
      <c r="BX57" s="600">
        <f>IFERROR(BL57/SUM(BL$5:BL$182)*BX$4/IniBaseCC!CQ59,0)</f>
        <v>192.44104511803613</v>
      </c>
      <c r="BY57" s="603">
        <f>IFERROR(BM57/SUM(BM$5:BM$182)*BY$4/IniBaseCC!CR59,0)</f>
        <v>191.82664804348079</v>
      </c>
      <c r="BZ57" s="600">
        <f>IFERROR(BN57/SUM(BN$5:BN$182)*BZ$4/IniBaseCC!CS59,0)</f>
        <v>1709.9640176475484</v>
      </c>
      <c r="CA57" s="600">
        <f>IFERROR(BO57/SUM(BO$5:BO$182)*CA$4/IniBaseCC!CT59,0)</f>
        <v>1640.2875816511946</v>
      </c>
      <c r="CB57" s="600">
        <f>IFERROR(BP57/SUM(BP$5:BP$182)*CB$4/IniBaseCC!CU59,0)</f>
        <v>1354.6764370893845</v>
      </c>
      <c r="CC57" s="603">
        <f>(IniBaseCC!CW59+AT57)*P57</f>
        <v>20689.49482999383</v>
      </c>
      <c r="CD57" s="600">
        <f>((IniBaseCC!CX59+AU57)-(BR57/Q57))*Q57</f>
        <v>22196.279617755576</v>
      </c>
      <c r="CE57" s="600">
        <f>((IniBaseCC!CY59+AV57)-(BS57/R57))*R57</f>
        <v>22214.191184369287</v>
      </c>
      <c r="CF57" s="600">
        <f>((IniBaseCC!CZ59+AW57)-(BT57/S57))*S57</f>
        <v>19719.733552908903</v>
      </c>
      <c r="CG57" s="600">
        <f>((IniBaseCC!DA59+AX57)-(BU57/T57))*T57</f>
        <v>19777.398065810496</v>
      </c>
      <c r="CH57" s="600">
        <f>((IniBaseCC!DB59+AY57)-(BV57/U57))*U57</f>
        <v>20483.368962125794</v>
      </c>
      <c r="CI57" s="600">
        <f>((IniBaseCC!DC59+AZ57)-(BW57/V57))*V57</f>
        <v>22161.586288574046</v>
      </c>
      <c r="CJ57" s="601">
        <f>((IniBaseCC!DD59+BA57)-(BX57/W57))*W57</f>
        <v>20163.148384694228</v>
      </c>
      <c r="CK57" s="600">
        <f>((IniBaseCC!DE59+BB57)-(BY57/Y57))*Y57</f>
        <v>20420.036512090992</v>
      </c>
      <c r="CL57" s="600">
        <f>((IniBaseCC!DF59+BC57)-(BZ57/Z57))*Z57</f>
        <v>19452.129847356435</v>
      </c>
      <c r="CM57" s="600">
        <f>((IniBaseCC!DG59+BD57)-(CA57/AA57))*AA57</f>
        <v>19837.826298536387</v>
      </c>
      <c r="CN57" s="601">
        <f>((IniBaseCC!DH59+BE57)-(CB57/AB57))*AB57</f>
        <v>20342.845854317668</v>
      </c>
      <c r="CO57" s="600">
        <f>CC57*IniBaseCC!CJ59</f>
        <v>3682730.0797389015</v>
      </c>
      <c r="CP57" s="600">
        <f>IniBaseCC!CJ59*CD57</f>
        <v>3950937.7719604922</v>
      </c>
      <c r="CQ57" s="600">
        <f>IniBaseCC!CK59*CE57</f>
        <v>3909697.6484489944</v>
      </c>
      <c r="CR57" s="600">
        <f>IniBaseCC!CL59*CF57</f>
        <v>3707309.9079468739</v>
      </c>
      <c r="CS57" s="600">
        <f>IniBaseCC!CM59*CG57</f>
        <v>3619263.8460433208</v>
      </c>
      <c r="CT57" s="600">
        <f>IniBaseCC!CN59*CH57</f>
        <v>3932806.8407281525</v>
      </c>
      <c r="CU57" s="600">
        <f>IniBaseCC!CO59*CI57</f>
        <v>4410155.6714262348</v>
      </c>
      <c r="CV57" s="601">
        <f>IniBaseCC!CP59*CJ57</f>
        <v>4476218.9414021187</v>
      </c>
      <c r="CW57" s="600">
        <f>IniBaseCC!CQ59*CK57</f>
        <v>4676188.361268837</v>
      </c>
      <c r="CX57" s="600">
        <f>IniBaseCC!CR59*CL57</f>
        <v>4536806.2287644278</v>
      </c>
      <c r="CY57" s="600">
        <f>IniBaseCC!CS59*CM57</f>
        <v>4710661.6459819339</v>
      </c>
      <c r="CZ57" s="600">
        <f>IniBaseCC!CT59*CN57</f>
        <v>4916618.4426060775</v>
      </c>
      <c r="DA57" s="603">
        <f t="shared" si="5"/>
        <v>20689.49482999383</v>
      </c>
      <c r="DB57" s="600">
        <f t="shared" si="6"/>
        <v>22196.279617755576</v>
      </c>
      <c r="DC57" s="600">
        <f>IF(IniBaseCC!EI59&gt;IniBaseCC!EJ59,MIN((AdjBaseCC!DB57-(AdjBaseCC!$DG$1*(IniBaseCC!EI59-IniBaseCC!EJ59))),AdjBaseCC!CE57),MAX((AdjBaseCC!DB57-(AdjBaseCC!$DG$1*(IniBaseCC!EI59-IniBaseCC!EJ59))),AdjBaseCC!CE57))</f>
        <v>22172.1667586519</v>
      </c>
      <c r="DD57" s="600">
        <f>IF(IniBaseCC!EJ59&gt;IniBaseCC!EK59,MIN((AdjBaseCC!DC57-(AdjBaseCC!$DG$1*(IniBaseCC!EJ59-IniBaseCC!EK59))),AdjBaseCC!CF57),MAX((AdjBaseCC!DC57-(AdjBaseCC!$DG$1*(IniBaseCC!EJ59-IniBaseCC!EK59))),AdjBaseCC!CF57))</f>
        <v>19719.733552908903</v>
      </c>
      <c r="DE57" s="600">
        <f>IF(IniBaseCC!EK59&gt;IniBaseCC!EL59,MIN((AdjBaseCC!DD57-(AdjBaseCC!$DG$1*(IniBaseCC!EK59-IniBaseCC!EL59))),AdjBaseCC!CG57),MAX((AdjBaseCC!DD57-(AdjBaseCC!$DG$1*(IniBaseCC!EK59-IniBaseCC!EL59))),AdjBaseCC!CG57))</f>
        <v>19669.730437718808</v>
      </c>
      <c r="DF57" s="600">
        <f>IF(IniBaseCC!EL59&gt;IniBaseCC!EM59,MIN((AdjBaseCC!DE57-(AdjBaseCC!$DG$1*(IniBaseCC!EL59-IniBaseCC!EM59))),AdjBaseCC!CH57),MAX((AdjBaseCC!DE57-(AdjBaseCC!$DG$1*(IniBaseCC!EL59-IniBaseCC!EM59))),AdjBaseCC!CH57))</f>
        <v>20483.368962125794</v>
      </c>
      <c r="DG57" s="600">
        <f>IF(IniBaseCC!EM59&gt;IniBaseCC!EN59,MIN((AdjBaseCC!DF57-(AdjBaseCC!$DG$1*(IniBaseCC!EM59-IniBaseCC!EN59))),AdjBaseCC!CI57),MAX((AdjBaseCC!DF57-(AdjBaseCC!$DG$1*(IniBaseCC!EM59-IniBaseCC!EN59))),AdjBaseCC!CI57))</f>
        <v>22161.586288574046</v>
      </c>
      <c r="DH57" s="600">
        <f>IF(IniBaseCC!EN59&gt;IniBaseCC!EO59,MIN((AdjBaseCC!DG57-(AdjBaseCC!$DG$1*(IniBaseCC!EN59-IniBaseCC!EO59))),AdjBaseCC!CJ57),MAX((AdjBaseCC!DG57-(AdjBaseCC!$DG$1*(IniBaseCC!EN59-IniBaseCC!EO59))),AdjBaseCC!CJ57))</f>
        <v>20163.148384694228</v>
      </c>
      <c r="DI57" s="603">
        <f>IF(IniBaseCC!EO59&gt;IniBaseCC!EP59,MIN((AdjBaseCC!DH57-(AdjBaseCC!$DG$1*(IniBaseCC!EO59-IniBaseCC!EP59))),AdjBaseCC!CK57),MAX((AdjBaseCC!DH57-(AdjBaseCC!$DG$1*(IniBaseCC!EO59-IniBaseCC!EP59))),AdjBaseCC!CK57))</f>
        <v>20071.22812475088</v>
      </c>
      <c r="DJ57" s="600">
        <f>IF(IniBaseCC!EP59&gt;IniBaseCC!EQ59,MIN((AdjBaseCC!DI57-(AdjBaseCC!$DG$1*(IniBaseCC!EP59-IniBaseCC!EQ59))),AdjBaseCC!CL57),MAX((AdjBaseCC!DI57-(AdjBaseCC!$DG$1*(IniBaseCC!EP59-IniBaseCC!EQ59))),AdjBaseCC!CL57))</f>
        <v>20091.671394293506</v>
      </c>
      <c r="DK57" s="600">
        <f>IF(IniBaseCC!EQ59&gt;IniBaseCC!ER59,MIN((AdjBaseCC!DJ57-(AdjBaseCC!$DG$1*(IniBaseCC!EQ59-IniBaseCC!ER59))),AdjBaseCC!CM57),MAX((AdjBaseCC!DJ57-(AdjBaseCC!$DG$1*(IniBaseCC!EQ59-IniBaseCC!ER59))),AdjBaseCC!CM57))</f>
        <v>20111.38645003011</v>
      </c>
      <c r="DL57" s="600">
        <f>IF(IniBaseCC!ER59&gt;IniBaseCC!ES59,MIN((AdjBaseCC!DK57-(AdjBaseCC!$DG$1*(IniBaseCC!ER59-IniBaseCC!ES59))),AdjBaseCC!CN57),MAX((AdjBaseCC!DK57-(AdjBaseCC!$DG$1*(IniBaseCC!ER59-IniBaseCC!ES59))),AdjBaseCC!CN57))</f>
        <v>20342.845854317668</v>
      </c>
      <c r="DM57" s="603">
        <f>DA57*IniBaseCC!CJ59</f>
        <v>3682730.0797389015</v>
      </c>
      <c r="DN57" s="600">
        <f>DB57*IniBaseCC!CJ59</f>
        <v>3950937.7719604922</v>
      </c>
      <c r="DO57" s="600">
        <f>DC57*IniBaseCC!CK59</f>
        <v>3902301.3495227345</v>
      </c>
      <c r="DP57" s="600">
        <f>DD57*IniBaseCC!CL59</f>
        <v>3707309.9079468739</v>
      </c>
      <c r="DQ57" s="600">
        <f>DE57*IniBaseCC!CM59</f>
        <v>3599560.6701025418</v>
      </c>
      <c r="DR57" s="600">
        <f>DF57*IniBaseCC!CN59</f>
        <v>3932806.8407281525</v>
      </c>
      <c r="DS57" s="600">
        <f>DG57*IniBaseCC!CO59</f>
        <v>4410155.6714262348</v>
      </c>
      <c r="DT57" s="600">
        <f>DH57*IniBaseCC!CP59</f>
        <v>4476218.9414021187</v>
      </c>
      <c r="DU57" s="603">
        <f>DI57*IniBaseCC!CQ59</f>
        <v>4596311.2405679515</v>
      </c>
      <c r="DV57" s="600">
        <f>DJ57*IniBaseCC!CR59</f>
        <v>4685966.0429578368</v>
      </c>
      <c r="DW57" s="600">
        <f>DK57*IniBaseCC!CS59</f>
        <v>4775620.8453477211</v>
      </c>
      <c r="DX57" s="601">
        <f>DL57*IniBaseCC!CT59</f>
        <v>4916618.4426060775</v>
      </c>
      <c r="DZ57" s="60" t="s">
        <v>52</v>
      </c>
      <c r="EA57" s="68">
        <f t="shared" si="7"/>
        <v>0.81833601126111277</v>
      </c>
      <c r="EB57" s="373">
        <f>IFERROR(AdjBaseCC!CO57/IniBaseCC!AA59,"")</f>
        <v>0.78130825999442488</v>
      </c>
      <c r="EC57" s="373">
        <f>IFERROR(AdjBaseCC!CP57/IniBaseCC!AB59,"")</f>
        <v>0.85815385456604165</v>
      </c>
      <c r="ED57" s="373">
        <f>IFERROR(AdjBaseCC!CQ57/IniBaseCC!AC59,"")</f>
        <v>0.84716459567275471</v>
      </c>
      <c r="EE57" s="373">
        <f>IFERROR(AdjBaseCC!CR57/IniBaseCC!AD59,"")</f>
        <v>0.84829818150481828</v>
      </c>
      <c r="EF57" s="373">
        <f>IFERROR(AdjBaseCC!CS57/IniBaseCC!AE59,"")</f>
        <v>0.77473487676284203</v>
      </c>
      <c r="EG57" s="373">
        <f>IFERROR(AdjBaseCC!CT57/IniBaseCC!AF59,"")</f>
        <v>0.7633285477991073</v>
      </c>
      <c r="EH57" s="374">
        <f t="shared" si="8"/>
        <v>0.85886265782643867</v>
      </c>
      <c r="EI57" s="373">
        <f>IFERROR(CU57/IniBaseCC!AG59,"")</f>
        <v>0.84907921887974303</v>
      </c>
      <c r="EJ57" s="373">
        <f>IFERROR(CW57/IniBaseCC!AI59,"")</f>
        <v>0.8933403224840708</v>
      </c>
      <c r="EK57" s="373">
        <f>IFERROR(CX57/IniBaseCC!AJ59,"")</f>
        <v>0.84142101370158129</v>
      </c>
      <c r="EL57" s="373">
        <f>IFERROR(CY57/IniBaseCC!AK59,"")</f>
        <v>0.84889347405653615</v>
      </c>
      <c r="EM57" s="375">
        <f>IFERROR(CZ57/IniBaseCC!AL59,"")</f>
        <v>0.8615792600102623</v>
      </c>
      <c r="FH57" s="196"/>
    </row>
    <row r="58" spans="1:164" s="118" customFormat="1" x14ac:dyDescent="0.25">
      <c r="A58" s="107">
        <v>57</v>
      </c>
      <c r="B58" s="60" t="s">
        <v>53</v>
      </c>
      <c r="C58" s="157">
        <v>29.533310589999999</v>
      </c>
      <c r="D58" s="158">
        <v>33.547538500000002</v>
      </c>
      <c r="E58" s="158">
        <v>31.148442249999999</v>
      </c>
      <c r="F58" s="158">
        <v>23.177779569999998</v>
      </c>
      <c r="G58" s="158">
        <v>21.744274409999999</v>
      </c>
      <c r="H58" s="158">
        <v>22.406138630000001</v>
      </c>
      <c r="I58" s="158">
        <v>21.730899749999999</v>
      </c>
      <c r="J58" s="158">
        <v>23.391404472085778</v>
      </c>
      <c r="K58" s="158">
        <v>28.843750821906092</v>
      </c>
      <c r="L58" s="157">
        <f t="shared" si="25"/>
        <v>21.766501519100302</v>
      </c>
      <c r="M58" s="158">
        <f t="shared" si="25"/>
        <v>20.885945400831815</v>
      </c>
      <c r="N58" s="159">
        <f t="shared" si="25"/>
        <v>20.005389282563101</v>
      </c>
      <c r="O58" s="158"/>
      <c r="P58" s="564">
        <f>INDEX(EquitySolution!$V$13:$BT$173,ROW(54:54),(1+EquitySolution!$CB$12))</f>
        <v>0.99073449324952845</v>
      </c>
      <c r="Q58" s="69">
        <f>INDEX(EquitySolution!$V$13:$BT$173,ROW(54:54),(1+EquitySolution!$CB$12))</f>
        <v>0.99073449324952845</v>
      </c>
      <c r="R58" s="300">
        <f>INDEX(EquitySolution!$V$13:$BT$173,ROW(54:54),(1+EquitySolution!$CB$12)+2)</f>
        <v>0.98</v>
      </c>
      <c r="S58" s="300">
        <f>INDEX(EquitySolution!$V$13:$BT$173,ROW(54:54),(1+EquitySolution!$CB$12)+3)</f>
        <v>0.98</v>
      </c>
      <c r="T58" s="300">
        <f>INDEX(EquitySolution!$V$13:$BT$173,ROW(54:54),(1+EquitySolution!$CB$12)+4)</f>
        <v>0.98</v>
      </c>
      <c r="U58" s="300">
        <f>INDEX(EquitySolution!$V$13:$BT$173,ROW(54:54),(1+EquitySolution!$CB$12)+5)</f>
        <v>0.98</v>
      </c>
      <c r="V58" s="2">
        <f>INDEX(EquitySolution!$V$13:$BT$173,ROW(54:54),(1+EquitySolution!$CB$12)+6)</f>
        <v>0.98</v>
      </c>
      <c r="W58" s="2">
        <f>INDEX(EquitySolution!$V$13:$BT$173,ROW(54:54),(1+EquitySolution!$CB$12)+6)</f>
        <v>0.98</v>
      </c>
      <c r="X58" s="2">
        <f>INDEX(EquitySolution!$V$13:$BT$173,ROW(54:54),(1+EquitySolution!$CB$12)+6)</f>
        <v>0.98</v>
      </c>
      <c r="Y58" s="567">
        <f>INDEX(EquitySolution!$V$13:$BT$173,ROW(54:54),(1+EquitySolution!$CB$12)+7)</f>
        <v>0.98</v>
      </c>
      <c r="Z58" s="372">
        <f>INDEX(EquitySolution!$V$13:$BT$173,ROW(54:54),(1+EquitySolution!$CB$12)+8)</f>
        <v>0.98</v>
      </c>
      <c r="AA58" s="372">
        <f>INDEX(EquitySolution!$V$13:$BT$173,ROW(54:54),(1+EquitySolution!$CB$12)+9)</f>
        <v>0.98</v>
      </c>
      <c r="AB58" s="371">
        <f>INDEX(EquitySolution!$V$13:$BT$173,ROW(54:54),(1+EquitySolution!$CB$12)+10)</f>
        <v>0.98</v>
      </c>
      <c r="AS58" s="60" t="s">
        <v>53</v>
      </c>
      <c r="AT58" s="600">
        <v>0</v>
      </c>
      <c r="AU58" s="600">
        <f>MAX(-(AdjBaseCC!$BU$1),(IniBaseCC!DW60-AF$9+IniBaseCC!DK60-AdjBaseCC!AF$7))</f>
        <v>8635.2796671292163</v>
      </c>
      <c r="AV58" s="600">
        <f>MAX(-(AdjBaseCC!$BU$1),(IniBaseCC!DX60-AG$9+IniBaseCC!DL60-AdjBaseCC!AG$7))</f>
        <v>14086.325116413049</v>
      </c>
      <c r="AW58" s="600">
        <f>MAX(-(AdjBaseCC!$BU$1),(IniBaseCC!DY60-AH$9+IniBaseCC!DM60-AdjBaseCC!AH$7))</f>
        <v>18669.718797269376</v>
      </c>
      <c r="AX58" s="600">
        <f>MAX(-(AdjBaseCC!$BU$1),(IniBaseCC!DZ60-AI$9+IniBaseCC!DN60-AdjBaseCC!AI$7))</f>
        <v>17369.446838109474</v>
      </c>
      <c r="AY58" s="600">
        <f>MAX(-(AdjBaseCC!$BU$1),(IniBaseCC!EA60-AJ$9+IniBaseCC!DO60-AdjBaseCC!AJ$7))</f>
        <v>19097.685537504301</v>
      </c>
      <c r="AZ58" s="600">
        <f>MAX(-(AdjBaseCC!$BU$1),(IniBaseCC!EB60-AK$9+IniBaseCC!DP60-AdjBaseCC!AK$7))</f>
        <v>17986.671986770871</v>
      </c>
      <c r="BA58" s="601">
        <f>MAX(-(AdjBaseCC!$BU$1),(IniBaseCC!EC60-AL$9+IniBaseCC!DQ60-AdjBaseCC!AL$7))</f>
        <v>15804.545913269063</v>
      </c>
      <c r="BB58" s="600">
        <f>MAX(-(AdjBaseCC!$BU$1),(IniBaseCC!ED60-AM$9+IniBaseCC!DR60-AdjBaseCC!AM$7))</f>
        <v>12345.339132680578</v>
      </c>
      <c r="BC58" s="600">
        <f>MAX(-(AdjBaseCC!$BU$1),(IniBaseCC!EE60-AN$9+IniBaseCC!DS60-AdjBaseCC!AN$7))</f>
        <v>12476.114432135993</v>
      </c>
      <c r="BD58" s="600">
        <f>MAX(-(AdjBaseCC!$BU$1),(IniBaseCC!EF60-AO$9+IniBaseCC!DT60-AdjBaseCC!AO$7))</f>
        <v>12602.231358411365</v>
      </c>
      <c r="BE58" s="601">
        <f>MAX(-(AdjBaseCC!$BU$1),(IniBaseCC!EG60-AP$9+IniBaseCC!DU60-AdjBaseCC!AP$7))</f>
        <v>12723.934461198382</v>
      </c>
      <c r="BF58" s="600">
        <f>MAX((AdjBaseCC!AF$7+AdjBaseCC!AF$9)*IniBaseCC!CJ60-IniBaseCC!AA60,0)</f>
        <v>0</v>
      </c>
      <c r="BG58" s="600">
        <f>MAX((AdjBaseCC!AG$7+AdjBaseCC!AG$9)*IniBaseCC!CK60-IniBaseCC!AB60,0)</f>
        <v>0</v>
      </c>
      <c r="BH58" s="600">
        <f>MAX((AdjBaseCC!AH$7+AdjBaseCC!AH$9)*IniBaseCC!CL60-IniBaseCC!AC60,0)</f>
        <v>0</v>
      </c>
      <c r="BI58" s="600">
        <f>MAX((AdjBaseCC!AI$7+AdjBaseCC!AI$9)*IniBaseCC!CM60-IniBaseCC!AD60,0)</f>
        <v>0</v>
      </c>
      <c r="BJ58" s="600">
        <f>MAX((AdjBaseCC!AJ$7+AdjBaseCC!AJ$9)*IniBaseCC!CN60-IniBaseCC!AE60,0)</f>
        <v>0</v>
      </c>
      <c r="BK58" s="600">
        <f>MAX((AdjBaseCC!AK$7+AdjBaseCC!AK$9)*IniBaseCC!CO60-IniBaseCC!AF60,0)</f>
        <v>0</v>
      </c>
      <c r="BL58" s="600">
        <f>MAX((AdjBaseCC!AL$7+AdjBaseCC!AL$9)*IniBaseCC!CP60-IniBaseCC!AG60,0)</f>
        <v>0</v>
      </c>
      <c r="BM58" s="600">
        <f>MAX((AdjBaseCC!AM$7+AdjBaseCC!AM$9)*IniBaseCC!CQ60-IniBaseCC!AH60,0)</f>
        <v>0</v>
      </c>
      <c r="BN58" s="603">
        <f>MAX((AdjBaseCC!AN$7+AdjBaseCC!AN$9)*IniBaseCC!CR60-IniBaseCC!AI60,0)</f>
        <v>0</v>
      </c>
      <c r="BO58" s="600">
        <f>MAX((AdjBaseCC!AO$7+AdjBaseCC!AO$9)*IniBaseCC!CS60-IniBaseCC!AJ60,0)</f>
        <v>0</v>
      </c>
      <c r="BP58" s="600">
        <f>MAX((AdjBaseCC!AP$7+AdjBaseCC!AP$9)*IniBaseCC!CT60-IniBaseCC!AK60,0)</f>
        <v>0</v>
      </c>
      <c r="BQ58" s="600">
        <f>MAX((AdjBaseCC!AQ$7+AdjBaseCC!AQ$9)*IniBaseCC!CU60-IniBaseCC!AL60,0)</f>
        <v>0</v>
      </c>
      <c r="BR58" s="603">
        <f>IFERROR(BF58/SUM(BF$5:BF$182)*BR$4/IniBaseCC!CK60,0)</f>
        <v>0</v>
      </c>
      <c r="BS58" s="600">
        <f>IFERROR(BG58/SUM(BG$5:BG$182)*BS$4/IniBaseCC!CL60,0)</f>
        <v>0</v>
      </c>
      <c r="BT58" s="600">
        <f>IFERROR(BH58/SUM(BH$5:BH$182)*BT$4/IniBaseCC!CM60,0)</f>
        <v>0</v>
      </c>
      <c r="BU58" s="600">
        <f>IFERROR(BI58/SUM(BI$5:BI$182)*BU$4/IniBaseCC!CN60,0)</f>
        <v>0</v>
      </c>
      <c r="BV58" s="600">
        <f>IFERROR(BJ58/SUM(BJ$5:BJ$182)*BV$4/IniBaseCC!CO60,0)</f>
        <v>0</v>
      </c>
      <c r="BW58" s="600">
        <f>IFERROR(BK58/SUM(BK$5:BK$182)*BW$4/IniBaseCC!CP60,0)</f>
        <v>0</v>
      </c>
      <c r="BX58" s="600">
        <f>IFERROR(BL58/SUM(BL$5:BL$182)*BX$4/IniBaseCC!CQ60,0)</f>
        <v>0</v>
      </c>
      <c r="BY58" s="603">
        <f>IFERROR(BM58/SUM(BM$5:BM$182)*BY$4/IniBaseCC!CR60,0)</f>
        <v>0</v>
      </c>
      <c r="BZ58" s="600">
        <f>IFERROR(BN58/SUM(BN$5:BN$182)*BZ$4/IniBaseCC!CS60,0)</f>
        <v>0</v>
      </c>
      <c r="CA58" s="600">
        <f>IFERROR(BO58/SUM(BO$5:BO$182)*CA$4/IniBaseCC!CT60,0)</f>
        <v>0</v>
      </c>
      <c r="CB58" s="600">
        <f>IFERROR(BP58/SUM(BP$5:BP$182)*CB$4/IniBaseCC!CU60,0)</f>
        <v>0</v>
      </c>
      <c r="CC58" s="603">
        <f>(IniBaseCC!CW60+AT58)*P58</f>
        <v>23720.795369639101</v>
      </c>
      <c r="CD58" s="600">
        <f>((IniBaseCC!CX60+AU58)-(BR58/Q58))*Q58</f>
        <v>32276.064794720322</v>
      </c>
      <c r="CE58" s="600">
        <f>((IniBaseCC!CY60+AV58)-(BS58/R58))*R58</f>
        <v>38336.724461790553</v>
      </c>
      <c r="CF58" s="600">
        <f>((IniBaseCC!CZ60+AW58)-(BT58/S58))*S58</f>
        <v>42939.684002814014</v>
      </c>
      <c r="CG58" s="600">
        <f>((IniBaseCC!DA60+AX58)-(BU58/T58))*T58</f>
        <v>41749.83196592149</v>
      </c>
      <c r="CH58" s="600">
        <f>((IniBaseCC!DB60+AY58)-(BV58/U58))*U58</f>
        <v>44242.891497506607</v>
      </c>
      <c r="CI58" s="600">
        <f>((IniBaseCC!DC60+AZ58)-(BW58/V58))*V58</f>
        <v>43576.709022403295</v>
      </c>
      <c r="CJ58" s="601">
        <f>((IniBaseCC!DD60+BA58)-(BX58/W58))*W58</f>
        <v>41881.364694243603</v>
      </c>
      <c r="CK58" s="600">
        <f>((IniBaseCC!DE60+BB58)-(BY58/Y58))*Y58</f>
        <v>38706.403083358426</v>
      </c>
      <c r="CL58" s="600">
        <f>((IniBaseCC!DF60+BC58)-(BZ58/Z58))*Z58</f>
        <v>39200.439420854433</v>
      </c>
      <c r="CM58" s="600">
        <f>((IniBaseCC!DG60+BD58)-(CA58/AA58))*AA58</f>
        <v>39676.877590851305</v>
      </c>
      <c r="CN58" s="601">
        <f>((IniBaseCC!DH60+BE58)-(CB58/AB58))*AB58</f>
        <v>40136.641440853346</v>
      </c>
      <c r="CO58" s="600">
        <f>CC58*IniBaseCC!CJ60</f>
        <v>22605917.987266064</v>
      </c>
      <c r="CP58" s="600">
        <f>IniBaseCC!CJ60*CD58</f>
        <v>30759089.749368466</v>
      </c>
      <c r="CQ58" s="600">
        <f>IniBaseCC!CK60*CE58</f>
        <v>34618062.188996866</v>
      </c>
      <c r="CR58" s="600">
        <f>IniBaseCC!CL60*CF58</f>
        <v>36971067.926422864</v>
      </c>
      <c r="CS58" s="600">
        <f>IniBaseCC!CM60*CG58</f>
        <v>36238854.146419853</v>
      </c>
      <c r="CT58" s="600">
        <f>IniBaseCC!CN60*CH58</f>
        <v>37783429.338870645</v>
      </c>
      <c r="CU58" s="600">
        <f>IniBaseCC!CO60*CI58</f>
        <v>38303927.230692498</v>
      </c>
      <c r="CV58" s="601">
        <f>IniBaseCC!CP60*CJ58</f>
        <v>39200957.353812009</v>
      </c>
      <c r="CW58" s="600">
        <f>IniBaseCC!CQ60*CK58</f>
        <v>37545210.990857676</v>
      </c>
      <c r="CX58" s="600">
        <f>IniBaseCC!CR60*CL58</f>
        <v>38726679.189543746</v>
      </c>
      <c r="CY58" s="600">
        <f>IniBaseCC!CS60*CM58</f>
        <v>39908147.388229825</v>
      </c>
      <c r="CZ58" s="600">
        <f>IniBaseCC!CT60*CN58</f>
        <v>41089615.586915903</v>
      </c>
      <c r="DA58" s="603">
        <f t="shared" si="5"/>
        <v>23720.795369639101</v>
      </c>
      <c r="DB58" s="600">
        <f t="shared" si="6"/>
        <v>32276.064794720322</v>
      </c>
      <c r="DC58" s="600">
        <f>IF(IniBaseCC!EI60&gt;IniBaseCC!EJ60,MIN((AdjBaseCC!DB58-(AdjBaseCC!$DG$1*(IniBaseCC!EI60-IniBaseCC!EJ60))),AdjBaseCC!CE58),MAX((AdjBaseCC!DB58-(AdjBaseCC!$DG$1*(IniBaseCC!EI60-IniBaseCC!EJ60))),AdjBaseCC!CE58))</f>
        <v>38336.724461790553</v>
      </c>
      <c r="DD58" s="600">
        <f>IF(IniBaseCC!EJ60&gt;IniBaseCC!EK60,MIN((AdjBaseCC!DC58-(AdjBaseCC!$DG$1*(IniBaseCC!EJ60-IniBaseCC!EK60))),AdjBaseCC!CF58),MAX((AdjBaseCC!DC58-(AdjBaseCC!$DG$1*(IniBaseCC!EJ60-IniBaseCC!EK60))),AdjBaseCC!CF58))</f>
        <v>42939.684002814014</v>
      </c>
      <c r="DE58" s="600">
        <f>IF(IniBaseCC!EK60&gt;IniBaseCC!EL60,MIN((AdjBaseCC!DD58-(AdjBaseCC!$DG$1*(IniBaseCC!EK60-IniBaseCC!EL60))),AdjBaseCC!CG58),MAX((AdjBaseCC!DD58-(AdjBaseCC!$DG$1*(IniBaseCC!EK60-IniBaseCC!EL60))),AdjBaseCC!CG58))</f>
        <v>41749.83196592149</v>
      </c>
      <c r="DF58" s="600">
        <f>IF(IniBaseCC!EL60&gt;IniBaseCC!EM60,MIN((AdjBaseCC!DE58-(AdjBaseCC!$DG$1*(IniBaseCC!EL60-IniBaseCC!EM60))),AdjBaseCC!CH58),MAX((AdjBaseCC!DE58-(AdjBaseCC!$DG$1*(IniBaseCC!EL60-IniBaseCC!EM60))),AdjBaseCC!CH58))</f>
        <v>44242.891497506607</v>
      </c>
      <c r="DG58" s="600">
        <f>IF(IniBaseCC!EM60&gt;IniBaseCC!EN60,MIN((AdjBaseCC!DF58-(AdjBaseCC!$DG$1*(IniBaseCC!EM60-IniBaseCC!EN60))),AdjBaseCC!CI58),MAX((AdjBaseCC!DF58-(AdjBaseCC!$DG$1*(IniBaseCC!EM60-IniBaseCC!EN60))),AdjBaseCC!CI58))</f>
        <v>43576.709022403295</v>
      </c>
      <c r="DH58" s="600">
        <f>IF(IniBaseCC!EN60&gt;IniBaseCC!EO60,MIN((AdjBaseCC!DG58-(AdjBaseCC!$DG$1*(IniBaseCC!EN60-IniBaseCC!EO60))),AdjBaseCC!CJ58),MAX((AdjBaseCC!DG58-(AdjBaseCC!$DG$1*(IniBaseCC!EN60-IniBaseCC!EO60))),AdjBaseCC!CJ58))</f>
        <v>41881.364694243603</v>
      </c>
      <c r="DI58" s="603">
        <f>IF(IniBaseCC!EO60&gt;IniBaseCC!EP60,MIN((AdjBaseCC!DH58-(AdjBaseCC!$DG$1*(IniBaseCC!EO60-IniBaseCC!EP60))),AdjBaseCC!CK58),MAX((AdjBaseCC!DH58-(AdjBaseCC!$DG$1*(IniBaseCC!EO60-IniBaseCC!EP60))),AdjBaseCC!CK58))</f>
        <v>38706.403083358426</v>
      </c>
      <c r="DJ58" s="600">
        <f>IF(IniBaseCC!EP60&gt;IniBaseCC!EQ60,MIN((AdjBaseCC!DI58-(AdjBaseCC!$DG$1*(IniBaseCC!EP60-IniBaseCC!EQ60))),AdjBaseCC!CL58),MAX((AdjBaseCC!DI58-(AdjBaseCC!$DG$1*(IniBaseCC!EP60-IniBaseCC!EQ60))),AdjBaseCC!CL58))</f>
        <v>39200.439420854433</v>
      </c>
      <c r="DK58" s="600">
        <f>IF(IniBaseCC!EQ60&gt;IniBaseCC!ER60,MIN((AdjBaseCC!DJ58-(AdjBaseCC!$DG$1*(IniBaseCC!EQ60-IniBaseCC!ER60))),AdjBaseCC!CM58),MAX((AdjBaseCC!DJ58-(AdjBaseCC!$DG$1*(IniBaseCC!EQ60-IniBaseCC!ER60))),AdjBaseCC!CM58))</f>
        <v>39676.877590851305</v>
      </c>
      <c r="DL58" s="600">
        <f>IF(IniBaseCC!ER60&gt;IniBaseCC!ES60,MIN((AdjBaseCC!DK58-(AdjBaseCC!$DG$1*(IniBaseCC!ER60-IniBaseCC!ES60))),AdjBaseCC!CN58),MAX((AdjBaseCC!DK58-(AdjBaseCC!$DG$1*(IniBaseCC!ER60-IniBaseCC!ES60))),AdjBaseCC!CN58))</f>
        <v>40136.641440853346</v>
      </c>
      <c r="DM58" s="603">
        <f>DA58*IniBaseCC!CJ60</f>
        <v>22605917.987266064</v>
      </c>
      <c r="DN58" s="600">
        <f>DB58*IniBaseCC!CJ60</f>
        <v>30759089.749368466</v>
      </c>
      <c r="DO58" s="600">
        <f>DC58*IniBaseCC!CK60</f>
        <v>34618062.188996866</v>
      </c>
      <c r="DP58" s="600">
        <f>DD58*IniBaseCC!CL60</f>
        <v>36971067.926422864</v>
      </c>
      <c r="DQ58" s="600">
        <f>DE58*IniBaseCC!CM60</f>
        <v>36238854.146419853</v>
      </c>
      <c r="DR58" s="600">
        <f>DF58*IniBaseCC!CN60</f>
        <v>37783429.338870645</v>
      </c>
      <c r="DS58" s="600">
        <f>DG58*IniBaseCC!CO60</f>
        <v>38303927.230692498</v>
      </c>
      <c r="DT58" s="600">
        <f>DH58*IniBaseCC!CP60</f>
        <v>39200957.353812009</v>
      </c>
      <c r="DU58" s="603">
        <f>DI58*IniBaseCC!CQ60</f>
        <v>37545210.990857676</v>
      </c>
      <c r="DV58" s="600">
        <f>DJ58*IniBaseCC!CR60</f>
        <v>38726679.189543746</v>
      </c>
      <c r="DW58" s="600">
        <f>DK58*IniBaseCC!CS60</f>
        <v>39908147.388229825</v>
      </c>
      <c r="DX58" s="601">
        <f>DL58*IniBaseCC!CT60</f>
        <v>41089615.586915903</v>
      </c>
      <c r="DZ58" s="60" t="s">
        <v>53</v>
      </c>
      <c r="EA58" s="68">
        <f t="shared" si="7"/>
        <v>0.92329516885677609</v>
      </c>
      <c r="EB58" s="373">
        <f>IFERROR(AdjBaseCC!CO58/IniBaseCC!AA60,"")</f>
        <v>0.71079609316883563</v>
      </c>
      <c r="EC58" s="373">
        <f>IFERROR(AdjBaseCC!CP58/IniBaseCC!AB60,"")</f>
        <v>0.85305644941875813</v>
      </c>
      <c r="ED58" s="373">
        <f>IFERROR(AdjBaseCC!CQ58/IniBaseCC!AC60,"")</f>
        <v>0.90114235660034747</v>
      </c>
      <c r="EE58" s="373">
        <f>IFERROR(AdjBaseCC!CR58/IniBaseCC!AD60,"")</f>
        <v>0.98282822268353753</v>
      </c>
      <c r="EF58" s="373">
        <f>IFERROR(AdjBaseCC!CS58/IniBaseCC!AE60,"")</f>
        <v>0.92569996386028308</v>
      </c>
      <c r="EG58" s="373">
        <f>IFERROR(AdjBaseCC!CT58/IniBaseCC!AF60,"")</f>
        <v>0.95374885172095392</v>
      </c>
      <c r="EH58" s="374">
        <f t="shared" si="8"/>
        <v>0.9436048101964124</v>
      </c>
      <c r="EI58" s="373">
        <f>IFERROR(CU58/IniBaseCC!AG60,"")</f>
        <v>0.94572224997025478</v>
      </c>
      <c r="EJ58" s="373">
        <f>IFERROR(CW58/IniBaseCC!AI60,"")</f>
        <v>0.94024025780192588</v>
      </c>
      <c r="EK58" s="373">
        <f>IFERROR(CX58/IniBaseCC!AJ60,"")</f>
        <v>0.94220134333266081</v>
      </c>
      <c r="EL58" s="373">
        <f>IFERROR(CY58/IniBaseCC!AK60,"")</f>
        <v>0.94405379727280125</v>
      </c>
      <c r="EM58" s="375">
        <f>IFERROR(CZ58/IniBaseCC!AL60,"")</f>
        <v>0.94580640260441862</v>
      </c>
      <c r="FH58" s="196"/>
    </row>
    <row r="59" spans="1:164" s="118" customFormat="1" x14ac:dyDescent="0.25">
      <c r="A59" s="107">
        <v>58</v>
      </c>
      <c r="B59" s="60" t="s">
        <v>54</v>
      </c>
      <c r="C59" s="157">
        <v>273.75211460000003</v>
      </c>
      <c r="D59" s="158">
        <v>265.46808540000001</v>
      </c>
      <c r="E59" s="158">
        <v>271.41489100000001</v>
      </c>
      <c r="F59" s="158">
        <v>256.72325269999999</v>
      </c>
      <c r="G59" s="158">
        <v>270.05364370000001</v>
      </c>
      <c r="H59" s="158">
        <v>275.73850779999998</v>
      </c>
      <c r="I59" s="158">
        <v>281.12798459999999</v>
      </c>
      <c r="J59" s="158">
        <v>288.67889595758743</v>
      </c>
      <c r="K59" s="158">
        <v>270.49668749992901</v>
      </c>
      <c r="L59" s="157">
        <f t="shared" si="25"/>
        <v>280.52702082631959</v>
      </c>
      <c r="M59" s="158">
        <f t="shared" si="25"/>
        <v>282.1112235858609</v>
      </c>
      <c r="N59" s="159">
        <f t="shared" si="25"/>
        <v>283.69542634540221</v>
      </c>
      <c r="O59" s="158"/>
      <c r="P59" s="564">
        <f>INDEX(EquitySolution!$V$13:$BT$173,ROW(55:55),(1+EquitySolution!$CB$12))</f>
        <v>0.79025566625534605</v>
      </c>
      <c r="Q59" s="69">
        <f>INDEX(EquitySolution!$V$13:$BT$173,ROW(55:55),(1+EquitySolution!$CB$12))</f>
        <v>0.79025566625534605</v>
      </c>
      <c r="R59" s="300">
        <f>INDEX(EquitySolution!$V$13:$BT$173,ROW(55:55),(1+EquitySolution!$CB$12)+2)</f>
        <v>0.86300036184103157</v>
      </c>
      <c r="S59" s="300">
        <f>INDEX(EquitySolution!$V$13:$BT$173,ROW(55:55),(1+EquitySolution!$CB$12)+3)</f>
        <v>0.86714611612883552</v>
      </c>
      <c r="T59" s="300">
        <f>INDEX(EquitySolution!$V$13:$BT$173,ROW(55:55),(1+EquitySolution!$CB$12)+4)</f>
        <v>0.86417002874192284</v>
      </c>
      <c r="U59" s="300">
        <f>INDEX(EquitySolution!$V$13:$BT$173,ROW(55:55),(1+EquitySolution!$CB$12)+5)</f>
        <v>0.87152248018874889</v>
      </c>
      <c r="V59" s="2">
        <f>INDEX(EquitySolution!$V$13:$BT$173,ROW(55:55),(1+EquitySolution!$CB$12)+6)</f>
        <v>0.864851266904475</v>
      </c>
      <c r="W59" s="2">
        <f>INDEX(EquitySolution!$V$13:$BT$173,ROW(55:55),(1+EquitySolution!$CB$12)+6)</f>
        <v>0.864851266904475</v>
      </c>
      <c r="X59" s="2">
        <f>INDEX(EquitySolution!$V$13:$BT$173,ROW(55:55),(1+EquitySolution!$CB$12)+6)</f>
        <v>0.864851266904475</v>
      </c>
      <c r="Y59" s="567">
        <f>INDEX(EquitySolution!$V$13:$BT$173,ROW(55:55),(1+EquitySolution!$CB$12)+7)</f>
        <v>0.86200626851671491</v>
      </c>
      <c r="Z59" s="372">
        <f>INDEX(EquitySolution!$V$13:$BT$173,ROW(55:55),(1+EquitySolution!$CB$12)+8)</f>
        <v>0.85930909712666004</v>
      </c>
      <c r="AA59" s="372">
        <f>INDEX(EquitySolution!$V$13:$BT$173,ROW(55:55),(1+EquitySolution!$CB$12)+9)</f>
        <v>0.8616190526062264</v>
      </c>
      <c r="AB59" s="371">
        <f>INDEX(EquitySolution!$V$13:$BT$173,ROW(55:55),(1+EquitySolution!$CB$12)+10)</f>
        <v>0.86462954499972355</v>
      </c>
      <c r="AS59" s="60" t="s">
        <v>54</v>
      </c>
      <c r="AT59" s="600">
        <v>0</v>
      </c>
      <c r="AU59" s="600">
        <f>MAX(-(AdjBaseCC!$BU$1),(IniBaseCC!DW61-AF$9+IniBaseCC!DK61-AdjBaseCC!AF$7))</f>
        <v>-112.95906405914502</v>
      </c>
      <c r="AV59" s="600">
        <f>MAX(-(AdjBaseCC!$BU$1),(IniBaseCC!DX61-AG$9+IniBaseCC!DL61-AdjBaseCC!AG$7))</f>
        <v>-875.12487819685043</v>
      </c>
      <c r="AW59" s="600">
        <f>MAX(-(AdjBaseCC!$BU$1),(IniBaseCC!DY61-AH$9+IniBaseCC!DM61-AdjBaseCC!AH$7))</f>
        <v>-910.14836300937122</v>
      </c>
      <c r="AX59" s="600">
        <f>MAX(-(AdjBaseCC!$BU$1),(IniBaseCC!DZ61-AI$9+IniBaseCC!DN61-AdjBaseCC!AI$7))</f>
        <v>-1420.0948398520354</v>
      </c>
      <c r="AY59" s="600">
        <f>MAX(-(AdjBaseCC!$BU$1),(IniBaseCC!EA61-AJ$9+IniBaseCC!DO61-AdjBaseCC!AJ$7))</f>
        <v>-740.24516378098451</v>
      </c>
      <c r="AZ59" s="600">
        <f>MAX(-(AdjBaseCC!$BU$1),(IniBaseCC!EB61-AK$9+IniBaseCC!DP61-AdjBaseCC!AK$7))</f>
        <v>-1810.8808310098666</v>
      </c>
      <c r="BA59" s="601">
        <f>MAX(-(AdjBaseCC!$BU$1),(IniBaseCC!EC61-AL$9+IniBaseCC!DQ61-AdjBaseCC!AL$7))</f>
        <v>-2822.4826053534362</v>
      </c>
      <c r="BB59" s="600">
        <f>MAX(-(AdjBaseCC!$BU$1),(IniBaseCC!ED61-AM$9+IniBaseCC!DR61-AdjBaseCC!AM$7))</f>
        <v>-2353.0957501018229</v>
      </c>
      <c r="BC59" s="600">
        <f>MAX(-(AdjBaseCC!$BU$1),(IniBaseCC!EE61-AN$9+IniBaseCC!DS61-AdjBaseCC!AN$7))</f>
        <v>-2384.1009775867424</v>
      </c>
      <c r="BD59" s="600">
        <f>MAX(-(AdjBaseCC!$BU$1),(IniBaseCC!EF61-AO$9+IniBaseCC!DT61-AdjBaseCC!AO$7))</f>
        <v>-2414.0017616426571</v>
      </c>
      <c r="BE59" s="601">
        <f>MAX(-(AdjBaseCC!$BU$1),(IniBaseCC!EG61-AP$9+IniBaseCC!DU61-AdjBaseCC!AP$7))</f>
        <v>-2442.8560820169419</v>
      </c>
      <c r="BF59" s="600">
        <f>MAX((AdjBaseCC!AF$7+AdjBaseCC!AF$9)*IniBaseCC!CJ61-IniBaseCC!AA61,0)</f>
        <v>26093.543797662482</v>
      </c>
      <c r="BG59" s="600">
        <f>MAX((AdjBaseCC!AG$7+AdjBaseCC!AG$9)*IniBaseCC!CK61-IniBaseCC!AB61,0)</f>
        <v>197778.22247248888</v>
      </c>
      <c r="BH59" s="600">
        <f>MAX((AdjBaseCC!AH$7+AdjBaseCC!AH$9)*IniBaseCC!CL61-IniBaseCC!AC61,0)</f>
        <v>203873.23331409879</v>
      </c>
      <c r="BI59" s="600">
        <f>MAX((AdjBaseCC!AI$7+AdjBaseCC!AI$9)*IniBaseCC!CM61-IniBaseCC!AD61,0)</f>
        <v>337982.57188478485</v>
      </c>
      <c r="BJ59" s="600">
        <f>MAX((AdjBaseCC!AJ$7+AdjBaseCC!AJ$9)*IniBaseCC!CN61-IniBaseCC!AE61,0)</f>
        <v>188022.2716003703</v>
      </c>
      <c r="BK59" s="600">
        <f>MAX((AdjBaseCC!AK$7+AdjBaseCC!AK$9)*IniBaseCC!CO61-IniBaseCC!AF61,0)</f>
        <v>445476.68442842737</v>
      </c>
      <c r="BL59" s="600">
        <f>MAX((AdjBaseCC!AL$7+AdjBaseCC!AL$9)*IniBaseCC!CP61-IniBaseCC!AG61,0)</f>
        <v>773360.23386684153</v>
      </c>
      <c r="BM59" s="600">
        <f>MAX((AdjBaseCC!AM$7+AdjBaseCC!AM$9)*IniBaseCC!CQ61-IniBaseCC!AH61,0)</f>
        <v>661219.90577861294</v>
      </c>
      <c r="BN59" s="603">
        <f>MAX((AdjBaseCC!AN$7+AdjBaseCC!AN$9)*IniBaseCC!CR61-IniBaseCC!AI61,0)</f>
        <v>682305.00024442282</v>
      </c>
      <c r="BO59" s="600">
        <f>MAX((AdjBaseCC!AO$7+AdjBaseCC!AO$9)*IniBaseCC!CS61-IniBaseCC!AJ61,0)</f>
        <v>703390.0947102271</v>
      </c>
      <c r="BP59" s="600">
        <f>MAX((AdjBaseCC!AP$7+AdjBaseCC!AP$9)*IniBaseCC!CT61-IniBaseCC!AK61,0)</f>
        <v>724475.18917603232</v>
      </c>
      <c r="BQ59" s="600">
        <f>MAX((AdjBaseCC!AQ$7+AdjBaseCC!AQ$9)*IniBaseCC!CU61-IniBaseCC!AL61,0)</f>
        <v>745560.28364183009</v>
      </c>
      <c r="BR59" s="603">
        <f>IFERROR(BF59/SUM(BF$5:BF$182)*BR$4/IniBaseCC!CK61,0)</f>
        <v>123.56331889099916</v>
      </c>
      <c r="BS59" s="600">
        <f>IFERROR(BG59/SUM(BG$5:BG$182)*BS$4/IniBaseCC!CL61,0)</f>
        <v>369.04169939885332</v>
      </c>
      <c r="BT59" s="600">
        <f>IFERROR(BH59/SUM(BH$5:BH$182)*BT$4/IniBaseCC!CM61,0)</f>
        <v>770.38789957064273</v>
      </c>
      <c r="BU59" s="600">
        <f>IFERROR(BI59/SUM(BI$5:BI$182)*BU$4/IniBaseCC!CN61,0)</f>
        <v>362.33334467869315</v>
      </c>
      <c r="BV59" s="600">
        <f>IFERROR(BJ59/SUM(BJ$5:BJ$182)*BV$4/IniBaseCC!CO61,0)</f>
        <v>164.83509253400641</v>
      </c>
      <c r="BW59" s="600">
        <f>IFERROR(BK59/SUM(BK$5:BK$182)*BW$4/IniBaseCC!CP61,0)</f>
        <v>433.88848151275425</v>
      </c>
      <c r="BX59" s="600">
        <f>IFERROR(BL59/SUM(BL$5:BL$182)*BX$4/IniBaseCC!CQ61,0)</f>
        <v>134.21568385717728</v>
      </c>
      <c r="BY59" s="603">
        <f>IFERROR(BM59/SUM(BM$5:BM$182)*BY$4/IniBaseCC!CR61,0)</f>
        <v>82.927815905364284</v>
      </c>
      <c r="BZ59" s="600">
        <f>IFERROR(BN59/SUM(BN$5:BN$182)*BZ$4/IniBaseCC!CS61,0)</f>
        <v>741.17994482722861</v>
      </c>
      <c r="CA59" s="600">
        <f>IFERROR(BO59/SUM(BO$5:BO$182)*CA$4/IniBaseCC!CT61,0)</f>
        <v>712.74827494686326</v>
      </c>
      <c r="CB59" s="600">
        <f>IFERROR(BP59/SUM(BP$5:BP$182)*CB$4/IniBaseCC!CU61,0)</f>
        <v>590.02561937676523</v>
      </c>
      <c r="CC59" s="603">
        <f>(IniBaseCC!CW61+AT59)*P59</f>
        <v>18920.803784127052</v>
      </c>
      <c r="CD59" s="600">
        <f>((IniBaseCC!CX61+AU59)-(BR59/Q59))*Q59</f>
        <v>18707.973924808412</v>
      </c>
      <c r="CE59" s="600">
        <f>((IniBaseCC!CY61+AV59)-(BS59/R59))*R59</f>
        <v>20479.024686816079</v>
      </c>
      <c r="CF59" s="600">
        <f>((IniBaseCC!CZ61+AW59)-(BT59/S59))*S59</f>
        <v>20245.884104238034</v>
      </c>
      <c r="CG59" s="600">
        <f>((IniBaseCC!DA61+AX59)-(BU59/T59))*T59</f>
        <v>20215.566546655082</v>
      </c>
      <c r="CH59" s="600">
        <f>((IniBaseCC!DB61+AY59)-(BV59/U59))*U59</f>
        <v>21891.548594572036</v>
      </c>
      <c r="CI59" s="600">
        <f>((IniBaseCC!DC61+AZ59)-(BW59/V59))*V59</f>
        <v>20900.674928904133</v>
      </c>
      <c r="CJ59" s="601">
        <f>((IniBaseCC!DD61+BA59)-(BX59/W59))*W59</f>
        <v>20716.53358835548</v>
      </c>
      <c r="CK59" s="600">
        <f>((IniBaseCC!DE61+BB59)-(BY59/Y59))*Y59</f>
        <v>21293.012942638878</v>
      </c>
      <c r="CL59" s="600">
        <f>((IniBaseCC!DF61+BC59)-(BZ59/Z59))*Z59</f>
        <v>20862.050957828858</v>
      </c>
      <c r="CM59" s="600">
        <f>((IniBaseCC!DG61+BD59)-(CA59/AA59))*AA59</f>
        <v>21233.013537991541</v>
      </c>
      <c r="CN59" s="601">
        <f>((IniBaseCC!DH61+BE59)-(CB59/AB59))*AB59</f>
        <v>21707.876344363471</v>
      </c>
      <c r="CO59" s="600">
        <f>CC59*IniBaseCC!CJ61</f>
        <v>4370705.6741333492</v>
      </c>
      <c r="CP59" s="600">
        <f>IniBaseCC!CJ61*CD59</f>
        <v>4321541.9766307427</v>
      </c>
      <c r="CQ59" s="600">
        <f>IniBaseCC!CK61*CE59</f>
        <v>4628259.5792204337</v>
      </c>
      <c r="CR59" s="600">
        <f>IniBaseCC!CL61*CF59</f>
        <v>4535078.0393493194</v>
      </c>
      <c r="CS59" s="600">
        <f>IniBaseCC!CM61*CG59</f>
        <v>4811304.838103909</v>
      </c>
      <c r="CT59" s="600">
        <f>IniBaseCC!CN61*CH59</f>
        <v>5560453.3430212969</v>
      </c>
      <c r="CU59" s="600">
        <f>IniBaseCC!CO61*CI59</f>
        <v>5141566.0325104166</v>
      </c>
      <c r="CV59" s="601">
        <f>IniBaseCC!CP61*CJ59</f>
        <v>5676330.2032094011</v>
      </c>
      <c r="CW59" s="600">
        <f>IniBaseCC!CQ61*CK59</f>
        <v>5983336.6368815247</v>
      </c>
      <c r="CX59" s="600">
        <f>IniBaseCC!CR61*CL59</f>
        <v>5970502.8510532835</v>
      </c>
      <c r="CY59" s="600">
        <f>IniBaseCC!CS61*CM59</f>
        <v>6186860.1923921173</v>
      </c>
      <c r="CZ59" s="600">
        <f>IniBaseCC!CT61*CN59</f>
        <v>6437881.4359820187</v>
      </c>
      <c r="DA59" s="603">
        <f t="shared" si="5"/>
        <v>18920.803784127052</v>
      </c>
      <c r="DB59" s="600">
        <f t="shared" si="6"/>
        <v>18707.973924808412</v>
      </c>
      <c r="DC59" s="600">
        <f>IF(IniBaseCC!EI61&gt;IniBaseCC!EJ61,MIN((AdjBaseCC!DB59-(AdjBaseCC!$DG$1*(IniBaseCC!EI61-IniBaseCC!EJ61))),AdjBaseCC!CE59),MAX((AdjBaseCC!DB59-(AdjBaseCC!$DG$1*(IniBaseCC!EI61-IniBaseCC!EJ61))),AdjBaseCC!CE59))</f>
        <v>20479.024686816079</v>
      </c>
      <c r="DD59" s="600">
        <f>IF(IniBaseCC!EJ61&gt;IniBaseCC!EK61,MIN((AdjBaseCC!DC59-(AdjBaseCC!$DG$1*(IniBaseCC!EJ61-IniBaseCC!EK61))),AdjBaseCC!CF59),MAX((AdjBaseCC!DC59-(AdjBaseCC!$DG$1*(IniBaseCC!EJ61-IniBaseCC!EK61))),AdjBaseCC!CF59))</f>
        <v>20484.153712574611</v>
      </c>
      <c r="DE59" s="600">
        <f>IF(IniBaseCC!EK61&gt;IniBaseCC!EL61,MIN((AdjBaseCC!DD59-(AdjBaseCC!$DG$1*(IniBaseCC!EK61-IniBaseCC!EL61))),AdjBaseCC!CG59),MAX((AdjBaseCC!DD59-(AdjBaseCC!$DG$1*(IniBaseCC!EK61-IniBaseCC!EL61))),AdjBaseCC!CG59))</f>
        <v>20215.566546655082</v>
      </c>
      <c r="DF59" s="600">
        <f>IF(IniBaseCC!EL61&gt;IniBaseCC!EM61,MIN((AdjBaseCC!DE59-(AdjBaseCC!$DG$1*(IniBaseCC!EL61-IniBaseCC!EM61))),AdjBaseCC!CH59),MAX((AdjBaseCC!DE59-(AdjBaseCC!$DG$1*(IniBaseCC!EL61-IniBaseCC!EM61))),AdjBaseCC!CH59))</f>
        <v>21891.548594572036</v>
      </c>
      <c r="DG59" s="600">
        <f>IF(IniBaseCC!EM61&gt;IniBaseCC!EN61,MIN((AdjBaseCC!DF59-(AdjBaseCC!$DG$1*(IniBaseCC!EM61-IniBaseCC!EN61))),AdjBaseCC!CI59),MAX((AdjBaseCC!DF59-(AdjBaseCC!$DG$1*(IniBaseCC!EM61-IniBaseCC!EN61))),AdjBaseCC!CI59))</f>
        <v>20900.674928904133</v>
      </c>
      <c r="DH59" s="600">
        <f>IF(IniBaseCC!EN61&gt;IniBaseCC!EO61,MIN((AdjBaseCC!DG59-(AdjBaseCC!$DG$1*(IniBaseCC!EN61-IniBaseCC!EO61))),AdjBaseCC!CJ59),MAX((AdjBaseCC!DG59-(AdjBaseCC!$DG$1*(IniBaseCC!EN61-IniBaseCC!EO61))),AdjBaseCC!CJ59))</f>
        <v>20716.53358835548</v>
      </c>
      <c r="DI59" s="603">
        <f>IF(IniBaseCC!EO61&gt;IniBaseCC!EP61,MIN((AdjBaseCC!DH59-(AdjBaseCC!$DG$1*(IniBaseCC!EO61-IniBaseCC!EP61))),AdjBaseCC!CK59),MAX((AdjBaseCC!DH59-(AdjBaseCC!$DG$1*(IniBaseCC!EO61-IniBaseCC!EP61))),AdjBaseCC!CK59))</f>
        <v>21293.012942638878</v>
      </c>
      <c r="DJ59" s="600">
        <f>IF(IniBaseCC!EP61&gt;IniBaseCC!EQ61,MIN((AdjBaseCC!DI59-(AdjBaseCC!$DG$1*(IniBaseCC!EP61-IniBaseCC!EQ61))),AdjBaseCC!CL59),MAX((AdjBaseCC!DI59-(AdjBaseCC!$DG$1*(IniBaseCC!EP61-IniBaseCC!EQ61))),AdjBaseCC!CL59))</f>
        <v>21315.420444236392</v>
      </c>
      <c r="DK59" s="600">
        <f>IF(IniBaseCC!EQ61&gt;IniBaseCC!ER61,MIN((AdjBaseCC!DJ59-(AdjBaseCC!$DG$1*(IniBaseCC!EQ61-IniBaseCC!ER61))),AdjBaseCC!CM59),MAX((AdjBaseCC!DJ59-(AdjBaseCC!$DG$1*(IniBaseCC!EQ61-IniBaseCC!ER61))),AdjBaseCC!CM59))</f>
        <v>21337.029763723764</v>
      </c>
      <c r="DL59" s="600">
        <f>IF(IniBaseCC!ER61&gt;IniBaseCC!ES61,MIN((AdjBaseCC!DK59-(AdjBaseCC!$DG$1*(IniBaseCC!ER61-IniBaseCC!ES61))),AdjBaseCC!CN59),MAX((AdjBaseCC!DK59-(AdjBaseCC!$DG$1*(IniBaseCC!ER61-IniBaseCC!ES61))),AdjBaseCC!CN59))</f>
        <v>21707.876344363471</v>
      </c>
      <c r="DM59" s="603">
        <f>DA59*IniBaseCC!CJ61</f>
        <v>4370705.6741333492</v>
      </c>
      <c r="DN59" s="600">
        <f>DB59*IniBaseCC!CJ61</f>
        <v>4321541.9766307427</v>
      </c>
      <c r="DO59" s="600">
        <f>DC59*IniBaseCC!CK61</f>
        <v>4628259.5792204337</v>
      </c>
      <c r="DP59" s="600">
        <f>DD59*IniBaseCC!CL61</f>
        <v>4588450.4316167124</v>
      </c>
      <c r="DQ59" s="600">
        <f>DE59*IniBaseCC!CM61</f>
        <v>4811304.838103909</v>
      </c>
      <c r="DR59" s="600">
        <f>DF59*IniBaseCC!CN61</f>
        <v>5560453.3430212969</v>
      </c>
      <c r="DS59" s="600">
        <f>DG59*IniBaseCC!CO61</f>
        <v>5141566.0325104166</v>
      </c>
      <c r="DT59" s="600">
        <f>DH59*IniBaseCC!CP61</f>
        <v>5676330.2032094011</v>
      </c>
      <c r="DU59" s="603">
        <f>DI59*IniBaseCC!CQ61</f>
        <v>5983336.6368815247</v>
      </c>
      <c r="DV59" s="600">
        <f>DJ59*IniBaseCC!CR61</f>
        <v>6100252.5011067912</v>
      </c>
      <c r="DW59" s="600">
        <f>DK59*IniBaseCC!CS61</f>
        <v>6217168.3653320586</v>
      </c>
      <c r="DX59" s="601">
        <f>DL59*IniBaseCC!CT61</f>
        <v>6437881.4359820187</v>
      </c>
      <c r="DZ59" s="60" t="s">
        <v>54</v>
      </c>
      <c r="EA59" s="68">
        <f t="shared" si="7"/>
        <v>0.79803606190213783</v>
      </c>
      <c r="EB59" s="373">
        <f>IFERROR(AdjBaseCC!CO59/IniBaseCC!AA61,"")</f>
        <v>0.7683914194088155</v>
      </c>
      <c r="EC59" s="373">
        <f>IFERROR(AdjBaseCC!CP59/IniBaseCC!AB61,"")</f>
        <v>0.76581372285002614</v>
      </c>
      <c r="ED59" s="373">
        <f>IFERROR(AdjBaseCC!CQ59/IniBaseCC!AC61,"")</f>
        <v>0.82522941788936299</v>
      </c>
      <c r="EE59" s="373">
        <f>IFERROR(AdjBaseCC!CR59/IniBaseCC!AD61,"")</f>
        <v>0.77623107348416653</v>
      </c>
      <c r="EF59" s="373">
        <f>IFERROR(AdjBaseCC!CS59/IniBaseCC!AE61,"")</f>
        <v>0.72848094291407661</v>
      </c>
      <c r="EG59" s="373">
        <f>IFERROR(AdjBaseCC!CT59/IniBaseCC!AF61,"")</f>
        <v>0.89442515237305698</v>
      </c>
      <c r="EH59" s="374">
        <f t="shared" si="8"/>
        <v>0.79578030483089679</v>
      </c>
      <c r="EI59" s="373">
        <f>IFERROR(CU59/IniBaseCC!AG61,"")</f>
        <v>0.76141602643684481</v>
      </c>
      <c r="EJ59" s="373">
        <f>IFERROR(CW59/IniBaseCC!AI61,"")</f>
        <v>0.81796029201200426</v>
      </c>
      <c r="EK59" s="373">
        <f>IFERROR(CX59/IniBaseCC!AJ61,"")</f>
        <v>0.7927325908332773</v>
      </c>
      <c r="EL59" s="373">
        <f>IFERROR(CY59/IniBaseCC!AK61,"")</f>
        <v>0.79849549364184258</v>
      </c>
      <c r="EM59" s="375">
        <f>IFERROR(CZ59/IniBaseCC!AL61,"")</f>
        <v>0.80829712123051511</v>
      </c>
      <c r="FH59" s="196"/>
    </row>
    <row r="60" spans="1:164" s="118" customFormat="1" x14ac:dyDescent="0.25">
      <c r="A60" s="107">
        <v>59</v>
      </c>
      <c r="B60" s="60" t="s">
        <v>55</v>
      </c>
      <c r="C60" s="157">
        <v>251.66938429999999</v>
      </c>
      <c r="D60" s="158">
        <v>265.68160160000002</v>
      </c>
      <c r="E60" s="158">
        <v>265.47130559999999</v>
      </c>
      <c r="F60" s="158">
        <v>249.65007159999999</v>
      </c>
      <c r="G60" s="158">
        <v>252.30787710000001</v>
      </c>
      <c r="H60" s="158">
        <v>257.99289470000002</v>
      </c>
      <c r="I60" s="158">
        <v>238.6231756</v>
      </c>
      <c r="J60" s="158">
        <v>225.91389696286552</v>
      </c>
      <c r="K60" s="158">
        <v>225.91389696286552</v>
      </c>
      <c r="L60" s="157">
        <f t="shared" si="25"/>
        <v>225.8294699228627</v>
      </c>
      <c r="M60" s="158">
        <f t="shared" si="25"/>
        <v>221.36816158686452</v>
      </c>
      <c r="N60" s="159">
        <f t="shared" si="25"/>
        <v>216.90685325086451</v>
      </c>
      <c r="O60" s="158"/>
      <c r="P60" s="564">
        <f>INDEX(EquitySolution!$V$13:$BT$173,ROW(56:56),(1+EquitySolution!$CB$12))</f>
        <v>0.82263710344021201</v>
      </c>
      <c r="Q60" s="69">
        <f>INDEX(EquitySolution!$V$13:$BT$173,ROW(56:56),(1+EquitySolution!$CB$12))</f>
        <v>0.82263710344021201</v>
      </c>
      <c r="R60" s="300">
        <f>INDEX(EquitySolution!$V$13:$BT$173,ROW(56:56),(1+EquitySolution!$CB$12)+2)</f>
        <v>0.87405169587394904</v>
      </c>
      <c r="S60" s="300">
        <f>INDEX(EquitySolution!$V$13:$BT$173,ROW(56:56),(1+EquitySolution!$CB$12)+3)</f>
        <v>0.86703926164048273</v>
      </c>
      <c r="T60" s="300">
        <f>INDEX(EquitySolution!$V$13:$BT$173,ROW(56:56),(1+EquitySolution!$CB$12)+4)</f>
        <v>0.86714450457512959</v>
      </c>
      <c r="U60" s="300">
        <f>INDEX(EquitySolution!$V$13:$BT$173,ROW(56:56),(1+EquitySolution!$CB$12)+5)</f>
        <v>0.87506226380922891</v>
      </c>
      <c r="V60" s="2">
        <f>INDEX(EquitySolution!$V$13:$BT$173,ROW(56:56),(1+EquitySolution!$CB$12)+6)</f>
        <v>0.87373216123694752</v>
      </c>
      <c r="W60" s="2">
        <f>INDEX(EquitySolution!$V$13:$BT$173,ROW(56:56),(1+EquitySolution!$CB$12)+6)</f>
        <v>0.87373216123694752</v>
      </c>
      <c r="X60" s="2">
        <f>INDEX(EquitySolution!$V$13:$BT$173,ROW(56:56),(1+EquitySolution!$CB$12)+6)</f>
        <v>0.87373216123694752</v>
      </c>
      <c r="Y60" s="567">
        <f>INDEX(EquitySolution!$V$13:$BT$173,ROW(56:56),(1+EquitySolution!$CB$12)+7)</f>
        <v>0.8708870860298924</v>
      </c>
      <c r="Z60" s="372">
        <f>INDEX(EquitySolution!$V$13:$BT$173,ROW(56:56),(1+EquitySolution!$CB$12)+8)</f>
        <v>0.88058068971882941</v>
      </c>
      <c r="AA60" s="372">
        <f>INDEX(EquitySolution!$V$13:$BT$173,ROW(56:56),(1+EquitySolution!$CB$12)+9)</f>
        <v>0.87748113569424868</v>
      </c>
      <c r="AB60" s="371">
        <f>INDEX(EquitySolution!$V$13:$BT$173,ROW(56:56),(1+EquitySolution!$CB$12)+10)</f>
        <v>0.88694106643077952</v>
      </c>
      <c r="AS60" s="60" t="s">
        <v>55</v>
      </c>
      <c r="AT60" s="600">
        <v>0</v>
      </c>
      <c r="AU60" s="600">
        <f>MAX(-(AdjBaseCC!$BU$1),(IniBaseCC!DW62-AF$9+IniBaseCC!DK62-AdjBaseCC!AF$7))</f>
        <v>601.6350790526426</v>
      </c>
      <c r="AV60" s="600">
        <f>MAX(-(AdjBaseCC!$BU$1),(IniBaseCC!DX62-AG$9+IniBaseCC!DL62-AdjBaseCC!AG$7))</f>
        <v>-3248.7407115771562</v>
      </c>
      <c r="AW60" s="600">
        <f>MAX(-(AdjBaseCC!$BU$1),(IniBaseCC!DY62-AH$9+IniBaseCC!DM62-AdjBaseCC!AH$7))</f>
        <v>-4000</v>
      </c>
      <c r="AX60" s="600">
        <f>MAX(-(AdjBaseCC!$BU$1),(IniBaseCC!DZ62-AI$9+IniBaseCC!DN62-AdjBaseCC!AI$7))</f>
        <v>-3986.0674991707215</v>
      </c>
      <c r="AY60" s="600">
        <f>MAX(-(AdjBaseCC!$BU$1),(IniBaseCC!EA62-AJ$9+IniBaseCC!DO62-AdjBaseCC!AJ$7))</f>
        <v>-4000</v>
      </c>
      <c r="AZ60" s="600">
        <f>MAX(-(AdjBaseCC!$BU$1),(IniBaseCC!EB62-AK$9+IniBaseCC!DP62-AdjBaseCC!AK$7))</f>
        <v>232.18319198249628</v>
      </c>
      <c r="BA60" s="601">
        <f>MAX(-(AdjBaseCC!$BU$1),(IniBaseCC!EC62-AL$9+IniBaseCC!DQ62-AdjBaseCC!AL$7))</f>
        <v>708.21799668878521</v>
      </c>
      <c r="BB60" s="600">
        <f>MAX(-(AdjBaseCC!$BU$1),(IniBaseCC!ED62-AM$9+IniBaseCC!DR62-AdjBaseCC!AM$7))</f>
        <v>-1238.5965324475249</v>
      </c>
      <c r="BC60" s="600">
        <f>MAX(-(AdjBaseCC!$BU$1),(IniBaseCC!EE62-AN$9+IniBaseCC!DS62-AdjBaseCC!AN$7))</f>
        <v>-1251.9735016934687</v>
      </c>
      <c r="BD60" s="600">
        <f>MAX(-(AdjBaseCC!$BU$1),(IniBaseCC!EF62-AO$9+IniBaseCC!DT62-AdjBaseCC!AO$7))</f>
        <v>-1264.8739672339834</v>
      </c>
      <c r="BE60" s="601">
        <f>MAX(-(AdjBaseCC!$BU$1),(IniBaseCC!EG62-AP$9+IniBaseCC!DU62-AdjBaseCC!AP$7))</f>
        <v>-1277.3229439894919</v>
      </c>
      <c r="BF60" s="600">
        <f>MAX((AdjBaseCC!AF$7+AdjBaseCC!AF$9)*IniBaseCC!CJ62-IniBaseCC!AA62,0)</f>
        <v>0</v>
      </c>
      <c r="BG60" s="600">
        <f>MAX((AdjBaseCC!AG$7+AdjBaseCC!AG$9)*IniBaseCC!CK62-IniBaseCC!AB62,0)</f>
        <v>2040209.1668704543</v>
      </c>
      <c r="BH60" s="600">
        <f>MAX((AdjBaseCC!AH$7+AdjBaseCC!AH$9)*IniBaseCC!CL62-IniBaseCC!AC62,0)</f>
        <v>2869806.3855068274</v>
      </c>
      <c r="BI60" s="600">
        <f>MAX((AdjBaseCC!AI$7+AdjBaseCC!AI$9)*IniBaseCC!CM62-IniBaseCC!AD62,0)</f>
        <v>2814163.6544145271</v>
      </c>
      <c r="BJ60" s="600">
        <f>MAX((AdjBaseCC!AJ$7+AdjBaseCC!AJ$9)*IniBaseCC!CN62-IniBaseCC!AE62,0)</f>
        <v>3086179.9123034254</v>
      </c>
      <c r="BK60" s="600">
        <f>MAX((AdjBaseCC!AK$7+AdjBaseCC!AK$9)*IniBaseCC!CO62-IniBaseCC!AF62,0)</f>
        <v>0</v>
      </c>
      <c r="BL60" s="600">
        <f>MAX((AdjBaseCC!AL$7+AdjBaseCC!AL$9)*IniBaseCC!CP62-IniBaseCC!AG62,0)</f>
        <v>0</v>
      </c>
      <c r="BM60" s="600">
        <f>MAX((AdjBaseCC!AM$7+AdjBaseCC!AM$9)*IniBaseCC!CQ62-IniBaseCC!AH62,0)</f>
        <v>923993.01320585608</v>
      </c>
      <c r="BN60" s="603">
        <f>MAX((AdjBaseCC!AN$7+AdjBaseCC!AN$9)*IniBaseCC!CR62-IniBaseCC!AI62,0)</f>
        <v>951221.26982786134</v>
      </c>
      <c r="BO60" s="600">
        <f>MAX((AdjBaseCC!AO$7+AdjBaseCC!AO$9)*IniBaseCC!CS62-IniBaseCC!AJ62,0)</f>
        <v>978449.52644985542</v>
      </c>
      <c r="BP60" s="600">
        <f>MAX((AdjBaseCC!AP$7+AdjBaseCC!AP$9)*IniBaseCC!CT62-IniBaseCC!AK62,0)</f>
        <v>1005677.7830718532</v>
      </c>
      <c r="BQ60" s="600">
        <f>MAX((AdjBaseCC!AQ$7+AdjBaseCC!AQ$9)*IniBaseCC!CU62-IniBaseCC!AL62,0)</f>
        <v>1032906.0396938287</v>
      </c>
      <c r="BR60" s="603">
        <f>IFERROR(BF60/SUM(BF$5:BF$182)*BR$4/IniBaseCC!CK62,0)</f>
        <v>0</v>
      </c>
      <c r="BS60" s="600">
        <f>IFERROR(BG60/SUM(BG$5:BG$182)*BS$4/IniBaseCC!CL62,0)</f>
        <v>1248.5299976692711</v>
      </c>
      <c r="BT60" s="600">
        <f>IFERROR(BH60/SUM(BH$5:BH$182)*BT$4/IniBaseCC!CM62,0)</f>
        <v>3655.7298567856251</v>
      </c>
      <c r="BU60" s="600">
        <f>IFERROR(BI60/SUM(BI$5:BI$182)*BU$4/IniBaseCC!CN62,0)</f>
        <v>1052.6056179380232</v>
      </c>
      <c r="BV60" s="600">
        <f>IFERROR(BJ60/SUM(BJ$5:BJ$182)*BV$4/IniBaseCC!CO62,0)</f>
        <v>915.50836605174004</v>
      </c>
      <c r="BW60" s="600">
        <f>IFERROR(BK60/SUM(BK$5:BK$182)*BW$4/IniBaseCC!CP62,0)</f>
        <v>0</v>
      </c>
      <c r="BX60" s="600">
        <f>IFERROR(BL60/SUM(BL$5:BL$182)*BX$4/IniBaseCC!CQ62,0)</f>
        <v>0</v>
      </c>
      <c r="BY60" s="603">
        <f>IFERROR(BM60/SUM(BM$5:BM$182)*BY$4/IniBaseCC!CR62,0)</f>
        <v>43.650627144852244</v>
      </c>
      <c r="BZ60" s="600">
        <f>IFERROR(BN60/SUM(BN$5:BN$182)*BZ$4/IniBaseCC!CS62,0)</f>
        <v>389.21910591622691</v>
      </c>
      <c r="CA60" s="600">
        <f>IFERROR(BO60/SUM(BO$5:BO$182)*CA$4/IniBaseCC!CT62,0)</f>
        <v>373.46150798073523</v>
      </c>
      <c r="CB60" s="600">
        <f>IFERROR(BP60/SUM(BP$5:BP$182)*CB$4/IniBaseCC!CU62,0)</f>
        <v>308.51316486450713</v>
      </c>
      <c r="CC60" s="603">
        <f>(IniBaseCC!CW62+AT60)*P60</f>
        <v>19696.10074862223</v>
      </c>
      <c r="CD60" s="600">
        <f>((IniBaseCC!CX62+AU60)-(BR60/Q60))*Q60</f>
        <v>20191.028087382118</v>
      </c>
      <c r="CE60" s="600">
        <f>((IniBaseCC!CY62+AV60)-(BS60/R60))*R60</f>
        <v>17791.847776555005</v>
      </c>
      <c r="CF60" s="600">
        <f>((IniBaseCC!CZ62+AW60)-(BT60/S60))*S60</f>
        <v>14678.929725097374</v>
      </c>
      <c r="CG60" s="600">
        <f>((IniBaseCC!DA62+AX60)-(BU60/T60))*T60</f>
        <v>17371.054376179269</v>
      </c>
      <c r="CH60" s="600">
        <f>((IniBaseCC!DB62+AY60)-(BV60/U60))*U60</f>
        <v>18377.971282903422</v>
      </c>
      <c r="CI60" s="600">
        <f>((IniBaseCC!DC62+AZ60)-(BW60/V60))*V60</f>
        <v>23338.732290547923</v>
      </c>
      <c r="CJ60" s="601">
        <f>((IniBaseCC!DD62+BA60)-(BX60/W60))*W60</f>
        <v>24149.745935617153</v>
      </c>
      <c r="CK60" s="600">
        <f>((IniBaseCC!DE62+BB60)-(BY60/Y60))*Y60</f>
        <v>22523.118685822436</v>
      </c>
      <c r="CL60" s="600">
        <f>((IniBaseCC!DF62+BC60)-(BZ60/Z60))*Z60</f>
        <v>22745.714183911066</v>
      </c>
      <c r="CM60" s="600">
        <f>((IniBaseCC!DG62+BD60)-(CA60/AA60))*AA60</f>
        <v>22984.651498020925</v>
      </c>
      <c r="CN60" s="601">
        <f>((IniBaseCC!DH62+BE60)-(CB60/AB60))*AB60</f>
        <v>23598.539071520889</v>
      </c>
      <c r="CO60" s="600">
        <f>CC60*IniBaseCC!CJ62</f>
        <v>11719179.945430227</v>
      </c>
      <c r="CP60" s="600">
        <f>IniBaseCC!CJ62*CD60</f>
        <v>12013661.711992361</v>
      </c>
      <c r="CQ60" s="600">
        <f>IniBaseCC!CK62*CE60</f>
        <v>11173280.403676543</v>
      </c>
      <c r="CR60" s="600">
        <f>IniBaseCC!CL62*CF60</f>
        <v>10025709.002241507</v>
      </c>
      <c r="CS60" s="600">
        <f>IniBaseCC!CM62*CG60</f>
        <v>12263964.389582563</v>
      </c>
      <c r="CT60" s="600">
        <f>IniBaseCC!CN62*CH60</f>
        <v>13379163.093953691</v>
      </c>
      <c r="CU60" s="600">
        <f>IniBaseCC!CO62*CI60</f>
        <v>16967258.375228342</v>
      </c>
      <c r="CV60" s="601">
        <f>IniBaseCC!CP62*CJ60</f>
        <v>17919111.484227929</v>
      </c>
      <c r="CW60" s="600">
        <f>IniBaseCC!CQ62*CK60</f>
        <v>16802246.539623536</v>
      </c>
      <c r="CX60" s="600">
        <f>IniBaseCC!CR62*CL60</f>
        <v>17281681.361383084</v>
      </c>
      <c r="CY60" s="600">
        <f>IniBaseCC!CS62*CM60</f>
        <v>17779891.085143425</v>
      </c>
      <c r="CZ60" s="600">
        <f>IniBaseCC!CT62*CN60</f>
        <v>18579895.216676507</v>
      </c>
      <c r="DA60" s="603">
        <f t="shared" si="5"/>
        <v>19696.10074862223</v>
      </c>
      <c r="DB60" s="600">
        <f t="shared" si="6"/>
        <v>20191.028087382118</v>
      </c>
      <c r="DC60" s="600">
        <f>IF(IniBaseCC!EI62&gt;IniBaseCC!EJ62,MIN((AdjBaseCC!DB60-(AdjBaseCC!$DG$1*(IniBaseCC!EI62-IniBaseCC!EJ62))),AdjBaseCC!CE60),MAX((AdjBaseCC!DB60-(AdjBaseCC!$DG$1*(IniBaseCC!EI62-IniBaseCC!EJ62))),AdjBaseCC!CE60))</f>
        <v>17791.847776555005</v>
      </c>
      <c r="DD60" s="600">
        <f>IF(IniBaseCC!EJ62&gt;IniBaseCC!EK62,MIN((AdjBaseCC!DC60-(AdjBaseCC!$DG$1*(IniBaseCC!EJ62-IniBaseCC!EK62))),AdjBaseCC!CF60),MAX((AdjBaseCC!DC60-(AdjBaseCC!$DG$1*(IniBaseCC!EJ62-IniBaseCC!EK62))),AdjBaseCC!CF60))</f>
        <v>14678.929725097374</v>
      </c>
      <c r="DE60" s="600">
        <f>IF(IniBaseCC!EK62&gt;IniBaseCC!EL62,MIN((AdjBaseCC!DD60-(AdjBaseCC!$DG$1*(IniBaseCC!EK62-IniBaseCC!EL62))),AdjBaseCC!CG60),MAX((AdjBaseCC!DD60-(AdjBaseCC!$DG$1*(IniBaseCC!EK62-IniBaseCC!EL62))),AdjBaseCC!CG60))</f>
        <v>17371.054376179269</v>
      </c>
      <c r="DF60" s="600">
        <f>IF(IniBaseCC!EL62&gt;IniBaseCC!EM62,MIN((AdjBaseCC!DE60-(AdjBaseCC!$DG$1*(IniBaseCC!EL62-IniBaseCC!EM62))),AdjBaseCC!CH60),MAX((AdjBaseCC!DE60-(AdjBaseCC!$DG$1*(IniBaseCC!EL62-IniBaseCC!EM62))),AdjBaseCC!CH60))</f>
        <v>18377.971282903422</v>
      </c>
      <c r="DG60" s="600">
        <f>IF(IniBaseCC!EM62&gt;IniBaseCC!EN62,MIN((AdjBaseCC!DF60-(AdjBaseCC!$DG$1*(IniBaseCC!EM62-IniBaseCC!EN62))),AdjBaseCC!CI60),MAX((AdjBaseCC!DF60-(AdjBaseCC!$DG$1*(IniBaseCC!EM62-IniBaseCC!EN62))),AdjBaseCC!CI60))</f>
        <v>23338.732290547923</v>
      </c>
      <c r="DH60" s="600">
        <f>IF(IniBaseCC!EN62&gt;IniBaseCC!EO62,MIN((AdjBaseCC!DG60-(AdjBaseCC!$DG$1*(IniBaseCC!EN62-IniBaseCC!EO62))),AdjBaseCC!CJ60),MAX((AdjBaseCC!DG60-(AdjBaseCC!$DG$1*(IniBaseCC!EN62-IniBaseCC!EO62))),AdjBaseCC!CJ60))</f>
        <v>24149.745935617153</v>
      </c>
      <c r="DI60" s="603">
        <f>IF(IniBaseCC!EO62&gt;IniBaseCC!EP62,MIN((AdjBaseCC!DH60-(AdjBaseCC!$DG$1*(IniBaseCC!EO62-IniBaseCC!EP62))),AdjBaseCC!CK60),MAX((AdjBaseCC!DH60-(AdjBaseCC!$DG$1*(IniBaseCC!EO62-IniBaseCC!EP62))),AdjBaseCC!CK60))</f>
        <v>22523.118685822436</v>
      </c>
      <c r="DJ60" s="600">
        <f>IF(IniBaseCC!EP62&gt;IniBaseCC!EQ62,MIN((AdjBaseCC!DI60-(AdjBaseCC!$DG$1*(IniBaseCC!EP62-IniBaseCC!EQ62))),AdjBaseCC!CL60),MAX((AdjBaseCC!DI60-(AdjBaseCC!$DG$1*(IniBaseCC!EP62-IniBaseCC!EQ62))),AdjBaseCC!CL60))</f>
        <v>22745.714183911066</v>
      </c>
      <c r="DK60" s="600">
        <f>IF(IniBaseCC!EQ62&gt;IniBaseCC!ER62,MIN((AdjBaseCC!DJ60-(AdjBaseCC!$DG$1*(IniBaseCC!EQ62-IniBaseCC!ER62))),AdjBaseCC!CM60),MAX((AdjBaseCC!DJ60-(AdjBaseCC!$DG$1*(IniBaseCC!EQ62-IniBaseCC!ER62))),AdjBaseCC!CM60))</f>
        <v>22984.651498020925</v>
      </c>
      <c r="DL60" s="600">
        <f>IF(IniBaseCC!ER62&gt;IniBaseCC!ES62,MIN((AdjBaseCC!DK60-(AdjBaseCC!$DG$1*(IniBaseCC!ER62-IniBaseCC!ES62))),AdjBaseCC!CN60),MAX((AdjBaseCC!DK60-(AdjBaseCC!$DG$1*(IniBaseCC!ER62-IniBaseCC!ES62))),AdjBaseCC!CN60))</f>
        <v>23598.539071520889</v>
      </c>
      <c r="DM60" s="603">
        <f>DA60*IniBaseCC!CJ62</f>
        <v>11719179.945430227</v>
      </c>
      <c r="DN60" s="600">
        <f>DB60*IniBaseCC!CJ62</f>
        <v>12013661.711992361</v>
      </c>
      <c r="DO60" s="600">
        <f>DC60*IniBaseCC!CK62</f>
        <v>11173280.403676543</v>
      </c>
      <c r="DP60" s="600">
        <f>DD60*IniBaseCC!CL62</f>
        <v>10025709.002241507</v>
      </c>
      <c r="DQ60" s="600">
        <f>DE60*IniBaseCC!CM62</f>
        <v>12263964.389582563</v>
      </c>
      <c r="DR60" s="600">
        <f>DF60*IniBaseCC!CN62</f>
        <v>13379163.093953691</v>
      </c>
      <c r="DS60" s="600">
        <f>DG60*IniBaseCC!CO62</f>
        <v>16967258.375228342</v>
      </c>
      <c r="DT60" s="600">
        <f>DH60*IniBaseCC!CP62</f>
        <v>17919111.484227929</v>
      </c>
      <c r="DU60" s="603">
        <f>DI60*IniBaseCC!CQ62</f>
        <v>16802246.539623536</v>
      </c>
      <c r="DV60" s="600">
        <f>DJ60*IniBaseCC!CR62</f>
        <v>17281681.361383084</v>
      </c>
      <c r="DW60" s="600">
        <f>DK60*IniBaseCC!CS62</f>
        <v>17779891.085143425</v>
      </c>
      <c r="DX60" s="601">
        <f>DL60*IniBaseCC!CT62</f>
        <v>18579895.216676507</v>
      </c>
      <c r="DZ60" s="60" t="s">
        <v>55</v>
      </c>
      <c r="EA60" s="68">
        <f t="shared" si="7"/>
        <v>0.73345476213929872</v>
      </c>
      <c r="EB60" s="373">
        <f>IFERROR(AdjBaseCC!CO60/IniBaseCC!AA62,"")</f>
        <v>0.77731889692522504</v>
      </c>
      <c r="EC60" s="373">
        <f>IFERROR(AdjBaseCC!CP60/IniBaseCC!AB62,"")</f>
        <v>0.84662169208123295</v>
      </c>
      <c r="ED60" s="373">
        <f>IFERROR(AdjBaseCC!CQ60/IniBaseCC!AC62,"")</f>
        <v>0.75227794546330784</v>
      </c>
      <c r="EE60" s="373">
        <f>IFERROR(AdjBaseCC!CR60/IniBaseCC!AD62,"")</f>
        <v>0.64601396027598001</v>
      </c>
      <c r="EF60" s="373">
        <f>IFERROR(AdjBaseCC!CS60/IniBaseCC!AE62,"")</f>
        <v>0.74860800805247718</v>
      </c>
      <c r="EG60" s="373">
        <f>IFERROR(AdjBaseCC!CT60/IniBaseCC!AF62,"")</f>
        <v>0.67375220482349596</v>
      </c>
      <c r="EH60" s="374">
        <f t="shared" si="8"/>
        <v>0.82722709758850588</v>
      </c>
      <c r="EI60" s="373">
        <f>IFERROR(CU60/IniBaseCC!AG62,"")</f>
        <v>0.81159296887295584</v>
      </c>
      <c r="EJ60" s="373">
        <f>IFERROR(CW60/IniBaseCC!AI62,"")</f>
        <v>0.82851645370679428</v>
      </c>
      <c r="EK60" s="373">
        <f>IFERROR(CX60/IniBaseCC!AJ62,"")</f>
        <v>0.82752021467950865</v>
      </c>
      <c r="EL60" s="373">
        <f>IFERROR(CY60/IniBaseCC!AK62,"")</f>
        <v>0.82745372270003248</v>
      </c>
      <c r="EM60" s="375">
        <f>IFERROR(CZ60/IniBaseCC!AL62,"")</f>
        <v>0.84105212798323814</v>
      </c>
      <c r="FH60" s="196"/>
    </row>
    <row r="61" spans="1:164" s="118" customFormat="1" x14ac:dyDescent="0.25">
      <c r="A61" s="107">
        <v>60</v>
      </c>
      <c r="B61" s="60" t="s">
        <v>56</v>
      </c>
      <c r="C61" s="157">
        <v>202.3154739</v>
      </c>
      <c r="D61" s="158">
        <v>193.8608108</v>
      </c>
      <c r="E61" s="158">
        <v>201.73560449999999</v>
      </c>
      <c r="F61" s="158">
        <v>188.60095250000001</v>
      </c>
      <c r="G61" s="158">
        <v>185.6680695</v>
      </c>
      <c r="H61" s="158">
        <v>183.84336690000001</v>
      </c>
      <c r="I61" s="158">
        <v>185.73588620000001</v>
      </c>
      <c r="J61" s="158">
        <v>182.0811947745994</v>
      </c>
      <c r="K61" s="158">
        <v>191.155384820976</v>
      </c>
      <c r="L61" s="157">
        <f t="shared" si="25"/>
        <v>180.82717488348362</v>
      </c>
      <c r="M61" s="158">
        <f t="shared" si="25"/>
        <v>178.8815711069451</v>
      </c>
      <c r="N61" s="159">
        <f t="shared" si="25"/>
        <v>176.93596733040704</v>
      </c>
      <c r="O61" s="158"/>
      <c r="P61" s="564">
        <f>INDEX(EquitySolution!$V$13:$BT$173,ROW(57:57),(1+EquitySolution!$CB$12))</f>
        <v>0.87291636751871404</v>
      </c>
      <c r="Q61" s="69">
        <f>INDEX(EquitySolution!$V$13:$BT$173,ROW(57:57),(1+EquitySolution!$CB$12))</f>
        <v>0.87291636751871404</v>
      </c>
      <c r="R61" s="300">
        <f>INDEX(EquitySolution!$V$13:$BT$173,ROW(57:57),(1+EquitySolution!$CB$12)+2)</f>
        <v>0.89875093107952853</v>
      </c>
      <c r="S61" s="300">
        <f>INDEX(EquitySolution!$V$13:$BT$173,ROW(57:57),(1+EquitySolution!$CB$12)+3)</f>
        <v>0.902982079347181</v>
      </c>
      <c r="T61" s="300">
        <f>INDEX(EquitySolution!$V$13:$BT$173,ROW(57:57),(1+EquitySolution!$CB$12)+4)</f>
        <v>0.89904112755196686</v>
      </c>
      <c r="U61" s="300">
        <f>INDEX(EquitySolution!$V$13:$BT$173,ROW(57:57),(1+EquitySolution!$CB$12)+5)</f>
        <v>0.90561438297311048</v>
      </c>
      <c r="V61" s="2">
        <f>INDEX(EquitySolution!$V$13:$BT$173,ROW(57:57),(1+EquitySolution!$CB$12)+6)</f>
        <v>0.90708214847457402</v>
      </c>
      <c r="W61" s="2">
        <f>INDEX(EquitySolution!$V$13:$BT$173,ROW(57:57),(1+EquitySolution!$CB$12)+6)</f>
        <v>0.90708214847457402</v>
      </c>
      <c r="X61" s="2">
        <f>INDEX(EquitySolution!$V$13:$BT$173,ROW(57:57),(1+EquitySolution!$CB$12)+6)</f>
        <v>0.90708214847457402</v>
      </c>
      <c r="Y61" s="567">
        <f>INDEX(EquitySolution!$V$13:$BT$173,ROW(57:57),(1+EquitySolution!$CB$12)+7)</f>
        <v>0.90799532350634682</v>
      </c>
      <c r="Z61" s="372">
        <f>INDEX(EquitySolution!$V$13:$BT$173,ROW(57:57),(1+EquitySolution!$CB$12)+8)</f>
        <v>0.90704820950984777</v>
      </c>
      <c r="AA61" s="372">
        <f>INDEX(EquitySolution!$V$13:$BT$173,ROW(57:57),(1+EquitySolution!$CB$12)+9)</f>
        <v>0.91021050671063641</v>
      </c>
      <c r="AB61" s="371">
        <f>INDEX(EquitySolution!$V$13:$BT$173,ROW(57:57),(1+EquitySolution!$CB$12)+10)</f>
        <v>0.904336013656451</v>
      </c>
      <c r="AS61" s="60" t="s">
        <v>56</v>
      </c>
      <c r="AT61" s="600">
        <v>0</v>
      </c>
      <c r="AU61" s="600">
        <f>MAX(-(AdjBaseCC!$BU$1),(IniBaseCC!DW63-AF$9+IniBaseCC!DK63-AdjBaseCC!AF$7))</f>
        <v>4343.3030885465159</v>
      </c>
      <c r="AV61" s="600">
        <f>MAX(-(AdjBaseCC!$BU$1),(IniBaseCC!DX63-AG$9+IniBaseCC!DL63-AdjBaseCC!AG$7))</f>
        <v>9571.9154639201188</v>
      </c>
      <c r="AW61" s="600">
        <f>MAX(-(AdjBaseCC!$BU$1),(IniBaseCC!DY63-AH$9+IniBaseCC!DM63-AdjBaseCC!AH$7))</f>
        <v>6406.1382107110257</v>
      </c>
      <c r="AX61" s="600">
        <f>MAX(-(AdjBaseCC!$BU$1),(IniBaseCC!DZ63-AI$9+IniBaseCC!DN63-AdjBaseCC!AI$7))</f>
        <v>10516.34145946333</v>
      </c>
      <c r="AY61" s="600">
        <f>MAX(-(AdjBaseCC!$BU$1),(IniBaseCC!EA63-AJ$9+IniBaseCC!DO63-AdjBaseCC!AJ$7))</f>
        <v>11474.390267178882</v>
      </c>
      <c r="AZ61" s="600">
        <f>MAX(-(AdjBaseCC!$BU$1),(IniBaseCC!EB63-AK$9+IniBaseCC!DP63-AdjBaseCC!AK$7))</f>
        <v>11782.35234884744</v>
      </c>
      <c r="BA61" s="601">
        <f>MAX(-(AdjBaseCC!$BU$1),(IniBaseCC!EC63-AL$9+IniBaseCC!DQ63-AdjBaseCC!AL$7))</f>
        <v>10101.517658585257</v>
      </c>
      <c r="BB61" s="600">
        <f>MAX(-(AdjBaseCC!$BU$1),(IniBaseCC!ED63-AM$9+IniBaseCC!DR63-AdjBaseCC!AM$7))</f>
        <v>8651.2522604813494</v>
      </c>
      <c r="BC61" s="600">
        <f>MAX(-(AdjBaseCC!$BU$1),(IniBaseCC!EE63-AN$9+IniBaseCC!DS63-AdjBaseCC!AN$7))</f>
        <v>8740.8469399586284</v>
      </c>
      <c r="BD61" s="600">
        <f>MAX(-(AdjBaseCC!$BU$1),(IniBaseCC!EF63-AO$9+IniBaseCC!DT63-AdjBaseCC!AO$7))</f>
        <v>8827.2501493824075</v>
      </c>
      <c r="BE61" s="601">
        <f>MAX(-(AdjBaseCC!$BU$1),(IniBaseCC!EG63-AP$9+IniBaseCC!DU63-AdjBaseCC!AP$7))</f>
        <v>8910.629430722247</v>
      </c>
      <c r="BF61" s="600">
        <f>MAX((AdjBaseCC!AF$7+AdjBaseCC!AF$9)*IniBaseCC!CJ63-IniBaseCC!AA63,0)</f>
        <v>0</v>
      </c>
      <c r="BG61" s="600">
        <f>MAX((AdjBaseCC!AG$7+AdjBaseCC!AG$9)*IniBaseCC!CK63-IniBaseCC!AB63,0)</f>
        <v>0</v>
      </c>
      <c r="BH61" s="600">
        <f>MAX((AdjBaseCC!AH$7+AdjBaseCC!AH$9)*IniBaseCC!CL63-IniBaseCC!AC63,0)</f>
        <v>0</v>
      </c>
      <c r="BI61" s="600">
        <f>MAX((AdjBaseCC!AI$7+AdjBaseCC!AI$9)*IniBaseCC!CM63-IniBaseCC!AD63,0)</f>
        <v>0</v>
      </c>
      <c r="BJ61" s="600">
        <f>MAX((AdjBaseCC!AJ$7+AdjBaseCC!AJ$9)*IniBaseCC!CN63-IniBaseCC!AE63,0)</f>
        <v>0</v>
      </c>
      <c r="BK61" s="600">
        <f>MAX((AdjBaseCC!AK$7+AdjBaseCC!AK$9)*IniBaseCC!CO63-IniBaseCC!AF63,0)</f>
        <v>0</v>
      </c>
      <c r="BL61" s="600">
        <f>MAX((AdjBaseCC!AL$7+AdjBaseCC!AL$9)*IniBaseCC!CP63-IniBaseCC!AG63,0)</f>
        <v>0</v>
      </c>
      <c r="BM61" s="600">
        <f>MAX((AdjBaseCC!AM$7+AdjBaseCC!AM$9)*IniBaseCC!CQ63-IniBaseCC!AH63,0)</f>
        <v>0</v>
      </c>
      <c r="BN61" s="603">
        <f>MAX((AdjBaseCC!AN$7+AdjBaseCC!AN$9)*IniBaseCC!CR63-IniBaseCC!AI63,0)</f>
        <v>0</v>
      </c>
      <c r="BO61" s="600">
        <f>MAX((AdjBaseCC!AO$7+AdjBaseCC!AO$9)*IniBaseCC!CS63-IniBaseCC!AJ63,0)</f>
        <v>0</v>
      </c>
      <c r="BP61" s="600">
        <f>MAX((AdjBaseCC!AP$7+AdjBaseCC!AP$9)*IniBaseCC!CT63-IniBaseCC!AK63,0)</f>
        <v>0</v>
      </c>
      <c r="BQ61" s="600">
        <f>MAX((AdjBaseCC!AQ$7+AdjBaseCC!AQ$9)*IniBaseCC!CU63-IniBaseCC!AL63,0)</f>
        <v>0</v>
      </c>
      <c r="BR61" s="603">
        <f>IFERROR(BF61/SUM(BF$5:BF$182)*BR$4/IniBaseCC!CK63,0)</f>
        <v>0</v>
      </c>
      <c r="BS61" s="600">
        <f>IFERROR(BG61/SUM(BG$5:BG$182)*BS$4/IniBaseCC!CL63,0)</f>
        <v>0</v>
      </c>
      <c r="BT61" s="600">
        <f>IFERROR(BH61/SUM(BH$5:BH$182)*BT$4/IniBaseCC!CM63,0)</f>
        <v>0</v>
      </c>
      <c r="BU61" s="600">
        <f>IFERROR(BI61/SUM(BI$5:BI$182)*BU$4/IniBaseCC!CN63,0)</f>
        <v>0</v>
      </c>
      <c r="BV61" s="600">
        <f>IFERROR(BJ61/SUM(BJ$5:BJ$182)*BV$4/IniBaseCC!CO63,0)</f>
        <v>0</v>
      </c>
      <c r="BW61" s="600">
        <f>IFERROR(BK61/SUM(BK$5:BK$182)*BW$4/IniBaseCC!CP63,0)</f>
        <v>0</v>
      </c>
      <c r="BX61" s="600">
        <f>IFERROR(BL61/SUM(BL$5:BL$182)*BX$4/IniBaseCC!CQ63,0)</f>
        <v>0</v>
      </c>
      <c r="BY61" s="603">
        <f>IFERROR(BM61/SUM(BM$5:BM$182)*BY$4/IniBaseCC!CR63,0)</f>
        <v>0</v>
      </c>
      <c r="BZ61" s="600">
        <f>IFERROR(BN61/SUM(BN$5:BN$182)*BZ$4/IniBaseCC!CS63,0)</f>
        <v>0</v>
      </c>
      <c r="CA61" s="600">
        <f>IFERROR(BO61/SUM(BO$5:BO$182)*CA$4/IniBaseCC!CT63,0)</f>
        <v>0</v>
      </c>
      <c r="CB61" s="600">
        <f>IFERROR(BP61/SUM(BP$5:BP$182)*CB$4/IniBaseCC!CU63,0)</f>
        <v>0</v>
      </c>
      <c r="CC61" s="603">
        <f>(IniBaseCC!CW63+AT61)*P61</f>
        <v>20899.918868076566</v>
      </c>
      <c r="CD61" s="600">
        <f>((IniBaseCC!CX63+AU61)-(BR61/Q61))*Q61</f>
        <v>24691.259223163404</v>
      </c>
      <c r="CE61" s="600">
        <f>((IniBaseCC!CY63+AV61)-(BS61/R61))*R61</f>
        <v>31101.003595602266</v>
      </c>
      <c r="CF61" s="600">
        <f>((IniBaseCC!CZ63+AW61)-(BT61/S61))*S61</f>
        <v>28491.272978617908</v>
      </c>
      <c r="CG61" s="600">
        <f>((IniBaseCC!DA63+AX61)-(BU61/T61))*T61</f>
        <v>32139.60907207524</v>
      </c>
      <c r="CH61" s="600">
        <f>((IniBaseCC!DB63+AY61)-(BV61/U61))*U61</f>
        <v>33980.926896788049</v>
      </c>
      <c r="CI61" s="600">
        <f>((IniBaseCC!DC63+AZ61)-(BW61/V61))*V61</f>
        <v>34706.514090043034</v>
      </c>
      <c r="CJ61" s="601">
        <f>((IniBaseCC!DD63+BA61)-(BX61/W61))*W61</f>
        <v>33592.025967625785</v>
      </c>
      <c r="CK61" s="600">
        <f>((IniBaseCC!DE63+BB61)-(BY61/Y61))*Y61</f>
        <v>32508.269037703751</v>
      </c>
      <c r="CL61" s="600">
        <f>((IniBaseCC!DF63+BC61)-(BZ61/Z61))*Z61</f>
        <v>32894.267399675358</v>
      </c>
      <c r="CM61" s="600">
        <f>((IniBaseCC!DG63+BD61)-(CA61/AA61))*AA61</f>
        <v>33415.310049748114</v>
      </c>
      <c r="CN61" s="601">
        <f>((IniBaseCC!DH63+BE61)-(CB61/AB61))*AB61</f>
        <v>33589.25656476029</v>
      </c>
      <c r="CO61" s="600">
        <f>CC61*IniBaseCC!CJ63</f>
        <v>8213668.1151540903</v>
      </c>
      <c r="CP61" s="600">
        <f>IniBaseCC!CJ63*CD61</f>
        <v>9703664.8747032173</v>
      </c>
      <c r="CQ61" s="600">
        <f>IniBaseCC!CK63*CE61</f>
        <v>11134159.287225612</v>
      </c>
      <c r="CR61" s="600">
        <f>IniBaseCC!CL63*CF61</f>
        <v>10655736.094003098</v>
      </c>
      <c r="CS61" s="600">
        <f>IniBaseCC!CM63*CG61</f>
        <v>11795236.529451612</v>
      </c>
      <c r="CT61" s="600">
        <f>IniBaseCC!CN63*CH61</f>
        <v>12674885.732501943</v>
      </c>
      <c r="CU61" s="600">
        <f>IniBaseCC!CO63*CI61</f>
        <v>13604953.52329687</v>
      </c>
      <c r="CV61" s="601">
        <f>IniBaseCC!CP63*CJ61</f>
        <v>13470402.41301794</v>
      </c>
      <c r="CW61" s="600">
        <f>IniBaseCC!CQ63*CK61</f>
        <v>13685981.264873279</v>
      </c>
      <c r="CX61" s="600">
        <f>IniBaseCC!CR63*CL61</f>
        <v>14104246.92540759</v>
      </c>
      <c r="CY61" s="600">
        <f>IniBaseCC!CS63*CM61</f>
        <v>14587468.679540787</v>
      </c>
      <c r="CZ61" s="600">
        <f>IniBaseCC!CT63*CN61</f>
        <v>14924569.156851608</v>
      </c>
      <c r="DA61" s="603">
        <f t="shared" si="5"/>
        <v>20899.918868076566</v>
      </c>
      <c r="DB61" s="600">
        <f t="shared" si="6"/>
        <v>24691.259223163404</v>
      </c>
      <c r="DC61" s="600">
        <f>IF(IniBaseCC!EI63&gt;IniBaseCC!EJ63,MIN((AdjBaseCC!DB61-(AdjBaseCC!$DG$1*(IniBaseCC!EI63-IniBaseCC!EJ63))),AdjBaseCC!CE61),MAX((AdjBaseCC!DB61-(AdjBaseCC!$DG$1*(IniBaseCC!EI63-IniBaseCC!EJ63))),AdjBaseCC!CE61))</f>
        <v>31101.003595602266</v>
      </c>
      <c r="DD61" s="600">
        <f>IF(IniBaseCC!EJ63&gt;IniBaseCC!EK63,MIN((AdjBaseCC!DC61-(AdjBaseCC!$DG$1*(IniBaseCC!EJ63-IniBaseCC!EK63))),AdjBaseCC!CF61),MAX((AdjBaseCC!DC61-(AdjBaseCC!$DG$1*(IniBaseCC!EJ63-IniBaseCC!EK63))),AdjBaseCC!CF61))</f>
        <v>28491.272978617908</v>
      </c>
      <c r="DE61" s="600">
        <f>IF(IniBaseCC!EK63&gt;IniBaseCC!EL63,MIN((AdjBaseCC!DD61-(AdjBaseCC!$DG$1*(IniBaseCC!EK63-IniBaseCC!EL63))),AdjBaseCC!CG61),MAX((AdjBaseCC!DD61-(AdjBaseCC!$DG$1*(IniBaseCC!EK63-IniBaseCC!EL63))),AdjBaseCC!CG61))</f>
        <v>32139.60907207524</v>
      </c>
      <c r="DF61" s="600">
        <f>IF(IniBaseCC!EL63&gt;IniBaseCC!EM63,MIN((AdjBaseCC!DE61-(AdjBaseCC!$DG$1*(IniBaseCC!EL63-IniBaseCC!EM63))),AdjBaseCC!CH61),MAX((AdjBaseCC!DE61-(AdjBaseCC!$DG$1*(IniBaseCC!EL63-IniBaseCC!EM63))),AdjBaseCC!CH61))</f>
        <v>33980.926896788049</v>
      </c>
      <c r="DG61" s="600">
        <f>IF(IniBaseCC!EM63&gt;IniBaseCC!EN63,MIN((AdjBaseCC!DF61-(AdjBaseCC!$DG$1*(IniBaseCC!EM63-IniBaseCC!EN63))),AdjBaseCC!CI61),MAX((AdjBaseCC!DF61-(AdjBaseCC!$DG$1*(IniBaseCC!EM63-IniBaseCC!EN63))),AdjBaseCC!CI61))</f>
        <v>34706.514090043034</v>
      </c>
      <c r="DH61" s="600">
        <f>IF(IniBaseCC!EN63&gt;IniBaseCC!EO63,MIN((AdjBaseCC!DG61-(AdjBaseCC!$DG$1*(IniBaseCC!EN63-IniBaseCC!EO63))),AdjBaseCC!CJ61),MAX((AdjBaseCC!DG61-(AdjBaseCC!$DG$1*(IniBaseCC!EN63-IniBaseCC!EO63))),AdjBaseCC!CJ61))</f>
        <v>33592.025967625785</v>
      </c>
      <c r="DI61" s="603">
        <f>IF(IniBaseCC!EO63&gt;IniBaseCC!EP63,MIN((AdjBaseCC!DH61-(AdjBaseCC!$DG$1*(IniBaseCC!EO63-IniBaseCC!EP63))),AdjBaseCC!CK61),MAX((AdjBaseCC!DH61-(AdjBaseCC!$DG$1*(IniBaseCC!EO63-IniBaseCC!EP63))),AdjBaseCC!CK61))</f>
        <v>32508.269037703751</v>
      </c>
      <c r="DJ61" s="600">
        <f>IF(IniBaseCC!EP63&gt;IniBaseCC!EQ63,MIN((AdjBaseCC!DI61-(AdjBaseCC!$DG$1*(IniBaseCC!EP63-IniBaseCC!EQ63))),AdjBaseCC!CL61),MAX((AdjBaseCC!DI61-(AdjBaseCC!$DG$1*(IniBaseCC!EP63-IniBaseCC!EQ63))),AdjBaseCC!CL61))</f>
        <v>32894.267399675358</v>
      </c>
      <c r="DK61" s="600">
        <f>IF(IniBaseCC!EQ63&gt;IniBaseCC!ER63,MIN((AdjBaseCC!DJ61-(AdjBaseCC!$DG$1*(IniBaseCC!EQ63-IniBaseCC!ER63))),AdjBaseCC!CM61),MAX((AdjBaseCC!DJ61-(AdjBaseCC!$DG$1*(IniBaseCC!EQ63-IniBaseCC!ER63))),AdjBaseCC!CM61))</f>
        <v>33415.310049748114</v>
      </c>
      <c r="DL61" s="600">
        <f>IF(IniBaseCC!ER63&gt;IniBaseCC!ES63,MIN((AdjBaseCC!DK61-(AdjBaseCC!$DG$1*(IniBaseCC!ER63-IniBaseCC!ES63))),AdjBaseCC!CN61),MAX((AdjBaseCC!DK61-(AdjBaseCC!$DG$1*(IniBaseCC!ER63-IniBaseCC!ES63))),AdjBaseCC!CN61))</f>
        <v>33589.25656476029</v>
      </c>
      <c r="DM61" s="603">
        <f>DA61*IniBaseCC!CJ63</f>
        <v>8213668.1151540903</v>
      </c>
      <c r="DN61" s="600">
        <f>DB61*IniBaseCC!CJ63</f>
        <v>9703664.8747032173</v>
      </c>
      <c r="DO61" s="600">
        <f>DC61*IniBaseCC!CK63</f>
        <v>11134159.287225612</v>
      </c>
      <c r="DP61" s="600">
        <f>DD61*IniBaseCC!CL63</f>
        <v>10655736.094003098</v>
      </c>
      <c r="DQ61" s="600">
        <f>DE61*IniBaseCC!CM63</f>
        <v>11795236.529451612</v>
      </c>
      <c r="DR61" s="600">
        <f>DF61*IniBaseCC!CN63</f>
        <v>12674885.732501943</v>
      </c>
      <c r="DS61" s="600">
        <f>DG61*IniBaseCC!CO63</f>
        <v>13604953.52329687</v>
      </c>
      <c r="DT61" s="600">
        <f>DH61*IniBaseCC!CP63</f>
        <v>13470402.41301794</v>
      </c>
      <c r="DU61" s="603">
        <f>DI61*IniBaseCC!CQ63</f>
        <v>13685981.264873279</v>
      </c>
      <c r="DV61" s="600">
        <f>DJ61*IniBaseCC!CR63</f>
        <v>14104246.92540759</v>
      </c>
      <c r="DW61" s="600">
        <f>DK61*IniBaseCC!CS63</f>
        <v>14587468.679540787</v>
      </c>
      <c r="DX61" s="601">
        <f>DL61*IniBaseCC!CT63</f>
        <v>14924569.156851608</v>
      </c>
      <c r="DZ61" s="60" t="s">
        <v>56</v>
      </c>
      <c r="EA61" s="68">
        <f t="shared" si="7"/>
        <v>0.82813966409567308</v>
      </c>
      <c r="EB61" s="373">
        <f>IFERROR(AdjBaseCC!CO61/IniBaseCC!AA63,"")</f>
        <v>0.71869988597411005</v>
      </c>
      <c r="EC61" s="373">
        <f>IFERROR(AdjBaseCC!CP61/IniBaseCC!AB63,"")</f>
        <v>0.76532962875208765</v>
      </c>
      <c r="ED61" s="373">
        <f>IFERROR(AdjBaseCC!CQ61/IniBaseCC!AC63,"")</f>
        <v>0.92014780724456957</v>
      </c>
      <c r="EE61" s="373">
        <f>IFERROR(AdjBaseCC!CR61/IniBaseCC!AD63,"")</f>
        <v>0.79580983303585062</v>
      </c>
      <c r="EF61" s="373">
        <f>IFERROR(AdjBaseCC!CS61/IniBaseCC!AE63,"")</f>
        <v>0.82745142771278934</v>
      </c>
      <c r="EG61" s="373">
        <f>IFERROR(AdjBaseCC!CT61/IniBaseCC!AF63,"")</f>
        <v>0.83195962373306787</v>
      </c>
      <c r="EH61" s="374">
        <f t="shared" si="8"/>
        <v>0.87845033435575548</v>
      </c>
      <c r="EI61" s="373">
        <f>IFERROR(CU61/IniBaseCC!AG63,"")</f>
        <v>0.9030815613412112</v>
      </c>
      <c r="EJ61" s="373">
        <f>IFERROR(CW61/IniBaseCC!AI63,"")</f>
        <v>0.8700832685021832</v>
      </c>
      <c r="EK61" s="373">
        <f>IFERROR(CX61/IniBaseCC!AJ63,"")</f>
        <v>0.87110072004728811</v>
      </c>
      <c r="EL61" s="373">
        <f>IFERROR(CY61/IniBaseCC!AK63,"")</f>
        <v>0.87596228998570569</v>
      </c>
      <c r="EM61" s="375">
        <f>IFERROR(CZ61/IniBaseCC!AL63,"")</f>
        <v>0.87202383190238886</v>
      </c>
      <c r="FH61" s="196"/>
    </row>
    <row r="62" spans="1:164" s="118" customFormat="1" x14ac:dyDescent="0.25">
      <c r="A62" s="107">
        <v>62</v>
      </c>
      <c r="B62" s="60" t="s">
        <v>57</v>
      </c>
      <c r="C62" s="157">
        <v>295.56352270000002</v>
      </c>
      <c r="D62" s="158">
        <v>265.69862649999999</v>
      </c>
      <c r="E62" s="158">
        <v>284.88065019999999</v>
      </c>
      <c r="F62" s="158">
        <v>264.37975449999999</v>
      </c>
      <c r="G62" s="158">
        <v>279.08528769999998</v>
      </c>
      <c r="H62" s="158">
        <v>276.69114919999998</v>
      </c>
      <c r="I62" s="158">
        <v>277.06657519999999</v>
      </c>
      <c r="J62" s="158">
        <v>284.49778722286788</v>
      </c>
      <c r="K62" s="158">
        <v>277.64871019919224</v>
      </c>
      <c r="L62" s="157">
        <f t="shared" si="25"/>
        <v>276.8420190078989</v>
      </c>
      <c r="M62" s="158">
        <f t="shared" si="25"/>
        <v>276.53237695565508</v>
      </c>
      <c r="N62" s="159">
        <f t="shared" si="25"/>
        <v>276.22273490341126</v>
      </c>
      <c r="O62" s="158"/>
      <c r="P62" s="564">
        <f>INDEX(EquitySolution!$V$13:$BT$173,ROW(58:58),(1+EquitySolution!$CB$12))</f>
        <v>0.80006554313631051</v>
      </c>
      <c r="Q62" s="69">
        <f>INDEX(EquitySolution!$V$13:$BT$173,ROW(58:58),(1+EquitySolution!$CB$12))</f>
        <v>0.80006554313631051</v>
      </c>
      <c r="R62" s="300">
        <f>INDEX(EquitySolution!$V$13:$BT$173,ROW(58:58),(1+EquitySolution!$CB$12)+2)</f>
        <v>0.65</v>
      </c>
      <c r="S62" s="300">
        <f>INDEX(EquitySolution!$V$13:$BT$173,ROW(58:58),(1+EquitySolution!$CB$12)+3)</f>
        <v>0.65</v>
      </c>
      <c r="T62" s="300">
        <f>INDEX(EquitySolution!$V$13:$BT$173,ROW(58:58),(1+EquitySolution!$CB$12)+4)</f>
        <v>0.65</v>
      </c>
      <c r="U62" s="300">
        <f>INDEX(EquitySolution!$V$13:$BT$173,ROW(58:58),(1+EquitySolution!$CB$12)+5)</f>
        <v>0.65</v>
      </c>
      <c r="V62" s="2">
        <f>INDEX(EquitySolution!$V$13:$BT$173,ROW(58:58),(1+EquitySolution!$CB$12)+6)</f>
        <v>0.65</v>
      </c>
      <c r="W62" s="2">
        <f>INDEX(EquitySolution!$V$13:$BT$173,ROW(58:58),(1+EquitySolution!$CB$12)+6)</f>
        <v>0.65</v>
      </c>
      <c r="X62" s="2">
        <f>INDEX(EquitySolution!$V$13:$BT$173,ROW(58:58),(1+EquitySolution!$CB$12)+6)</f>
        <v>0.65</v>
      </c>
      <c r="Y62" s="567">
        <f>INDEX(EquitySolution!$V$13:$BT$173,ROW(58:58),(1+EquitySolution!$CB$12)+7)</f>
        <v>0.65</v>
      </c>
      <c r="Z62" s="372">
        <f>INDEX(EquitySolution!$V$13:$BT$173,ROW(58:58),(1+EquitySolution!$CB$12)+8)</f>
        <v>0.65</v>
      </c>
      <c r="AA62" s="372">
        <f>INDEX(EquitySolution!$V$13:$BT$173,ROW(58:58),(1+EquitySolution!$CB$12)+9)</f>
        <v>0.65</v>
      </c>
      <c r="AB62" s="371">
        <f>INDEX(EquitySolution!$V$13:$BT$173,ROW(58:58),(1+EquitySolution!$CB$12)+10)</f>
        <v>0.65</v>
      </c>
      <c r="AS62" s="60" t="s">
        <v>57</v>
      </c>
      <c r="AT62" s="600">
        <v>0</v>
      </c>
      <c r="AU62" s="600">
        <f>MAX(-(AdjBaseCC!$BU$1),(IniBaseCC!DW64-AF$9+IniBaseCC!DK64-AdjBaseCC!AF$7))</f>
        <v>9063.7467820824822</v>
      </c>
      <c r="AV62" s="600">
        <f>MAX(-(AdjBaseCC!$BU$1),(IniBaseCC!DX64-AG$9+IniBaseCC!DL64-AdjBaseCC!AG$7))</f>
        <v>3440.9037149940996</v>
      </c>
      <c r="AW62" s="600">
        <f>MAX(-(AdjBaseCC!$BU$1),(IniBaseCC!DY64-AH$9+IniBaseCC!DM64-AdjBaseCC!AH$7))</f>
        <v>5713.2217108822533</v>
      </c>
      <c r="AX62" s="600">
        <f>MAX(-(AdjBaseCC!$BU$1),(IniBaseCC!DZ64-AI$9+IniBaseCC!DN64-AdjBaseCC!AI$7))</f>
        <v>8401.2291789748251</v>
      </c>
      <c r="AY62" s="600">
        <f>MAX(-(AdjBaseCC!$BU$1),(IniBaseCC!EA64-AJ$9+IniBaseCC!DO64-AdjBaseCC!AJ$7))</f>
        <v>5061.5131769934305</v>
      </c>
      <c r="AZ62" s="600">
        <f>MAX(-(AdjBaseCC!$BU$1),(IniBaseCC!EB64-AK$9+IniBaseCC!DP64-AdjBaseCC!AK$7))</f>
        <v>2340.5961565810644</v>
      </c>
      <c r="BA62" s="601">
        <f>MAX(-(AdjBaseCC!$BU$1),(IniBaseCC!EC64-AL$9+IniBaseCC!DQ64-AdjBaseCC!AL$7))</f>
        <v>6190.937110490825</v>
      </c>
      <c r="BB62" s="600">
        <f>MAX(-(AdjBaseCC!$BU$1),(IniBaseCC!ED64-AM$9+IniBaseCC!DR64-AdjBaseCC!AM$7))</f>
        <v>5676.0155649004564</v>
      </c>
      <c r="BC62" s="600">
        <f>MAX(-(AdjBaseCC!$BU$1),(IniBaseCC!EE64-AN$9+IniBaseCC!DS64-AdjBaseCC!AN$7))</f>
        <v>5737.2067297280273</v>
      </c>
      <c r="BD62" s="600">
        <f>MAX(-(AdjBaseCC!$BU$1),(IniBaseCC!EF64-AO$9+IniBaseCC!DT64-AdjBaseCC!AO$7))</f>
        <v>5796.2181917961898</v>
      </c>
      <c r="BE62" s="601">
        <f>MAX(-(AdjBaseCC!$BU$1),(IniBaseCC!EG64-AP$9+IniBaseCC!DU64-AdjBaseCC!AP$7))</f>
        <v>5853.1643785277884</v>
      </c>
      <c r="BF62" s="600">
        <f>MAX((AdjBaseCC!AF$7+AdjBaseCC!AF$9)*IniBaseCC!CJ64-IniBaseCC!AA64,0)</f>
        <v>0</v>
      </c>
      <c r="BG62" s="600">
        <f>MAX((AdjBaseCC!AG$7+AdjBaseCC!AG$9)*IniBaseCC!CK64-IniBaseCC!AB64,0)</f>
        <v>0</v>
      </c>
      <c r="BH62" s="600">
        <f>MAX((AdjBaseCC!AH$7+AdjBaseCC!AH$9)*IniBaseCC!CL64-IniBaseCC!AC64,0)</f>
        <v>0</v>
      </c>
      <c r="BI62" s="600">
        <f>MAX((AdjBaseCC!AI$7+AdjBaseCC!AI$9)*IniBaseCC!CM64-IniBaseCC!AD64,0)</f>
        <v>0</v>
      </c>
      <c r="BJ62" s="600">
        <f>MAX((AdjBaseCC!AJ$7+AdjBaseCC!AJ$9)*IniBaseCC!CN64-IniBaseCC!AE64,0)</f>
        <v>0</v>
      </c>
      <c r="BK62" s="600">
        <f>MAX((AdjBaseCC!AK$7+AdjBaseCC!AK$9)*IniBaseCC!CO64-IniBaseCC!AF64,0)</f>
        <v>0</v>
      </c>
      <c r="BL62" s="600">
        <f>MAX((AdjBaseCC!AL$7+AdjBaseCC!AL$9)*IniBaseCC!CP64-IniBaseCC!AG64,0)</f>
        <v>0</v>
      </c>
      <c r="BM62" s="600">
        <f>MAX((AdjBaseCC!AM$7+AdjBaseCC!AM$9)*IniBaseCC!CQ64-IniBaseCC!AH64,0)</f>
        <v>0</v>
      </c>
      <c r="BN62" s="603">
        <f>MAX((AdjBaseCC!AN$7+AdjBaseCC!AN$9)*IniBaseCC!CR64-IniBaseCC!AI64,0)</f>
        <v>0</v>
      </c>
      <c r="BO62" s="600">
        <f>MAX((AdjBaseCC!AO$7+AdjBaseCC!AO$9)*IniBaseCC!CS64-IniBaseCC!AJ64,0)</f>
        <v>0</v>
      </c>
      <c r="BP62" s="600">
        <f>MAX((AdjBaseCC!AP$7+AdjBaseCC!AP$9)*IniBaseCC!CT64-IniBaseCC!AK64,0)</f>
        <v>0</v>
      </c>
      <c r="BQ62" s="600">
        <f>MAX((AdjBaseCC!AQ$7+AdjBaseCC!AQ$9)*IniBaseCC!CU64-IniBaseCC!AL64,0)</f>
        <v>0</v>
      </c>
      <c r="BR62" s="603">
        <f>IFERROR(BF62/SUM(BF$5:BF$182)*BR$4/IniBaseCC!CK64,0)</f>
        <v>0</v>
      </c>
      <c r="BS62" s="600">
        <f>IFERROR(BG62/SUM(BG$5:BG$182)*BS$4/IniBaseCC!CL64,0)</f>
        <v>0</v>
      </c>
      <c r="BT62" s="600">
        <f>IFERROR(BH62/SUM(BH$5:BH$182)*BT$4/IniBaseCC!CM64,0)</f>
        <v>0</v>
      </c>
      <c r="BU62" s="600">
        <f>IFERROR(BI62/SUM(BI$5:BI$182)*BU$4/IniBaseCC!CN64,0)</f>
        <v>0</v>
      </c>
      <c r="BV62" s="600">
        <f>IFERROR(BJ62/SUM(BJ$5:BJ$182)*BV$4/IniBaseCC!CO64,0)</f>
        <v>0</v>
      </c>
      <c r="BW62" s="600">
        <f>IFERROR(BK62/SUM(BK$5:BK$182)*BW$4/IniBaseCC!CP64,0)</f>
        <v>0</v>
      </c>
      <c r="BX62" s="600">
        <f>IFERROR(BL62/SUM(BL$5:BL$182)*BX$4/IniBaseCC!CQ64,0)</f>
        <v>0</v>
      </c>
      <c r="BY62" s="603">
        <f>IFERROR(BM62/SUM(BM$5:BM$182)*BY$4/IniBaseCC!CR64,0)</f>
        <v>0</v>
      </c>
      <c r="BZ62" s="600">
        <f>IFERROR(BN62/SUM(BN$5:BN$182)*BZ$4/IniBaseCC!CS64,0)</f>
        <v>0</v>
      </c>
      <c r="CA62" s="600">
        <f>IFERROR(BO62/SUM(BO$5:BO$182)*CA$4/IniBaseCC!CT64,0)</f>
        <v>0</v>
      </c>
      <c r="CB62" s="600">
        <f>IFERROR(BP62/SUM(BP$5:BP$182)*CB$4/IniBaseCC!CU64,0)</f>
        <v>0</v>
      </c>
      <c r="CC62" s="603">
        <f>(IniBaseCC!CW64+AT62)*P62</f>
        <v>19155.678095741539</v>
      </c>
      <c r="CD62" s="600">
        <f>((IniBaseCC!CX64+AU62)-(BR62/Q62))*Q62</f>
        <v>26407.269587798346</v>
      </c>
      <c r="CE62" s="600">
        <f>((IniBaseCC!CY64+AV62)-(BS62/R62))*R62</f>
        <v>18507.895374959178</v>
      </c>
      <c r="CF62" s="600">
        <f>((IniBaseCC!CZ64+AW62)-(BT62/S62))*S62</f>
        <v>20058.679548776039</v>
      </c>
      <c r="CG62" s="600">
        <f>((IniBaseCC!DA64+AX62)-(BU62/T62))*T62</f>
        <v>21861.873601000203</v>
      </c>
      <c r="CH62" s="600">
        <f>((IniBaseCC!DB64+AY62)-(BV62/U62))*U62</f>
        <v>20221.262938503947</v>
      </c>
      <c r="CI62" s="600">
        <f>((IniBaseCC!DC64+AZ62)-(BW62/V62))*V62</f>
        <v>18732.969959929836</v>
      </c>
      <c r="CJ62" s="601">
        <f>((IniBaseCC!DD64+BA62)-(BX62/W62))*W62</f>
        <v>21529.610452947556</v>
      </c>
      <c r="CK62" s="600">
        <f>((IniBaseCC!DE64+BB62)-(BY62/Y62))*Y62</f>
        <v>21337.553970925554</v>
      </c>
      <c r="CL62" s="600">
        <f>((IniBaseCC!DF64+BC62)-(BZ62/Z62))*Z62</f>
        <v>21620.001446042359</v>
      </c>
      <c r="CM62" s="600">
        <f>((IniBaseCC!DG64+BD62)-(CA62/AA62))*AA62</f>
        <v>21892.387802979065</v>
      </c>
      <c r="CN62" s="601">
        <f>((IniBaseCC!DH64+BE62)-(CB62/AB62))*AB62</f>
        <v>22155.241218258681</v>
      </c>
      <c r="CO62" s="600">
        <f>CC62*IniBaseCC!CJ64</f>
        <v>16703751.299486622</v>
      </c>
      <c r="CP62" s="600">
        <f>IniBaseCC!CJ64*CD62</f>
        <v>23027139.080560159</v>
      </c>
      <c r="CQ62" s="600">
        <f>IniBaseCC!CK64*CE62</f>
        <v>16342471.616088955</v>
      </c>
      <c r="CR62" s="600">
        <f>IniBaseCC!CL64*CF62</f>
        <v>16287647.793606143</v>
      </c>
      <c r="CS62" s="600">
        <f>IniBaseCC!CM64*CG62</f>
        <v>17642531.996007163</v>
      </c>
      <c r="CT62" s="600">
        <f>IniBaseCC!CN64*CH62</f>
        <v>17653162.545313947</v>
      </c>
      <c r="CU62" s="600">
        <f>IniBaseCC!CO64*CI62</f>
        <v>17796321.461933345</v>
      </c>
      <c r="CV62" s="601">
        <f>IniBaseCC!CP64*CJ62</f>
        <v>20108656.163053017</v>
      </c>
      <c r="CW62" s="600">
        <f>IniBaseCC!CQ64*CK62</f>
        <v>21145515.985187225</v>
      </c>
      <c r="CX62" s="600">
        <f>IniBaseCC!CR64*CL62</f>
        <v>21821116.172515813</v>
      </c>
      <c r="CY62" s="600">
        <f>IniBaseCC!CS64*CM62</f>
        <v>22496716.359844409</v>
      </c>
      <c r="CZ62" s="600">
        <f>IniBaseCC!CT64*CN62</f>
        <v>23172316.547173001</v>
      </c>
      <c r="DA62" s="603">
        <f t="shared" si="5"/>
        <v>19155.678095741539</v>
      </c>
      <c r="DB62" s="600">
        <f t="shared" si="6"/>
        <v>26407.269587798346</v>
      </c>
      <c r="DC62" s="600">
        <f>IF(IniBaseCC!EI64&gt;IniBaseCC!EJ64,MIN((AdjBaseCC!DB62-(AdjBaseCC!$DG$1*(IniBaseCC!EI64-IniBaseCC!EJ64))),AdjBaseCC!CE62),MAX((AdjBaseCC!DB62-(AdjBaseCC!$DG$1*(IniBaseCC!EI64-IniBaseCC!EJ64))),AdjBaseCC!CE62))</f>
        <v>18507.895374959178</v>
      </c>
      <c r="DD62" s="600">
        <f>IF(IniBaseCC!EJ64&gt;IniBaseCC!EK64,MIN((AdjBaseCC!DC62-(AdjBaseCC!$DG$1*(IniBaseCC!EJ64-IniBaseCC!EK64))),AdjBaseCC!CF62),MAX((AdjBaseCC!DC62-(AdjBaseCC!$DG$1*(IniBaseCC!EJ64-IniBaseCC!EK64))),AdjBaseCC!CF62))</f>
        <v>20058.679548776039</v>
      </c>
      <c r="DE62" s="600">
        <f>IF(IniBaseCC!EK64&gt;IniBaseCC!EL64,MIN((AdjBaseCC!DD62-(AdjBaseCC!$DG$1*(IniBaseCC!EK64-IniBaseCC!EL64))),AdjBaseCC!CG62),MAX((AdjBaseCC!DD62-(AdjBaseCC!$DG$1*(IniBaseCC!EK64-IniBaseCC!EL64))),AdjBaseCC!CG62))</f>
        <v>21861.873601000203</v>
      </c>
      <c r="DF62" s="600">
        <f>IF(IniBaseCC!EL64&gt;IniBaseCC!EM64,MIN((AdjBaseCC!DE62-(AdjBaseCC!$DG$1*(IniBaseCC!EL64-IniBaseCC!EM64))),AdjBaseCC!CH62),MAX((AdjBaseCC!DE62-(AdjBaseCC!$DG$1*(IniBaseCC!EL64-IniBaseCC!EM64))),AdjBaseCC!CH62))</f>
        <v>20221.262938503947</v>
      </c>
      <c r="DG62" s="600">
        <f>IF(IniBaseCC!EM64&gt;IniBaseCC!EN64,MIN((AdjBaseCC!DF62-(AdjBaseCC!$DG$1*(IniBaseCC!EM64-IniBaseCC!EN64))),AdjBaseCC!CI62),MAX((AdjBaseCC!DF62-(AdjBaseCC!$DG$1*(IniBaseCC!EM64-IniBaseCC!EN64))),AdjBaseCC!CI62))</f>
        <v>18732.969959929836</v>
      </c>
      <c r="DH62" s="600">
        <f>IF(IniBaseCC!EN64&gt;IniBaseCC!EO64,MIN((AdjBaseCC!DG62-(AdjBaseCC!$DG$1*(IniBaseCC!EN64-IniBaseCC!EO64))),AdjBaseCC!CJ62),MAX((AdjBaseCC!DG62-(AdjBaseCC!$DG$1*(IniBaseCC!EN64-IniBaseCC!EO64))),AdjBaseCC!CJ62))</f>
        <v>21529.610452947556</v>
      </c>
      <c r="DI62" s="603">
        <f>IF(IniBaseCC!EO64&gt;IniBaseCC!EP64,MIN((AdjBaseCC!DH62-(AdjBaseCC!$DG$1*(IniBaseCC!EO64-IniBaseCC!EP64))),AdjBaseCC!CK62),MAX((AdjBaseCC!DH62-(AdjBaseCC!$DG$1*(IniBaseCC!EO64-IniBaseCC!EP64))),AdjBaseCC!CK62))</f>
        <v>21337.553970925554</v>
      </c>
      <c r="DJ62" s="600">
        <f>IF(IniBaseCC!EP64&gt;IniBaseCC!EQ64,MIN((AdjBaseCC!DI62-(AdjBaseCC!$DG$1*(IniBaseCC!EP64-IniBaseCC!EQ64))),AdjBaseCC!CL62),MAX((AdjBaseCC!DI62-(AdjBaseCC!$DG$1*(IniBaseCC!EP64-IniBaseCC!EQ64))),AdjBaseCC!CL62))</f>
        <v>21620.001446042359</v>
      </c>
      <c r="DK62" s="600">
        <f>IF(IniBaseCC!EQ64&gt;IniBaseCC!ER64,MIN((AdjBaseCC!DJ62-(AdjBaseCC!$DG$1*(IniBaseCC!EQ64-IniBaseCC!ER64))),AdjBaseCC!CM62),MAX((AdjBaseCC!DJ62-(AdjBaseCC!$DG$1*(IniBaseCC!EQ64-IniBaseCC!ER64))),AdjBaseCC!CM62))</f>
        <v>21892.387802979065</v>
      </c>
      <c r="DL62" s="600">
        <f>IF(IniBaseCC!ER64&gt;IniBaseCC!ES64,MIN((AdjBaseCC!DK62-(AdjBaseCC!$DG$1*(IniBaseCC!ER64-IniBaseCC!ES64))),AdjBaseCC!CN62),MAX((AdjBaseCC!DK62-(AdjBaseCC!$DG$1*(IniBaseCC!ER64-IniBaseCC!ES64))),AdjBaseCC!CN62))</f>
        <v>22155.241218258681</v>
      </c>
      <c r="DM62" s="603">
        <f>DA62*IniBaseCC!CJ64</f>
        <v>16703751.299486622</v>
      </c>
      <c r="DN62" s="600">
        <f>DB62*IniBaseCC!CJ64</f>
        <v>23027139.080560159</v>
      </c>
      <c r="DO62" s="600">
        <f>DC62*IniBaseCC!CK64</f>
        <v>16342471.616088955</v>
      </c>
      <c r="DP62" s="600">
        <f>DD62*IniBaseCC!CL64</f>
        <v>16287647.793606143</v>
      </c>
      <c r="DQ62" s="600">
        <f>DE62*IniBaseCC!CM64</f>
        <v>17642531.996007163</v>
      </c>
      <c r="DR62" s="600">
        <f>DF62*IniBaseCC!CN64</f>
        <v>17653162.545313947</v>
      </c>
      <c r="DS62" s="600">
        <f>DG62*IniBaseCC!CO64</f>
        <v>17796321.461933345</v>
      </c>
      <c r="DT62" s="600">
        <f>DH62*IniBaseCC!CP64</f>
        <v>20108656.163053017</v>
      </c>
      <c r="DU62" s="603">
        <f>DI62*IniBaseCC!CQ64</f>
        <v>21145515.985187225</v>
      </c>
      <c r="DV62" s="600">
        <f>DJ62*IniBaseCC!CR64</f>
        <v>21821116.172515813</v>
      </c>
      <c r="DW62" s="600">
        <f>DK62*IniBaseCC!CS64</f>
        <v>22496716.359844409</v>
      </c>
      <c r="DX62" s="601">
        <f>DL62*IniBaseCC!CT64</f>
        <v>23172316.547173001</v>
      </c>
      <c r="DZ62" s="60" t="s">
        <v>57</v>
      </c>
      <c r="EA62" s="68">
        <f t="shared" si="7"/>
        <v>0.67607678043267383</v>
      </c>
      <c r="EB62" s="373">
        <f>IFERROR(AdjBaseCC!CO62/IniBaseCC!AA64,"")</f>
        <v>0.56672565508227291</v>
      </c>
      <c r="EC62" s="373">
        <f>IFERROR(AdjBaseCC!CP62/IniBaseCC!AB64,"")</f>
        <v>0.89048889894789607</v>
      </c>
      <c r="ED62" s="373">
        <f>IFERROR(AdjBaseCC!CQ62/IniBaseCC!AC64,"")</f>
        <v>0.63567580287496539</v>
      </c>
      <c r="EE62" s="373">
        <f>IFERROR(AdjBaseCC!CR62/IniBaseCC!AD64,"")</f>
        <v>0.58723693938692278</v>
      </c>
      <c r="EF62" s="373">
        <f>IFERROR(AdjBaseCC!CS62/IniBaseCC!AE64,"")</f>
        <v>0.63542571234117362</v>
      </c>
      <c r="EG62" s="373">
        <f>IFERROR(AdjBaseCC!CT62/IniBaseCC!AF64,"")</f>
        <v>0.63155654861241106</v>
      </c>
      <c r="EH62" s="374">
        <f t="shared" si="8"/>
        <v>0.61253368195991664</v>
      </c>
      <c r="EI62" s="373">
        <f>IFERROR(CU62/IniBaseCC!AG64,"")</f>
        <v>0.56610113228466585</v>
      </c>
      <c r="EJ62" s="373">
        <f>IFERROR(CW62/IniBaseCC!AI64,"")</f>
        <v>0.62202922030470442</v>
      </c>
      <c r="EK62" s="373">
        <f>IFERROR(CX62/IniBaseCC!AJ64,"")</f>
        <v>0.62349085570821972</v>
      </c>
      <c r="EL62" s="373">
        <f>IFERROR(CY62/IniBaseCC!AK64,"")</f>
        <v>0.62487097865454766</v>
      </c>
      <c r="EM62" s="375">
        <f>IFERROR(CZ62/IniBaseCC!AL64,"")</f>
        <v>0.62617622284744545</v>
      </c>
      <c r="FH62" s="196"/>
    </row>
    <row r="63" spans="1:164" s="118" customFormat="1" x14ac:dyDescent="0.25">
      <c r="A63" s="107">
        <v>63</v>
      </c>
      <c r="B63" s="60" t="s">
        <v>58</v>
      </c>
      <c r="C63" s="157">
        <v>281.84154910000001</v>
      </c>
      <c r="D63" s="158">
        <v>250.4375277</v>
      </c>
      <c r="E63" s="158">
        <v>272.9529364</v>
      </c>
      <c r="F63" s="158">
        <v>262.38721909999998</v>
      </c>
      <c r="G63" s="158">
        <v>279.72159370000003</v>
      </c>
      <c r="H63" s="158">
        <v>252.71008839999999</v>
      </c>
      <c r="I63" s="158">
        <v>238.19828720000001</v>
      </c>
      <c r="J63" s="158">
        <v>254.31112094860242</v>
      </c>
      <c r="K63" s="158">
        <v>246.75387843608414</v>
      </c>
      <c r="L63" s="157">
        <f t="shared" si="25"/>
        <v>242.59743910858924</v>
      </c>
      <c r="M63" s="158">
        <f t="shared" si="25"/>
        <v>239.13216690842455</v>
      </c>
      <c r="N63" s="159">
        <f t="shared" si="25"/>
        <v>235.66689470826077</v>
      </c>
      <c r="O63" s="158"/>
      <c r="P63" s="564">
        <f>INDEX(EquitySolution!$V$13:$BT$173,ROW(59:59),(1+EquitySolution!$CB$12))</f>
        <v>0.82626722243817552</v>
      </c>
      <c r="Q63" s="69">
        <f>INDEX(EquitySolution!$V$13:$BT$173,ROW(59:59),(1+EquitySolution!$CB$12))</f>
        <v>0.82626722243817552</v>
      </c>
      <c r="R63" s="300">
        <f>INDEX(EquitySolution!$V$13:$BT$173,ROW(59:59),(1+EquitySolution!$CB$12)+2)</f>
        <v>0.85895199274978273</v>
      </c>
      <c r="S63" s="300">
        <f>INDEX(EquitySolution!$V$13:$BT$173,ROW(59:59),(1+EquitySolution!$CB$12)+3)</f>
        <v>0.87466818027521231</v>
      </c>
      <c r="T63" s="300">
        <f>INDEX(EquitySolution!$V$13:$BT$173,ROW(59:59),(1+EquitySolution!$CB$12)+4)</f>
        <v>0.8634003117167961</v>
      </c>
      <c r="U63" s="300">
        <f>INDEX(EquitySolution!$V$13:$BT$173,ROW(59:59),(1+EquitySolution!$CB$12)+5)</f>
        <v>0.86868794008490935</v>
      </c>
      <c r="V63" s="2">
        <f>INDEX(EquitySolution!$V$13:$BT$173,ROW(59:59),(1+EquitySolution!$CB$12)+6)</f>
        <v>0.86001292746854285</v>
      </c>
      <c r="W63" s="2">
        <f>INDEX(EquitySolution!$V$13:$BT$173,ROW(59:59),(1+EquitySolution!$CB$12)+6)</f>
        <v>0.86001292746854285</v>
      </c>
      <c r="X63" s="2">
        <f>INDEX(EquitySolution!$V$13:$BT$173,ROW(59:59),(1+EquitySolution!$CB$12)+6)</f>
        <v>0.86001292746854285</v>
      </c>
      <c r="Y63" s="567">
        <f>INDEX(EquitySolution!$V$13:$BT$173,ROW(59:59),(1+EquitySolution!$CB$12)+7)</f>
        <v>0.87353087401531648</v>
      </c>
      <c r="Z63" s="372">
        <f>INDEX(EquitySolution!$V$13:$BT$173,ROW(59:59),(1+EquitySolution!$CB$12)+8)</f>
        <v>0.88079332572766167</v>
      </c>
      <c r="AA63" s="372">
        <f>INDEX(EquitySolution!$V$13:$BT$173,ROW(59:59),(1+EquitySolution!$CB$12)+9)</f>
        <v>0.87712965060054526</v>
      </c>
      <c r="AB63" s="371">
        <f>INDEX(EquitySolution!$V$13:$BT$173,ROW(59:59),(1+EquitySolution!$CB$12)+10)</f>
        <v>0.87651166782963141</v>
      </c>
      <c r="AS63" s="60" t="s">
        <v>58</v>
      </c>
      <c r="AT63" s="600">
        <v>0</v>
      </c>
      <c r="AU63" s="600">
        <f>MAX(-(AdjBaseCC!$BU$1),(IniBaseCC!DW65-AF$9+IniBaseCC!DK65-AdjBaseCC!AF$7))</f>
        <v>-1101.8724839725676</v>
      </c>
      <c r="AV63" s="600">
        <f>MAX(-(AdjBaseCC!$BU$1),(IniBaseCC!DX65-AG$9+IniBaseCC!DL65-AdjBaseCC!AG$7))</f>
        <v>-4000</v>
      </c>
      <c r="AW63" s="600">
        <f>MAX(-(AdjBaseCC!$BU$1),(IniBaseCC!DY65-AH$9+IniBaseCC!DM65-AdjBaseCC!AH$7))</f>
        <v>-864.16622015222833</v>
      </c>
      <c r="AX63" s="600">
        <f>MAX(-(AdjBaseCC!$BU$1),(IniBaseCC!DZ65-AI$9+IniBaseCC!DN65-AdjBaseCC!AI$7))</f>
        <v>-4000</v>
      </c>
      <c r="AY63" s="600">
        <f>MAX(-(AdjBaseCC!$BU$1),(IniBaseCC!EA65-AJ$9+IniBaseCC!DO65-AdjBaseCC!AJ$7))</f>
        <v>-2621.2971322849212</v>
      </c>
      <c r="AZ63" s="600">
        <f>MAX(-(AdjBaseCC!$BU$1),(IniBaseCC!EB65-AK$9+IniBaseCC!DP65-AdjBaseCC!AK$7))</f>
        <v>-1287.4563246219436</v>
      </c>
      <c r="BA63" s="601">
        <f>MAX(-(AdjBaseCC!$BU$1),(IniBaseCC!EC65-AL$9+IniBaseCC!DQ65-AdjBaseCC!AL$7))</f>
        <v>-4000</v>
      </c>
      <c r="BB63" s="600">
        <f>MAX(-(AdjBaseCC!$BU$1),(IniBaseCC!ED65-AM$9+IniBaseCC!DR65-AdjBaseCC!AM$7))</f>
        <v>-4000</v>
      </c>
      <c r="BC63" s="600">
        <f>MAX(-(AdjBaseCC!$BU$1),(IniBaseCC!EE65-AN$9+IniBaseCC!DS65-AdjBaseCC!AN$7))</f>
        <v>-4000</v>
      </c>
      <c r="BD63" s="600">
        <f>MAX(-(AdjBaseCC!$BU$1),(IniBaseCC!EF65-AO$9+IniBaseCC!DT65-AdjBaseCC!AO$7))</f>
        <v>-4000</v>
      </c>
      <c r="BE63" s="601">
        <f>MAX(-(AdjBaseCC!$BU$1),(IniBaseCC!EG65-AP$9+IniBaseCC!DU65-AdjBaseCC!AP$7))</f>
        <v>-4000</v>
      </c>
      <c r="BF63" s="600">
        <f>MAX((AdjBaseCC!AF$7+AdjBaseCC!AF$9)*IniBaseCC!CJ65-IniBaseCC!AA65,0)</f>
        <v>16528.087259588472</v>
      </c>
      <c r="BG63" s="600">
        <f>MAX((AdjBaseCC!AG$7+AdjBaseCC!AG$9)*IniBaseCC!CK65-IniBaseCC!AB65,0)</f>
        <v>119294.46019692387</v>
      </c>
      <c r="BH63" s="600">
        <f>MAX((AdjBaseCC!AH$7+AdjBaseCC!AH$9)*IniBaseCC!CL65-IniBaseCC!AC65,0)</f>
        <v>12098.327082131174</v>
      </c>
      <c r="BI63" s="600">
        <f>MAX((AdjBaseCC!AI$7+AdjBaseCC!AI$9)*IniBaseCC!CM65-IniBaseCC!AD65,0)</f>
        <v>106557.38778960553</v>
      </c>
      <c r="BJ63" s="600">
        <f>MAX((AdjBaseCC!AJ$7+AdjBaseCC!AJ$9)*IniBaseCC!CN65-IniBaseCC!AE65,0)</f>
        <v>39319.456984273857</v>
      </c>
      <c r="BK63" s="600">
        <f>MAX((AdjBaseCC!AK$7+AdjBaseCC!AK$9)*IniBaseCC!CO65-IniBaseCC!AF65,0)</f>
        <v>18024.38854470721</v>
      </c>
      <c r="BL63" s="600">
        <f>MAX((AdjBaseCC!AL$7+AdjBaseCC!AL$9)*IniBaseCC!CP65-IniBaseCC!AG65,0)</f>
        <v>162330.57740731078</v>
      </c>
      <c r="BM63" s="600">
        <f>MAX((AdjBaseCC!AM$7+AdjBaseCC!AM$9)*IniBaseCC!CQ65-IniBaseCC!AH65,0)</f>
        <v>235372.41322267707</v>
      </c>
      <c r="BN63" s="603">
        <f>MAX((AdjBaseCC!AN$7+AdjBaseCC!AN$9)*IniBaseCC!CR65-IniBaseCC!AI65,0)</f>
        <v>242233.28206242737</v>
      </c>
      <c r="BO63" s="600">
        <f>MAX((AdjBaseCC!AO$7+AdjBaseCC!AO$9)*IniBaseCC!CS65-IniBaseCC!AJ65,0)</f>
        <v>249094.15090217721</v>
      </c>
      <c r="BP63" s="600">
        <f>MAX((AdjBaseCC!AP$7+AdjBaseCC!AP$9)*IniBaseCC!CT65-IniBaseCC!AK65,0)</f>
        <v>255955.01974192704</v>
      </c>
      <c r="BQ63" s="600">
        <f>MAX((AdjBaseCC!AQ$7+AdjBaseCC!AQ$9)*IniBaseCC!CU65-IniBaseCC!AL65,0)</f>
        <v>262815.88858167635</v>
      </c>
      <c r="BR63" s="603">
        <f>IFERROR(BF63/SUM(BF$5:BF$182)*BR$4/IniBaseCC!CK65,0)</f>
        <v>982.68659259283368</v>
      </c>
      <c r="BS63" s="600">
        <f>IFERROR(BG63/SUM(BG$5:BG$182)*BS$4/IniBaseCC!CL65,0)</f>
        <v>3561.5351190500674</v>
      </c>
      <c r="BT63" s="600">
        <f>IFERROR(BH63/SUM(BH$5:BH$182)*BT$4/IniBaseCC!CM65,0)</f>
        <v>604.47593496967625</v>
      </c>
      <c r="BU63" s="600">
        <f>IFERROR(BI63/SUM(BI$5:BI$182)*BU$4/IniBaseCC!CN65,0)</f>
        <v>1934.3720996602631</v>
      </c>
      <c r="BV63" s="600">
        <f>IFERROR(BJ63/SUM(BJ$5:BJ$182)*BV$4/IniBaseCC!CO65,0)</f>
        <v>605.69636006610108</v>
      </c>
      <c r="BW63" s="600">
        <f>IFERROR(BK63/SUM(BK$5:BK$182)*BW$4/IniBaseCC!CP65,0)</f>
        <v>267.23401753770582</v>
      </c>
      <c r="BX63" s="600">
        <f>IFERROR(BL63/SUM(BL$5:BL$182)*BX$4/IniBaseCC!CQ65,0)</f>
        <v>395.82032340794865</v>
      </c>
      <c r="BY63" s="603">
        <f>IFERROR(BM63/SUM(BM$5:BM$182)*BY$4/IniBaseCC!CR65,0)</f>
        <v>414.74980676172777</v>
      </c>
      <c r="BZ63" s="600">
        <f>IFERROR(BN63/SUM(BN$5:BN$182)*BZ$4/IniBaseCC!CS65,0)</f>
        <v>3697.049311538025</v>
      </c>
      <c r="CA63" s="600">
        <f>IFERROR(BO63/SUM(BO$5:BO$182)*CA$4/IniBaseCC!CT65,0)</f>
        <v>3546.335183058985</v>
      </c>
      <c r="CB63" s="600">
        <f>IFERROR(BP63/SUM(BP$5:BP$182)*CB$4/IniBaseCC!CU65,0)</f>
        <v>2928.7838968613014</v>
      </c>
      <c r="CC63" s="603">
        <f>(IniBaseCC!CW65+AT63)*P63</f>
        <v>19783.015366519201</v>
      </c>
      <c r="CD63" s="600">
        <f>((IniBaseCC!CX65+AU63)-(BR63/Q63))*Q63</f>
        <v>17889.887657113301</v>
      </c>
      <c r="CE63" s="600">
        <f>((IniBaseCC!CY65+AV63)-(BS63/R63))*R63</f>
        <v>14504.614443905219</v>
      </c>
      <c r="CF63" s="600">
        <f>((IniBaseCC!CZ65+AW63)-(BT63/S63))*S63</f>
        <v>20634.320962661408</v>
      </c>
      <c r="CG63" s="600">
        <f>((IniBaseCC!DA65+AX63)-(BU63/T63))*T63</f>
        <v>16397.708118182629</v>
      </c>
      <c r="CH63" s="600">
        <f>((IniBaseCC!DB65+AY63)-(BV63/U63))*U63</f>
        <v>19744.903975171961</v>
      </c>
      <c r="CI63" s="600">
        <f>((IniBaseCC!DC65+AZ63)-(BW63/V63))*V63</f>
        <v>21398.126770815736</v>
      </c>
      <c r="CJ63" s="601">
        <f>((IniBaseCC!DD65+BA63)-(BX63/W63))*W63</f>
        <v>19325.600961469128</v>
      </c>
      <c r="CK63" s="600">
        <f>((IniBaseCC!DE65+BB63)-(BY63/Y63))*Y63</f>
        <v>19808.355197647412</v>
      </c>
      <c r="CL63" s="600">
        <f>((IniBaseCC!DF65+BC63)-(BZ63/Z63))*Z63</f>
        <v>17023.027029527828</v>
      </c>
      <c r="CM63" s="600">
        <f>((IniBaseCC!DG65+BD63)-(CA63/AA63))*AA63</f>
        <v>17403.361322454373</v>
      </c>
      <c r="CN63" s="601">
        <f>((IniBaseCC!DH65+BE63)-(CB63/AB63))*AB63</f>
        <v>18310.690916290732</v>
      </c>
      <c r="CO63" s="600">
        <f>CC63*IniBaseCC!CJ65</f>
        <v>296745.230497788</v>
      </c>
      <c r="CP63" s="600">
        <f>IniBaseCC!CJ65*CD63</f>
        <v>268348.31485669949</v>
      </c>
      <c r="CQ63" s="600">
        <f>IniBaseCC!CK65*CE63</f>
        <v>261083.05999029393</v>
      </c>
      <c r="CR63" s="600">
        <f>IniBaseCC!CL65*CF63</f>
        <v>288880.4934772597</v>
      </c>
      <c r="CS63" s="600">
        <f>IniBaseCC!CM65*CG63</f>
        <v>295158.74612728733</v>
      </c>
      <c r="CT63" s="600">
        <f>IniBaseCC!CN65*CH63</f>
        <v>296173.55962757941</v>
      </c>
      <c r="CU63" s="600">
        <f>IniBaseCC!CO65*CI63</f>
        <v>299573.77479142032</v>
      </c>
      <c r="CV63" s="601">
        <f>IniBaseCC!CP65*CJ63</f>
        <v>347860.81730644428</v>
      </c>
      <c r="CW63" s="600">
        <f>IniBaseCC!CQ65*CK63</f>
        <v>396167.10395294824</v>
      </c>
      <c r="CX63" s="600">
        <f>IniBaseCC!CR65*CL63</f>
        <v>346748.32565634744</v>
      </c>
      <c r="CY63" s="600">
        <f>IniBaseCC!CS65*CM63</f>
        <v>360923.76427024911</v>
      </c>
      <c r="CZ63" s="600">
        <f>IniBaseCC!CT65*CN63</f>
        <v>386504.04438632488</v>
      </c>
      <c r="DA63" s="603">
        <f t="shared" si="5"/>
        <v>19783.015366519201</v>
      </c>
      <c r="DB63" s="600">
        <f t="shared" si="6"/>
        <v>17889.887657113301</v>
      </c>
      <c r="DC63" s="600">
        <f>IF(IniBaseCC!EI65&gt;IniBaseCC!EJ65,MIN((AdjBaseCC!DB63-(AdjBaseCC!$DG$1*(IniBaseCC!EI65-IniBaseCC!EJ65))),AdjBaseCC!CE63),MAX((AdjBaseCC!DB63-(AdjBaseCC!$DG$1*(IniBaseCC!EI65-IniBaseCC!EJ65))),AdjBaseCC!CE63))</f>
        <v>14504.614443905219</v>
      </c>
      <c r="DD63" s="600">
        <f>IF(IniBaseCC!EJ65&gt;IniBaseCC!EK65,MIN((AdjBaseCC!DC63-(AdjBaseCC!$DG$1*(IniBaseCC!EJ65-IniBaseCC!EK65))),AdjBaseCC!CF63),MAX((AdjBaseCC!DC63-(AdjBaseCC!$DG$1*(IniBaseCC!EJ65-IniBaseCC!EK65))),AdjBaseCC!CF63))</f>
        <v>20634.320962661408</v>
      </c>
      <c r="DE63" s="600">
        <f>IF(IniBaseCC!EK65&gt;IniBaseCC!EL65,MIN((AdjBaseCC!DD63-(AdjBaseCC!$DG$1*(IniBaseCC!EK65-IniBaseCC!EL65))),AdjBaseCC!CG63),MAX((AdjBaseCC!DD63-(AdjBaseCC!$DG$1*(IniBaseCC!EK65-IniBaseCC!EL65))),AdjBaseCC!CG63))</f>
        <v>16397.708118182629</v>
      </c>
      <c r="DF63" s="600">
        <f>IF(IniBaseCC!EL65&gt;IniBaseCC!EM65,MIN((AdjBaseCC!DE63-(AdjBaseCC!$DG$1*(IniBaseCC!EL65-IniBaseCC!EM65))),AdjBaseCC!CH63),MAX((AdjBaseCC!DE63-(AdjBaseCC!$DG$1*(IniBaseCC!EL65-IniBaseCC!EM65))),AdjBaseCC!CH63))</f>
        <v>19744.903975171961</v>
      </c>
      <c r="DG63" s="600">
        <f>IF(IniBaseCC!EM65&gt;IniBaseCC!EN65,MIN((AdjBaseCC!DF63-(AdjBaseCC!$DG$1*(IniBaseCC!EM65-IniBaseCC!EN65))),AdjBaseCC!CI63),MAX((AdjBaseCC!DF63-(AdjBaseCC!$DG$1*(IniBaseCC!EM65-IniBaseCC!EN65))),AdjBaseCC!CI63))</f>
        <v>21398.126770815736</v>
      </c>
      <c r="DH63" s="600">
        <f>IF(IniBaseCC!EN65&gt;IniBaseCC!EO65,MIN((AdjBaseCC!DG63-(AdjBaseCC!$DG$1*(IniBaseCC!EN65-IniBaseCC!EO65))),AdjBaseCC!CJ63),MAX((AdjBaseCC!DG63-(AdjBaseCC!$DG$1*(IniBaseCC!EN65-IniBaseCC!EO65))),AdjBaseCC!CJ63))</f>
        <v>19325.600961469128</v>
      </c>
      <c r="DI63" s="603">
        <f>IF(IniBaseCC!EO65&gt;IniBaseCC!EP65,MIN((AdjBaseCC!DH63-(AdjBaseCC!$DG$1*(IniBaseCC!EO65-IniBaseCC!EP65))),AdjBaseCC!CK63),MAX((AdjBaseCC!DH63-(AdjBaseCC!$DG$1*(IniBaseCC!EO65-IniBaseCC!EP65))),AdjBaseCC!CK63))</f>
        <v>19130.355128135794</v>
      </c>
      <c r="DJ63" s="600">
        <f>IF(IniBaseCC!EP65&gt;IniBaseCC!EQ65,MIN((AdjBaseCC!DI63-(AdjBaseCC!$DG$1*(IniBaseCC!EP65-IniBaseCC!EQ65))),AdjBaseCC!CL63),MAX((AdjBaseCC!DI63-(AdjBaseCC!$DG$1*(IniBaseCC!EP65-IniBaseCC!EQ65))),AdjBaseCC!CL63))</f>
        <v>19145.8318418868</v>
      </c>
      <c r="DK63" s="600">
        <f>IF(IniBaseCC!EQ65&gt;IniBaseCC!ER65,MIN((AdjBaseCC!DJ63-(AdjBaseCC!$DG$1*(IniBaseCC!EQ65-IniBaseCC!ER65))),AdjBaseCC!CM63),MAX((AdjBaseCC!DJ63-(AdjBaseCC!$DG$1*(IniBaseCC!EQ65-IniBaseCC!ER65))),AdjBaseCC!CM63))</f>
        <v>19160.757256512105</v>
      </c>
      <c r="DL63" s="600">
        <f>IF(IniBaseCC!ER65&gt;IniBaseCC!ES65,MIN((AdjBaseCC!DK63-(AdjBaseCC!$DG$1*(IniBaseCC!ER65-IniBaseCC!ES65))),AdjBaseCC!CN63),MAX((AdjBaseCC!DK63-(AdjBaseCC!$DG$1*(IniBaseCC!ER65-IniBaseCC!ES65))),AdjBaseCC!CN63))</f>
        <v>19175.160313452423</v>
      </c>
      <c r="DM63" s="603">
        <f>DA63*IniBaseCC!CJ65</f>
        <v>296745.230497788</v>
      </c>
      <c r="DN63" s="600">
        <f>DB63*IniBaseCC!CJ65</f>
        <v>268348.31485669949</v>
      </c>
      <c r="DO63" s="600">
        <f>DC63*IniBaseCC!CK65</f>
        <v>261083.05999029393</v>
      </c>
      <c r="DP63" s="600">
        <f>DD63*IniBaseCC!CL65</f>
        <v>288880.4934772597</v>
      </c>
      <c r="DQ63" s="600">
        <f>DE63*IniBaseCC!CM65</f>
        <v>295158.74612728733</v>
      </c>
      <c r="DR63" s="600">
        <f>DF63*IniBaseCC!CN65</f>
        <v>296173.55962757941</v>
      </c>
      <c r="DS63" s="600">
        <f>DG63*IniBaseCC!CO65</f>
        <v>299573.77479142032</v>
      </c>
      <c r="DT63" s="600">
        <f>DH63*IniBaseCC!CP65</f>
        <v>347860.81730644428</v>
      </c>
      <c r="DU63" s="603">
        <f>DI63*IniBaseCC!CQ65</f>
        <v>382607.10256271588</v>
      </c>
      <c r="DV63" s="600">
        <f>DJ63*IniBaseCC!CR65</f>
        <v>389988.52101666271</v>
      </c>
      <c r="DW63" s="600">
        <f>DK63*IniBaseCC!CS65</f>
        <v>397369.93947060948</v>
      </c>
      <c r="DX63" s="601">
        <f>DL63*IniBaseCC!CT65</f>
        <v>404751.35792455624</v>
      </c>
      <c r="DZ63" s="60" t="s">
        <v>58</v>
      </c>
      <c r="EA63" s="68">
        <f t="shared" si="7"/>
        <v>0.79113151003454329</v>
      </c>
      <c r="EB63" s="373">
        <f>IFERROR(AdjBaseCC!CO63/IniBaseCC!AA65,"")</f>
        <v>0.83702201677678023</v>
      </c>
      <c r="EC63" s="373">
        <f>IFERROR(AdjBaseCC!CP63/IniBaseCC!AB65,"")</f>
        <v>0.77578392643290228</v>
      </c>
      <c r="ED63" s="373">
        <f>IFERROR(AdjBaseCC!CQ63/IniBaseCC!AC65,"")</f>
        <v>0.74346206414604221</v>
      </c>
      <c r="EE63" s="373">
        <f>IFERROR(AdjBaseCC!CR63/IniBaseCC!AD65,"")</f>
        <v>0.80051346465686912</v>
      </c>
      <c r="EF63" s="373">
        <f>IFERROR(AdjBaseCC!CS63/IniBaseCC!AE65,"")</f>
        <v>0.81576578867631611</v>
      </c>
      <c r="EG63" s="373">
        <f>IFERROR(AdjBaseCC!CT63/IniBaseCC!AF65,"")</f>
        <v>0.82013230626058664</v>
      </c>
      <c r="EH63" s="374">
        <f t="shared" si="8"/>
        <v>1.0529498439806202</v>
      </c>
      <c r="EI63" s="373">
        <f>IFERROR(CU63/IniBaseCC!AG65,"")</f>
        <v>0.90211870341130795</v>
      </c>
      <c r="EJ63" s="373">
        <f>IFERROR(CW63/IniBaseCC!AI65,"")</f>
        <v>1.2116454806356476</v>
      </c>
      <c r="EK63" s="373">
        <f>IFERROR(CX63/IniBaseCC!AJ65,"")</f>
        <v>1.0288584688949773</v>
      </c>
      <c r="EL63" s="373">
        <f>IFERROR(CY63/IniBaseCC!AK65,"")</f>
        <v>1.0398906814059858</v>
      </c>
      <c r="EM63" s="375">
        <f>IFERROR(CZ63/IniBaseCC!AL65,"")</f>
        <v>1.082235885555183</v>
      </c>
      <c r="FH63" s="196"/>
    </row>
    <row r="64" spans="1:164" s="118" customFormat="1" x14ac:dyDescent="0.25">
      <c r="A64" s="107">
        <v>64</v>
      </c>
      <c r="B64" s="60" t="s">
        <v>59</v>
      </c>
      <c r="C64" s="157">
        <v>499.70489279999998</v>
      </c>
      <c r="D64" s="158">
        <v>500</v>
      </c>
      <c r="E64" s="158">
        <v>500</v>
      </c>
      <c r="F64" s="158">
        <v>459.17239280000001</v>
      </c>
      <c r="G64" s="158">
        <v>500</v>
      </c>
      <c r="H64" s="158">
        <v>500</v>
      </c>
      <c r="I64" s="158">
        <v>494.16875709999999</v>
      </c>
      <c r="J64" s="158">
        <v>490.47579487884548</v>
      </c>
      <c r="K64" s="158">
        <v>410.62817379746576</v>
      </c>
      <c r="L64" s="157">
        <f t="shared" si="25"/>
        <v>454.15158154401252</v>
      </c>
      <c r="M64" s="158">
        <f t="shared" si="25"/>
        <v>448.2230087111202</v>
      </c>
      <c r="N64" s="159">
        <f t="shared" si="25"/>
        <v>442.29443587822607</v>
      </c>
      <c r="O64" s="158"/>
      <c r="P64" s="564">
        <f>INDEX(EquitySolution!$V$13:$BT$173,ROW(60:60),(1+EquitySolution!$CB$12))</f>
        <v>0.63481487580999718</v>
      </c>
      <c r="Q64" s="69">
        <f>INDEX(EquitySolution!$V$13:$BT$173,ROW(60:60),(1+EquitySolution!$CB$12))</f>
        <v>0.63481487580999718</v>
      </c>
      <c r="R64" s="300">
        <f>INDEX(EquitySolution!$V$13:$BT$173,ROW(60:60),(1+EquitySolution!$CB$12)+2)</f>
        <v>0.55000000000000004</v>
      </c>
      <c r="S64" s="300">
        <f>INDEX(EquitySolution!$V$13:$BT$173,ROW(60:60),(1+EquitySolution!$CB$12)+3)</f>
        <v>0.55000000000000004</v>
      </c>
      <c r="T64" s="300">
        <f>INDEX(EquitySolution!$V$13:$BT$173,ROW(60:60),(1+EquitySolution!$CB$12)+4)</f>
        <v>0.55000000000000004</v>
      </c>
      <c r="U64" s="300">
        <f>INDEX(EquitySolution!$V$13:$BT$173,ROW(60:60),(1+EquitySolution!$CB$12)+5)</f>
        <v>0.55000000000000004</v>
      </c>
      <c r="V64" s="2">
        <f>INDEX(EquitySolution!$V$13:$BT$173,ROW(60:60),(1+EquitySolution!$CB$12)+6)</f>
        <v>0.55000000000000004</v>
      </c>
      <c r="W64" s="2">
        <f>INDEX(EquitySolution!$V$13:$BT$173,ROW(60:60),(1+EquitySolution!$CB$12)+6)</f>
        <v>0.55000000000000004</v>
      </c>
      <c r="X64" s="2">
        <f>INDEX(EquitySolution!$V$13:$BT$173,ROW(60:60),(1+EquitySolution!$CB$12)+6)</f>
        <v>0.55000000000000004</v>
      </c>
      <c r="Y64" s="567">
        <f>INDEX(EquitySolution!$V$13:$BT$173,ROW(60:60),(1+EquitySolution!$CB$12)+7)</f>
        <v>0.55000000000000004</v>
      </c>
      <c r="Z64" s="372">
        <f>INDEX(EquitySolution!$V$13:$BT$173,ROW(60:60),(1+EquitySolution!$CB$12)+8)</f>
        <v>0.55000000000000004</v>
      </c>
      <c r="AA64" s="372">
        <f>INDEX(EquitySolution!$V$13:$BT$173,ROW(60:60),(1+EquitySolution!$CB$12)+9)</f>
        <v>0.55000000000000004</v>
      </c>
      <c r="AB64" s="371">
        <f>INDEX(EquitySolution!$V$13:$BT$173,ROW(60:60),(1+EquitySolution!$CB$12)+10)</f>
        <v>0.55000000000000004</v>
      </c>
      <c r="AS64" s="60" t="s">
        <v>59</v>
      </c>
      <c r="AT64" s="600">
        <v>0</v>
      </c>
      <c r="AU64" s="600">
        <f>MAX(-(AdjBaseCC!$BU$1),(IniBaseCC!DW66-AF$9+IniBaseCC!DK66-AdjBaseCC!AF$7))</f>
        <v>1210.3740824106917</v>
      </c>
      <c r="AV64" s="600">
        <f>MAX(-(AdjBaseCC!$BU$1),(IniBaseCC!DX66-AG$9+IniBaseCC!DL66-AdjBaseCC!AG$7))</f>
        <v>2915.977567029262</v>
      </c>
      <c r="AW64" s="600">
        <f>MAX(-(AdjBaseCC!$BU$1),(IniBaseCC!DY66-AH$9+IniBaseCC!DM66-AdjBaseCC!AH$7))</f>
        <v>1175.6806246511105</v>
      </c>
      <c r="AX64" s="600">
        <f>MAX(-(AdjBaseCC!$BU$1),(IniBaseCC!DZ66-AI$9+IniBaseCC!DN66-AdjBaseCC!AI$7))</f>
        <v>1260.3710334255748</v>
      </c>
      <c r="AY64" s="600">
        <f>MAX(-(AdjBaseCC!$BU$1),(IniBaseCC!EA66-AJ$9+IniBaseCC!DO66-AdjBaseCC!AJ$7))</f>
        <v>2865.9172663103377</v>
      </c>
      <c r="AZ64" s="600">
        <f>MAX(-(AdjBaseCC!$BU$1),(IniBaseCC!EB66-AK$9+IniBaseCC!DP66-AdjBaseCC!AK$7))</f>
        <v>2598.5522002707407</v>
      </c>
      <c r="BA64" s="601">
        <f>MAX(-(AdjBaseCC!$BU$1),(IniBaseCC!EC66-AL$9+IniBaseCC!DQ66-AdjBaseCC!AL$7))</f>
        <v>2389.2238611435541</v>
      </c>
      <c r="BB64" s="600">
        <f>MAX(-(AdjBaseCC!$BU$1),(IniBaseCC!ED66-AM$9+IniBaseCC!DR66-AdjBaseCC!AM$7))</f>
        <v>2989.5814551265257</v>
      </c>
      <c r="BC64" s="600">
        <f>MAX(-(AdjBaseCC!$BU$1),(IniBaseCC!EE66-AN$9+IniBaseCC!DS66-AdjBaseCC!AN$7))</f>
        <v>3024.0245609083959</v>
      </c>
      <c r="BD64" s="600">
        <f>MAX(-(AdjBaseCC!$BU$1),(IniBaseCC!EF66-AO$9+IniBaseCC!DT66-AdjBaseCC!AO$7))</f>
        <v>3057.2407619087307</v>
      </c>
      <c r="BE64" s="601">
        <f>MAX(-(AdjBaseCC!$BU$1),(IniBaseCC!EG66-AP$9+IniBaseCC!DU66-AdjBaseCC!AP$7))</f>
        <v>3089.2944667041502</v>
      </c>
      <c r="BF64" s="600">
        <f>MAX((AdjBaseCC!AF$7+AdjBaseCC!AF$9)*IniBaseCC!CJ66-IniBaseCC!AA66,0)</f>
        <v>0</v>
      </c>
      <c r="BG64" s="600">
        <f>MAX((AdjBaseCC!AG$7+AdjBaseCC!AG$9)*IniBaseCC!CK66-IniBaseCC!AB66,0)</f>
        <v>0</v>
      </c>
      <c r="BH64" s="600">
        <f>MAX((AdjBaseCC!AH$7+AdjBaseCC!AH$9)*IniBaseCC!CL66-IniBaseCC!AC66,0)</f>
        <v>0</v>
      </c>
      <c r="BI64" s="600">
        <f>MAX((AdjBaseCC!AI$7+AdjBaseCC!AI$9)*IniBaseCC!CM66-IniBaseCC!AD66,0)</f>
        <v>0</v>
      </c>
      <c r="BJ64" s="600">
        <f>MAX((AdjBaseCC!AJ$7+AdjBaseCC!AJ$9)*IniBaseCC!CN66-IniBaseCC!AE66,0)</f>
        <v>0</v>
      </c>
      <c r="BK64" s="600">
        <f>MAX((AdjBaseCC!AK$7+AdjBaseCC!AK$9)*IniBaseCC!CO66-IniBaseCC!AF66,0)</f>
        <v>0</v>
      </c>
      <c r="BL64" s="600">
        <f>MAX((AdjBaseCC!AL$7+AdjBaseCC!AL$9)*IniBaseCC!CP66-IniBaseCC!AG66,0)</f>
        <v>0</v>
      </c>
      <c r="BM64" s="600">
        <f>MAX((AdjBaseCC!AM$7+AdjBaseCC!AM$9)*IniBaseCC!CQ66-IniBaseCC!AH66,0)</f>
        <v>0</v>
      </c>
      <c r="BN64" s="603">
        <f>MAX((AdjBaseCC!AN$7+AdjBaseCC!AN$9)*IniBaseCC!CR66-IniBaseCC!AI66,0)</f>
        <v>0</v>
      </c>
      <c r="BO64" s="600">
        <f>MAX((AdjBaseCC!AO$7+AdjBaseCC!AO$9)*IniBaseCC!CS66-IniBaseCC!AJ66,0)</f>
        <v>0</v>
      </c>
      <c r="BP64" s="600">
        <f>MAX((AdjBaseCC!AP$7+AdjBaseCC!AP$9)*IniBaseCC!CT66-IniBaseCC!AK66,0)</f>
        <v>0</v>
      </c>
      <c r="BQ64" s="600">
        <f>MAX((AdjBaseCC!AQ$7+AdjBaseCC!AQ$9)*IniBaseCC!CU66-IniBaseCC!AL66,0)</f>
        <v>0</v>
      </c>
      <c r="BR64" s="603">
        <f>IFERROR(BF64/SUM(BF$5:BF$182)*BR$4/IniBaseCC!CK66,0)</f>
        <v>0</v>
      </c>
      <c r="BS64" s="600">
        <f>IFERROR(BG64/SUM(BG$5:BG$182)*BS$4/IniBaseCC!CL66,0)</f>
        <v>0</v>
      </c>
      <c r="BT64" s="600">
        <f>IFERROR(BH64/SUM(BH$5:BH$182)*BT$4/IniBaseCC!CM66,0)</f>
        <v>0</v>
      </c>
      <c r="BU64" s="600">
        <f>IFERROR(BI64/SUM(BI$5:BI$182)*BU$4/IniBaseCC!CN66,0)</f>
        <v>0</v>
      </c>
      <c r="BV64" s="600">
        <f>IFERROR(BJ64/SUM(BJ$5:BJ$182)*BV$4/IniBaseCC!CO66,0)</f>
        <v>0</v>
      </c>
      <c r="BW64" s="600">
        <f>IFERROR(BK64/SUM(BK$5:BK$182)*BW$4/IniBaseCC!CP66,0)</f>
        <v>0</v>
      </c>
      <c r="BX64" s="600">
        <f>IFERROR(BL64/SUM(BL$5:BL$182)*BX$4/IniBaseCC!CQ66,0)</f>
        <v>0</v>
      </c>
      <c r="BY64" s="603">
        <f>IFERROR(BM64/SUM(BM$5:BM$182)*BY$4/IniBaseCC!CR66,0)</f>
        <v>0</v>
      </c>
      <c r="BZ64" s="600">
        <f>IFERROR(BN64/SUM(BN$5:BN$182)*BZ$4/IniBaseCC!CS66,0)</f>
        <v>0</v>
      </c>
      <c r="CA64" s="600">
        <f>IFERROR(BO64/SUM(BO$5:BO$182)*CA$4/IniBaseCC!CT66,0)</f>
        <v>0</v>
      </c>
      <c r="CB64" s="600">
        <f>IFERROR(BP64/SUM(BP$5:BP$182)*CB$4/IniBaseCC!CU66,0)</f>
        <v>0</v>
      </c>
      <c r="CC64" s="603">
        <f>(IniBaseCC!CW66+AT64)*P64</f>
        <v>15199.14151500041</v>
      </c>
      <c r="CD64" s="600">
        <f>((IniBaseCC!CX66+AU64)-(BR64/Q64))*Q64</f>
        <v>15967.504987809594</v>
      </c>
      <c r="CE64" s="600">
        <f>((IniBaseCC!CY66+AV64)-(BS64/R64))*R64</f>
        <v>15371.817474354029</v>
      </c>
      <c r="CF64" s="600">
        <f>((IniBaseCC!CZ66+AW64)-(BT64/S64))*S64</f>
        <v>14477.081251537211</v>
      </c>
      <c r="CG64" s="600">
        <f>((IniBaseCC!DA66+AX64)-(BU64/T64))*T64</f>
        <v>14571.036451563466</v>
      </c>
      <c r="CH64" s="600">
        <f>((IniBaseCC!DB66+AY64)-(BV64/U64))*U64</f>
        <v>15902.721658627641</v>
      </c>
      <c r="CI64" s="600">
        <f>((IniBaseCC!DC66+AZ64)-(BW64/V64))*V64</f>
        <v>15992.850405508414</v>
      </c>
      <c r="CJ64" s="601">
        <f>((IniBaseCC!DD66+BA64)-(BX64/W64))*W64</f>
        <v>16126.420403814625</v>
      </c>
      <c r="CK64" s="600">
        <f>((IniBaseCC!DE66+BB64)-(BY64/Y64))*Y64</f>
        <v>16577.31459963827</v>
      </c>
      <c r="CL64" s="600">
        <f>((IniBaseCC!DF66+BC64)-(BZ64/Z64))*Z64</f>
        <v>16801.597184569659</v>
      </c>
      <c r="CM64" s="600">
        <f>((IniBaseCC!DG66+BD64)-(CA64/AA64))*AA64</f>
        <v>17017.890554544185</v>
      </c>
      <c r="CN64" s="601">
        <f>((IniBaseCC!DH66+BE64)-(CB64/AB64))*AB64</f>
        <v>17226.614117792808</v>
      </c>
      <c r="CO64" s="600">
        <f>CC64*IniBaseCC!CJ66</f>
        <v>46478974.752871253</v>
      </c>
      <c r="CP64" s="600">
        <f>IniBaseCC!CJ66*CD64</f>
        <v>48828630.252721742</v>
      </c>
      <c r="CQ64" s="600">
        <f>IniBaseCC!CK66*CE64</f>
        <v>46330657.867703043</v>
      </c>
      <c r="CR64" s="600">
        <f>IniBaseCC!CL66*CF64</f>
        <v>45588328.861090675</v>
      </c>
      <c r="CS64" s="600">
        <f>IniBaseCC!CM66*CG64</f>
        <v>49381242.534348585</v>
      </c>
      <c r="CT64" s="600">
        <f>IniBaseCC!CN66*CH64</f>
        <v>54339599.90753065</v>
      </c>
      <c r="CU64" s="600">
        <f>IniBaseCC!CO66*CI64</f>
        <v>56950540.29401546</v>
      </c>
      <c r="CV64" s="601">
        <f>IniBaseCC!CP66*CJ64</f>
        <v>58829181.633115754</v>
      </c>
      <c r="CW64" s="600">
        <f>IniBaseCC!CQ66*CK64</f>
        <v>61883115.400449663</v>
      </c>
      <c r="CX64" s="600">
        <f>IniBaseCC!CR66*CL64</f>
        <v>63878711.37986362</v>
      </c>
      <c r="CY64" s="600">
        <f>IniBaseCC!CS66*CM64</f>
        <v>65874307.359277613</v>
      </c>
      <c r="CZ64" s="600">
        <f>IniBaseCC!CT66*CN64</f>
        <v>67869903.338691577</v>
      </c>
      <c r="DA64" s="603">
        <f t="shared" si="5"/>
        <v>15199.14151500041</v>
      </c>
      <c r="DB64" s="600">
        <f t="shared" si="6"/>
        <v>15967.504987809594</v>
      </c>
      <c r="DC64" s="600">
        <f>IF(IniBaseCC!EI66&gt;IniBaseCC!EJ66,MIN((AdjBaseCC!DB64-(AdjBaseCC!$DG$1*(IniBaseCC!EI66-IniBaseCC!EJ66))),AdjBaseCC!CE64),MAX((AdjBaseCC!DB64-(AdjBaseCC!$DG$1*(IniBaseCC!EI66-IniBaseCC!EJ66))),AdjBaseCC!CE64))</f>
        <v>16178.49506367856</v>
      </c>
      <c r="DD64" s="600">
        <f>IF(IniBaseCC!EJ66&gt;IniBaseCC!EK66,MIN((AdjBaseCC!DC64-(AdjBaseCC!$DG$1*(IniBaseCC!EJ66-IniBaseCC!EK66))),AdjBaseCC!CF64),MAX((AdjBaseCC!DC64-(AdjBaseCC!$DG$1*(IniBaseCC!EJ66-IniBaseCC!EK66))),AdjBaseCC!CF64))</f>
        <v>14477.081251537211</v>
      </c>
      <c r="DE64" s="600">
        <f>IF(IniBaseCC!EK66&gt;IniBaseCC!EL66,MIN((AdjBaseCC!DD64-(AdjBaseCC!$DG$1*(IniBaseCC!EK66-IniBaseCC!EL66))),AdjBaseCC!CG64),MAX((AdjBaseCC!DD64-(AdjBaseCC!$DG$1*(IniBaseCC!EK66-IniBaseCC!EL66))),AdjBaseCC!CG64))</f>
        <v>14571.036451563466</v>
      </c>
      <c r="DF64" s="600">
        <f>IF(IniBaseCC!EL66&gt;IniBaseCC!EM66,MIN((AdjBaseCC!DE64-(AdjBaseCC!$DG$1*(IniBaseCC!EL66-IniBaseCC!EM66))),AdjBaseCC!CH64),MAX((AdjBaseCC!DE64-(AdjBaseCC!$DG$1*(IniBaseCC!EL66-IniBaseCC!EM66))),AdjBaseCC!CH64))</f>
        <v>15902.721658627641</v>
      </c>
      <c r="DG64" s="600">
        <f>IF(IniBaseCC!EM66&gt;IniBaseCC!EN66,MIN((AdjBaseCC!DF64-(AdjBaseCC!$DG$1*(IniBaseCC!EM66-IniBaseCC!EN66))),AdjBaseCC!CI64),MAX((AdjBaseCC!DF64-(AdjBaseCC!$DG$1*(IniBaseCC!EM66-IniBaseCC!EN66))),AdjBaseCC!CI64))</f>
        <v>15992.850405508414</v>
      </c>
      <c r="DH64" s="600">
        <f>IF(IniBaseCC!EN66&gt;IniBaseCC!EO66,MIN((AdjBaseCC!DG64-(AdjBaseCC!$DG$1*(IniBaseCC!EN66-IniBaseCC!EO66))),AdjBaseCC!CJ64),MAX((AdjBaseCC!DG64-(AdjBaseCC!$DG$1*(IniBaseCC!EN66-IniBaseCC!EO66))),AdjBaseCC!CJ64))</f>
        <v>16126.420403814625</v>
      </c>
      <c r="DI64" s="603">
        <f>IF(IniBaseCC!EO66&gt;IniBaseCC!EP66,MIN((AdjBaseCC!DH64-(AdjBaseCC!$DG$1*(IniBaseCC!EO66-IniBaseCC!EP66))),AdjBaseCC!CK64),MAX((AdjBaseCC!DH64-(AdjBaseCC!$DG$1*(IniBaseCC!EO66-IniBaseCC!EP66))),AdjBaseCC!CK64))</f>
        <v>16577.31459963827</v>
      </c>
      <c r="DJ64" s="600">
        <f>IF(IniBaseCC!EP66&gt;IniBaseCC!EQ66,MIN((AdjBaseCC!DI64-(AdjBaseCC!$DG$1*(IniBaseCC!EP66-IniBaseCC!EQ66))),AdjBaseCC!CL64),MAX((AdjBaseCC!DI64-(AdjBaseCC!$DG$1*(IniBaseCC!EP66-IniBaseCC!EQ66))),AdjBaseCC!CL64))</f>
        <v>16801.597184569659</v>
      </c>
      <c r="DK64" s="600">
        <f>IF(IniBaseCC!EQ66&gt;IniBaseCC!ER66,MIN((AdjBaseCC!DJ64-(AdjBaseCC!$DG$1*(IniBaseCC!EQ66-IniBaseCC!ER66))),AdjBaseCC!CM64),MAX((AdjBaseCC!DJ64-(AdjBaseCC!$DG$1*(IniBaseCC!EQ66-IniBaseCC!ER66))),AdjBaseCC!CM64))</f>
        <v>17017.890554544185</v>
      </c>
      <c r="DL64" s="600">
        <f>IF(IniBaseCC!ER66&gt;IniBaseCC!ES66,MIN((AdjBaseCC!DK64-(AdjBaseCC!$DG$1*(IniBaseCC!ER66-IniBaseCC!ES66))),AdjBaseCC!CN64),MAX((AdjBaseCC!DK64-(AdjBaseCC!$DG$1*(IniBaseCC!ER66-IniBaseCC!ES66))),AdjBaseCC!CN64))</f>
        <v>17226.614117792808</v>
      </c>
      <c r="DM64" s="603">
        <f>DA64*IniBaseCC!CJ66</f>
        <v>46478974.752871253</v>
      </c>
      <c r="DN64" s="600">
        <f>DB64*IniBaseCC!CJ66</f>
        <v>48828630.252721742</v>
      </c>
      <c r="DO64" s="600">
        <f>DC64*IniBaseCC!CK66</f>
        <v>48761984.121927179</v>
      </c>
      <c r="DP64" s="600">
        <f>DD64*IniBaseCC!CL66</f>
        <v>45588328.861090675</v>
      </c>
      <c r="DQ64" s="600">
        <f>DE64*IniBaseCC!CM66</f>
        <v>49381242.534348585</v>
      </c>
      <c r="DR64" s="600">
        <f>DF64*IniBaseCC!CN66</f>
        <v>54339599.90753065</v>
      </c>
      <c r="DS64" s="600">
        <f>DG64*IniBaseCC!CO66</f>
        <v>56950540.29401546</v>
      </c>
      <c r="DT64" s="600">
        <f>DH64*IniBaseCC!CP66</f>
        <v>58829181.633115754</v>
      </c>
      <c r="DU64" s="603">
        <f>DI64*IniBaseCC!CQ66</f>
        <v>61883115.400449663</v>
      </c>
      <c r="DV64" s="600">
        <f>DJ64*IniBaseCC!CR66</f>
        <v>63878711.37986362</v>
      </c>
      <c r="DW64" s="600">
        <f>DK64*IniBaseCC!CS66</f>
        <v>65874307.359277613</v>
      </c>
      <c r="DX64" s="601">
        <f>DL64*IniBaseCC!CT66</f>
        <v>67869903.338691577</v>
      </c>
      <c r="DZ64" s="60" t="s">
        <v>59</v>
      </c>
      <c r="EA64" s="68">
        <f t="shared" si="7"/>
        <v>0.52039642528584229</v>
      </c>
      <c r="EB64" s="373">
        <f>IFERROR(AdjBaseCC!CO64/IniBaseCC!AA66,"")</f>
        <v>0.58577088232136809</v>
      </c>
      <c r="EC64" s="373">
        <f>IFERROR(AdjBaseCC!CP64/IniBaseCC!AB66,"")</f>
        <v>0.56329468470494293</v>
      </c>
      <c r="ED64" s="373">
        <f>IFERROR(AdjBaseCC!CQ64/IniBaseCC!AC66,"")</f>
        <v>0.54243674048903479</v>
      </c>
      <c r="EE64" s="373">
        <f>IFERROR(AdjBaseCC!CR64/IniBaseCC!AD66,"")</f>
        <v>0.49403569406080328</v>
      </c>
      <c r="EF64" s="373">
        <f>IFERROR(AdjBaseCC!CS64/IniBaseCC!AE66,"")</f>
        <v>0.48809221882314363</v>
      </c>
      <c r="EG64" s="373">
        <f>IFERROR(AdjBaseCC!CT64/IniBaseCC!AF66,"")</f>
        <v>0.51412278835128689</v>
      </c>
      <c r="EH64" s="374">
        <f t="shared" si="8"/>
        <v>0.52657077238347749</v>
      </c>
      <c r="EI64" s="373">
        <f>IFERROR(CU64/IniBaseCC!AG66,"")</f>
        <v>0.52288484865515206</v>
      </c>
      <c r="EJ64" s="373">
        <f>IFERROR(CW64/IniBaseCC!AI66,"")</f>
        <v>0.52559907827275099</v>
      </c>
      <c r="EK64" s="373">
        <f>IFERROR(CX64/IniBaseCC!AJ66,"")</f>
        <v>0.52690913500725689</v>
      </c>
      <c r="EL64" s="373">
        <f>IFERROR(CY64/IniBaseCC!AK66,"")</f>
        <v>0.52814578110550936</v>
      </c>
      <c r="EM64" s="375">
        <f>IFERROR(CZ64/IniBaseCC!AL66,"")</f>
        <v>0.5293150188767185</v>
      </c>
      <c r="FH64" s="196"/>
    </row>
    <row r="65" spans="1:164" s="118" customFormat="1" x14ac:dyDescent="0.25">
      <c r="A65" s="107">
        <v>65</v>
      </c>
      <c r="B65" s="60" t="s">
        <v>60</v>
      </c>
      <c r="C65" s="157">
        <v>243.90975119999999</v>
      </c>
      <c r="D65" s="158">
        <v>227.1570844</v>
      </c>
      <c r="E65" s="158">
        <v>234.58081780000001</v>
      </c>
      <c r="F65" s="158">
        <v>225.04839949999999</v>
      </c>
      <c r="G65" s="158">
        <v>222.39867720000001</v>
      </c>
      <c r="H65" s="158">
        <v>216.01951399999999</v>
      </c>
      <c r="I65" s="158">
        <v>218.562297</v>
      </c>
      <c r="J65" s="158">
        <v>219.4613443455377</v>
      </c>
      <c r="K65" s="158">
        <v>218.98156606517938</v>
      </c>
      <c r="L65" s="157">
        <f t="shared" si="25"/>
        <v>211.46889285096859</v>
      </c>
      <c r="M65" s="158">
        <f t="shared" si="25"/>
        <v>208.73779472092428</v>
      </c>
      <c r="N65" s="159">
        <f t="shared" si="25"/>
        <v>206.00669659087998</v>
      </c>
      <c r="O65" s="158"/>
      <c r="P65" s="564">
        <f>INDEX(EquitySolution!$V$13:$BT$173,ROW(61:61),(1+EquitySolution!$CB$12))</f>
        <v>0.85129054167057927</v>
      </c>
      <c r="Q65" s="69">
        <f>INDEX(EquitySolution!$V$13:$BT$173,ROW(61:61),(1+EquitySolution!$CB$12))</f>
        <v>0.85129054167057927</v>
      </c>
      <c r="R65" s="300">
        <f>INDEX(EquitySolution!$V$13:$BT$173,ROW(61:61),(1+EquitySolution!$CB$12)+2)</f>
        <v>0.87793501538181729</v>
      </c>
      <c r="S65" s="300">
        <f>INDEX(EquitySolution!$V$13:$BT$173,ROW(61:61),(1+EquitySolution!$CB$12)+3)</f>
        <v>0.8863189114958302</v>
      </c>
      <c r="T65" s="300">
        <f>INDEX(EquitySolution!$V$13:$BT$173,ROW(61:61),(1+EquitySolution!$CB$12)+4)</f>
        <v>0.88260369347431922</v>
      </c>
      <c r="U65" s="300">
        <f>INDEX(EquitySolution!$V$13:$BT$173,ROW(61:61),(1+EquitySolution!$CB$12)+5)</f>
        <v>0.88737420587670979</v>
      </c>
      <c r="V65" s="2">
        <f>INDEX(EquitySolution!$V$13:$BT$173,ROW(61:61),(1+EquitySolution!$CB$12)+6)</f>
        <v>0.88870026319996431</v>
      </c>
      <c r="W65" s="2">
        <f>INDEX(EquitySolution!$V$13:$BT$173,ROW(61:61),(1+EquitySolution!$CB$12)+6)</f>
        <v>0.88870026319996431</v>
      </c>
      <c r="X65" s="2">
        <f>INDEX(EquitySolution!$V$13:$BT$173,ROW(61:61),(1+EquitySolution!$CB$12)+6)</f>
        <v>0.88870026319996431</v>
      </c>
      <c r="Y65" s="567">
        <f>INDEX(EquitySolution!$V$13:$BT$173,ROW(61:61),(1+EquitySolution!$CB$12)+7)</f>
        <v>0.89189272456755586</v>
      </c>
      <c r="Z65" s="372">
        <f>INDEX(EquitySolution!$V$13:$BT$173,ROW(61:61),(1+EquitySolution!$CB$12)+8)</f>
        <v>0.89062018517027752</v>
      </c>
      <c r="AA65" s="372">
        <f>INDEX(EquitySolution!$V$13:$BT$173,ROW(61:61),(1+EquitySolution!$CB$12)+9)</f>
        <v>0.89439210062870766</v>
      </c>
      <c r="AB65" s="371">
        <f>INDEX(EquitySolution!$V$13:$BT$173,ROW(61:61),(1+EquitySolution!$CB$12)+10)</f>
        <v>0.89041036136561114</v>
      </c>
      <c r="AS65" s="60" t="s">
        <v>60</v>
      </c>
      <c r="AT65" s="600">
        <v>0</v>
      </c>
      <c r="AU65" s="600">
        <f>MAX(-(AdjBaseCC!$BU$1),(IniBaseCC!DW67-AF$9+IniBaseCC!DK67-AdjBaseCC!AF$7))</f>
        <v>11031.327516027432</v>
      </c>
      <c r="AV65" s="600">
        <f>MAX(-(AdjBaseCC!$BU$1),(IniBaseCC!DX67-AG$9+IniBaseCC!DL67-AdjBaseCC!AG$7))</f>
        <v>-2875.9527695609031</v>
      </c>
      <c r="AW65" s="600">
        <f>MAX(-(AdjBaseCC!$BU$1),(IniBaseCC!DY67-AH$9+IniBaseCC!DM67-AdjBaseCC!AH$7))</f>
        <v>-4000</v>
      </c>
      <c r="AX65" s="600">
        <f>MAX(-(AdjBaseCC!$BU$1),(IniBaseCC!DZ67-AI$9+IniBaseCC!DN67-AdjBaseCC!AI$7))</f>
        <v>-4000</v>
      </c>
      <c r="AY65" s="600">
        <f>MAX(-(AdjBaseCC!$BU$1),(IniBaseCC!EA67-AJ$9+IniBaseCC!DO67-AdjBaseCC!AJ$7))</f>
        <v>-4000</v>
      </c>
      <c r="AZ65" s="600">
        <f>MAX(-(AdjBaseCC!$BU$1),(IniBaseCC!EB67-AK$9+IniBaseCC!DP67-AdjBaseCC!AK$7))</f>
        <v>-2743.7788354444569</v>
      </c>
      <c r="BA65" s="601">
        <f>MAX(-(AdjBaseCC!$BU$1),(IniBaseCC!EC67-AL$9+IniBaseCC!DQ67-AdjBaseCC!AL$7))</f>
        <v>10146.496810704961</v>
      </c>
      <c r="BB65" s="600">
        <f>MAX(-(AdjBaseCC!$BU$1),(IniBaseCC!ED67-AM$9+IniBaseCC!DR67-AdjBaseCC!AM$7))</f>
        <v>-495.32066113385372</v>
      </c>
      <c r="BC65" s="600">
        <f>MAX(-(AdjBaseCC!$BU$1),(IniBaseCC!EE67-AN$9+IniBaseCC!DS67-AdjBaseCC!AN$7))</f>
        <v>-546.86952380073399</v>
      </c>
      <c r="BD65" s="600">
        <f>MAX(-(AdjBaseCC!$BU$1),(IniBaseCC!EF67-AO$9+IniBaseCC!DT67-AdjBaseCC!AO$7))</f>
        <v>-596.58215408800788</v>
      </c>
      <c r="BE65" s="601">
        <f>MAX(-(AdjBaseCC!$BU$1),(IniBaseCC!EG67-AP$9+IniBaseCC!DU67-AdjBaseCC!AP$7))</f>
        <v>-644.55494832226577</v>
      </c>
      <c r="BF65" s="600">
        <f>MAX((AdjBaseCC!AF$7+AdjBaseCC!AF$9)*IniBaseCC!CJ67-IniBaseCC!AA67,0)</f>
        <v>0</v>
      </c>
      <c r="BG65" s="600">
        <f>MAX((AdjBaseCC!AG$7+AdjBaseCC!AG$9)*IniBaseCC!CK67-IniBaseCC!AB67,0)</f>
        <v>83402.630317266216</v>
      </c>
      <c r="BH65" s="600">
        <f>MAX((AdjBaseCC!AH$7+AdjBaseCC!AH$9)*IniBaseCC!CL67-IniBaseCC!AC67,0)</f>
        <v>234496.29568186193</v>
      </c>
      <c r="BI65" s="600">
        <f>MAX((AdjBaseCC!AI$7+AdjBaseCC!AI$9)*IniBaseCC!CM67-IniBaseCC!AD67,0)</f>
        <v>194001.84699436452</v>
      </c>
      <c r="BJ65" s="600">
        <f>MAX((AdjBaseCC!AJ$7+AdjBaseCC!AJ$9)*IniBaseCC!CN67-IniBaseCC!AE67,0)</f>
        <v>196890.90823311755</v>
      </c>
      <c r="BK65" s="600">
        <f>MAX((AdjBaseCC!AK$7+AdjBaseCC!AK$9)*IniBaseCC!CO67-IniBaseCC!AF67,0)</f>
        <v>90544.701569667086</v>
      </c>
      <c r="BL65" s="600">
        <f>MAX((AdjBaseCC!AL$7+AdjBaseCC!AL$9)*IniBaseCC!CP67-IniBaseCC!AG67,0)</f>
        <v>0</v>
      </c>
      <c r="BM65" s="600">
        <f>MAX((AdjBaseCC!AM$7+AdjBaseCC!AM$9)*IniBaseCC!CQ67-IniBaseCC!AH67,0)</f>
        <v>14859.619834015612</v>
      </c>
      <c r="BN65" s="603">
        <f>MAX((AdjBaseCC!AN$7+AdjBaseCC!AN$9)*IniBaseCC!CR67-IniBaseCC!AI67,0)</f>
        <v>16709.081005522748</v>
      </c>
      <c r="BO65" s="600">
        <f>MAX((AdjBaseCC!AO$7+AdjBaseCC!AO$9)*IniBaseCC!CS67-IniBaseCC!AJ67,0)</f>
        <v>18558.54217702907</v>
      </c>
      <c r="BP65" s="600">
        <f>MAX((AdjBaseCC!AP$7+AdjBaseCC!AP$9)*IniBaseCC!CT67-IniBaseCC!AK67,0)</f>
        <v>20408.003348535625</v>
      </c>
      <c r="BQ65" s="600">
        <f>MAX((AdjBaseCC!AQ$7+AdjBaseCC!AQ$9)*IniBaseCC!CU67-IniBaseCC!AL67,0)</f>
        <v>22257.464520041365</v>
      </c>
      <c r="BR65" s="603">
        <f>IFERROR(BF65/SUM(BF$5:BF$182)*BR$4/IniBaseCC!CK67,0)</f>
        <v>0</v>
      </c>
      <c r="BS65" s="600">
        <f>IFERROR(BG65/SUM(BG$5:BG$182)*BS$4/IniBaseCC!CL67,0)</f>
        <v>1124.5092807247806</v>
      </c>
      <c r="BT65" s="600">
        <f>IFERROR(BH65/SUM(BH$5:BH$182)*BT$4/IniBaseCC!CM67,0)</f>
        <v>7272.1727646368645</v>
      </c>
      <c r="BU65" s="600">
        <f>IFERROR(BI65/SUM(BI$5:BI$182)*BU$4/IniBaseCC!CN67,0)</f>
        <v>1650.8347398508508</v>
      </c>
      <c r="BV65" s="600">
        <f>IFERROR(BJ65/SUM(BJ$5:BJ$182)*BV$4/IniBaseCC!CO67,0)</f>
        <v>1286.7293595886676</v>
      </c>
      <c r="BW65" s="600">
        <f>IFERROR(BK65/SUM(BK$5:BK$182)*BW$4/IniBaseCC!CP67,0)</f>
        <v>966.55537030743801</v>
      </c>
      <c r="BX65" s="600">
        <f>IFERROR(BL65/SUM(BL$5:BL$182)*BX$4/IniBaseCC!CQ67,0)</f>
        <v>0</v>
      </c>
      <c r="BY65" s="603">
        <f>IFERROR(BM65/SUM(BM$5:BM$182)*BY$4/IniBaseCC!CR67,0)</f>
        <v>17.45609399823789</v>
      </c>
      <c r="BZ65" s="600">
        <f>IFERROR(BN65/SUM(BN$5:BN$182)*BZ$4/IniBaseCC!CS67,0)</f>
        <v>170.0132365570386</v>
      </c>
      <c r="CA65" s="600">
        <f>IFERROR(BO65/SUM(BO$5:BO$182)*CA$4/IniBaseCC!CT67,0)</f>
        <v>176.14440384706504</v>
      </c>
      <c r="CB65" s="600">
        <f>IFERROR(BP65/SUM(BP$5:BP$182)*CB$4/IniBaseCC!CU67,0)</f>
        <v>155.68004001783299</v>
      </c>
      <c r="CC65" s="603">
        <f>(IniBaseCC!CW67+AT65)*P65</f>
        <v>20382.139591046936</v>
      </c>
      <c r="CD65" s="600">
        <f>((IniBaseCC!CX67+AU65)-(BR65/Q65))*Q65</f>
        <v>29773.004367511494</v>
      </c>
      <c r="CE65" s="600">
        <f>((IniBaseCC!CY67+AV65)-(BS65/R65))*R65</f>
        <v>18327.746471573231</v>
      </c>
      <c r="CF65" s="600">
        <f>((IniBaseCC!CZ67+AW65)-(BT65/S65))*S65</f>
        <v>11470.179793325306</v>
      </c>
      <c r="CG65" s="600">
        <f>((IniBaseCC!DA67+AX65)-(BU65/T65))*T65</f>
        <v>17088.979793182149</v>
      </c>
      <c r="CH65" s="600">
        <f>((IniBaseCC!DB67+AY65)-(BV65/U65))*U65</f>
        <v>18278.205491518649</v>
      </c>
      <c r="CI65" s="600">
        <f>((IniBaseCC!DC67+AZ65)-(BW65/V65))*V65</f>
        <v>20127.25974977473</v>
      </c>
      <c r="CJ65" s="601">
        <f>((IniBaseCC!DD67+BA65)-(BX65/W65))*W65</f>
        <v>32951.261525340698</v>
      </c>
      <c r="CK65" s="600">
        <f>((IniBaseCC!DE67+BB65)-(BY65/Y65))*Y65</f>
        <v>23756.541943197044</v>
      </c>
      <c r="CL65" s="600">
        <f>((IniBaseCC!DF67+BC65)-(BZ65/Z65))*Z65</f>
        <v>23856.661131910128</v>
      </c>
      <c r="CM65" s="600">
        <f>((IniBaseCC!DG67+BD65)-(CA65/AA65))*AA65</f>
        <v>24229.845027258783</v>
      </c>
      <c r="CN65" s="601">
        <f>((IniBaseCC!DH67+BE65)-(CB65/AB65))*AB65</f>
        <v>24408.308483481593</v>
      </c>
      <c r="CO65" s="600">
        <f>CC65*IniBaseCC!CJ67</f>
        <v>407642.7918209387</v>
      </c>
      <c r="CP65" s="600">
        <f>IniBaseCC!CJ67*CD65</f>
        <v>595460.08735022985</v>
      </c>
      <c r="CQ65" s="600">
        <f>IniBaseCC!CK67*CE65</f>
        <v>531504.64767562365</v>
      </c>
      <c r="CR65" s="600">
        <f>IniBaseCC!CL67*CF65</f>
        <v>355575.57359308447</v>
      </c>
      <c r="CS65" s="600">
        <f>IniBaseCC!CM67*CG65</f>
        <v>495580.41400228231</v>
      </c>
      <c r="CT65" s="600">
        <f>IniBaseCC!CN67*CH65</f>
        <v>584902.57572859677</v>
      </c>
      <c r="CU65" s="600">
        <f>IniBaseCC!CO67*CI65</f>
        <v>664199.57174256607</v>
      </c>
      <c r="CV65" s="601">
        <f>IniBaseCC!CP67*CJ65</f>
        <v>823781.53813351749</v>
      </c>
      <c r="CW65" s="600">
        <f>IniBaseCC!CQ67*CK65</f>
        <v>712696.25829591136</v>
      </c>
      <c r="CX65" s="600">
        <f>IniBaseCC!CR67*CL65</f>
        <v>728917.71441927995</v>
      </c>
      <c r="CY65" s="600">
        <f>IniBaseCC!CS67*CM65</f>
        <v>753744.63986216637</v>
      </c>
      <c r="CZ65" s="600">
        <f>IniBaseCC!CT67*CN65</f>
        <v>772819.82328980381</v>
      </c>
      <c r="DA65" s="603">
        <f t="shared" si="5"/>
        <v>20382.139591046936</v>
      </c>
      <c r="DB65" s="600">
        <f t="shared" si="6"/>
        <v>29773.004367511494</v>
      </c>
      <c r="DC65" s="600">
        <f>IF(IniBaseCC!EI67&gt;IniBaseCC!EJ67,MIN((AdjBaseCC!DB65-(AdjBaseCC!$DG$1*(IniBaseCC!EI67-IniBaseCC!EJ67))),AdjBaseCC!CE65),MAX((AdjBaseCC!DB65-(AdjBaseCC!$DG$1*(IniBaseCC!EI67-IniBaseCC!EJ67))),AdjBaseCC!CE65))</f>
        <v>18327.746471573231</v>
      </c>
      <c r="DD65" s="600">
        <f>IF(IniBaseCC!EJ67&gt;IniBaseCC!EK67,MIN((AdjBaseCC!DC65-(AdjBaseCC!$DG$1*(IniBaseCC!EJ67-IniBaseCC!EK67))),AdjBaseCC!CF65),MAX((AdjBaseCC!DC65-(AdjBaseCC!$DG$1*(IniBaseCC!EJ67-IniBaseCC!EK67))),AdjBaseCC!CF65))</f>
        <v>11470.179793325306</v>
      </c>
      <c r="DE65" s="600">
        <f>IF(IniBaseCC!EK67&gt;IniBaseCC!EL67,MIN((AdjBaseCC!DD65-(AdjBaseCC!$DG$1*(IniBaseCC!EK67-IniBaseCC!EL67))),AdjBaseCC!CG65),MAX((AdjBaseCC!DD65-(AdjBaseCC!$DG$1*(IniBaseCC!EK67-IniBaseCC!EL67))),AdjBaseCC!CG65))</f>
        <v>17088.979793182149</v>
      </c>
      <c r="DF65" s="600">
        <f>IF(IniBaseCC!EL67&gt;IniBaseCC!EM67,MIN((AdjBaseCC!DE65-(AdjBaseCC!$DG$1*(IniBaseCC!EL67-IniBaseCC!EM67))),AdjBaseCC!CH65),MAX((AdjBaseCC!DE65-(AdjBaseCC!$DG$1*(IniBaseCC!EL67-IniBaseCC!EM67))),AdjBaseCC!CH65))</f>
        <v>18278.205491518649</v>
      </c>
      <c r="DG65" s="600">
        <f>IF(IniBaseCC!EM67&gt;IniBaseCC!EN67,MIN((AdjBaseCC!DF65-(AdjBaseCC!$DG$1*(IniBaseCC!EM67-IniBaseCC!EN67))),AdjBaseCC!CI65),MAX((AdjBaseCC!DF65-(AdjBaseCC!$DG$1*(IniBaseCC!EM67-IniBaseCC!EN67))),AdjBaseCC!CI65))</f>
        <v>20127.25974977473</v>
      </c>
      <c r="DH65" s="600">
        <f>IF(IniBaseCC!EN67&gt;IniBaseCC!EO67,MIN((AdjBaseCC!DG65-(AdjBaseCC!$DG$1*(IniBaseCC!EN67-IniBaseCC!EO67))),AdjBaseCC!CJ65),MAX((AdjBaseCC!DG65-(AdjBaseCC!$DG$1*(IniBaseCC!EN67-IniBaseCC!EO67))),AdjBaseCC!CJ65))</f>
        <v>32951.261525340698</v>
      </c>
      <c r="DI65" s="603">
        <f>IF(IniBaseCC!EO67&gt;IniBaseCC!EP67,MIN((AdjBaseCC!DH65-(AdjBaseCC!$DG$1*(IniBaseCC!EO67-IniBaseCC!EP67))),AdjBaseCC!CK65),MAX((AdjBaseCC!DH65-(AdjBaseCC!$DG$1*(IniBaseCC!EO67-IniBaseCC!EP67))),AdjBaseCC!CK65))</f>
        <v>23756.541943197044</v>
      </c>
      <c r="DJ65" s="600">
        <f>IF(IniBaseCC!EP67&gt;IniBaseCC!EQ67,MIN((AdjBaseCC!DI65-(AdjBaseCC!$DG$1*(IniBaseCC!EP67-IniBaseCC!EQ67))),AdjBaseCC!CL65),MAX((AdjBaseCC!DI65-(AdjBaseCC!$DG$1*(IniBaseCC!EP67-IniBaseCC!EQ67))),AdjBaseCC!CL65))</f>
        <v>23856.661131910128</v>
      </c>
      <c r="DK65" s="600">
        <f>IF(IniBaseCC!EQ67&gt;IniBaseCC!ER67,MIN((AdjBaseCC!DJ65-(AdjBaseCC!$DG$1*(IniBaseCC!EQ67-IniBaseCC!ER67))),AdjBaseCC!CM65),MAX((AdjBaseCC!DJ65-(AdjBaseCC!$DG$1*(IniBaseCC!EQ67-IniBaseCC!ER67))),AdjBaseCC!CM65))</f>
        <v>24229.845027258783</v>
      </c>
      <c r="DL65" s="600">
        <f>IF(IniBaseCC!ER67&gt;IniBaseCC!ES67,MIN((AdjBaseCC!DK65-(AdjBaseCC!$DG$1*(IniBaseCC!ER67-IniBaseCC!ES67))),AdjBaseCC!CN65),MAX((AdjBaseCC!DK65-(AdjBaseCC!$DG$1*(IniBaseCC!ER67-IniBaseCC!ES67))),AdjBaseCC!CN65))</f>
        <v>24408.308483481593</v>
      </c>
      <c r="DM65" s="603">
        <f>DA65*IniBaseCC!CJ67</f>
        <v>407642.7918209387</v>
      </c>
      <c r="DN65" s="600">
        <f>DB65*IniBaseCC!CJ67</f>
        <v>595460.08735022985</v>
      </c>
      <c r="DO65" s="600">
        <f>DC65*IniBaseCC!CK67</f>
        <v>531504.64767562365</v>
      </c>
      <c r="DP65" s="600">
        <f>DD65*IniBaseCC!CL67</f>
        <v>355575.57359308447</v>
      </c>
      <c r="DQ65" s="600">
        <f>DE65*IniBaseCC!CM67</f>
        <v>495580.41400228231</v>
      </c>
      <c r="DR65" s="600">
        <f>DF65*IniBaseCC!CN67</f>
        <v>584902.57572859677</v>
      </c>
      <c r="DS65" s="600">
        <f>DG65*IniBaseCC!CO67</f>
        <v>664199.57174256607</v>
      </c>
      <c r="DT65" s="600">
        <f>DH65*IniBaseCC!CP67</f>
        <v>823781.53813351749</v>
      </c>
      <c r="DU65" s="603">
        <f>DI65*IniBaseCC!CQ67</f>
        <v>712696.25829591136</v>
      </c>
      <c r="DV65" s="600">
        <f>DJ65*IniBaseCC!CR67</f>
        <v>728917.71441927995</v>
      </c>
      <c r="DW65" s="600">
        <f>DK65*IniBaseCC!CS67</f>
        <v>753744.63986216637</v>
      </c>
      <c r="DX65" s="601">
        <f>DL65*IniBaseCC!CT67</f>
        <v>772819.82328980381</v>
      </c>
      <c r="DZ65" s="60" t="s">
        <v>60</v>
      </c>
      <c r="EA65" s="68">
        <f t="shared" si="7"/>
        <v>0.78860606860567128</v>
      </c>
      <c r="EB65" s="373">
        <f>IFERROR(AdjBaseCC!CO65/IniBaseCC!AA67,"")</f>
        <v>0.56983967857054407</v>
      </c>
      <c r="EC65" s="373">
        <f>IFERROR(AdjBaseCC!CP65/IniBaseCC!AB67,"")</f>
        <v>0.89396743571069526</v>
      </c>
      <c r="ED65" s="373">
        <f>IFERROR(AdjBaseCC!CQ65/IniBaseCC!AC67,"")</f>
        <v>0.93264755123045873</v>
      </c>
      <c r="EE65" s="373">
        <f>IFERROR(AdjBaseCC!CR65/IniBaseCC!AD67,"")</f>
        <v>0.63600806618280314</v>
      </c>
      <c r="EF65" s="373">
        <f>IFERROR(AdjBaseCC!CS65/IniBaseCC!AE67,"")</f>
        <v>0.75216835820517025</v>
      </c>
      <c r="EG65" s="373">
        <f>IFERROR(AdjBaseCC!CT65/IniBaseCC!AF67,"")</f>
        <v>0.72823893169922926</v>
      </c>
      <c r="EH65" s="374">
        <f t="shared" si="8"/>
        <v>0.82173143493016987</v>
      </c>
      <c r="EI65" s="373">
        <f>IFERROR(CU65/IniBaseCC!AG67,"")</f>
        <v>0.70633905332487479</v>
      </c>
      <c r="EJ65" s="373">
        <f>IFERROR(CW65/IniBaseCC!AI67,"")</f>
        <v>0.85139728429281236</v>
      </c>
      <c r="EK65" s="373">
        <f>IFERROR(CX65/IniBaseCC!AJ67,"")</f>
        <v>0.84697182523036629</v>
      </c>
      <c r="EL65" s="373">
        <f>IFERROR(CY65/IniBaseCC!AK67,"")</f>
        <v>0.85251500628246979</v>
      </c>
      <c r="EM65" s="375">
        <f>IFERROR(CZ65/IniBaseCC!AL67,"")</f>
        <v>0.85143400552032611</v>
      </c>
      <c r="FH65" s="196"/>
    </row>
    <row r="66" spans="1:164" s="118" customFormat="1" x14ac:dyDescent="0.25">
      <c r="A66" s="107">
        <v>67</v>
      </c>
      <c r="B66" s="60" t="s">
        <v>61</v>
      </c>
      <c r="C66" s="157">
        <v>252.58980550000001</v>
      </c>
      <c r="D66" s="158">
        <v>233.5398112</v>
      </c>
      <c r="E66" s="158">
        <v>246.4288167</v>
      </c>
      <c r="F66" s="158">
        <v>229.85315560000001</v>
      </c>
      <c r="G66" s="158">
        <v>231.3051648</v>
      </c>
      <c r="H66" s="158">
        <v>234.44168859999999</v>
      </c>
      <c r="I66" s="158">
        <v>222.68822249999999</v>
      </c>
      <c r="J66" s="158">
        <v>228.66864328727956</v>
      </c>
      <c r="K66" s="158">
        <v>234.11245746584498</v>
      </c>
      <c r="L66" s="157">
        <f t="shared" si="25"/>
        <v>223.89623357744858</v>
      </c>
      <c r="M66" s="158">
        <f t="shared" si="25"/>
        <v>221.70597438953519</v>
      </c>
      <c r="N66" s="159">
        <f t="shared" si="25"/>
        <v>219.5157152016227</v>
      </c>
      <c r="O66" s="158"/>
      <c r="P66" s="564">
        <f>INDEX(EquitySolution!$V$13:$BT$173,ROW(62:62),(1+EquitySolution!$CB$12))</f>
        <v>0.84315794298420699</v>
      </c>
      <c r="Q66" s="69">
        <f>INDEX(EquitySolution!$V$13:$BT$173,ROW(62:62),(1+EquitySolution!$CB$12))</f>
        <v>0.84315794298420699</v>
      </c>
      <c r="R66" s="300">
        <f>INDEX(EquitySolution!$V$13:$BT$173,ROW(62:62),(1+EquitySolution!$CB$12)+2)</f>
        <v>0.87359106976503997</v>
      </c>
      <c r="S66" s="300">
        <f>INDEX(EquitySolution!$V$13:$BT$173,ROW(62:62),(1+EquitySolution!$CB$12)+3)</f>
        <v>0.8831246667195104</v>
      </c>
      <c r="T66" s="300">
        <f>INDEX(EquitySolution!$V$13:$BT$173,ROW(62:62),(1+EquitySolution!$CB$12)+4)</f>
        <v>0.87667434544141143</v>
      </c>
      <c r="U66" s="300">
        <f>INDEX(EquitySolution!$V$13:$BT$173,ROW(62:62),(1+EquitySolution!$CB$12)+5)</f>
        <v>0.88496965879913225</v>
      </c>
      <c r="V66" s="2">
        <f>INDEX(EquitySolution!$V$13:$BT$173,ROW(62:62),(1+EquitySolution!$CB$12)+6)</f>
        <v>0.88424299871362333</v>
      </c>
      <c r="W66" s="2">
        <f>INDEX(EquitySolution!$V$13:$BT$173,ROW(62:62),(1+EquitySolution!$CB$12)+6)</f>
        <v>0.88424299871362333</v>
      </c>
      <c r="X66" s="2">
        <f>INDEX(EquitySolution!$V$13:$BT$173,ROW(62:62),(1+EquitySolution!$CB$12)+6)</f>
        <v>0.88424299871362333</v>
      </c>
      <c r="Y66" s="567">
        <f>INDEX(EquitySolution!$V$13:$BT$173,ROW(62:62),(1+EquitySolution!$CB$12)+7)</f>
        <v>0.88267332088189265</v>
      </c>
      <c r="Z66" s="372">
        <f>INDEX(EquitySolution!$V$13:$BT$173,ROW(62:62),(1+EquitySolution!$CB$12)+8)</f>
        <v>0.88855535983953327</v>
      </c>
      <c r="AA66" s="372">
        <f>INDEX(EquitySolution!$V$13:$BT$173,ROW(62:62),(1+EquitySolution!$CB$12)+9)</f>
        <v>0.88934146456865704</v>
      </c>
      <c r="AB66" s="371">
        <f>INDEX(EquitySolution!$V$13:$BT$173,ROW(62:62),(1+EquitySolution!$CB$12)+10)</f>
        <v>0.88283808507491379</v>
      </c>
      <c r="AS66" s="60" t="s">
        <v>61</v>
      </c>
      <c r="AT66" s="600">
        <v>0</v>
      </c>
      <c r="AU66" s="600">
        <f>MAX(-(AdjBaseCC!$BU$1),(IniBaseCC!DW68-AF$9+IniBaseCC!DK68-AdjBaseCC!AF$7))</f>
        <v>-3712.1025724681408</v>
      </c>
      <c r="AV66" s="600">
        <f>MAX(-(AdjBaseCC!$BU$1),(IniBaseCC!DX68-AG$9+IniBaseCC!DL68-AdjBaseCC!AG$7))</f>
        <v>-4000</v>
      </c>
      <c r="AW66" s="600">
        <f>MAX(-(AdjBaseCC!$BU$1),(IniBaseCC!DY68-AH$9+IniBaseCC!DM68-AdjBaseCC!AH$7))</f>
        <v>-4000</v>
      </c>
      <c r="AX66" s="600">
        <f>MAX(-(AdjBaseCC!$BU$1),(IniBaseCC!DZ68-AI$9+IniBaseCC!DN68-AdjBaseCC!AI$7))</f>
        <v>-3211.1326549780842</v>
      </c>
      <c r="AY66" s="600">
        <f>MAX(-(AdjBaseCC!$BU$1),(IniBaseCC!EA68-AJ$9+IniBaseCC!DO68-AdjBaseCC!AJ$7))</f>
        <v>896.13444666244732</v>
      </c>
      <c r="AZ66" s="600">
        <f>MAX(-(AdjBaseCC!$BU$1),(IniBaseCC!EB68-AK$9+IniBaseCC!DP68-AdjBaseCC!AK$7))</f>
        <v>-2205.4610865267059</v>
      </c>
      <c r="BA66" s="601">
        <f>MAX(-(AdjBaseCC!$BU$1),(IniBaseCC!EC68-AL$9+IniBaseCC!DQ68-AdjBaseCC!AL$7))</f>
        <v>-2684.4531892950404</v>
      </c>
      <c r="BB66" s="600">
        <f>MAX(-(AdjBaseCC!$BU$1),(IniBaseCC!ED68-AM$9+IniBaseCC!DR68-AdjBaseCC!AM$7))</f>
        <v>777.12933886614701</v>
      </c>
      <c r="BC66" s="600">
        <f>MAX(-(AdjBaseCC!$BU$1),(IniBaseCC!EE68-AN$9+IniBaseCC!DS68-AdjBaseCC!AN$7))</f>
        <v>784.89720738751384</v>
      </c>
      <c r="BD66" s="600">
        <f>MAX(-(AdjBaseCC!$BU$1),(IniBaseCC!EF68-AO$9+IniBaseCC!DT68-AdjBaseCC!AO$7))</f>
        <v>792.38837510580152</v>
      </c>
      <c r="BE66" s="601">
        <f>MAX(-(AdjBaseCC!$BU$1),(IniBaseCC!EG68-AP$9+IniBaseCC!DU68-AdjBaseCC!AP$7))</f>
        <v>799.61736792807778</v>
      </c>
      <c r="BF66" s="600">
        <f>MAX((AdjBaseCC!AF$7+AdjBaseCC!AF$9)*IniBaseCC!CJ68-IniBaseCC!AA68,0)</f>
        <v>419467.59068890009</v>
      </c>
      <c r="BG66" s="600">
        <f>MAX((AdjBaseCC!AG$7+AdjBaseCC!AG$9)*IniBaseCC!CK68-IniBaseCC!AB68,0)</f>
        <v>498475.94111590181</v>
      </c>
      <c r="BH66" s="600">
        <f>MAX((AdjBaseCC!AH$7+AdjBaseCC!AH$9)*IniBaseCC!CL68-IniBaseCC!AC68,0)</f>
        <v>468782.33362185024</v>
      </c>
      <c r="BI66" s="600">
        <f>MAX((AdjBaseCC!AI$7+AdjBaseCC!AI$9)*IniBaseCC!CM68-IniBaseCC!AD68,0)</f>
        <v>340380.06142767705</v>
      </c>
      <c r="BJ66" s="600">
        <f>MAX((AdjBaseCC!AJ$7+AdjBaseCC!AJ$9)*IniBaseCC!CN68-IniBaseCC!AE68,0)</f>
        <v>0</v>
      </c>
      <c r="BK66" s="600">
        <f>MAX((AdjBaseCC!AK$7+AdjBaseCC!AK$9)*IniBaseCC!CO68-IniBaseCC!AF68,0)</f>
        <v>231573.41408530436</v>
      </c>
      <c r="BL66" s="600">
        <f>MAX((AdjBaseCC!AL$7+AdjBaseCC!AL$9)*IniBaseCC!CP68-IniBaseCC!AG68,0)</f>
        <v>268445.31892950414</v>
      </c>
      <c r="BM66" s="600">
        <f>MAX((AdjBaseCC!AM$7+AdjBaseCC!AM$9)*IniBaseCC!CQ68-IniBaseCC!AH68,0)</f>
        <v>0</v>
      </c>
      <c r="BN66" s="603">
        <f>MAX((AdjBaseCC!AN$7+AdjBaseCC!AN$9)*IniBaseCC!CR68-IniBaseCC!AI68,0)</f>
        <v>0</v>
      </c>
      <c r="BO66" s="600">
        <f>MAX((AdjBaseCC!AO$7+AdjBaseCC!AO$9)*IniBaseCC!CS68-IniBaseCC!AJ68,0)</f>
        <v>0</v>
      </c>
      <c r="BP66" s="600">
        <f>MAX((AdjBaseCC!AP$7+AdjBaseCC!AP$9)*IniBaseCC!CT68-IniBaseCC!AK68,0)</f>
        <v>0</v>
      </c>
      <c r="BQ66" s="600">
        <f>MAX((AdjBaseCC!AQ$7+AdjBaseCC!AQ$9)*IniBaseCC!CU68-IniBaseCC!AL68,0)</f>
        <v>0</v>
      </c>
      <c r="BR66" s="603">
        <f>IFERROR(BF66/SUM(BF$5:BF$182)*BR$4/IniBaseCC!CK68,0)</f>
        <v>4401.1196810881884</v>
      </c>
      <c r="BS66" s="600">
        <f>IFERROR(BG66/SUM(BG$5:BG$182)*BS$4/IniBaseCC!CL68,0)</f>
        <v>1965.5465206243609</v>
      </c>
      <c r="BT66" s="600">
        <f>IFERROR(BH66/SUM(BH$5:BH$182)*BT$4/IniBaseCC!CM68,0)</f>
        <v>3977.3294920249718</v>
      </c>
      <c r="BU66" s="600">
        <f>IFERROR(BI66/SUM(BI$5:BI$182)*BU$4/IniBaseCC!CN68,0)</f>
        <v>975.63690588326995</v>
      </c>
      <c r="BV66" s="600">
        <f>IFERROR(BJ66/SUM(BJ$5:BJ$182)*BV$4/IniBaseCC!CO68,0)</f>
        <v>0</v>
      </c>
      <c r="BW66" s="600">
        <f>IFERROR(BK66/SUM(BK$5:BK$182)*BW$4/IniBaseCC!CP68,0)</f>
        <v>618.00559039989889</v>
      </c>
      <c r="BX66" s="600">
        <f>IFERROR(BL66/SUM(BL$5:BL$182)*BX$4/IniBaseCC!CQ68,0)</f>
        <v>148.76505071697889</v>
      </c>
      <c r="BY66" s="603">
        <f>IFERROR(BM66/SUM(BM$5:BM$182)*BY$4/IniBaseCC!CR68,0)</f>
        <v>0</v>
      </c>
      <c r="BZ66" s="600">
        <f>IFERROR(BN66/SUM(BN$5:BN$182)*BZ$4/IniBaseCC!CS68,0)</f>
        <v>0</v>
      </c>
      <c r="CA66" s="600">
        <f>IFERROR(BO66/SUM(BO$5:BO$182)*CA$4/IniBaseCC!CT68,0)</f>
        <v>0</v>
      </c>
      <c r="CB66" s="600">
        <f>IFERROR(BP66/SUM(BP$5:BP$182)*CB$4/IniBaseCC!CU68,0)</f>
        <v>0</v>
      </c>
      <c r="CC66" s="603">
        <f>(IniBaseCC!CW68+AT66)*P66</f>
        <v>20187.423740758837</v>
      </c>
      <c r="CD66" s="600">
        <f>((IniBaseCC!CX68+AU66)-(BR66/Q66))*Q66</f>
        <v>12656.415290522027</v>
      </c>
      <c r="CE66" s="600">
        <f>((IniBaseCC!CY68+AV66)-(BS66/R66))*R66</f>
        <v>16408.503550221471</v>
      </c>
      <c r="CF66" s="600">
        <f>((IniBaseCC!CZ68+AW66)-(BT66/S66))*S66</f>
        <v>14697.476654619881</v>
      </c>
      <c r="CG66" s="600">
        <f>((IniBaseCC!DA68+AX66)-(BU66/T66))*T66</f>
        <v>18329.862967814501</v>
      </c>
      <c r="CH66" s="600">
        <f>((IniBaseCC!DB68+AY66)-(BV66/U66))*U66</f>
        <v>23844.849534211946</v>
      </c>
      <c r="CI66" s="600">
        <f>((IniBaseCC!DC68+AZ66)-(BW66/V66))*V66</f>
        <v>20846.017477831592</v>
      </c>
      <c r="CJ66" s="601">
        <f>((IniBaseCC!DD68+BA66)-(BX66/W66))*W66</f>
        <v>21291.552151308897</v>
      </c>
      <c r="CK66" s="600">
        <f>((IniBaseCC!DE68+BB66)-(BY66/Y66))*Y66</f>
        <v>24651.406323187541</v>
      </c>
      <c r="CL66" s="600">
        <f>((IniBaseCC!DF68+BC66)-(BZ66/Z66))*Z66</f>
        <v>25154.319083600585</v>
      </c>
      <c r="CM66" s="600">
        <f>((IniBaseCC!DG68+BD66)-(CA66/AA66))*AA66</f>
        <v>25503.437787920571</v>
      </c>
      <c r="CN66" s="601">
        <f>((IniBaseCC!DH68+BE66)-(CB66/AB66))*AB66</f>
        <v>25630.060436634241</v>
      </c>
      <c r="CO66" s="600">
        <f>CC66*IniBaseCC!CJ68</f>
        <v>2281178.8827057485</v>
      </c>
      <c r="CP66" s="600">
        <f>IniBaseCC!CJ68*CD66</f>
        <v>1430174.927828989</v>
      </c>
      <c r="CQ66" s="600">
        <f>IniBaseCC!CK68*CE66</f>
        <v>1673667.36212259</v>
      </c>
      <c r="CR66" s="600">
        <f>IniBaseCC!CL68*CF66</f>
        <v>1557932.5253897074</v>
      </c>
      <c r="CS66" s="600">
        <f>IniBaseCC!CM68*CG66</f>
        <v>1942965.4745883371</v>
      </c>
      <c r="CT66" s="600">
        <f>IniBaseCC!CN68*CH66</f>
        <v>2265260.7057501348</v>
      </c>
      <c r="CU66" s="600">
        <f>IniBaseCC!CO68*CI66</f>
        <v>2188831.835172317</v>
      </c>
      <c r="CV66" s="601">
        <f>IniBaseCC!CP68*CJ66</f>
        <v>2129155.2151308898</v>
      </c>
      <c r="CW66" s="600">
        <f>IniBaseCC!CQ68*CK66</f>
        <v>2169323.7564405035</v>
      </c>
      <c r="CX66" s="600">
        <f>IniBaseCC!CR68*CL66</f>
        <v>2254461.5152517995</v>
      </c>
      <c r="CY66" s="600">
        <f>IniBaseCC!CS68*CM66</f>
        <v>2327200.1902320543</v>
      </c>
      <c r="CZ66" s="600">
        <f>IniBaseCC!CT68*CN66</f>
        <v>2380409.1867648587</v>
      </c>
      <c r="DA66" s="603">
        <f t="shared" si="5"/>
        <v>20187.423740758837</v>
      </c>
      <c r="DB66" s="600">
        <f t="shared" si="6"/>
        <v>12656.415290522027</v>
      </c>
      <c r="DC66" s="600">
        <f>IF(IniBaseCC!EI68&gt;IniBaseCC!EJ68,MIN((AdjBaseCC!DB66-(AdjBaseCC!$DG$1*(IniBaseCC!EI68-IniBaseCC!EJ68))),AdjBaseCC!CE66),MAX((AdjBaseCC!DB66-(AdjBaseCC!$DG$1*(IniBaseCC!EI68-IniBaseCC!EJ68))),AdjBaseCC!CE66))</f>
        <v>12651.366370688607</v>
      </c>
      <c r="DD66" s="600">
        <f>IF(IniBaseCC!EJ68&gt;IniBaseCC!EK68,MIN((AdjBaseCC!DC66-(AdjBaseCC!$DG$1*(IniBaseCC!EJ68-IniBaseCC!EK68))),AdjBaseCC!CF66),MAX((AdjBaseCC!DC66-(AdjBaseCC!$DG$1*(IniBaseCC!EJ68-IniBaseCC!EK68))),AdjBaseCC!CF66))</f>
        <v>14697.476654619881</v>
      </c>
      <c r="DE66" s="600">
        <f>IF(IniBaseCC!EK68&gt;IniBaseCC!EL68,MIN((AdjBaseCC!DD66-(AdjBaseCC!$DG$1*(IniBaseCC!EK68-IniBaseCC!EL68))),AdjBaseCC!CG66),MAX((AdjBaseCC!DD66-(AdjBaseCC!$DG$1*(IniBaseCC!EK68-IniBaseCC!EL68))),AdjBaseCC!CG66))</f>
        <v>18329.862967814501</v>
      </c>
      <c r="DF66" s="600">
        <f>IF(IniBaseCC!EL68&gt;IniBaseCC!EM68,MIN((AdjBaseCC!DE66-(AdjBaseCC!$DG$1*(IniBaseCC!EL68-IniBaseCC!EM68))),AdjBaseCC!CH66),MAX((AdjBaseCC!DE66-(AdjBaseCC!$DG$1*(IniBaseCC!EL68-IniBaseCC!EM68))),AdjBaseCC!CH66))</f>
        <v>23844.849534211946</v>
      </c>
      <c r="DG66" s="600">
        <f>IF(IniBaseCC!EM68&gt;IniBaseCC!EN68,MIN((AdjBaseCC!DF66-(AdjBaseCC!$DG$1*(IniBaseCC!EM68-IniBaseCC!EN68))),AdjBaseCC!CI66),MAX((AdjBaseCC!DF66-(AdjBaseCC!$DG$1*(IniBaseCC!EM68-IniBaseCC!EN68))),AdjBaseCC!CI66))</f>
        <v>20846.017477831592</v>
      </c>
      <c r="DH66" s="600">
        <f>IF(IniBaseCC!EN68&gt;IniBaseCC!EO68,MIN((AdjBaseCC!DG66-(AdjBaseCC!$DG$1*(IniBaseCC!EN68-IniBaseCC!EO68))),AdjBaseCC!CJ66),MAX((AdjBaseCC!DG66-(AdjBaseCC!$DG$1*(IniBaseCC!EN68-IniBaseCC!EO68))),AdjBaseCC!CJ66))</f>
        <v>20838.949942117306</v>
      </c>
      <c r="DI66" s="603">
        <f>IF(IniBaseCC!EO68&gt;IniBaseCC!EP68,MIN((AdjBaseCC!DH66-(AdjBaseCC!$DG$1*(IniBaseCC!EO68-IniBaseCC!EP68))),AdjBaseCC!CK66),MAX((AdjBaseCC!DH66-(AdjBaseCC!$DG$1*(IniBaseCC!EO68-IniBaseCC!EP68))),AdjBaseCC!CK66))</f>
        <v>24651.406323187541</v>
      </c>
      <c r="DJ66" s="600">
        <f>IF(IniBaseCC!EP68&gt;IniBaseCC!EQ68,MIN((AdjBaseCC!DI66-(AdjBaseCC!$DG$1*(IniBaseCC!EP68-IniBaseCC!EQ68))),AdjBaseCC!CL66),MAX((AdjBaseCC!DI66-(AdjBaseCC!$DG$1*(IniBaseCC!EP68-IniBaseCC!EQ68))),AdjBaseCC!CL66))</f>
        <v>25154.319083600585</v>
      </c>
      <c r="DK66" s="600">
        <f>IF(IniBaseCC!EQ68&gt;IniBaseCC!ER68,MIN((AdjBaseCC!DJ66-(AdjBaseCC!$DG$1*(IniBaseCC!EQ68-IniBaseCC!ER68))),AdjBaseCC!CM66),MAX((AdjBaseCC!DJ66-(AdjBaseCC!$DG$1*(IniBaseCC!EQ68-IniBaseCC!ER68))),AdjBaseCC!CM66))</f>
        <v>25503.437787920571</v>
      </c>
      <c r="DL66" s="600">
        <f>IF(IniBaseCC!ER68&gt;IniBaseCC!ES68,MIN((AdjBaseCC!DK66-(AdjBaseCC!$DG$1*(IniBaseCC!ER68-IniBaseCC!ES68))),AdjBaseCC!CN66),MAX((AdjBaseCC!DK66-(AdjBaseCC!$DG$1*(IniBaseCC!ER68-IniBaseCC!ES68))),AdjBaseCC!CN66))</f>
        <v>25630.060436634241</v>
      </c>
      <c r="DM66" s="603">
        <f>DA66*IniBaseCC!CJ68</f>
        <v>2281178.8827057485</v>
      </c>
      <c r="DN66" s="600">
        <f>DB66*IniBaseCC!CJ68</f>
        <v>1430174.927828989</v>
      </c>
      <c r="DO66" s="600">
        <f>DC66*IniBaseCC!CK68</f>
        <v>1290439.369810238</v>
      </c>
      <c r="DP66" s="600">
        <f>DD66*IniBaseCC!CL68</f>
        <v>1557932.5253897074</v>
      </c>
      <c r="DQ66" s="600">
        <f>DE66*IniBaseCC!CM68</f>
        <v>1942965.4745883371</v>
      </c>
      <c r="DR66" s="600">
        <f>DF66*IniBaseCC!CN68</f>
        <v>2265260.7057501348</v>
      </c>
      <c r="DS66" s="600">
        <f>DG66*IniBaseCC!CO68</f>
        <v>2188831.835172317</v>
      </c>
      <c r="DT66" s="600">
        <f>DH66*IniBaseCC!CP68</f>
        <v>2083894.9942117305</v>
      </c>
      <c r="DU66" s="603">
        <f>DI66*IniBaseCC!CQ68</f>
        <v>2169323.7564405035</v>
      </c>
      <c r="DV66" s="600">
        <f>DJ66*IniBaseCC!CR68</f>
        <v>2254461.5152517995</v>
      </c>
      <c r="DW66" s="600">
        <f>DK66*IniBaseCC!CS68</f>
        <v>2327200.1902320543</v>
      </c>
      <c r="DX66" s="601">
        <f>DL66*IniBaseCC!CT68</f>
        <v>2380409.1867648587</v>
      </c>
      <c r="DZ66" s="60" t="s">
        <v>61</v>
      </c>
      <c r="EA66" s="68">
        <f t="shared" si="7"/>
        <v>0.73112321595754781</v>
      </c>
      <c r="EB66" s="373">
        <f>IFERROR(AdjBaseCC!CO66/IniBaseCC!AA68,"")</f>
        <v>0.96017334913675301</v>
      </c>
      <c r="EC66" s="373">
        <f>IFERROR(AdjBaseCC!CP66/IniBaseCC!AB68,"")</f>
        <v>0.6690376055261309</v>
      </c>
      <c r="ED66" s="373">
        <f>IFERROR(AdjBaseCC!CQ66/IniBaseCC!AC68,"")</f>
        <v>0.73351996176636824</v>
      </c>
      <c r="EE66" s="373">
        <f>IFERROR(AdjBaseCC!CR66/IniBaseCC!AD68,"")</f>
        <v>0.64584420857845415</v>
      </c>
      <c r="EF66" s="373">
        <f>IFERROR(AdjBaseCC!CS66/IniBaseCC!AE68,"")</f>
        <v>0.73998845041011896</v>
      </c>
      <c r="EG66" s="373">
        <f>IFERROR(AdjBaseCC!CT66/IniBaseCC!AF68,"")</f>
        <v>0.86722585350666725</v>
      </c>
      <c r="EH66" s="374">
        <f t="shared" si="8"/>
        <v>0.85564081442579243</v>
      </c>
      <c r="EI66" s="373">
        <f>IFERROR(CU66/IniBaseCC!AG68,"")</f>
        <v>0.88320994822285914</v>
      </c>
      <c r="EJ66" s="373">
        <f>IFERROR(CW66/IniBaseCC!AI68,"")</f>
        <v>0.84251332899477638</v>
      </c>
      <c r="EK66" s="373">
        <f>IFERROR(CX66/IniBaseCC!AJ68,"")</f>
        <v>0.85034918968285966</v>
      </c>
      <c r="EL66" s="373">
        <f>IFERROR(CY66/IniBaseCC!AK68,"")</f>
        <v>0.8532003569840646</v>
      </c>
      <c r="EM66" s="375">
        <f>IFERROR(CZ66/IniBaseCC!AL68,"")</f>
        <v>0.84893124824440225</v>
      </c>
      <c r="FH66" s="196"/>
    </row>
    <row r="67" spans="1:164" s="118" customFormat="1" x14ac:dyDescent="0.25">
      <c r="A67" s="107">
        <v>68</v>
      </c>
      <c r="B67" s="60" t="s">
        <v>62</v>
      </c>
      <c r="C67" s="157">
        <v>174.12320059999999</v>
      </c>
      <c r="D67" s="158">
        <v>179.92423740000001</v>
      </c>
      <c r="E67" s="158">
        <v>183.6072494</v>
      </c>
      <c r="F67" s="158">
        <v>165.69791939999999</v>
      </c>
      <c r="G67" s="158">
        <v>162.69518049999999</v>
      </c>
      <c r="H67" s="158">
        <v>159.73974010000001</v>
      </c>
      <c r="I67" s="158">
        <v>178.53248350000001</v>
      </c>
      <c r="J67" s="158">
        <v>187.18074655240972</v>
      </c>
      <c r="K67" s="158">
        <v>190.56501338296655</v>
      </c>
      <c r="L67" s="157">
        <f t="shared" si="25"/>
        <v>181.73750793913314</v>
      </c>
      <c r="M67" s="158">
        <f t="shared" si="25"/>
        <v>182.92799239728447</v>
      </c>
      <c r="N67" s="159">
        <f t="shared" si="25"/>
        <v>184.11847685543626</v>
      </c>
      <c r="O67" s="158"/>
      <c r="P67" s="564">
        <f>INDEX(EquitySolution!$V$13:$BT$173,ROW(63:63),(1+EquitySolution!$CB$12))</f>
        <v>0.88052207221385514</v>
      </c>
      <c r="Q67" s="69">
        <f>INDEX(EquitySolution!$V$13:$BT$173,ROW(63:63),(1+EquitySolution!$CB$12))</f>
        <v>0.88052207221385514</v>
      </c>
      <c r="R67" s="300">
        <f>INDEX(EquitySolution!$V$13:$BT$173,ROW(63:63),(1+EquitySolution!$CB$12)+2)</f>
        <v>0.91285979466446299</v>
      </c>
      <c r="S67" s="300">
        <f>INDEX(EquitySolution!$V$13:$BT$173,ROW(63:63),(1+EquitySolution!$CB$12)+3)</f>
        <v>0.90995665748246124</v>
      </c>
      <c r="T67" s="300">
        <f>INDEX(EquitySolution!$V$13:$BT$173,ROW(63:63),(1+EquitySolution!$CB$12)+4)</f>
        <v>0.90811348884768228</v>
      </c>
      <c r="U67" s="300">
        <f>INDEX(EquitySolution!$V$13:$BT$173,ROW(63:63),(1+EquitySolution!$CB$12)+5)</f>
        <v>0.91707623871814326</v>
      </c>
      <c r="V67" s="2">
        <f>INDEX(EquitySolution!$V$13:$BT$173,ROW(63:63),(1+EquitySolution!$CB$12)+6)</f>
        <v>0.91857896370489611</v>
      </c>
      <c r="W67" s="2">
        <f>INDEX(EquitySolution!$V$13:$BT$173,ROW(63:63),(1+EquitySolution!$CB$12)+6)</f>
        <v>0.91857896370489611</v>
      </c>
      <c r="X67" s="2">
        <f>INDEX(EquitySolution!$V$13:$BT$173,ROW(63:63),(1+EquitySolution!$CB$12)+6)</f>
        <v>0.91857896370489611</v>
      </c>
      <c r="Y67" s="567">
        <f>INDEX(EquitySolution!$V$13:$BT$173,ROW(63:63),(1+EquitySolution!$CB$12)+7)</f>
        <v>0.92005801808952437</v>
      </c>
      <c r="Z67" s="372">
        <f>INDEX(EquitySolution!$V$13:$BT$173,ROW(63:63),(1+EquitySolution!$CB$12)+8)</f>
        <v>0.91065316271671282</v>
      </c>
      <c r="AA67" s="372">
        <f>INDEX(EquitySolution!$V$13:$BT$173,ROW(63:63),(1+EquitySolution!$CB$12)+9)</f>
        <v>0.91733494635028179</v>
      </c>
      <c r="AB67" s="371">
        <f>INDEX(EquitySolution!$V$13:$BT$173,ROW(63:63),(1+EquitySolution!$CB$12)+10)</f>
        <v>0.90463146588886523</v>
      </c>
      <c r="AS67" s="60" t="s">
        <v>62</v>
      </c>
      <c r="AT67" s="600">
        <v>0</v>
      </c>
      <c r="AU67" s="600">
        <f>MAX(-(AdjBaseCC!$BU$1),(IniBaseCC!DW69-AF$9+IniBaseCC!DK69-AdjBaseCC!AF$7))</f>
        <v>-993.62858153354341</v>
      </c>
      <c r="AV67" s="600">
        <f>MAX(-(AdjBaseCC!$BU$1),(IniBaseCC!DX69-AG$9+IniBaseCC!DL69-AdjBaseCC!AG$7))</f>
        <v>-4000</v>
      </c>
      <c r="AW67" s="600">
        <f>MAX(-(AdjBaseCC!$BU$1),(IniBaseCC!DY69-AH$9+IniBaseCC!DM69-AdjBaseCC!AH$7))</f>
        <v>7691.0549780044566</v>
      </c>
      <c r="AX67" s="600">
        <f>MAX(-(AdjBaseCC!$BU$1),(IniBaseCC!DZ69-AI$9+IniBaseCC!DN69-AdjBaseCC!AI$7))</f>
        <v>12918.545916450486</v>
      </c>
      <c r="AY67" s="600">
        <f>MAX(-(AdjBaseCC!$BU$1),(IniBaseCC!EA69-AJ$9+IniBaseCC!DO69-AdjBaseCC!AJ$7))</f>
        <v>19975.102867715075</v>
      </c>
      <c r="AZ67" s="600">
        <f>MAX(-(AdjBaseCC!$BU$1),(IniBaseCC!EB69-AK$9+IniBaseCC!DP69-AdjBaseCC!AK$7))</f>
        <v>17096.365103949483</v>
      </c>
      <c r="BA67" s="601">
        <f>MAX(-(AdjBaseCC!$BU$1),(IniBaseCC!EC69-AL$9+IniBaseCC!DQ69-AdjBaseCC!AL$7))</f>
        <v>17515.819773667921</v>
      </c>
      <c r="BB67" s="600">
        <f>MAX(-(AdjBaseCC!$BU$1),(IniBaseCC!ED69-AM$9+IniBaseCC!DR69-AdjBaseCC!AM$7))</f>
        <v>25380.260291247101</v>
      </c>
      <c r="BC67" s="600">
        <f>MAX(-(AdjBaseCC!$BU$1),(IniBaseCC!EE69-AN$9+IniBaseCC!DS69-AdjBaseCC!AN$7))</f>
        <v>25594.179779877268</v>
      </c>
      <c r="BD67" s="600">
        <f>MAX(-(AdjBaseCC!$BU$1),(IniBaseCC!EF69-AO$9+IniBaseCC!DT69-AdjBaseCC!AO$7))</f>
        <v>25800.479199483139</v>
      </c>
      <c r="BE67" s="601">
        <f>MAX(-(AdjBaseCC!$BU$1),(IniBaseCC!EG69-AP$9+IniBaseCC!DU69-AdjBaseCC!AP$7))</f>
        <v>25999.558579314951</v>
      </c>
      <c r="BF67" s="600">
        <f>MAX((AdjBaseCC!AF$7+AdjBaseCC!AF$9)*IniBaseCC!CJ69-IniBaseCC!AA69,0)</f>
        <v>40738.771842875169</v>
      </c>
      <c r="BG67" s="600">
        <f>MAX((AdjBaseCC!AG$7+AdjBaseCC!AG$9)*IniBaseCC!CK69-IniBaseCC!AB69,0)</f>
        <v>184432.27044854872</v>
      </c>
      <c r="BH67" s="600">
        <f>MAX((AdjBaseCC!AH$7+AdjBaseCC!AH$9)*IniBaseCC!CL69-IniBaseCC!AC69,0)</f>
        <v>0</v>
      </c>
      <c r="BI67" s="600">
        <f>MAX((AdjBaseCC!AI$7+AdjBaseCC!AI$9)*IniBaseCC!CM69-IniBaseCC!AD69,0)</f>
        <v>0</v>
      </c>
      <c r="BJ67" s="600">
        <f>MAX((AdjBaseCC!AJ$7+AdjBaseCC!AJ$9)*IniBaseCC!CN69-IniBaseCC!AE69,0)</f>
        <v>0</v>
      </c>
      <c r="BK67" s="600">
        <f>MAX((AdjBaseCC!AK$7+AdjBaseCC!AK$9)*IniBaseCC!CO69-IniBaseCC!AF69,0)</f>
        <v>0</v>
      </c>
      <c r="BL67" s="600">
        <f>MAX((AdjBaseCC!AL$7+AdjBaseCC!AL$9)*IniBaseCC!CP69-IniBaseCC!AG69,0)</f>
        <v>0</v>
      </c>
      <c r="BM67" s="600">
        <f>MAX((AdjBaseCC!AM$7+AdjBaseCC!AM$9)*IniBaseCC!CQ69-IniBaseCC!AH69,0)</f>
        <v>0</v>
      </c>
      <c r="BN67" s="603">
        <f>MAX((AdjBaseCC!AN$7+AdjBaseCC!AN$9)*IniBaseCC!CR69-IniBaseCC!AI69,0)</f>
        <v>0</v>
      </c>
      <c r="BO67" s="600">
        <f>MAX((AdjBaseCC!AO$7+AdjBaseCC!AO$9)*IniBaseCC!CS69-IniBaseCC!AJ69,0)</f>
        <v>0</v>
      </c>
      <c r="BP67" s="600">
        <f>MAX((AdjBaseCC!AP$7+AdjBaseCC!AP$9)*IniBaseCC!CT69-IniBaseCC!AK69,0)</f>
        <v>0</v>
      </c>
      <c r="BQ67" s="600">
        <f>MAX((AdjBaseCC!AQ$7+AdjBaseCC!AQ$9)*IniBaseCC!CU69-IniBaseCC!AL69,0)</f>
        <v>0</v>
      </c>
      <c r="BR67" s="603">
        <f>IFERROR(BF67/SUM(BF$5:BF$182)*BR$4/IniBaseCC!CK69,0)</f>
        <v>1063.3812888073071</v>
      </c>
      <c r="BS67" s="600">
        <f>IFERROR(BG67/SUM(BG$5:BG$182)*BS$4/IniBaseCC!CL69,0)</f>
        <v>2486.6817628604231</v>
      </c>
      <c r="BT67" s="600">
        <f>IFERROR(BH67/SUM(BH$5:BH$182)*BT$4/IniBaseCC!CM69,0)</f>
        <v>0</v>
      </c>
      <c r="BU67" s="600">
        <f>IFERROR(BI67/SUM(BI$5:BI$182)*BU$4/IniBaseCC!CN69,0)</f>
        <v>0</v>
      </c>
      <c r="BV67" s="600">
        <f>IFERROR(BJ67/SUM(BJ$5:BJ$182)*BV$4/IniBaseCC!CO69,0)</f>
        <v>0</v>
      </c>
      <c r="BW67" s="600">
        <f>IFERROR(BK67/SUM(BK$5:BK$182)*BW$4/IniBaseCC!CP69,0)</f>
        <v>0</v>
      </c>
      <c r="BX67" s="600">
        <f>IFERROR(BL67/SUM(BL$5:BL$182)*BX$4/IniBaseCC!CQ69,0)</f>
        <v>0</v>
      </c>
      <c r="BY67" s="603">
        <f>IFERROR(BM67/SUM(BM$5:BM$182)*BY$4/IniBaseCC!CR69,0)</f>
        <v>0</v>
      </c>
      <c r="BZ67" s="600">
        <f>IFERROR(BN67/SUM(BN$5:BN$182)*BZ$4/IniBaseCC!CS69,0)</f>
        <v>0</v>
      </c>
      <c r="CA67" s="600">
        <f>IFERROR(BO67/SUM(BO$5:BO$182)*CA$4/IniBaseCC!CT69,0)</f>
        <v>0</v>
      </c>
      <c r="CB67" s="600">
        <f>IFERROR(BP67/SUM(BP$5:BP$182)*CB$4/IniBaseCC!CU69,0)</f>
        <v>0</v>
      </c>
      <c r="CC67" s="603">
        <f>(IniBaseCC!CW69+AT67)*P67</f>
        <v>21082.019487308673</v>
      </c>
      <c r="CD67" s="600">
        <f>((IniBaseCC!CX69+AU67)-(BR67/Q67))*Q67</f>
        <v>19143.726300878538</v>
      </c>
      <c r="CE67" s="600">
        <f>((IniBaseCC!CY69+AV67)-(BS67/R67))*R67</f>
        <v>16713.298817685252</v>
      </c>
      <c r="CF67" s="600">
        <f>((IniBaseCC!CZ69+AW67)-(BT67/S67))*S67</f>
        <v>29880.556388371282</v>
      </c>
      <c r="CG67" s="600">
        <f>((IniBaseCC!DA69+AX67)-(BU67/T67))*T67</f>
        <v>34645.409045085718</v>
      </c>
      <c r="CH67" s="600">
        <f>((IniBaseCC!DB69+AY67)-(BV67/U67))*U67</f>
        <v>42206.806059004666</v>
      </c>
      <c r="CI67" s="600">
        <f>((IniBaseCC!DC69+AZ67)-(BW67/V67))*V67</f>
        <v>40027.742229738404</v>
      </c>
      <c r="CJ67" s="601">
        <f>((IniBaseCC!DD69+BA67)-(BX67/W67))*W67</f>
        <v>40828.410148264855</v>
      </c>
      <c r="CK67" s="600">
        <f>((IniBaseCC!DE69+BB67)-(BY67/Y67))*Y67</f>
        <v>48331.79853143965</v>
      </c>
      <c r="CL67" s="600">
        <f>((IniBaseCC!DF69+BC67)-(BZ67/Z67))*Z67</f>
        <v>48372.542532834901</v>
      </c>
      <c r="CM67" s="600">
        <f>((IniBaseCC!DG69+BD67)-(CA67/AA67))*AA67</f>
        <v>49246.995991687174</v>
      </c>
      <c r="CN67" s="601">
        <f>((IniBaseCC!DH69+BE67)-(CB67/AB67))*AB67</f>
        <v>49059.413411148038</v>
      </c>
      <c r="CO67" s="600">
        <f>CC67*IniBaseCC!CJ69</f>
        <v>864362.79897965561</v>
      </c>
      <c r="CP67" s="600">
        <f>IniBaseCC!CJ69*CD67</f>
        <v>784892.77833602007</v>
      </c>
      <c r="CQ67" s="600">
        <f>IniBaseCC!CK69*CE67</f>
        <v>685245.25152509531</v>
      </c>
      <c r="CR67" s="600">
        <f>IniBaseCC!CL69*CF67</f>
        <v>926297.24803950975</v>
      </c>
      <c r="CS67" s="600">
        <f>IniBaseCC!CM69*CG67</f>
        <v>970071.45326240011</v>
      </c>
      <c r="CT67" s="600">
        <f>IniBaseCC!CN69*CH67</f>
        <v>1055170.1514751166</v>
      </c>
      <c r="CU67" s="600">
        <f>IniBaseCC!CO69*CI67</f>
        <v>960665.81351372169</v>
      </c>
      <c r="CV67" s="601">
        <f>IniBaseCC!CP69*CJ67</f>
        <v>1102367.0740031512</v>
      </c>
      <c r="CW67" s="600">
        <f>IniBaseCC!CQ69*CK67</f>
        <v>1014967.7691602326</v>
      </c>
      <c r="CX67" s="600">
        <f>IniBaseCC!CR69*CL67</f>
        <v>1034584.0964125816</v>
      </c>
      <c r="CY67" s="600">
        <f>IniBaseCC!CS69*CM67</f>
        <v>1072386.6145822024</v>
      </c>
      <c r="CZ67" s="600">
        <f>IniBaseCC!CT69*CN67</f>
        <v>1087328.9748912484</v>
      </c>
      <c r="DA67" s="603">
        <f t="shared" si="5"/>
        <v>21082.019487308673</v>
      </c>
      <c r="DB67" s="600">
        <f t="shared" si="6"/>
        <v>19143.726300878538</v>
      </c>
      <c r="DC67" s="600">
        <f>IF(IniBaseCC!EI69&gt;IniBaseCC!EJ69,MIN((AdjBaseCC!DB67-(AdjBaseCC!$DG$1*(IniBaseCC!EI69-IniBaseCC!EJ69))),AdjBaseCC!CE67),MAX((AdjBaseCC!DB67-(AdjBaseCC!$DG$1*(IniBaseCC!EI69-IniBaseCC!EJ69))),AdjBaseCC!CE67))</f>
        <v>16713.298817685252</v>
      </c>
      <c r="DD67" s="600">
        <f>IF(IniBaseCC!EJ69&gt;IniBaseCC!EK69,MIN((AdjBaseCC!DC67-(AdjBaseCC!$DG$1*(IniBaseCC!EJ69-IniBaseCC!EK69))),AdjBaseCC!CF67),MAX((AdjBaseCC!DC67-(AdjBaseCC!$DG$1*(IniBaseCC!EJ69-IniBaseCC!EK69))),AdjBaseCC!CF67))</f>
        <v>29880.556388371282</v>
      </c>
      <c r="DE67" s="600">
        <f>IF(IniBaseCC!EK69&gt;IniBaseCC!EL69,MIN((AdjBaseCC!DD67-(AdjBaseCC!$DG$1*(IniBaseCC!EK69-IniBaseCC!EL69))),AdjBaseCC!CG67),MAX((AdjBaseCC!DD67-(AdjBaseCC!$DG$1*(IniBaseCC!EK69-IniBaseCC!EL69))),AdjBaseCC!CG67))</f>
        <v>34645.409045085718</v>
      </c>
      <c r="DF67" s="600">
        <f>IF(IniBaseCC!EL69&gt;IniBaseCC!EM69,MIN((AdjBaseCC!DE67-(AdjBaseCC!$DG$1*(IniBaseCC!EL69-IniBaseCC!EM69))),AdjBaseCC!CH67),MAX((AdjBaseCC!DE67-(AdjBaseCC!$DG$1*(IniBaseCC!EL69-IniBaseCC!EM69))),AdjBaseCC!CH67))</f>
        <v>42206.806059004666</v>
      </c>
      <c r="DG67" s="600">
        <f>IF(IniBaseCC!EM69&gt;IniBaseCC!EN69,MIN((AdjBaseCC!DF67-(AdjBaseCC!$DG$1*(IniBaseCC!EM69-IniBaseCC!EN69))),AdjBaseCC!CI67),MAX((AdjBaseCC!DF67-(AdjBaseCC!$DG$1*(IniBaseCC!EM69-IniBaseCC!EN69))),AdjBaseCC!CI67))</f>
        <v>40027.742229738404</v>
      </c>
      <c r="DH67" s="600">
        <f>IF(IniBaseCC!EN69&gt;IniBaseCC!EO69,MIN((AdjBaseCC!DG67-(AdjBaseCC!$DG$1*(IniBaseCC!EN69-IniBaseCC!EO69))),AdjBaseCC!CJ67),MAX((AdjBaseCC!DG67-(AdjBaseCC!$DG$1*(IniBaseCC!EN69-IniBaseCC!EO69))),AdjBaseCC!CJ67))</f>
        <v>40828.410148264855</v>
      </c>
      <c r="DI67" s="603">
        <f>IF(IniBaseCC!EO69&gt;IniBaseCC!EP69,MIN((AdjBaseCC!DH67-(AdjBaseCC!$DG$1*(IniBaseCC!EO69-IniBaseCC!EP69))),AdjBaseCC!CK67),MAX((AdjBaseCC!DH67-(AdjBaseCC!$DG$1*(IniBaseCC!EO69-IniBaseCC!EP69))),AdjBaseCC!CK67))</f>
        <v>48331.79853143965</v>
      </c>
      <c r="DJ67" s="600">
        <f>IF(IniBaseCC!EP69&gt;IniBaseCC!EQ69,MIN((AdjBaseCC!DI67-(AdjBaseCC!$DG$1*(IniBaseCC!EP69-IniBaseCC!EQ69))),AdjBaseCC!CL67),MAX((AdjBaseCC!DI67-(AdjBaseCC!$DG$1*(IniBaseCC!EP69-IniBaseCC!EQ69))),AdjBaseCC!CL67))</f>
        <v>48372.575386745797</v>
      </c>
      <c r="DK67" s="600">
        <f>IF(IniBaseCC!EQ69&gt;IniBaseCC!ER69,MIN((AdjBaseCC!DJ67-(AdjBaseCC!$DG$1*(IniBaseCC!EQ69-IniBaseCC!ER69))),AdjBaseCC!CM67),MAX((AdjBaseCC!DJ67-(AdjBaseCC!$DG$1*(IniBaseCC!EQ69-IniBaseCC!ER69))),AdjBaseCC!CM67))</f>
        <v>49246.995991687174</v>
      </c>
      <c r="DL67" s="600">
        <f>IF(IniBaseCC!ER69&gt;IniBaseCC!ES69,MIN((AdjBaseCC!DK67-(AdjBaseCC!$DG$1*(IniBaseCC!ER69-IniBaseCC!ES69))),AdjBaseCC!CN67),MAX((AdjBaseCC!DK67-(AdjBaseCC!$DG$1*(IniBaseCC!ER69-IniBaseCC!ES69))),AdjBaseCC!CN67))</f>
        <v>49284.944058587578</v>
      </c>
      <c r="DM67" s="603">
        <f>DA67*IniBaseCC!CJ69</f>
        <v>864362.79897965561</v>
      </c>
      <c r="DN67" s="600">
        <f>DB67*IniBaseCC!CJ69</f>
        <v>784892.77833602007</v>
      </c>
      <c r="DO67" s="600">
        <f>DC67*IniBaseCC!CK69</f>
        <v>685245.25152509531</v>
      </c>
      <c r="DP67" s="600">
        <f>DD67*IniBaseCC!CL69</f>
        <v>926297.24803950975</v>
      </c>
      <c r="DQ67" s="600">
        <f>DE67*IniBaseCC!CM69</f>
        <v>970071.45326240011</v>
      </c>
      <c r="DR67" s="600">
        <f>DF67*IniBaseCC!CN69</f>
        <v>1055170.1514751166</v>
      </c>
      <c r="DS67" s="600">
        <f>DG67*IniBaseCC!CO69</f>
        <v>960665.81351372169</v>
      </c>
      <c r="DT67" s="600">
        <f>DH67*IniBaseCC!CP69</f>
        <v>1102367.0740031512</v>
      </c>
      <c r="DU67" s="603">
        <f>DI67*IniBaseCC!CQ69</f>
        <v>1014967.7691602326</v>
      </c>
      <c r="DV67" s="600">
        <f>DJ67*IniBaseCC!CR69</f>
        <v>1034584.7990867008</v>
      </c>
      <c r="DW67" s="600">
        <f>DK67*IniBaseCC!CS69</f>
        <v>1072386.6145822024</v>
      </c>
      <c r="DX67" s="601">
        <f>DL67*IniBaseCC!CT69</f>
        <v>1092327.5264563039</v>
      </c>
      <c r="DZ67" s="60" t="s">
        <v>62</v>
      </c>
      <c r="EA67" s="68">
        <f t="shared" si="7"/>
        <v>0.84608494126640788</v>
      </c>
      <c r="EB67" s="373">
        <f>IFERROR(AdjBaseCC!CO67/IniBaseCC!AA69,"")</f>
        <v>0.88791656160946997</v>
      </c>
      <c r="EC67" s="373">
        <f>IFERROR(AdjBaseCC!CP67/IniBaseCC!AB69,"")</f>
        <v>0.89682455410992579</v>
      </c>
      <c r="ED67" s="373">
        <f>IFERROR(AdjBaseCC!CQ67/IniBaseCC!AC69,"")</f>
        <v>0.65711608334533167</v>
      </c>
      <c r="EE67" s="373">
        <f>IFERROR(AdjBaseCC!CR67/IniBaseCC!AD69,"")</f>
        <v>0.8507294988455556</v>
      </c>
      <c r="EF67" s="373">
        <f>IFERROR(AdjBaseCC!CS67/IniBaseCC!AE69,"")</f>
        <v>0.83058329474322323</v>
      </c>
      <c r="EG67" s="373">
        <f>IFERROR(AdjBaseCC!CT67/IniBaseCC!AF69,"")</f>
        <v>0.99517127528800287</v>
      </c>
      <c r="EH67" s="374">
        <f t="shared" si="8"/>
        <v>0.86372128769064582</v>
      </c>
      <c r="EI67" s="373">
        <f>IFERROR(CU67/IniBaseCC!AG69,"")</f>
        <v>0.79097091369055095</v>
      </c>
      <c r="EJ67" s="373">
        <f>IFERROR(CW67/IniBaseCC!AI69,"")</f>
        <v>0.88638548955185048</v>
      </c>
      <c r="EK67" s="373">
        <f>IFERROR(CX67/IniBaseCC!AJ69,"")</f>
        <v>0.8788178346893637</v>
      </c>
      <c r="EL67" s="373">
        <f>IFERROR(CY67/IniBaseCC!AK69,"")</f>
        <v>0.88668994771219045</v>
      </c>
      <c r="EM67" s="375">
        <f>IFERROR(CZ67/IniBaseCC!AL69,"")</f>
        <v>0.87574225280927387</v>
      </c>
      <c r="FH67" s="196"/>
    </row>
    <row r="68" spans="1:164" s="118" customFormat="1" x14ac:dyDescent="0.25">
      <c r="A68" s="107">
        <v>69</v>
      </c>
      <c r="B68" s="60" t="s">
        <v>63</v>
      </c>
      <c r="C68" s="157">
        <v>302.38319130000002</v>
      </c>
      <c r="D68" s="158">
        <v>291.87164730000001</v>
      </c>
      <c r="E68" s="158">
        <v>299.86500289999998</v>
      </c>
      <c r="F68" s="158">
        <v>282.0388016</v>
      </c>
      <c r="G68" s="158">
        <v>300.43767509999998</v>
      </c>
      <c r="H68" s="158">
        <v>296.2469064</v>
      </c>
      <c r="I68" s="158">
        <v>297.30295269999999</v>
      </c>
      <c r="J68" s="158">
        <v>293.70251101929875</v>
      </c>
      <c r="K68" s="158">
        <v>272.36884480161979</v>
      </c>
      <c r="L68" s="157">
        <f t="shared" si="25"/>
        <v>284.122993366022</v>
      </c>
      <c r="M68" s="158">
        <f t="shared" si="25"/>
        <v>282.36498019209512</v>
      </c>
      <c r="N68" s="159">
        <f t="shared" si="25"/>
        <v>280.60696701816823</v>
      </c>
      <c r="O68" s="158"/>
      <c r="P68" s="564">
        <f>INDEX(EquitySolution!$V$13:$BT$173,ROW(64:64),(1+EquitySolution!$CB$12))</f>
        <v>0.78031280551574245</v>
      </c>
      <c r="Q68" s="69">
        <f>INDEX(EquitySolution!$V$13:$BT$173,ROW(64:64),(1+EquitySolution!$CB$12))</f>
        <v>0.78031280551574245</v>
      </c>
      <c r="R68" s="300">
        <f>INDEX(EquitySolution!$V$13:$BT$173,ROW(64:64),(1+EquitySolution!$CB$12)+2)</f>
        <v>0.65</v>
      </c>
      <c r="S68" s="300">
        <f>INDEX(EquitySolution!$V$13:$BT$173,ROW(64:64),(1+EquitySolution!$CB$12)+3)</f>
        <v>0.65</v>
      </c>
      <c r="T68" s="300">
        <f>INDEX(EquitySolution!$V$13:$BT$173,ROW(64:64),(1+EquitySolution!$CB$12)+4)</f>
        <v>0.65</v>
      </c>
      <c r="U68" s="300">
        <f>INDEX(EquitySolution!$V$13:$BT$173,ROW(64:64),(1+EquitySolution!$CB$12)+5)</f>
        <v>0.65</v>
      </c>
      <c r="V68" s="2">
        <f>INDEX(EquitySolution!$V$13:$BT$173,ROW(64:64),(1+EquitySolution!$CB$12)+6)</f>
        <v>0.65</v>
      </c>
      <c r="W68" s="2">
        <f>INDEX(EquitySolution!$V$13:$BT$173,ROW(64:64),(1+EquitySolution!$CB$12)+6)</f>
        <v>0.65</v>
      </c>
      <c r="X68" s="2">
        <f>INDEX(EquitySolution!$V$13:$BT$173,ROW(64:64),(1+EquitySolution!$CB$12)+6)</f>
        <v>0.65</v>
      </c>
      <c r="Y68" s="567">
        <f>INDEX(EquitySolution!$V$13:$BT$173,ROW(64:64),(1+EquitySolution!$CB$12)+7)</f>
        <v>0.65</v>
      </c>
      <c r="Z68" s="372">
        <f>INDEX(EquitySolution!$V$13:$BT$173,ROW(64:64),(1+EquitySolution!$CB$12)+8)</f>
        <v>0.65</v>
      </c>
      <c r="AA68" s="372">
        <f>INDEX(EquitySolution!$V$13:$BT$173,ROW(64:64),(1+EquitySolution!$CB$12)+9)</f>
        <v>0.65</v>
      </c>
      <c r="AB68" s="371">
        <f>INDEX(EquitySolution!$V$13:$BT$173,ROW(64:64),(1+EquitySolution!$CB$12)+10)</f>
        <v>0.65</v>
      </c>
      <c r="AS68" s="60" t="s">
        <v>63</v>
      </c>
      <c r="AT68" s="600">
        <v>0</v>
      </c>
      <c r="AU68" s="600">
        <f>MAX(-(AdjBaseCC!$BU$1),(IniBaseCC!DW70-AF$9+IniBaseCC!DK70-AdjBaseCC!AF$7))</f>
        <v>2843.568438217636</v>
      </c>
      <c r="AV68" s="600">
        <f>MAX(-(AdjBaseCC!$BU$1),(IniBaseCC!DX70-AG$9+IniBaseCC!DL70-AdjBaseCC!AG$7))</f>
        <v>1839.9089064387026</v>
      </c>
      <c r="AW68" s="600">
        <f>MAX(-(AdjBaseCC!$BU$1),(IniBaseCC!DY70-AH$9+IniBaseCC!DM70-AdjBaseCC!AH$7))</f>
        <v>1755.5178228242967</v>
      </c>
      <c r="AX68" s="600">
        <f>MAX(-(AdjBaseCC!$BU$1),(IniBaseCC!DZ70-AI$9+IniBaseCC!DN70-AdjBaseCC!AI$7))</f>
        <v>2111.5921406622397</v>
      </c>
      <c r="AY68" s="600">
        <f>MAX(-(AdjBaseCC!$BU$1),(IniBaseCC!EA70-AJ$9+IniBaseCC!DO70-AdjBaseCC!AJ$7))</f>
        <v>4918.0928148050243</v>
      </c>
      <c r="AZ68" s="600">
        <f>MAX(-(AdjBaseCC!$BU$1),(IniBaseCC!EB70-AK$9+IniBaseCC!DP70-AdjBaseCC!AK$7))</f>
        <v>5806.8135964117955</v>
      </c>
      <c r="BA68" s="601">
        <f>MAX(-(AdjBaseCC!$BU$1),(IniBaseCC!EC70-AL$9+IniBaseCC!DQ70-AdjBaseCC!AL$7))</f>
        <v>5810.2816317073439</v>
      </c>
      <c r="BB68" s="600">
        <f>MAX(-(AdjBaseCC!$BU$1),(IniBaseCC!ED70-AM$9+IniBaseCC!DR70-AdjBaseCC!AM$7))</f>
        <v>6785.1299782523347</v>
      </c>
      <c r="BC68" s="600">
        <f>MAX(-(AdjBaseCC!$BU$1),(IniBaseCC!EE70-AN$9+IniBaseCC!DS70-AdjBaseCC!AN$7))</f>
        <v>6852.2878365867173</v>
      </c>
      <c r="BD68" s="600">
        <f>MAX(-(AdjBaseCC!$BU$1),(IniBaseCC!EF70-AO$9+IniBaseCC!DT70-AdjBaseCC!AO$7))</f>
        <v>6917.053451375139</v>
      </c>
      <c r="BE68" s="601">
        <f>MAX(-(AdjBaseCC!$BU$1),(IniBaseCC!EG70-AP$9+IniBaseCC!DU70-AdjBaseCC!AP$7))</f>
        <v>6979.5524077519312</v>
      </c>
      <c r="BF68" s="600">
        <f>MAX((AdjBaseCC!AF$7+AdjBaseCC!AF$9)*IniBaseCC!CJ70-IniBaseCC!AA70,0)</f>
        <v>0</v>
      </c>
      <c r="BG68" s="600">
        <f>MAX((AdjBaseCC!AG$7+AdjBaseCC!AG$9)*IniBaseCC!CK70-IniBaseCC!AB70,0)</f>
        <v>0</v>
      </c>
      <c r="BH68" s="600">
        <f>MAX((AdjBaseCC!AH$7+AdjBaseCC!AH$9)*IniBaseCC!CL70-IniBaseCC!AC70,0)</f>
        <v>0</v>
      </c>
      <c r="BI68" s="600">
        <f>MAX((AdjBaseCC!AI$7+AdjBaseCC!AI$9)*IniBaseCC!CM70-IniBaseCC!AD70,0)</f>
        <v>0</v>
      </c>
      <c r="BJ68" s="600">
        <f>MAX((AdjBaseCC!AJ$7+AdjBaseCC!AJ$9)*IniBaseCC!CN70-IniBaseCC!AE70,0)</f>
        <v>0</v>
      </c>
      <c r="BK68" s="600">
        <f>MAX((AdjBaseCC!AK$7+AdjBaseCC!AK$9)*IniBaseCC!CO70-IniBaseCC!AF70,0)</f>
        <v>0</v>
      </c>
      <c r="BL68" s="600">
        <f>MAX((AdjBaseCC!AL$7+AdjBaseCC!AL$9)*IniBaseCC!CP70-IniBaseCC!AG70,0)</f>
        <v>0</v>
      </c>
      <c r="BM68" s="600">
        <f>MAX((AdjBaseCC!AM$7+AdjBaseCC!AM$9)*IniBaseCC!CQ70-IniBaseCC!AH70,0)</f>
        <v>0</v>
      </c>
      <c r="BN68" s="603">
        <f>MAX((AdjBaseCC!AN$7+AdjBaseCC!AN$9)*IniBaseCC!CR70-IniBaseCC!AI70,0)</f>
        <v>0</v>
      </c>
      <c r="BO68" s="600">
        <f>MAX((AdjBaseCC!AO$7+AdjBaseCC!AO$9)*IniBaseCC!CS70-IniBaseCC!AJ70,0)</f>
        <v>0</v>
      </c>
      <c r="BP68" s="600">
        <f>MAX((AdjBaseCC!AP$7+AdjBaseCC!AP$9)*IniBaseCC!CT70-IniBaseCC!AK70,0)</f>
        <v>0</v>
      </c>
      <c r="BQ68" s="600">
        <f>MAX((AdjBaseCC!AQ$7+AdjBaseCC!AQ$9)*IniBaseCC!CU70-IniBaseCC!AL70,0)</f>
        <v>0</v>
      </c>
      <c r="BR68" s="603">
        <f>IFERROR(BF68/SUM(BF$5:BF$182)*BR$4/IniBaseCC!CK70,0)</f>
        <v>0</v>
      </c>
      <c r="BS68" s="600">
        <f>IFERROR(BG68/SUM(BG$5:BG$182)*BS$4/IniBaseCC!CL70,0)</f>
        <v>0</v>
      </c>
      <c r="BT68" s="600">
        <f>IFERROR(BH68/SUM(BH$5:BH$182)*BT$4/IniBaseCC!CM70,0)</f>
        <v>0</v>
      </c>
      <c r="BU68" s="600">
        <f>IFERROR(BI68/SUM(BI$5:BI$182)*BU$4/IniBaseCC!CN70,0)</f>
        <v>0</v>
      </c>
      <c r="BV68" s="600">
        <f>IFERROR(BJ68/SUM(BJ$5:BJ$182)*BV$4/IniBaseCC!CO70,0)</f>
        <v>0</v>
      </c>
      <c r="BW68" s="600">
        <f>IFERROR(BK68/SUM(BK$5:BK$182)*BW$4/IniBaseCC!CP70,0)</f>
        <v>0</v>
      </c>
      <c r="BX68" s="600">
        <f>IFERROR(BL68/SUM(BL$5:BL$182)*BX$4/IniBaseCC!CQ70,0)</f>
        <v>0</v>
      </c>
      <c r="BY68" s="603">
        <f>IFERROR(BM68/SUM(BM$5:BM$182)*BY$4/IniBaseCC!CR70,0)</f>
        <v>0</v>
      </c>
      <c r="BZ68" s="600">
        <f>IFERROR(BN68/SUM(BN$5:BN$182)*BZ$4/IniBaseCC!CS70,0)</f>
        <v>0</v>
      </c>
      <c r="CA68" s="600">
        <f>IFERROR(BO68/SUM(BO$5:BO$182)*CA$4/IniBaseCC!CT70,0)</f>
        <v>0</v>
      </c>
      <c r="CB68" s="600">
        <f>IFERROR(BP68/SUM(BP$5:BP$182)*CB$4/IniBaseCC!CU70,0)</f>
        <v>0</v>
      </c>
      <c r="CC68" s="603">
        <f>(IniBaseCC!CW70+AT68)*P68</f>
        <v>18682.745488387922</v>
      </c>
      <c r="CD68" s="600">
        <f>((IniBaseCC!CX70+AU68)-(BR68/Q68))*Q68</f>
        <v>20901.618354089544</v>
      </c>
      <c r="CE68" s="600">
        <f>((IniBaseCC!CY70+AV68)-(BS68/R68))*R68</f>
        <v>17467.248749398172</v>
      </c>
      <c r="CF68" s="600">
        <f>((IniBaseCC!CZ70+AW68)-(BT68/S68))*S68</f>
        <v>17486.172021538365</v>
      </c>
      <c r="CG68" s="600">
        <f>((IniBaseCC!DA70+AX68)-(BU68/T68))*T68</f>
        <v>17773.609526097021</v>
      </c>
      <c r="CH68" s="600">
        <f>((IniBaseCC!DB70+AY68)-(BV68/U68))*U68</f>
        <v>20128.039703081482</v>
      </c>
      <c r="CI68" s="600">
        <f>((IniBaseCC!DC70+AZ68)-(BW68/V68))*V68</f>
        <v>20986.011295819811</v>
      </c>
      <c r="CJ68" s="601">
        <f>((IniBaseCC!DD70+BA68)-(BX68/W68))*W68</f>
        <v>21282.184391738294</v>
      </c>
      <c r="CK68" s="600">
        <f>((IniBaseCC!DE70+BB68)-(BY68/Y68))*Y68</f>
        <v>22058.478339604277</v>
      </c>
      <c r="CL68" s="600">
        <f>((IniBaseCC!DF70+BC68)-(BZ68/Z68))*Z68</f>
        <v>22344.804165500504</v>
      </c>
      <c r="CM68" s="600">
        <f>((IniBaseCC!DG70+BD68)-(CA68/AA68))*AA68</f>
        <v>22620.930721705383</v>
      </c>
      <c r="CN68" s="601">
        <f>((IniBaseCC!DH70+BE68)-(CB68/AB68))*AB68</f>
        <v>22887.393437254377</v>
      </c>
      <c r="CO68" s="600">
        <f>CC68*IniBaseCC!CJ70</f>
        <v>6482912.6844706088</v>
      </c>
      <c r="CP68" s="600">
        <f>IniBaseCC!CJ70*CD68</f>
        <v>7252861.568869072</v>
      </c>
      <c r="CQ68" s="600">
        <f>IniBaseCC!CK70*CE68</f>
        <v>6131004.3110387586</v>
      </c>
      <c r="CR68" s="600">
        <f>IniBaseCC!CL70*CF68</f>
        <v>6277535.7557322728</v>
      </c>
      <c r="CS68" s="600">
        <f>IniBaseCC!CM70*CG68</f>
        <v>6522914.6960776066</v>
      </c>
      <c r="CT68" s="600">
        <f>IniBaseCC!CN70*CH68</f>
        <v>7608399.0077648005</v>
      </c>
      <c r="CU68" s="600">
        <f>IniBaseCC!CO70*CI68</f>
        <v>8352432.4957362851</v>
      </c>
      <c r="CV68" s="601">
        <f>IniBaseCC!CP70*CJ68</f>
        <v>8917235.2601383459</v>
      </c>
      <c r="CW68" s="600">
        <f>IniBaseCC!CQ70*CK68</f>
        <v>8624865.0307852719</v>
      </c>
      <c r="CX68" s="600">
        <f>IniBaseCC!CR70*CL68</f>
        <v>8898174.0922577381</v>
      </c>
      <c r="CY68" s="600">
        <f>IniBaseCC!CS70*CM68</f>
        <v>9171483.1537302043</v>
      </c>
      <c r="CZ68" s="600">
        <f>IniBaseCC!CT70*CN68</f>
        <v>9444792.2152026724</v>
      </c>
      <c r="DA68" s="603">
        <f t="shared" si="5"/>
        <v>18682.745488387922</v>
      </c>
      <c r="DB68" s="600">
        <f t="shared" si="6"/>
        <v>20901.618354089544</v>
      </c>
      <c r="DC68" s="600">
        <f>IF(IniBaseCC!EI70&gt;IniBaseCC!EJ70,MIN((AdjBaseCC!DB68-(AdjBaseCC!$DG$1*(IniBaseCC!EI70-IniBaseCC!EJ70))),AdjBaseCC!CE68),MAX((AdjBaseCC!DB68-(AdjBaseCC!$DG$1*(IniBaseCC!EI70-IniBaseCC!EJ70))),AdjBaseCC!CE68))</f>
        <v>20909.413703728696</v>
      </c>
      <c r="DD68" s="600">
        <f>IF(IniBaseCC!EJ70&gt;IniBaseCC!EK70,MIN((AdjBaseCC!DC68-(AdjBaseCC!$DG$1*(IniBaseCC!EJ70-IniBaseCC!EK70))),AdjBaseCC!CF68),MAX((AdjBaseCC!DC68-(AdjBaseCC!$DG$1*(IniBaseCC!EJ70-IniBaseCC!EK70))),AdjBaseCC!CF68))</f>
        <v>20910.840159577088</v>
      </c>
      <c r="DE68" s="600">
        <f>IF(IniBaseCC!EK70&gt;IniBaseCC!EL70,MIN((AdjBaseCC!DD68-(AdjBaseCC!$DG$1*(IniBaseCC!EK70-IniBaseCC!EL70))),AdjBaseCC!CG68),MAX((AdjBaseCC!DD68-(AdjBaseCC!$DG$1*(IniBaseCC!EK70-IniBaseCC!EL70))),AdjBaseCC!CG68))</f>
        <v>20939.0646445983</v>
      </c>
      <c r="DF68" s="600">
        <f>IF(IniBaseCC!EL70&gt;IniBaseCC!EM70,MIN((AdjBaseCC!DE68-(AdjBaseCC!$DG$1*(IniBaseCC!EL70-IniBaseCC!EM70))),AdjBaseCC!CH68),MAX((AdjBaseCC!DE68-(AdjBaseCC!$DG$1*(IniBaseCC!EL70-IniBaseCC!EM70))),AdjBaseCC!CH68))</f>
        <v>21207.629530957023</v>
      </c>
      <c r="DG68" s="600">
        <f>IF(IniBaseCC!EM70&gt;IniBaseCC!EN70,MIN((AdjBaseCC!DF68-(AdjBaseCC!$DG$1*(IniBaseCC!EM70-IniBaseCC!EN70))),AdjBaseCC!CI68),MAX((AdjBaseCC!DF68-(AdjBaseCC!$DG$1*(IniBaseCC!EM70-IniBaseCC!EN70))),AdjBaseCC!CI68))</f>
        <v>21299.77517185995</v>
      </c>
      <c r="DH68" s="600">
        <f>IF(IniBaseCC!EN70&gt;IniBaseCC!EO70,MIN((AdjBaseCC!DG68-(AdjBaseCC!$DG$1*(IniBaseCC!EN70-IniBaseCC!EO70))),AdjBaseCC!CJ68),MAX((AdjBaseCC!DG68-(AdjBaseCC!$DG$1*(IniBaseCC!EN70-IniBaseCC!EO70))),AdjBaseCC!CJ68))</f>
        <v>21328.892146500457</v>
      </c>
      <c r="DI68" s="603">
        <f>IF(IniBaseCC!EO70&gt;IniBaseCC!EP70,MIN((AdjBaseCC!DH68-(AdjBaseCC!$DG$1*(IniBaseCC!EO70-IniBaseCC!EP70))),AdjBaseCC!CK68),MAX((AdjBaseCC!DH68-(AdjBaseCC!$DG$1*(IniBaseCC!EO70-IniBaseCC!EP70))),AdjBaseCC!CK68))</f>
        <v>22058.478339604277</v>
      </c>
      <c r="DJ68" s="600">
        <f>IF(IniBaseCC!EP70&gt;IniBaseCC!EQ70,MIN((AdjBaseCC!DI68-(AdjBaseCC!$DG$1*(IniBaseCC!EP70-IniBaseCC!EQ70))),AdjBaseCC!CL68),MAX((AdjBaseCC!DI68-(AdjBaseCC!$DG$1*(IniBaseCC!EP70-IniBaseCC!EQ70))),AdjBaseCC!CL68))</f>
        <v>22344.804165500504</v>
      </c>
      <c r="DK68" s="600">
        <f>IF(IniBaseCC!EQ70&gt;IniBaseCC!ER70,MIN((AdjBaseCC!DJ68-(AdjBaseCC!$DG$1*(IniBaseCC!EQ70-IniBaseCC!ER70))),AdjBaseCC!CM68),MAX((AdjBaseCC!DJ68-(AdjBaseCC!$DG$1*(IniBaseCC!EQ70-IniBaseCC!ER70))),AdjBaseCC!CM68))</f>
        <v>22620.930721705383</v>
      </c>
      <c r="DL68" s="600">
        <f>IF(IniBaseCC!ER70&gt;IniBaseCC!ES70,MIN((AdjBaseCC!DK68-(AdjBaseCC!$DG$1*(IniBaseCC!ER70-IniBaseCC!ES70))),AdjBaseCC!CN68),MAX((AdjBaseCC!DK68-(AdjBaseCC!$DG$1*(IniBaseCC!ER70-IniBaseCC!ES70))),AdjBaseCC!CN68))</f>
        <v>22887.393437254377</v>
      </c>
      <c r="DM68" s="603">
        <f>DA68*IniBaseCC!CJ70</f>
        <v>6482912.6844706088</v>
      </c>
      <c r="DN68" s="600">
        <f>DB68*IniBaseCC!CJ70</f>
        <v>7252861.568869072</v>
      </c>
      <c r="DO68" s="600">
        <f>DC68*IniBaseCC!CK70</f>
        <v>7339204.2100087721</v>
      </c>
      <c r="DP68" s="600">
        <f>DD68*IniBaseCC!CL70</f>
        <v>7506991.617288175</v>
      </c>
      <c r="DQ68" s="600">
        <f>DE68*IniBaseCC!CM70</f>
        <v>7684636.7245675763</v>
      </c>
      <c r="DR68" s="600">
        <f>DF68*IniBaseCC!CN70</f>
        <v>8016483.9627017546</v>
      </c>
      <c r="DS68" s="600">
        <f>DG68*IniBaseCC!CO70</f>
        <v>8477310.5184002593</v>
      </c>
      <c r="DT68" s="600">
        <f>DH68*IniBaseCC!CP70</f>
        <v>8936805.8093836922</v>
      </c>
      <c r="DU68" s="603">
        <f>DI68*IniBaseCC!CQ70</f>
        <v>8624865.0307852719</v>
      </c>
      <c r="DV68" s="600">
        <f>DJ68*IniBaseCC!CR70</f>
        <v>8898174.0922577381</v>
      </c>
      <c r="DW68" s="600">
        <f>DK68*IniBaseCC!CS70</f>
        <v>9171483.1537302043</v>
      </c>
      <c r="DX68" s="601">
        <f>DL68*IniBaseCC!CT70</f>
        <v>9444792.2152026724</v>
      </c>
      <c r="DZ68" s="60" t="s">
        <v>63</v>
      </c>
      <c r="EA68" s="68">
        <f t="shared" si="7"/>
        <v>0.61965906240194235</v>
      </c>
      <c r="EB68" s="373">
        <f>IFERROR(AdjBaseCC!CO68/IniBaseCC!AA70,"")</f>
        <v>0.6773911099208163</v>
      </c>
      <c r="EC68" s="373">
        <f>IFERROR(AdjBaseCC!CP68/IniBaseCC!AB70,"")</f>
        <v>0.746392878626573</v>
      </c>
      <c r="ED68" s="373">
        <f>IFERROR(AdjBaseCC!CQ68/IniBaseCC!AC70,"")</f>
        <v>0.61645889918664465</v>
      </c>
      <c r="EE68" s="373">
        <f>IFERROR(AdjBaseCC!CR68/IniBaseCC!AD70,"")</f>
        <v>0.60915846518095984</v>
      </c>
      <c r="EF68" s="373">
        <f>IFERROR(AdjBaseCC!CS68/IniBaseCC!AE70,"")</f>
        <v>0.54504316292588528</v>
      </c>
      <c r="EG68" s="373">
        <f>IFERROR(AdjBaseCC!CT68/IniBaseCC!AF70,"")</f>
        <v>0.58124190608964887</v>
      </c>
      <c r="EH68" s="374">
        <f t="shared" si="8"/>
        <v>0.61940359698978786</v>
      </c>
      <c r="EI68" s="373">
        <f>IFERROR(CU68/IniBaseCC!AG70,"")</f>
        <v>0.59903092084087806</v>
      </c>
      <c r="EJ68" s="373">
        <f>IFERROR(CW68/IniBaseCC!AI70,"")</f>
        <v>0.62243841477568007</v>
      </c>
      <c r="EK68" s="373">
        <f>IFERROR(CX68/IniBaseCC!AJ70,"")</f>
        <v>0.62386218586404441</v>
      </c>
      <c r="EL68" s="373">
        <f>IFERROR(CY68/IniBaseCC!AK70,"")</f>
        <v>0.62520705611679217</v>
      </c>
      <c r="EM68" s="375">
        <f>IFERROR(CZ68/IniBaseCC!AL70,"")</f>
        <v>0.62647940735154484</v>
      </c>
      <c r="FH68" s="196"/>
    </row>
    <row r="69" spans="1:164" s="118" customFormat="1" x14ac:dyDescent="0.25">
      <c r="A69" s="107">
        <v>71</v>
      </c>
      <c r="B69" s="60" t="s">
        <v>64</v>
      </c>
      <c r="C69" s="157">
        <v>252.42773030000001</v>
      </c>
      <c r="D69" s="158">
        <v>241.31619889999999</v>
      </c>
      <c r="E69" s="158">
        <v>248.6546639</v>
      </c>
      <c r="F69" s="158">
        <v>240.13065539999999</v>
      </c>
      <c r="G69" s="158">
        <v>240.79465020000001</v>
      </c>
      <c r="H69" s="158">
        <v>236.97846000000001</v>
      </c>
      <c r="I69" s="158">
        <v>236.46476559999999</v>
      </c>
      <c r="J69" s="158">
        <v>233.48346265873474</v>
      </c>
      <c r="K69" s="158">
        <v>242.60864735576484</v>
      </c>
      <c r="L69" s="157">
        <f t="shared" si="25"/>
        <v>233.90325943766038</v>
      </c>
      <c r="M69" s="158">
        <f t="shared" si="25"/>
        <v>232.39815056264842</v>
      </c>
      <c r="N69" s="159">
        <f t="shared" si="25"/>
        <v>230.89304168763601</v>
      </c>
      <c r="O69" s="158"/>
      <c r="P69" s="564">
        <f>INDEX(EquitySolution!$V$13:$BT$173,ROW(65:65),(1+EquitySolution!$CB$12))</f>
        <v>0.83105568941165964</v>
      </c>
      <c r="Q69" s="69">
        <f>INDEX(EquitySolution!$V$13:$BT$173,ROW(65:65),(1+EquitySolution!$CB$12))</f>
        <v>0.83105568941165964</v>
      </c>
      <c r="R69" s="300">
        <f>INDEX(EquitySolution!$V$13:$BT$173,ROW(65:65),(1+EquitySolution!$CB$12)+2)</f>
        <v>0.8736721805312051</v>
      </c>
      <c r="S69" s="300">
        <f>INDEX(EquitySolution!$V$13:$BT$173,ROW(65:65),(1+EquitySolution!$CB$12)+3)</f>
        <v>0.87923296234805548</v>
      </c>
      <c r="T69" s="300">
        <f>INDEX(EquitySolution!$V$13:$BT$173,ROW(65:65),(1+EquitySolution!$CB$12)+4)</f>
        <v>0.87556041701955167</v>
      </c>
      <c r="U69" s="300">
        <f>INDEX(EquitySolution!$V$13:$BT$173,ROW(65:65),(1+EquitySolution!$CB$12)+5)</f>
        <v>0.87982626929203667</v>
      </c>
      <c r="V69" s="2">
        <f>INDEX(EquitySolution!$V$13:$BT$173,ROW(65:65),(1+EquitySolution!$CB$12)+6)</f>
        <v>0.87949397214257952</v>
      </c>
      <c r="W69" s="2">
        <f>INDEX(EquitySolution!$V$13:$BT$173,ROW(65:65),(1+EquitySolution!$CB$12)+6)</f>
        <v>0.87949397214257952</v>
      </c>
      <c r="X69" s="2">
        <f>INDEX(EquitySolution!$V$13:$BT$173,ROW(65:65),(1+EquitySolution!$CB$12)+6)</f>
        <v>0.87949397214257952</v>
      </c>
      <c r="Y69" s="567">
        <f>INDEX(EquitySolution!$V$13:$BT$173,ROW(65:65),(1+EquitySolution!$CB$12)+7)</f>
        <v>0.88140378999845148</v>
      </c>
      <c r="Z69" s="372">
        <f>INDEX(EquitySolution!$V$13:$BT$173,ROW(65:65),(1+EquitySolution!$CB$12)+8)</f>
        <v>0.88166086909728192</v>
      </c>
      <c r="AA69" s="372">
        <f>INDEX(EquitySolution!$V$13:$BT$173,ROW(65:65),(1+EquitySolution!$CB$12)+9)</f>
        <v>0.88329881950731604</v>
      </c>
      <c r="AB69" s="371">
        <f>INDEX(EquitySolution!$V$13:$BT$173,ROW(65:65),(1+EquitySolution!$CB$12)+10)</f>
        <v>0.87858615466571988</v>
      </c>
      <c r="AS69" s="60" t="s">
        <v>64</v>
      </c>
      <c r="AT69" s="600">
        <v>0</v>
      </c>
      <c r="AU69" s="600">
        <f>MAX(-(AdjBaseCC!$BU$1),(IniBaseCC!DW71-AF$9+IniBaseCC!DK71-AdjBaseCC!AF$7))</f>
        <v>1958.6275160274336</v>
      </c>
      <c r="AV69" s="600">
        <f>MAX(-(AdjBaseCC!$BU$1),(IniBaseCC!DX71-AG$9+IniBaseCC!DL71-AdjBaseCC!AG$7))</f>
        <v>1677.4874358682964</v>
      </c>
      <c r="AW69" s="600">
        <f>MAX(-(AdjBaseCC!$BU$1),(IniBaseCC!DY71-AH$9+IniBaseCC!DM71-AdjBaseCC!AH$7))</f>
        <v>1553.7766369906285</v>
      </c>
      <c r="AX69" s="600">
        <f>MAX(-(AdjBaseCC!$BU$1),(IniBaseCC!DZ71-AI$9+IniBaseCC!DN71-AdjBaseCC!AI$7))</f>
        <v>1580.8276099225764</v>
      </c>
      <c r="AY69" s="600">
        <f>MAX(-(AdjBaseCC!$BU$1),(IniBaseCC!EA71-AJ$9+IniBaseCC!DO71-AdjBaseCC!AJ$7))</f>
        <v>3345.0156882278975</v>
      </c>
      <c r="AZ69" s="600">
        <f>MAX(-(AdjBaseCC!$BU$1),(IniBaseCC!EB71-AK$9+IniBaseCC!DP71-AdjBaseCC!AK$7))</f>
        <v>2829.3221103189094</v>
      </c>
      <c r="BA69" s="601">
        <f>MAX(-(AdjBaseCC!$BU$1),(IniBaseCC!EC71-AL$9+IniBaseCC!DQ71-AdjBaseCC!AL$7))</f>
        <v>2599.3321193469337</v>
      </c>
      <c r="BB69" s="600">
        <f>MAX(-(AdjBaseCC!$BU$1),(IniBaseCC!ED71-AM$9+IniBaseCC!DR71-AdjBaseCC!AM$7))</f>
        <v>5766.1819704450936</v>
      </c>
      <c r="BC69" s="600">
        <f>MAX(-(AdjBaseCC!$BU$1),(IniBaseCC!EE71-AN$9+IniBaseCC!DS71-AdjBaseCC!AN$7))</f>
        <v>5832.584831811605</v>
      </c>
      <c r="BD69" s="600">
        <f>MAX(-(AdjBaseCC!$BU$1),(IniBaseCC!EF71-AO$9+IniBaseCC!DT71-AdjBaseCC!AO$7))</f>
        <v>5896.622343530631</v>
      </c>
      <c r="BE69" s="601">
        <f>MAX(-(AdjBaseCC!$BU$1),(IniBaseCC!EG71-AP$9+IniBaseCC!DU71-AdjBaseCC!AP$7))</f>
        <v>5958.41867889284</v>
      </c>
      <c r="BF69" s="600">
        <f>MAX((AdjBaseCC!AF$7+AdjBaseCC!AF$9)*IniBaseCC!CJ71-IniBaseCC!AA71,0)</f>
        <v>0</v>
      </c>
      <c r="BG69" s="600">
        <f>MAX((AdjBaseCC!AG$7+AdjBaseCC!AG$9)*IniBaseCC!CK71-IniBaseCC!AB71,0)</f>
        <v>0</v>
      </c>
      <c r="BH69" s="600">
        <f>MAX((AdjBaseCC!AH$7+AdjBaseCC!AH$9)*IniBaseCC!CL71-IniBaseCC!AC71,0)</f>
        <v>0</v>
      </c>
      <c r="BI69" s="600">
        <f>MAX((AdjBaseCC!AI$7+AdjBaseCC!AI$9)*IniBaseCC!CM71-IniBaseCC!AD71,0)</f>
        <v>0</v>
      </c>
      <c r="BJ69" s="600">
        <f>MAX((AdjBaseCC!AJ$7+AdjBaseCC!AJ$9)*IniBaseCC!CN71-IniBaseCC!AE71,0)</f>
        <v>0</v>
      </c>
      <c r="BK69" s="600">
        <f>MAX((AdjBaseCC!AK$7+AdjBaseCC!AK$9)*IniBaseCC!CO71-IniBaseCC!AF71,0)</f>
        <v>0</v>
      </c>
      <c r="BL69" s="600">
        <f>MAX((AdjBaseCC!AL$7+AdjBaseCC!AL$9)*IniBaseCC!CP71-IniBaseCC!AG71,0)</f>
        <v>0</v>
      </c>
      <c r="BM69" s="600">
        <f>MAX((AdjBaseCC!AM$7+AdjBaseCC!AM$9)*IniBaseCC!CQ71-IniBaseCC!AH71,0)</f>
        <v>0</v>
      </c>
      <c r="BN69" s="603">
        <f>MAX((AdjBaseCC!AN$7+AdjBaseCC!AN$9)*IniBaseCC!CR71-IniBaseCC!AI71,0)</f>
        <v>0</v>
      </c>
      <c r="BO69" s="600">
        <f>MAX((AdjBaseCC!AO$7+AdjBaseCC!AO$9)*IniBaseCC!CS71-IniBaseCC!AJ71,0)</f>
        <v>0</v>
      </c>
      <c r="BP69" s="600">
        <f>MAX((AdjBaseCC!AP$7+AdjBaseCC!AP$9)*IniBaseCC!CT71-IniBaseCC!AK71,0)</f>
        <v>0</v>
      </c>
      <c r="BQ69" s="600">
        <f>MAX((AdjBaseCC!AQ$7+AdjBaseCC!AQ$9)*IniBaseCC!CU71-IniBaseCC!AL71,0)</f>
        <v>0</v>
      </c>
      <c r="BR69" s="603">
        <f>IFERROR(BF69/SUM(BF$5:BF$182)*BR$4/IniBaseCC!CK71,0)</f>
        <v>0</v>
      </c>
      <c r="BS69" s="600">
        <f>IFERROR(BG69/SUM(BG$5:BG$182)*BS$4/IniBaseCC!CL71,0)</f>
        <v>0</v>
      </c>
      <c r="BT69" s="600">
        <f>IFERROR(BH69/SUM(BH$5:BH$182)*BT$4/IniBaseCC!CM71,0)</f>
        <v>0</v>
      </c>
      <c r="BU69" s="600">
        <f>IFERROR(BI69/SUM(BI$5:BI$182)*BU$4/IniBaseCC!CN71,0)</f>
        <v>0</v>
      </c>
      <c r="BV69" s="600">
        <f>IFERROR(BJ69/SUM(BJ$5:BJ$182)*BV$4/IniBaseCC!CO71,0)</f>
        <v>0</v>
      </c>
      <c r="BW69" s="600">
        <f>IFERROR(BK69/SUM(BK$5:BK$182)*BW$4/IniBaseCC!CP71,0)</f>
        <v>0</v>
      </c>
      <c r="BX69" s="600">
        <f>IFERROR(BL69/SUM(BL$5:BL$182)*BX$4/IniBaseCC!CQ71,0)</f>
        <v>0</v>
      </c>
      <c r="BY69" s="603">
        <f>IFERROR(BM69/SUM(BM$5:BM$182)*BY$4/IniBaseCC!CR71,0)</f>
        <v>0</v>
      </c>
      <c r="BZ69" s="600">
        <f>IFERROR(BN69/SUM(BN$5:BN$182)*BZ$4/IniBaseCC!CS71,0)</f>
        <v>0</v>
      </c>
      <c r="CA69" s="600">
        <f>IFERROR(BO69/SUM(BO$5:BO$182)*CA$4/IniBaseCC!CT71,0)</f>
        <v>0</v>
      </c>
      <c r="CB69" s="600">
        <f>IFERROR(BP69/SUM(BP$5:BP$182)*CB$4/IniBaseCC!CU71,0)</f>
        <v>0</v>
      </c>
      <c r="CC69" s="603">
        <f>(IniBaseCC!CW71+AT69)*P69</f>
        <v>19897.66388838477</v>
      </c>
      <c r="CD69" s="600">
        <f>((IniBaseCC!CX71+AU69)-(BR69/Q69))*Q69</f>
        <v>21525.392429017596</v>
      </c>
      <c r="CE69" s="600">
        <f>((IniBaseCC!CY71+AV69)-(BS69/R69))*R69</f>
        <v>23336.018883899615</v>
      </c>
      <c r="CF69" s="600">
        <f>((IniBaseCC!CZ71+AW69)-(BT69/S69))*S69</f>
        <v>23475.574540513178</v>
      </c>
      <c r="CG69" s="600">
        <f>((IniBaseCC!DA71+AX69)-(BU69/T69))*T69</f>
        <v>23476.620460914368</v>
      </c>
      <c r="CH69" s="600">
        <f>((IniBaseCC!DB71+AY69)-(BV69/U69))*U69</f>
        <v>25860.854774452204</v>
      </c>
      <c r="CI69" s="600">
        <f>((IniBaseCC!DC71+AZ69)-(BW69/V69))*V69</f>
        <v>25776.80716124408</v>
      </c>
      <c r="CJ69" s="601">
        <f>((IniBaseCC!DD71+BA69)-(BX69/W69))*W69</f>
        <v>25972.224469118279</v>
      </c>
      <c r="CK69" s="600">
        <f>((IniBaseCC!DE71+BB69)-(BY69/Y69))*Y69</f>
        <v>29013.32061045495</v>
      </c>
      <c r="CL69" s="600">
        <f>((IniBaseCC!DF71+BC69)-(BZ69/Z69))*Z69</f>
        <v>29409.490009302313</v>
      </c>
      <c r="CM69" s="600">
        <f>((IniBaseCC!DG71+BD69)-(CA69/AA69))*AA69</f>
        <v>29838.71810342032</v>
      </c>
      <c r="CN69" s="601">
        <f>((IniBaseCC!DH71+BE69)-(CB69/AB69))*AB69</f>
        <v>30039.07218277569</v>
      </c>
      <c r="CO69" s="600">
        <f>CC69*IniBaseCC!CJ71</f>
        <v>2745877.6165970983</v>
      </c>
      <c r="CP69" s="600">
        <f>IniBaseCC!CJ71*CD69</f>
        <v>2970504.1552044284</v>
      </c>
      <c r="CQ69" s="600">
        <f>IniBaseCC!CK71*CE69</f>
        <v>3290378.6626298456</v>
      </c>
      <c r="CR69" s="600">
        <f>IniBaseCC!CL71*CF69</f>
        <v>3286580.435671845</v>
      </c>
      <c r="CS69" s="600">
        <f>IniBaseCC!CM71*CG69</f>
        <v>3544969.6895980695</v>
      </c>
      <c r="CT69" s="600">
        <f>IniBaseCC!CN71*CH69</f>
        <v>4034293.3448145436</v>
      </c>
      <c r="CU69" s="600">
        <f>IniBaseCC!CO71*CI69</f>
        <v>4046958.7243153206</v>
      </c>
      <c r="CV69" s="601">
        <f>IniBaseCC!CP71*CJ69</f>
        <v>4207500.3639971614</v>
      </c>
      <c r="CW69" s="600">
        <f>IniBaseCC!CQ71*CK69</f>
        <v>4410024.7327891523</v>
      </c>
      <c r="CX69" s="600">
        <f>IniBaseCC!CR71*CL69</f>
        <v>4552801.0177610507</v>
      </c>
      <c r="CY69" s="600">
        <f>IniBaseCC!CS71*CM69</f>
        <v>4703012.0889304886</v>
      </c>
      <c r="CZ69" s="600">
        <f>IniBaseCC!CT71*CN69</f>
        <v>4818916.6839269027</v>
      </c>
      <c r="DA69" s="603">
        <f t="shared" si="5"/>
        <v>19897.66388838477</v>
      </c>
      <c r="DB69" s="600">
        <f t="shared" si="6"/>
        <v>21525.392429017596</v>
      </c>
      <c r="DC69" s="600">
        <f>IF(IniBaseCC!EI71&gt;IniBaseCC!EJ71,MIN((AdjBaseCC!DB69-(AdjBaseCC!$DG$1*(IniBaseCC!EI71-IniBaseCC!EJ71))),AdjBaseCC!CE69),MAX((AdjBaseCC!DB69-(AdjBaseCC!$DG$1*(IniBaseCC!EI71-IniBaseCC!EJ71))),AdjBaseCC!CE69))</f>
        <v>23336.018883899615</v>
      </c>
      <c r="DD69" s="600">
        <f>IF(IniBaseCC!EJ71&gt;IniBaseCC!EK71,MIN((AdjBaseCC!DC69-(AdjBaseCC!$DG$1*(IniBaseCC!EJ71-IniBaseCC!EK71))),AdjBaseCC!CF69),MAX((AdjBaseCC!DC69-(AdjBaseCC!$DG$1*(IniBaseCC!EJ71-IniBaseCC!EK71))),AdjBaseCC!CF69))</f>
        <v>23334.496361103262</v>
      </c>
      <c r="DE69" s="600">
        <f>IF(IniBaseCC!EK71&gt;IniBaseCC!EL71,MIN((AdjBaseCC!DD69-(AdjBaseCC!$DG$1*(IniBaseCC!EK71-IniBaseCC!EL71))),AdjBaseCC!CG69),MAX((AdjBaseCC!DD69-(AdjBaseCC!$DG$1*(IniBaseCC!EK71-IniBaseCC!EL71))),AdjBaseCC!CG69))</f>
        <v>23476.620460914368</v>
      </c>
      <c r="DF69" s="600">
        <f>IF(IniBaseCC!EL71&gt;IniBaseCC!EM71,MIN((AdjBaseCC!DE69-(AdjBaseCC!$DG$1*(IniBaseCC!EL71-IniBaseCC!EM71))),AdjBaseCC!CH69),MAX((AdjBaseCC!DE69-(AdjBaseCC!$DG$1*(IniBaseCC!EL71-IniBaseCC!EM71))),AdjBaseCC!CH69))</f>
        <v>25860.854774452204</v>
      </c>
      <c r="DG69" s="600">
        <f>IF(IniBaseCC!EM71&gt;IniBaseCC!EN71,MIN((AdjBaseCC!DF69-(AdjBaseCC!$DG$1*(IniBaseCC!EM71-IniBaseCC!EN71))),AdjBaseCC!CI69),MAX((AdjBaseCC!DF69-(AdjBaseCC!$DG$1*(IniBaseCC!EM71-IniBaseCC!EN71))),AdjBaseCC!CI69))</f>
        <v>25776.80716124408</v>
      </c>
      <c r="DH69" s="600">
        <f>IF(IniBaseCC!EN71&gt;IniBaseCC!EO71,MIN((AdjBaseCC!DG69-(AdjBaseCC!$DG$1*(IniBaseCC!EN71-IniBaseCC!EO71))),AdjBaseCC!CJ69),MAX((AdjBaseCC!DG69-(AdjBaseCC!$DG$1*(IniBaseCC!EN71-IniBaseCC!EO71))),AdjBaseCC!CJ69))</f>
        <v>25972.224469118279</v>
      </c>
      <c r="DI69" s="603">
        <f>IF(IniBaseCC!EO71&gt;IniBaseCC!EP71,MIN((AdjBaseCC!DH69-(AdjBaseCC!$DG$1*(IniBaseCC!EO71-IniBaseCC!EP71))),AdjBaseCC!CK69),MAX((AdjBaseCC!DH69-(AdjBaseCC!$DG$1*(IniBaseCC!EO71-IniBaseCC!EP71))),AdjBaseCC!CK69))</f>
        <v>29013.32061045495</v>
      </c>
      <c r="DJ69" s="600">
        <f>IF(IniBaseCC!EP71&gt;IniBaseCC!EQ71,MIN((AdjBaseCC!DI69-(AdjBaseCC!$DG$1*(IniBaseCC!EP71-IniBaseCC!EQ71))),AdjBaseCC!CL69),MAX((AdjBaseCC!DI69-(AdjBaseCC!$DG$1*(IniBaseCC!EP71-IniBaseCC!EQ71))),AdjBaseCC!CL69))</f>
        <v>29409.490009302313</v>
      </c>
      <c r="DK69" s="600">
        <f>IF(IniBaseCC!EQ71&gt;IniBaseCC!ER71,MIN((AdjBaseCC!DJ69-(AdjBaseCC!$DG$1*(IniBaseCC!EQ71-IniBaseCC!ER71))),AdjBaseCC!CM69),MAX((AdjBaseCC!DJ69-(AdjBaseCC!$DG$1*(IniBaseCC!EQ71-IniBaseCC!ER71))),AdjBaseCC!CM69))</f>
        <v>29838.71810342032</v>
      </c>
      <c r="DL69" s="600">
        <f>IF(IniBaseCC!ER71&gt;IniBaseCC!ES71,MIN((AdjBaseCC!DK69-(AdjBaseCC!$DG$1*(IniBaseCC!ER71-IniBaseCC!ES71))),AdjBaseCC!CN69),MAX((AdjBaseCC!DK69-(AdjBaseCC!$DG$1*(IniBaseCC!ER71-IniBaseCC!ES71))),AdjBaseCC!CN69))</f>
        <v>30039.07218277569</v>
      </c>
      <c r="DM69" s="603">
        <f>DA69*IniBaseCC!CJ71</f>
        <v>2745877.6165970983</v>
      </c>
      <c r="DN69" s="600">
        <f>DB69*IniBaseCC!CJ71</f>
        <v>2970504.1552044284</v>
      </c>
      <c r="DO69" s="600">
        <f>DC69*IniBaseCC!CK71</f>
        <v>3290378.6626298456</v>
      </c>
      <c r="DP69" s="600">
        <f>DD69*IniBaseCC!CL71</f>
        <v>3266829.4905544566</v>
      </c>
      <c r="DQ69" s="600">
        <f>DE69*IniBaseCC!CM71</f>
        <v>3544969.6895980695</v>
      </c>
      <c r="DR69" s="600">
        <f>DF69*IniBaseCC!CN71</f>
        <v>4034293.3448145436</v>
      </c>
      <c r="DS69" s="600">
        <f>DG69*IniBaseCC!CO71</f>
        <v>4046958.7243153206</v>
      </c>
      <c r="DT69" s="600">
        <f>DH69*IniBaseCC!CP71</f>
        <v>4207500.3639971614</v>
      </c>
      <c r="DU69" s="603">
        <f>DI69*IniBaseCC!CQ71</f>
        <v>4410024.7327891523</v>
      </c>
      <c r="DV69" s="600">
        <f>DJ69*IniBaseCC!CR71</f>
        <v>4552801.0177610507</v>
      </c>
      <c r="DW69" s="600">
        <f>DK69*IniBaseCC!CS71</f>
        <v>4703012.0889304886</v>
      </c>
      <c r="DX69" s="601">
        <f>DL69*IniBaseCC!CT71</f>
        <v>4818916.6839269027</v>
      </c>
      <c r="DZ69" s="60" t="s">
        <v>64</v>
      </c>
      <c r="EA69" s="68">
        <f t="shared" si="7"/>
        <v>0.80489348503951308</v>
      </c>
      <c r="EB69" s="373">
        <f>IFERROR(AdjBaseCC!CO69/IniBaseCC!AA71,"")</f>
        <v>0.74535647912137892</v>
      </c>
      <c r="EC69" s="373">
        <f>IFERROR(AdjBaseCC!CP69/IniBaseCC!AB71,"")</f>
        <v>0.76547627096570436</v>
      </c>
      <c r="ED69" s="373">
        <f>IFERROR(AdjBaseCC!CQ69/IniBaseCC!AC71,"")</f>
        <v>0.85459231096459787</v>
      </c>
      <c r="EE69" s="373">
        <f>IFERROR(AdjBaseCC!CR69/IniBaseCC!AD71,"")</f>
        <v>0.79006369530943343</v>
      </c>
      <c r="EF69" s="373">
        <f>IFERROR(AdjBaseCC!CS69/IniBaseCC!AE71,"")</f>
        <v>0.75526896531700038</v>
      </c>
      <c r="EG69" s="373">
        <f>IFERROR(AdjBaseCC!CT69/IniBaseCC!AF71,"")</f>
        <v>0.85906618264083034</v>
      </c>
      <c r="EH69" s="374">
        <f t="shared" si="8"/>
        <v>0.84306276696298998</v>
      </c>
      <c r="EI69" s="373">
        <f>IFERROR(CU69/IniBaseCC!AG71,"")</f>
        <v>0.83086648623971304</v>
      </c>
      <c r="EJ69" s="373">
        <f>IFERROR(CW69/IniBaseCC!AI71,"")</f>
        <v>0.84340368544857347</v>
      </c>
      <c r="EK69" s="373">
        <f>IFERROR(CX69/IniBaseCC!AJ71,"")</f>
        <v>0.84563594836426337</v>
      </c>
      <c r="EL69" s="373">
        <f>IFERROR(CY69/IniBaseCC!AK71,"")</f>
        <v>0.84908552984133168</v>
      </c>
      <c r="EM69" s="375">
        <f>IFERROR(CZ69/IniBaseCC!AL71,"")</f>
        <v>0.84632218492106848</v>
      </c>
      <c r="FH69" s="196"/>
    </row>
    <row r="70" spans="1:164" s="118" customFormat="1" x14ac:dyDescent="0.25">
      <c r="A70" s="107">
        <v>72</v>
      </c>
      <c r="B70" s="60" t="s">
        <v>65</v>
      </c>
      <c r="C70" s="157">
        <v>271.92953890000001</v>
      </c>
      <c r="D70" s="158">
        <v>244.04693370000001</v>
      </c>
      <c r="E70" s="158">
        <v>258.62965800000001</v>
      </c>
      <c r="F70" s="158">
        <v>245.66556679999999</v>
      </c>
      <c r="G70" s="158">
        <v>248.29473519999999</v>
      </c>
      <c r="H70" s="158">
        <v>243.67713879999999</v>
      </c>
      <c r="I70" s="158">
        <v>241.3272872</v>
      </c>
      <c r="J70" s="158">
        <v>241.29307159798293</v>
      </c>
      <c r="K70" s="158">
        <v>235.31871699607805</v>
      </c>
      <c r="L70" s="157">
        <f t="shared" ref="L70:N101" si="26">TREND($C70:$K70,$C$3:$K$3,L$3,TRUE)</f>
        <v>231.85656828363881</v>
      </c>
      <c r="M70" s="158">
        <f t="shared" si="26"/>
        <v>228.66826755827697</v>
      </c>
      <c r="N70" s="159">
        <f t="shared" si="26"/>
        <v>225.47996683291422</v>
      </c>
      <c r="O70" s="158"/>
      <c r="P70" s="564">
        <f>INDEX(EquitySolution!$V$13:$BT$173,ROW(66:66),(1+EquitySolution!$CB$12))</f>
        <v>0.83217512117263093</v>
      </c>
      <c r="Q70" s="69">
        <f>INDEX(EquitySolution!$V$13:$BT$173,ROW(66:66),(1+EquitySolution!$CB$12))</f>
        <v>0.83217512117263093</v>
      </c>
      <c r="R70" s="300">
        <f>INDEX(EquitySolution!$V$13:$BT$173,ROW(66:66),(1+EquitySolution!$CB$12)+2)</f>
        <v>0.86391247246265068</v>
      </c>
      <c r="S70" s="300">
        <f>INDEX(EquitySolution!$V$13:$BT$173,ROW(66:66),(1+EquitySolution!$CB$12)+3)</f>
        <v>0.87786636220304926</v>
      </c>
      <c r="T70" s="300">
        <f>INDEX(EquitySolution!$V$13:$BT$173,ROW(66:66),(1+EquitySolution!$CB$12)+4)</f>
        <v>0.87056841692364506</v>
      </c>
      <c r="U70" s="300">
        <f>INDEX(EquitySolution!$V$13:$BT$173,ROW(66:66),(1+EquitySolution!$CB$12)+5)</f>
        <v>0.8770563149479399</v>
      </c>
      <c r="V70" s="2">
        <f>INDEX(EquitySolution!$V$13:$BT$173,ROW(66:66),(1+EquitySolution!$CB$12)+6)</f>
        <v>0.87574054385340316</v>
      </c>
      <c r="W70" s="2">
        <f>INDEX(EquitySolution!$V$13:$BT$173,ROW(66:66),(1+EquitySolution!$CB$12)+6)</f>
        <v>0.87574054385340316</v>
      </c>
      <c r="X70" s="2">
        <f>INDEX(EquitySolution!$V$13:$BT$173,ROW(66:66),(1+EquitySolution!$CB$12)+6)</f>
        <v>0.87574054385340316</v>
      </c>
      <c r="Y70" s="567">
        <f>INDEX(EquitySolution!$V$13:$BT$173,ROW(66:66),(1+EquitySolution!$CB$12)+7)</f>
        <v>0.87805142659083335</v>
      </c>
      <c r="Z70" s="372">
        <f>INDEX(EquitySolution!$V$13:$BT$173,ROW(66:66),(1+EquitySolution!$CB$12)+8)</f>
        <v>0.87922741319242603</v>
      </c>
      <c r="AA70" s="372">
        <f>INDEX(EquitySolution!$V$13:$BT$173,ROW(66:66),(1+EquitySolution!$CB$12)+9)</f>
        <v>0.88198714686694246</v>
      </c>
      <c r="AB70" s="371">
        <f>INDEX(EquitySolution!$V$13:$BT$173,ROW(66:66),(1+EquitySolution!$CB$12)+10)</f>
        <v>0.8822344107639073</v>
      </c>
      <c r="AS70" s="60" t="s">
        <v>65</v>
      </c>
      <c r="AT70" s="600">
        <v>0</v>
      </c>
      <c r="AU70" s="600">
        <f>MAX(-(AdjBaseCC!$BU$1),(IniBaseCC!DW72-AF$9+IniBaseCC!DK72-AdjBaseCC!AF$7))</f>
        <v>3943.783145166507</v>
      </c>
      <c r="AV70" s="600">
        <f>MAX(-(AdjBaseCC!$BU$1),(IniBaseCC!DX72-AG$9+IniBaseCC!DL72-AdjBaseCC!AG$7))</f>
        <v>1485.1821629728292</v>
      </c>
      <c r="AW70" s="600">
        <f>MAX(-(AdjBaseCC!$BU$1),(IniBaseCC!DY72-AH$9+IniBaseCC!DM72-AdjBaseCC!AH$7))</f>
        <v>2925.5780928596014</v>
      </c>
      <c r="AX70" s="600">
        <f>MAX(-(AdjBaseCC!$BU$1),(IniBaseCC!DZ72-AI$9+IniBaseCC!DN72-AdjBaseCC!AI$7))</f>
        <v>5806.8613569979643</v>
      </c>
      <c r="AY70" s="600">
        <f>MAX(-(AdjBaseCC!$BU$1),(IniBaseCC!EA72-AJ$9+IniBaseCC!DO72-AdjBaseCC!AJ$7))</f>
        <v>190.96217004065784</v>
      </c>
      <c r="AZ70" s="600">
        <f>MAX(-(AdjBaseCC!$BU$1),(IniBaseCC!EB72-AK$9+IniBaseCC!DP72-AdjBaseCC!AK$7))</f>
        <v>-309.44139322565843</v>
      </c>
      <c r="BA70" s="601">
        <f>MAX(-(AdjBaseCC!$BU$1),(IniBaseCC!EC72-AL$9+IniBaseCC!DQ72-AdjBaseCC!AL$7))</f>
        <v>-1833.6686994991214</v>
      </c>
      <c r="BB70" s="600">
        <f>MAX(-(AdjBaseCC!$BU$1),(IniBaseCC!ED72-AM$9+IniBaseCC!DR72-AdjBaseCC!AM$7))</f>
        <v>-3077.7672957492359</v>
      </c>
      <c r="BC70" s="600">
        <f>MAX(-(AdjBaseCC!$BU$1),(IniBaseCC!EE72-AN$9+IniBaseCC!DS72-AdjBaseCC!AN$7))</f>
        <v>-3120.4840997643837</v>
      </c>
      <c r="BD70" s="600">
        <f>MAX(-(AdjBaseCC!$BU$1),(IniBaseCC!EF72-AO$9+IniBaseCC!DT72-AdjBaseCC!AO$7))</f>
        <v>-3161.6792799331811</v>
      </c>
      <c r="BE70" s="601">
        <f>MAX(-(AdjBaseCC!$BU$1),(IniBaseCC!EG72-AP$9+IniBaseCC!DU72-AdjBaseCC!AP$7))</f>
        <v>-3201.4327166405228</v>
      </c>
      <c r="BF70" s="600">
        <f>MAX((AdjBaseCC!AF$7+AdjBaseCC!AF$9)*IniBaseCC!CJ72-IniBaseCC!AA72,0)</f>
        <v>0</v>
      </c>
      <c r="BG70" s="600">
        <f>MAX((AdjBaseCC!AG$7+AdjBaseCC!AG$9)*IniBaseCC!CK72-IniBaseCC!AB72,0)</f>
        <v>0</v>
      </c>
      <c r="BH70" s="600">
        <f>MAX((AdjBaseCC!AH$7+AdjBaseCC!AH$9)*IniBaseCC!CL72-IniBaseCC!AC72,0)</f>
        <v>0</v>
      </c>
      <c r="BI70" s="600">
        <f>MAX((AdjBaseCC!AI$7+AdjBaseCC!AI$9)*IniBaseCC!CM72-IniBaseCC!AD72,0)</f>
        <v>0</v>
      </c>
      <c r="BJ70" s="600">
        <f>MAX((AdjBaseCC!AJ$7+AdjBaseCC!AJ$9)*IniBaseCC!CN72-IniBaseCC!AE72,0)</f>
        <v>0</v>
      </c>
      <c r="BK70" s="600">
        <f>MAX((AdjBaseCC!AK$7+AdjBaseCC!AK$9)*IniBaseCC!CO72-IniBaseCC!AF72,0)</f>
        <v>109542.25320188329</v>
      </c>
      <c r="BL70" s="600">
        <f>MAX((AdjBaseCC!AL$7+AdjBaseCC!AL$9)*IniBaseCC!CP72-IniBaseCC!AG72,0)</f>
        <v>718798.13020365685</v>
      </c>
      <c r="BM70" s="600">
        <f>MAX((AdjBaseCC!AM$7+AdjBaseCC!AM$9)*IniBaseCC!CQ72-IniBaseCC!AH72,0)</f>
        <v>1280351.195031682</v>
      </c>
      <c r="BN70" s="603">
        <f>MAX((AdjBaseCC!AN$7+AdjBaseCC!AN$9)*IniBaseCC!CR72-IniBaseCC!AI72,0)</f>
        <v>1322095.7005494349</v>
      </c>
      <c r="BO70" s="600">
        <f>MAX((AdjBaseCC!AO$7+AdjBaseCC!AO$9)*IniBaseCC!CS72-IniBaseCC!AJ72,0)</f>
        <v>1363840.2060671765</v>
      </c>
      <c r="BP70" s="600">
        <f>MAX((AdjBaseCC!AP$7+AdjBaseCC!AP$9)*IniBaseCC!CT72-IniBaseCC!AK72,0)</f>
        <v>1405584.7115849163</v>
      </c>
      <c r="BQ70" s="600">
        <f>MAX((AdjBaseCC!AQ$7+AdjBaseCC!AQ$9)*IniBaseCC!CU72-IniBaseCC!AL72,0)</f>
        <v>1447329.2171026506</v>
      </c>
      <c r="BR70" s="603">
        <f>IFERROR(BF70/SUM(BF$5:BF$182)*BR$4/IniBaseCC!CK72,0)</f>
        <v>0</v>
      </c>
      <c r="BS70" s="600">
        <f>IFERROR(BG70/SUM(BG$5:BG$182)*BS$4/IniBaseCC!CL72,0)</f>
        <v>0</v>
      </c>
      <c r="BT70" s="600">
        <f>IFERROR(BH70/SUM(BH$5:BH$182)*BT$4/IniBaseCC!CM72,0)</f>
        <v>0</v>
      </c>
      <c r="BU70" s="600">
        <f>IFERROR(BI70/SUM(BI$5:BI$182)*BU$4/IniBaseCC!CN72,0)</f>
        <v>0</v>
      </c>
      <c r="BV70" s="600">
        <f>IFERROR(BJ70/SUM(BJ$5:BJ$182)*BV$4/IniBaseCC!CO72,0)</f>
        <v>0</v>
      </c>
      <c r="BW70" s="600">
        <f>IFERROR(BK70/SUM(BK$5:BK$182)*BW$4/IniBaseCC!CP72,0)</f>
        <v>74.576038184620742</v>
      </c>
      <c r="BX70" s="600">
        <f>IFERROR(BL70/SUM(BL$5:BL$182)*BX$4/IniBaseCC!CQ72,0)</f>
        <v>84.263861941719469</v>
      </c>
      <c r="BY70" s="603">
        <f>IFERROR(BM70/SUM(BM$5:BM$182)*BY$4/IniBaseCC!CR72,0)</f>
        <v>108.46669528445618</v>
      </c>
      <c r="BZ70" s="600">
        <f>IFERROR(BN70/SUM(BN$5:BN$182)*BZ$4/IniBaseCC!CS72,0)</f>
        <v>970.11001406439402</v>
      </c>
      <c r="CA70" s="600">
        <f>IFERROR(BO70/SUM(BO$5:BO$182)*CA$4/IniBaseCC!CT72,0)</f>
        <v>933.50447730170231</v>
      </c>
      <c r="CB70" s="600">
        <f>IFERROR(BP70/SUM(BP$5:BP$182)*CB$4/IniBaseCC!CU72,0)</f>
        <v>773.24543817140238</v>
      </c>
      <c r="CC70" s="603">
        <f>(IniBaseCC!CW72+AT70)*P70</f>
        <v>19924.46603559293</v>
      </c>
      <c r="CD70" s="600">
        <f>((IniBaseCC!CX72+AU70)-(BR70/Q70))*Q70</f>
        <v>23206.384252300446</v>
      </c>
      <c r="CE70" s="600">
        <f>((IniBaseCC!CY72+AV70)-(BS70/R70))*R70</f>
        <v>22909.199533100258</v>
      </c>
      <c r="CF70" s="600">
        <f>((IniBaseCC!CZ72+AW70)-(BT70/S70))*S70</f>
        <v>24643.344585744402</v>
      </c>
      <c r="CG70" s="600">
        <f>((IniBaseCC!DA72+AX70)-(BU70/T70))*T70</f>
        <v>27021.820222777147</v>
      </c>
      <c r="CH70" s="600">
        <f>((IniBaseCC!DB72+AY70)-(BV70/U70))*U70</f>
        <v>23013.154568903134</v>
      </c>
      <c r="CI70" s="600">
        <f>((IniBaseCC!DC72+AZ70)-(BW70/V70))*V70</f>
        <v>22843.480637790188</v>
      </c>
      <c r="CJ70" s="601">
        <f>((IniBaseCC!DD72+BA70)-(BX70/W70))*W70</f>
        <v>21894.960046448825</v>
      </c>
      <c r="CK70" s="600">
        <f>((IniBaseCC!DE72+BB70)-(BY70/Y70))*Y70</f>
        <v>21029.061320671208</v>
      </c>
      <c r="CL70" s="600">
        <f>((IniBaseCC!DF72+BC70)-(BZ70/Z70))*Z70</f>
        <v>20486.423767401691</v>
      </c>
      <c r="CM70" s="600">
        <f>((IniBaseCC!DG72+BD70)-(CA70/AA70))*AA70</f>
        <v>20871.598407302892</v>
      </c>
      <c r="CN70" s="601">
        <f>((IniBaseCC!DH72+BE70)-(CB70/AB70))*AB70</f>
        <v>21309.425400441549</v>
      </c>
      <c r="CO70" s="600">
        <f>CC70*IniBaseCC!CJ72</f>
        <v>6017188.7427490652</v>
      </c>
      <c r="CP70" s="600">
        <f>IniBaseCC!CJ72*CD70</f>
        <v>7008328.0441947347</v>
      </c>
      <c r="CQ70" s="600">
        <f>IniBaseCC!CK72*CE70</f>
        <v>7376762.2496582828</v>
      </c>
      <c r="CR70" s="600">
        <f>IniBaseCC!CL72*CF70</f>
        <v>7738010.1999237426</v>
      </c>
      <c r="CS70" s="600">
        <f>IniBaseCC!CM72*CG70</f>
        <v>9025287.9544075672</v>
      </c>
      <c r="CT70" s="600">
        <f>IniBaseCC!CN72*CH70</f>
        <v>7916525.1717026783</v>
      </c>
      <c r="CU70" s="600">
        <f>IniBaseCC!CO72*CI70</f>
        <v>8086592.1457777265</v>
      </c>
      <c r="CV70" s="601">
        <f>IniBaseCC!CP72*CJ70</f>
        <v>8582824.3382079396</v>
      </c>
      <c r="CW70" s="600">
        <f>IniBaseCC!CQ72*CK70</f>
        <v>8748089.5093992222</v>
      </c>
      <c r="CX70" s="600">
        <f>IniBaseCC!CR72*CL70</f>
        <v>8679747.0894213486</v>
      </c>
      <c r="CY70" s="600">
        <f>IniBaseCC!CS72*CM70</f>
        <v>9003293.0453872252</v>
      </c>
      <c r="CZ70" s="600">
        <f>IniBaseCC!CT72*CN70</f>
        <v>9355874.4495341908</v>
      </c>
      <c r="DA70" s="603">
        <f t="shared" ref="DA70:DA133" si="27">CC70</f>
        <v>19924.46603559293</v>
      </c>
      <c r="DB70" s="600">
        <f t="shared" ref="DB70:DB133" si="28">CD70</f>
        <v>23206.384252300446</v>
      </c>
      <c r="DC70" s="600">
        <f>IF(IniBaseCC!EI72&gt;IniBaseCC!EJ72,MIN((AdjBaseCC!DB70-(AdjBaseCC!$DG$1*(IniBaseCC!EI72-IniBaseCC!EJ72))),AdjBaseCC!CE70),MAX((AdjBaseCC!DB70-(AdjBaseCC!$DG$1*(IniBaseCC!EI72-IniBaseCC!EJ72))),AdjBaseCC!CE70))</f>
        <v>22909.199533100258</v>
      </c>
      <c r="DD70" s="600">
        <f>IF(IniBaseCC!EJ72&gt;IniBaseCC!EK72,MIN((AdjBaseCC!DC70-(AdjBaseCC!$DG$1*(IniBaseCC!EJ72-IniBaseCC!EK72))),AdjBaseCC!CF70),MAX((AdjBaseCC!DC70-(AdjBaseCC!$DG$1*(IniBaseCC!EJ72-IniBaseCC!EK72))),AdjBaseCC!CF70))</f>
        <v>24643.344585744402</v>
      </c>
      <c r="DE70" s="600">
        <f>IF(IniBaseCC!EK72&gt;IniBaseCC!EL72,MIN((AdjBaseCC!DD70-(AdjBaseCC!$DG$1*(IniBaseCC!EK72-IniBaseCC!EL72))),AdjBaseCC!CG70),MAX((AdjBaseCC!DD70-(AdjBaseCC!$DG$1*(IniBaseCC!EK72-IniBaseCC!EL72))),AdjBaseCC!CG70))</f>
        <v>27021.820222777147</v>
      </c>
      <c r="DF70" s="600">
        <f>IF(IniBaseCC!EL72&gt;IniBaseCC!EM72,MIN((AdjBaseCC!DE70-(AdjBaseCC!$DG$1*(IniBaseCC!EL72-IniBaseCC!EM72))),AdjBaseCC!CH70),MAX((AdjBaseCC!DE70-(AdjBaseCC!$DG$1*(IniBaseCC!EL72-IniBaseCC!EM72))),AdjBaseCC!CH70))</f>
        <v>23013.154568903134</v>
      </c>
      <c r="DG70" s="600">
        <f>IF(IniBaseCC!EM72&gt;IniBaseCC!EN72,MIN((AdjBaseCC!DF70-(AdjBaseCC!$DG$1*(IniBaseCC!EM72-IniBaseCC!EN72))),AdjBaseCC!CI70),MAX((AdjBaseCC!DF70-(AdjBaseCC!$DG$1*(IniBaseCC!EM72-IniBaseCC!EN72))),AdjBaseCC!CI70))</f>
        <v>22843.480637790188</v>
      </c>
      <c r="DH70" s="600">
        <f>IF(IniBaseCC!EN72&gt;IniBaseCC!EO72,MIN((AdjBaseCC!DG70-(AdjBaseCC!$DG$1*(IniBaseCC!EN72-IniBaseCC!EO72))),AdjBaseCC!CJ70),MAX((AdjBaseCC!DG70-(AdjBaseCC!$DG$1*(IniBaseCC!EN72-IniBaseCC!EO72))),AdjBaseCC!CJ70))</f>
        <v>21894.960046448825</v>
      </c>
      <c r="DI70" s="603">
        <f>IF(IniBaseCC!EO72&gt;IniBaseCC!EP72,MIN((AdjBaseCC!DH70-(AdjBaseCC!$DG$1*(IniBaseCC!EO72-IniBaseCC!EP72))),AdjBaseCC!CK70),MAX((AdjBaseCC!DH70-(AdjBaseCC!$DG$1*(IniBaseCC!EO72-IniBaseCC!EP72))),AdjBaseCC!CK70))</f>
        <v>21029.061320671208</v>
      </c>
      <c r="DJ70" s="600">
        <f>IF(IniBaseCC!EP72&gt;IniBaseCC!EQ72,MIN((AdjBaseCC!DI70-(AdjBaseCC!$DG$1*(IniBaseCC!EP72-IniBaseCC!EQ72))),AdjBaseCC!CL70),MAX((AdjBaseCC!DI70-(AdjBaseCC!$DG$1*(IniBaseCC!EP72-IniBaseCC!EQ72))),AdjBaseCC!CL70))</f>
        <v>21050.590454028956</v>
      </c>
      <c r="DK70" s="600">
        <f>IF(IniBaseCC!EQ72&gt;IniBaseCC!ER72,MIN((AdjBaseCC!DJ70-(AdjBaseCC!$DG$1*(IniBaseCC!EQ72-IniBaseCC!ER72))),AdjBaseCC!CM70),MAX((AdjBaseCC!DJ70-(AdjBaseCC!$DG$1*(IniBaseCC!EQ72-IniBaseCC!ER72))),AdjBaseCC!CM70))</f>
        <v>21071.352693807861</v>
      </c>
      <c r="DL70" s="600">
        <f>IF(IniBaseCC!ER72&gt;IniBaseCC!ES72,MIN((AdjBaseCC!DK70-(AdjBaseCC!$DG$1*(IniBaseCC!ER72-IniBaseCC!ES72))),AdjBaseCC!CN70),MAX((AdjBaseCC!DK70-(AdjBaseCC!$DG$1*(IniBaseCC!ER72-IniBaseCC!ES72))),AdjBaseCC!CN70))</f>
        <v>21309.425400441549</v>
      </c>
      <c r="DM70" s="603">
        <f>DA70*IniBaseCC!CJ72</f>
        <v>6017188.7427490652</v>
      </c>
      <c r="DN70" s="600">
        <f>DB70*IniBaseCC!CJ72</f>
        <v>7008328.0441947347</v>
      </c>
      <c r="DO70" s="600">
        <f>DC70*IniBaseCC!CK72</f>
        <v>7376762.2496582828</v>
      </c>
      <c r="DP70" s="600">
        <f>DD70*IniBaseCC!CL72</f>
        <v>7738010.1999237426</v>
      </c>
      <c r="DQ70" s="600">
        <f>DE70*IniBaseCC!CM72</f>
        <v>9025287.9544075672</v>
      </c>
      <c r="DR70" s="600">
        <f>DF70*IniBaseCC!CN72</f>
        <v>7916525.1717026783</v>
      </c>
      <c r="DS70" s="600">
        <f>DG70*IniBaseCC!CO72</f>
        <v>8086592.1457777265</v>
      </c>
      <c r="DT70" s="600">
        <f>DH70*IniBaseCC!CP72</f>
        <v>8582824.3382079396</v>
      </c>
      <c r="DU70" s="603">
        <f>DI70*IniBaseCC!CQ72</f>
        <v>8748089.5093992222</v>
      </c>
      <c r="DV70" s="600">
        <f>DJ70*IniBaseCC!CR72</f>
        <v>8918774.8578497935</v>
      </c>
      <c r="DW70" s="600">
        <f>DK70*IniBaseCC!CS72</f>
        <v>9089460.2063003648</v>
      </c>
      <c r="DX70" s="601">
        <f>DL70*IniBaseCC!CT72</f>
        <v>9355874.4495341908</v>
      </c>
      <c r="DZ70" s="60" t="s">
        <v>65</v>
      </c>
      <c r="EA70" s="68">
        <f t="shared" ref="EA70:EA133" si="29">IFERROR(AVERAGE(EC70:EG70),"")</f>
        <v>0.82971115464980927</v>
      </c>
      <c r="EB70" s="373">
        <f>IFERROR(AdjBaseCC!CO70/IniBaseCC!AA72,"")</f>
        <v>0.69470050800895922</v>
      </c>
      <c r="EC70" s="373">
        <f>IFERROR(AdjBaseCC!CP70/IniBaseCC!AB72,"")</f>
        <v>0.79638752032292348</v>
      </c>
      <c r="ED70" s="373">
        <f>IFERROR(AdjBaseCC!CQ70/IniBaseCC!AC72,"")</f>
        <v>0.81364943954416102</v>
      </c>
      <c r="EE70" s="373">
        <f>IFERROR(AdjBaseCC!CR70/IniBaseCC!AD72,"")</f>
        <v>0.72911721716204192</v>
      </c>
      <c r="EF70" s="373">
        <f>IFERROR(AdjBaseCC!CS70/IniBaseCC!AE72,"")</f>
        <v>0.97411557492653267</v>
      </c>
      <c r="EG70" s="373">
        <f>IFERROR(AdjBaseCC!CT70/IniBaseCC!AF72,"")</f>
        <v>0.83528602129338758</v>
      </c>
      <c r="EH70" s="374">
        <f t="shared" ref="EH70:EH133" si="30">IFERROR(AVERAGE(EI70:EM70),"")</f>
        <v>0.81277065858453335</v>
      </c>
      <c r="EI70" s="373">
        <f>IFERROR(CU70/IniBaseCC!AG72,"")</f>
        <v>0.80477040303622105</v>
      </c>
      <c r="EJ70" s="373">
        <f>IFERROR(CW70/IniBaseCC!AI72,"")</f>
        <v>0.83178461904744683</v>
      </c>
      <c r="EK70" s="373">
        <f>IFERROR(CX70/IniBaseCC!AJ72,"")</f>
        <v>0.80164769707554839</v>
      </c>
      <c r="EL70" s="373">
        <f>IFERROR(CY70/IniBaseCC!AK72,"")</f>
        <v>0.80837547634260554</v>
      </c>
      <c r="EM70" s="375">
        <f>IFERROR(CZ70/IniBaseCC!AL72,"")</f>
        <v>0.81727509742084503</v>
      </c>
      <c r="FH70" s="196"/>
    </row>
    <row r="71" spans="1:164" s="118" customFormat="1" x14ac:dyDescent="0.25">
      <c r="A71" s="107">
        <v>73</v>
      </c>
      <c r="B71" s="60" t="s">
        <v>66</v>
      </c>
      <c r="C71" s="157">
        <v>246.73722319999999</v>
      </c>
      <c r="D71" s="158">
        <v>246.60142680000001</v>
      </c>
      <c r="E71" s="158">
        <v>240.1297289</v>
      </c>
      <c r="F71" s="158">
        <v>232.5393741</v>
      </c>
      <c r="G71" s="158">
        <v>232.69234030000001</v>
      </c>
      <c r="H71" s="158">
        <v>232.2947188</v>
      </c>
      <c r="I71" s="158">
        <v>232.15624940000001</v>
      </c>
      <c r="J71" s="158">
        <v>231.44289711582618</v>
      </c>
      <c r="K71" s="158">
        <v>237.24179202396181</v>
      </c>
      <c r="L71" s="157">
        <f t="shared" si="26"/>
        <v>228.5665616219203</v>
      </c>
      <c r="M71" s="158">
        <f t="shared" si="26"/>
        <v>226.90574615430887</v>
      </c>
      <c r="N71" s="159">
        <f t="shared" si="26"/>
        <v>225.2449306866979</v>
      </c>
      <c r="O71" s="158"/>
      <c r="P71" s="564">
        <f>INDEX(EquitySolution!$V$13:$BT$173,ROW(67:67),(1+EquitySolution!$CB$12))</f>
        <v>0.83750964732834443</v>
      </c>
      <c r="Q71" s="69">
        <f>INDEX(EquitySolution!$V$13:$BT$173,ROW(67:67),(1+EquitySolution!$CB$12))</f>
        <v>0.83750964732834443</v>
      </c>
      <c r="R71" s="300">
        <f>INDEX(EquitySolution!$V$13:$BT$173,ROW(67:67),(1+EquitySolution!$CB$12)+2)</f>
        <v>0.87652000296640409</v>
      </c>
      <c r="S71" s="300">
        <f>INDEX(EquitySolution!$V$13:$BT$173,ROW(67:67),(1+EquitySolution!$CB$12)+3)</f>
        <v>0.87658796246944015</v>
      </c>
      <c r="T71" s="300">
        <f>INDEX(EquitySolution!$V$13:$BT$173,ROW(67:67),(1+EquitySolution!$CB$12)+4)</f>
        <v>0.87982673296028968</v>
      </c>
      <c r="U71" s="300">
        <f>INDEX(EquitySolution!$V$13:$BT$173,ROW(67:67),(1+EquitySolution!$CB$12)+5)</f>
        <v>0.88362533690027256</v>
      </c>
      <c r="V71" s="2">
        <f>INDEX(EquitySolution!$V$13:$BT$173,ROW(67:67),(1+EquitySolution!$CB$12)+6)</f>
        <v>0.88354878474621457</v>
      </c>
      <c r="W71" s="2">
        <f>INDEX(EquitySolution!$V$13:$BT$173,ROW(67:67),(1+EquitySolution!$CB$12)+6)</f>
        <v>0.88354878474621457</v>
      </c>
      <c r="X71" s="2">
        <f>INDEX(EquitySolution!$V$13:$BT$173,ROW(67:67),(1+EquitySolution!$CB$12)+6)</f>
        <v>0.88354878474621457</v>
      </c>
      <c r="Y71" s="567">
        <f>INDEX(EquitySolution!$V$13:$BT$173,ROW(67:67),(1+EquitySolution!$CB$12)+7)</f>
        <v>0.88374777499585644</v>
      </c>
      <c r="Z71" s="372">
        <f>INDEX(EquitySolution!$V$13:$BT$173,ROW(67:67),(1+EquitySolution!$CB$12)+8)</f>
        <v>0.88381707220557404</v>
      </c>
      <c r="AA71" s="372">
        <f>INDEX(EquitySolution!$V$13:$BT$173,ROW(67:67),(1+EquitySolution!$CB$12)+9)</f>
        <v>0.88680093597147436</v>
      </c>
      <c r="AB71" s="371">
        <f>INDEX(EquitySolution!$V$13:$BT$173,ROW(67:67),(1+EquitySolution!$CB$12)+10)</f>
        <v>0.88127200510958903</v>
      </c>
      <c r="AS71" s="60" t="s">
        <v>66</v>
      </c>
      <c r="AT71" s="600">
        <v>0</v>
      </c>
      <c r="AU71" s="600">
        <f>MAX(-(AdjBaseCC!$BU$1),(IniBaseCC!DW73-AF$9+IniBaseCC!DK73-AdjBaseCC!AF$7))</f>
        <v>-1148.7349839725657</v>
      </c>
      <c r="AV71" s="600">
        <f>MAX(-(AdjBaseCC!$BU$1),(IniBaseCC!DX73-AG$9+IniBaseCC!DL73-AdjBaseCC!AG$7))</f>
        <v>-2272.0502578537935</v>
      </c>
      <c r="AW71" s="600">
        <f>MAX(-(AdjBaseCC!$BU$1),(IniBaseCC!DY73-AH$9+IniBaseCC!DM73-AdjBaseCC!AH$7))</f>
        <v>844.80624112143914</v>
      </c>
      <c r="AX71" s="600">
        <f>MAX(-(AdjBaseCC!$BU$1),(IniBaseCC!DZ73-AI$9+IniBaseCC!DN73-AdjBaseCC!AI$7))</f>
        <v>1940.2006783552483</v>
      </c>
      <c r="AY71" s="600">
        <f>MAX(-(AdjBaseCC!$BU$1),(IniBaseCC!EA73-AJ$9+IniBaseCC!DO73-AdjBaseCC!AJ$7))</f>
        <v>961.87933830331531</v>
      </c>
      <c r="AZ71" s="600">
        <f>MAX(-(AdjBaseCC!$BU$1),(IniBaseCC!EB73-AK$9+IniBaseCC!DP73-AdjBaseCC!AK$7))</f>
        <v>1675.3151039494846</v>
      </c>
      <c r="BA71" s="601">
        <f>MAX(-(AdjBaseCC!$BU$1),(IniBaseCC!EC73-AL$9+IniBaseCC!DQ73-AdjBaseCC!AL$7))</f>
        <v>22002.148477371626</v>
      </c>
      <c r="BB71" s="600">
        <f>MAX(-(AdjBaseCC!$BU$1),(IniBaseCC!ED73-AM$9+IniBaseCC!DR73-AdjBaseCC!AM$7))</f>
        <v>25007.022196009006</v>
      </c>
      <c r="BC71" s="600">
        <f>MAX(-(AdjBaseCC!$BU$1),(IniBaseCC!EE73-AN$9+IniBaseCC!DS73-AdjBaseCC!AN$7))</f>
        <v>25276.354994545949</v>
      </c>
      <c r="BD71" s="600">
        <f>MAX(-(AdjBaseCC!$BU$1),(IniBaseCC!EF73-AO$9+IniBaseCC!DT73-AdjBaseCC!AO$7))</f>
        <v>25536.093835428524</v>
      </c>
      <c r="BE71" s="601">
        <f>MAX(-(AdjBaseCC!$BU$1),(IniBaseCC!EG73-AP$9+IniBaseCC!DU73-AdjBaseCC!AP$7))</f>
        <v>25786.742370746404</v>
      </c>
      <c r="BF71" s="600">
        <f>MAX((AdjBaseCC!AF$7+AdjBaseCC!AF$9)*IniBaseCC!CJ73-IniBaseCC!AA73,0)</f>
        <v>91898.798717805184</v>
      </c>
      <c r="BG71" s="600">
        <f>MAX((AdjBaseCC!AG$7+AdjBaseCC!AG$9)*IniBaseCC!CK73-IniBaseCC!AB73,0)</f>
        <v>184036.07088615745</v>
      </c>
      <c r="BH71" s="600">
        <f>MAX((AdjBaseCC!AH$7+AdjBaseCC!AH$9)*IniBaseCC!CL73-IniBaseCC!AC73,0)</f>
        <v>0</v>
      </c>
      <c r="BI71" s="600">
        <f>MAX((AdjBaseCC!AI$7+AdjBaseCC!AI$9)*IniBaseCC!CM73-IniBaseCC!AD73,0)</f>
        <v>0</v>
      </c>
      <c r="BJ71" s="600">
        <f>MAX((AdjBaseCC!AJ$7+AdjBaseCC!AJ$9)*IniBaseCC!CN73-IniBaseCC!AE73,0)</f>
        <v>0</v>
      </c>
      <c r="BK71" s="600">
        <f>MAX((AdjBaseCC!AK$7+AdjBaseCC!AK$9)*IniBaseCC!CO73-IniBaseCC!AF73,0)</f>
        <v>0</v>
      </c>
      <c r="BL71" s="600">
        <f>MAX((AdjBaseCC!AL$7+AdjBaseCC!AL$9)*IniBaseCC!CP73-IniBaseCC!AG73,0)</f>
        <v>0</v>
      </c>
      <c r="BM71" s="600">
        <f>MAX((AdjBaseCC!AM$7+AdjBaseCC!AM$9)*IniBaseCC!CQ73-IniBaseCC!AH73,0)</f>
        <v>0</v>
      </c>
      <c r="BN71" s="603">
        <f>MAX((AdjBaseCC!AN$7+AdjBaseCC!AN$9)*IniBaseCC!CR73-IniBaseCC!AI73,0)</f>
        <v>0</v>
      </c>
      <c r="BO71" s="600">
        <f>MAX((AdjBaseCC!AO$7+AdjBaseCC!AO$9)*IniBaseCC!CS73-IniBaseCC!AJ73,0)</f>
        <v>0</v>
      </c>
      <c r="BP71" s="600">
        <f>MAX((AdjBaseCC!AP$7+AdjBaseCC!AP$9)*IniBaseCC!CT73-IniBaseCC!AK73,0)</f>
        <v>0</v>
      </c>
      <c r="BQ71" s="600">
        <f>MAX((AdjBaseCC!AQ$7+AdjBaseCC!AQ$9)*IniBaseCC!CU73-IniBaseCC!AL73,0)</f>
        <v>0</v>
      </c>
      <c r="BR71" s="603">
        <f>IFERROR(BF71/SUM(BF$5:BF$182)*BR$4/IniBaseCC!CK73,0)</f>
        <v>1214.1986742797378</v>
      </c>
      <c r="BS71" s="600">
        <f>IFERROR(BG71/SUM(BG$5:BG$182)*BS$4/IniBaseCC!CL73,0)</f>
        <v>926.76548389901382</v>
      </c>
      <c r="BT71" s="600">
        <f>IFERROR(BH71/SUM(BH$5:BH$182)*BT$4/IniBaseCC!CM73,0)</f>
        <v>0</v>
      </c>
      <c r="BU71" s="600">
        <f>IFERROR(BI71/SUM(BI$5:BI$182)*BU$4/IniBaseCC!CN73,0)</f>
        <v>0</v>
      </c>
      <c r="BV71" s="600">
        <f>IFERROR(BJ71/SUM(BJ$5:BJ$182)*BV$4/IniBaseCC!CO73,0)</f>
        <v>0</v>
      </c>
      <c r="BW71" s="600">
        <f>IFERROR(BK71/SUM(BK$5:BK$182)*BW$4/IniBaseCC!CP73,0)</f>
        <v>0</v>
      </c>
      <c r="BX71" s="600">
        <f>IFERROR(BL71/SUM(BL$5:BL$182)*BX$4/IniBaseCC!CQ73,0)</f>
        <v>0</v>
      </c>
      <c r="BY71" s="603">
        <f>IFERROR(BM71/SUM(BM$5:BM$182)*BY$4/IniBaseCC!CR73,0)</f>
        <v>0</v>
      </c>
      <c r="BZ71" s="600">
        <f>IFERROR(BN71/SUM(BN$5:BN$182)*BZ$4/IniBaseCC!CS73,0)</f>
        <v>0</v>
      </c>
      <c r="CA71" s="600">
        <f>IFERROR(BO71/SUM(BO$5:BO$182)*CA$4/IniBaseCC!CT73,0)</f>
        <v>0</v>
      </c>
      <c r="CB71" s="600">
        <f>IFERROR(BP71/SUM(BP$5:BP$182)*CB$4/IniBaseCC!CU73,0)</f>
        <v>0</v>
      </c>
      <c r="CC71" s="603">
        <f>(IniBaseCC!CW73+AT71)*P71</f>
        <v>20052.188653706919</v>
      </c>
      <c r="CD71" s="600">
        <f>((IniBaseCC!CX73+AU71)-(BR71/Q71))*Q71</f>
        <v>17875.913348126589</v>
      </c>
      <c r="CE71" s="600">
        <f>((IniBaseCC!CY73+AV71)-(BS71/R71))*R71</f>
        <v>19023.470712044367</v>
      </c>
      <c r="CF71" s="600">
        <f>((IniBaseCC!CZ73+AW71)-(BT71/S71))*S71</f>
        <v>22783.477965198457</v>
      </c>
      <c r="CG71" s="600">
        <f>((IniBaseCC!DA73+AX71)-(BU71/T71))*T71</f>
        <v>23907.200290057805</v>
      </c>
      <c r="CH71" s="600">
        <f>((IniBaseCC!DB73+AY71)-(BV71/U71))*U71</f>
        <v>23866.721632095916</v>
      </c>
      <c r="CI71" s="600">
        <f>((IniBaseCC!DC73+AZ71)-(BW71/V71))*V71</f>
        <v>24876.026877176297</v>
      </c>
      <c r="CJ71" s="601">
        <f>((IniBaseCC!DD73+BA71)-(BX71/W71))*W71</f>
        <v>43235.301437436465</v>
      </c>
      <c r="CK71" s="600">
        <f>((IniBaseCC!DE73+BB71)-(BY71/Y71))*Y71</f>
        <v>46094.527707379188</v>
      </c>
      <c r="CL71" s="600">
        <f>((IniBaseCC!DF73+BC71)-(BZ71/Z71))*Z71</f>
        <v>46666.150319142667</v>
      </c>
      <c r="CM71" s="600">
        <f>((IniBaseCC!DG73+BD71)-(CA71/AA71))*AA71</f>
        <v>47373.324803398777</v>
      </c>
      <c r="CN71" s="601">
        <f>((IniBaseCC!DH73+BE71)-(CB71/AB71))*AB71</f>
        <v>47605.048634059247</v>
      </c>
      <c r="CO71" s="600">
        <f>CC71*IniBaseCC!CJ73</f>
        <v>1604175.0922965535</v>
      </c>
      <c r="CP71" s="600">
        <f>IniBaseCC!CJ73*CD71</f>
        <v>1430073.0678501271</v>
      </c>
      <c r="CQ71" s="600">
        <f>IniBaseCC!CK73*CE71</f>
        <v>1540901.1276755938</v>
      </c>
      <c r="CR71" s="600">
        <f>IniBaseCC!CL73*CF71</f>
        <v>1891028.671111472</v>
      </c>
      <c r="CS71" s="600">
        <f>IniBaseCC!CM73*CG71</f>
        <v>1936483.2234946822</v>
      </c>
      <c r="CT71" s="600">
        <f>IniBaseCC!CN73*CH71</f>
        <v>2028671.3387281529</v>
      </c>
      <c r="CU71" s="600">
        <f>IniBaseCC!CO73*CI71</f>
        <v>1741321.8814023407</v>
      </c>
      <c r="CV71" s="601">
        <f>IniBaseCC!CP73*CJ71</f>
        <v>2075294.4689969504</v>
      </c>
      <c r="CW71" s="600">
        <f>IniBaseCC!CQ73*CK71</f>
        <v>2581293.5516132344</v>
      </c>
      <c r="CX71" s="600">
        <f>IniBaseCC!CR73*CL71</f>
        <v>2661568.1504694829</v>
      </c>
      <c r="CY71" s="600">
        <f>IniBaseCC!CS73*CM71</f>
        <v>2750896.4223791594</v>
      </c>
      <c r="CZ71" s="600">
        <f>IniBaseCC!CT73*CN71</f>
        <v>2813587.0437813494</v>
      </c>
      <c r="DA71" s="603">
        <f t="shared" si="27"/>
        <v>20052.188653706919</v>
      </c>
      <c r="DB71" s="600">
        <f t="shared" si="28"/>
        <v>17875.913348126589</v>
      </c>
      <c r="DC71" s="600">
        <f>IF(IniBaseCC!EI73&gt;IniBaseCC!EJ73,MIN((AdjBaseCC!DB71-(AdjBaseCC!$DG$1*(IniBaseCC!EI73-IniBaseCC!EJ73))),AdjBaseCC!CE71),MAX((AdjBaseCC!DB71-(AdjBaseCC!$DG$1*(IniBaseCC!EI73-IniBaseCC!EJ73))),AdjBaseCC!CE71))</f>
        <v>17874.734517108071</v>
      </c>
      <c r="DD71" s="600">
        <f>IF(IniBaseCC!EJ73&gt;IniBaseCC!EK73,MIN((AdjBaseCC!DC71-(AdjBaseCC!$DG$1*(IniBaseCC!EJ73-IniBaseCC!EK73))),AdjBaseCC!CF71),MAX((AdjBaseCC!DC71-(AdjBaseCC!$DG$1*(IniBaseCC!EJ73-IniBaseCC!EK73))),AdjBaseCC!CF71))</f>
        <v>22783.477965198457</v>
      </c>
      <c r="DE71" s="600">
        <f>IF(IniBaseCC!EK73&gt;IniBaseCC!EL73,MIN((AdjBaseCC!DD71-(AdjBaseCC!$DG$1*(IniBaseCC!EK73-IniBaseCC!EL73))),AdjBaseCC!CG71),MAX((AdjBaseCC!DD71-(AdjBaseCC!$DG$1*(IniBaseCC!EK73-IniBaseCC!EL73))),AdjBaseCC!CG71))</f>
        <v>23907.200290057805</v>
      </c>
      <c r="DF71" s="600">
        <f>IF(IniBaseCC!EL73&gt;IniBaseCC!EM73,MIN((AdjBaseCC!DE71-(AdjBaseCC!$DG$1*(IniBaseCC!EL73-IniBaseCC!EM73))),AdjBaseCC!CH71),MAX((AdjBaseCC!DE71-(AdjBaseCC!$DG$1*(IniBaseCC!EL73-IniBaseCC!EM73))),AdjBaseCC!CH71))</f>
        <v>23866.721632095916</v>
      </c>
      <c r="DG71" s="600">
        <f>IF(IniBaseCC!EM73&gt;IniBaseCC!EN73,MIN((AdjBaseCC!DF71-(AdjBaseCC!$DG$1*(IniBaseCC!EM73-IniBaseCC!EN73))),AdjBaseCC!CI71),MAX((AdjBaseCC!DF71-(AdjBaseCC!$DG$1*(IniBaseCC!EM73-IniBaseCC!EN73))),AdjBaseCC!CI71))</f>
        <v>24876.026877176297</v>
      </c>
      <c r="DH71" s="600">
        <f>IF(IniBaseCC!EN73&gt;IniBaseCC!EO73,MIN((AdjBaseCC!DG71-(AdjBaseCC!$DG$1*(IniBaseCC!EN73-IniBaseCC!EO73))),AdjBaseCC!CJ71),MAX((AdjBaseCC!DG71-(AdjBaseCC!$DG$1*(IniBaseCC!EN73-IniBaseCC!EO73))),AdjBaseCC!CJ71))</f>
        <v>43235.301437436465</v>
      </c>
      <c r="DI71" s="603">
        <f>IF(IniBaseCC!EO73&gt;IniBaseCC!EP73,MIN((AdjBaseCC!DH71-(AdjBaseCC!$DG$1*(IniBaseCC!EO73-IniBaseCC!EP73))),AdjBaseCC!CK71),MAX((AdjBaseCC!DH71-(AdjBaseCC!$DG$1*(IniBaseCC!EO73-IniBaseCC!EP73))),AdjBaseCC!CK71))</f>
        <v>46094.527707379188</v>
      </c>
      <c r="DJ71" s="600">
        <f>IF(IniBaseCC!EP73&gt;IniBaseCC!EQ73,MIN((AdjBaseCC!DI71-(AdjBaseCC!$DG$1*(IniBaseCC!EP73-IniBaseCC!EQ73))),AdjBaseCC!CL71),MAX((AdjBaseCC!DI71-(AdjBaseCC!$DG$1*(IniBaseCC!EP73-IniBaseCC!EQ73))),AdjBaseCC!CL71))</f>
        <v>46666.150319142667</v>
      </c>
      <c r="DK71" s="600">
        <f>IF(IniBaseCC!EQ73&gt;IniBaseCC!ER73,MIN((AdjBaseCC!DJ71-(AdjBaseCC!$DG$1*(IniBaseCC!EQ73-IniBaseCC!ER73))),AdjBaseCC!CM71),MAX((AdjBaseCC!DJ71-(AdjBaseCC!$DG$1*(IniBaseCC!EQ73-IniBaseCC!ER73))),AdjBaseCC!CM71))</f>
        <v>47373.324803398777</v>
      </c>
      <c r="DL71" s="600">
        <f>IF(IniBaseCC!ER73&gt;IniBaseCC!ES73,MIN((AdjBaseCC!DK71-(AdjBaseCC!$DG$1*(IniBaseCC!ER73-IniBaseCC!ES73))),AdjBaseCC!CN71),MAX((AdjBaseCC!DK71-(AdjBaseCC!$DG$1*(IniBaseCC!ER73-IniBaseCC!ES73))),AdjBaseCC!CN71))</f>
        <v>47605.048634059247</v>
      </c>
      <c r="DM71" s="603">
        <f>DA71*IniBaseCC!CJ73</f>
        <v>1604175.0922965535</v>
      </c>
      <c r="DN71" s="600">
        <f>DB71*IniBaseCC!CJ73</f>
        <v>1430073.0678501271</v>
      </c>
      <c r="DO71" s="600">
        <f>DC71*IniBaseCC!CK73</f>
        <v>1447853.4958857538</v>
      </c>
      <c r="DP71" s="600">
        <f>DD71*IniBaseCC!CL73</f>
        <v>1891028.671111472</v>
      </c>
      <c r="DQ71" s="600">
        <f>DE71*IniBaseCC!CM73</f>
        <v>1936483.2234946822</v>
      </c>
      <c r="DR71" s="600">
        <f>DF71*IniBaseCC!CN73</f>
        <v>2028671.3387281529</v>
      </c>
      <c r="DS71" s="600">
        <f>DG71*IniBaseCC!CO73</f>
        <v>1741321.8814023407</v>
      </c>
      <c r="DT71" s="600">
        <f>DH71*IniBaseCC!CP73</f>
        <v>2075294.4689969504</v>
      </c>
      <c r="DU71" s="603">
        <f>DI71*IniBaseCC!CQ73</f>
        <v>2581293.5516132344</v>
      </c>
      <c r="DV71" s="600">
        <f>DJ71*IniBaseCC!CR73</f>
        <v>2661568.1504694829</v>
      </c>
      <c r="DW71" s="600">
        <f>DK71*IniBaseCC!CS73</f>
        <v>2750896.4223791594</v>
      </c>
      <c r="DX71" s="601">
        <f>DL71*IniBaseCC!CT73</f>
        <v>2813587.0437813494</v>
      </c>
      <c r="DZ71" s="60" t="s">
        <v>66</v>
      </c>
      <c r="EA71" s="68">
        <f t="shared" si="29"/>
        <v>0.82170306263369319</v>
      </c>
      <c r="EB71" s="373">
        <f>IFERROR(AdjBaseCC!CO71/IniBaseCC!AA73,"")</f>
        <v>0.85009631021978393</v>
      </c>
      <c r="EC71" s="373">
        <f>IFERROR(AdjBaseCC!CP71/IniBaseCC!AB73,"")</f>
        <v>0.74897796852469722</v>
      </c>
      <c r="ED71" s="373">
        <f>IFERROR(AdjBaseCC!CQ71/IniBaseCC!AC73,"")</f>
        <v>0.69291571997735124</v>
      </c>
      <c r="EE71" s="373">
        <f>IFERROR(AdjBaseCC!CR71/IniBaseCC!AD73,"")</f>
        <v>0.83652551722967472</v>
      </c>
      <c r="EF71" s="373">
        <f>IFERROR(AdjBaseCC!CS71/IniBaseCC!AE73,"")</f>
        <v>0.82233056552317163</v>
      </c>
      <c r="EG71" s="373">
        <f>IFERROR(AdjBaseCC!CT71/IniBaseCC!AF73,"")</f>
        <v>1.0077655419135709</v>
      </c>
      <c r="EH71" s="374">
        <f t="shared" si="30"/>
        <v>0.82886390246333053</v>
      </c>
      <c r="EI71" s="373">
        <f>IFERROR(CU71/IniBaseCC!AG73,"")</f>
        <v>0.73333451872177469</v>
      </c>
      <c r="EJ71" s="373">
        <f>IFERROR(CW71/IniBaseCC!AI73,"")</f>
        <v>0.85040320975745498</v>
      </c>
      <c r="EK71" s="373">
        <f>IFERROR(CX71/IniBaseCC!AJ73,"")</f>
        <v>0.85198312961833622</v>
      </c>
      <c r="EL71" s="373">
        <f>IFERROR(CY71/IniBaseCC!AK73,"")</f>
        <v>0.85629412244073277</v>
      </c>
      <c r="EM71" s="375">
        <f>IFERROR(CZ71/IniBaseCC!AL73,"")</f>
        <v>0.85230453177835419</v>
      </c>
      <c r="FH71" s="196"/>
    </row>
    <row r="72" spans="1:164" s="118" customFormat="1" x14ac:dyDescent="0.25">
      <c r="A72" s="107">
        <v>74</v>
      </c>
      <c r="B72" s="60" t="s">
        <v>67</v>
      </c>
      <c r="C72" s="157">
        <v>228.91030040000001</v>
      </c>
      <c r="D72" s="158">
        <v>226.80538540000001</v>
      </c>
      <c r="E72" s="158">
        <v>227.48727</v>
      </c>
      <c r="F72" s="158">
        <v>219.88446339999999</v>
      </c>
      <c r="G72" s="158">
        <v>216.08497980000001</v>
      </c>
      <c r="H72" s="158">
        <v>219.04914460000001</v>
      </c>
      <c r="I72" s="158">
        <v>204.7259995</v>
      </c>
      <c r="J72" s="158">
        <v>207.13101128255985</v>
      </c>
      <c r="K72" s="158">
        <v>203.76788355120854</v>
      </c>
      <c r="L72" s="157">
        <f t="shared" si="26"/>
        <v>199.93149453035039</v>
      </c>
      <c r="M72" s="158">
        <f t="shared" si="26"/>
        <v>196.49898370455867</v>
      </c>
      <c r="N72" s="159">
        <f t="shared" si="26"/>
        <v>193.06647287876785</v>
      </c>
      <c r="O72" s="158"/>
      <c r="P72" s="564">
        <f>INDEX(EquitySolution!$V$13:$BT$173,ROW(68:68),(1+EquitySolution!$CB$12))</f>
        <v>0.8540020401508932</v>
      </c>
      <c r="Q72" s="69">
        <f>INDEX(EquitySolution!$V$13:$BT$173,ROW(68:68),(1+EquitySolution!$CB$12))</f>
        <v>0.8540020401508932</v>
      </c>
      <c r="R72" s="300">
        <f>INDEX(EquitySolution!$V$13:$BT$173,ROW(68:68),(1+EquitySolution!$CB$12)+2)</f>
        <v>0.88544151203549915</v>
      </c>
      <c r="S72" s="300">
        <f>INDEX(EquitySolution!$V$13:$BT$173,ROW(68:68),(1+EquitySolution!$CB$12)+3)</f>
        <v>0.88649491976451977</v>
      </c>
      <c r="T72" s="300">
        <f>INDEX(EquitySolution!$V$13:$BT$173,ROW(68:68),(1+EquitySolution!$CB$12)+4)</f>
        <v>0.88615366963900877</v>
      </c>
      <c r="U72" s="300">
        <f>INDEX(EquitySolution!$V$13:$BT$173,ROW(68:68),(1+EquitySolution!$CB$12)+5)</f>
        <v>0.88995850510015051</v>
      </c>
      <c r="V72" s="2">
        <f>INDEX(EquitySolution!$V$13:$BT$173,ROW(68:68),(1+EquitySolution!$CB$12)+6)</f>
        <v>0.89185996211410457</v>
      </c>
      <c r="W72" s="2">
        <f>INDEX(EquitySolution!$V$13:$BT$173,ROW(68:68),(1+EquitySolution!$CB$12)+6)</f>
        <v>0.89185996211410457</v>
      </c>
      <c r="X72" s="2">
        <f>INDEX(EquitySolution!$V$13:$BT$173,ROW(68:68),(1+EquitySolution!$CB$12)+6)</f>
        <v>0.89185996211410457</v>
      </c>
      <c r="Y72" s="567">
        <f>INDEX(EquitySolution!$V$13:$BT$173,ROW(68:68),(1+EquitySolution!$CB$12)+7)</f>
        <v>0.89037654159099033</v>
      </c>
      <c r="Z72" s="372">
        <f>INDEX(EquitySolution!$V$13:$BT$173,ROW(68:68),(1+EquitySolution!$CB$12)+8)</f>
        <v>0.89754458008766325</v>
      </c>
      <c r="AA72" s="372">
        <f>INDEX(EquitySolution!$V$13:$BT$173,ROW(68:68),(1+EquitySolution!$CB$12)+9)</f>
        <v>0.89680120437378064</v>
      </c>
      <c r="AB72" s="371">
        <f>INDEX(EquitySolution!$V$13:$BT$173,ROW(68:68),(1+EquitySolution!$CB$12)+10)</f>
        <v>0.89802407058763822</v>
      </c>
      <c r="AS72" s="60" t="s">
        <v>67</v>
      </c>
      <c r="AT72" s="600">
        <v>0</v>
      </c>
      <c r="AU72" s="600">
        <f>MAX(-(AdjBaseCC!$BU$1),(IniBaseCC!DW74-AF$9+IniBaseCC!DK74-AdjBaseCC!AF$7))</f>
        <v>-1508.1724839725648</v>
      </c>
      <c r="AV72" s="600">
        <f>MAX(-(AdjBaseCC!$BU$1),(IniBaseCC!DX74-AG$9+IniBaseCC!DL74-AdjBaseCC!AG$7))</f>
        <v>815.14015855130901</v>
      </c>
      <c r="AW72" s="600">
        <f>MAX(-(AdjBaseCC!$BU$1),(IniBaseCC!DY74-AH$9+IniBaseCC!DM74-AdjBaseCC!AH$7))</f>
        <v>112.56116080015408</v>
      </c>
      <c r="AX72" s="600">
        <f>MAX(-(AdjBaseCC!$BU$1),(IniBaseCC!DZ74-AI$9+IniBaseCC!DN74-AdjBaseCC!AI$7))</f>
        <v>-354.19098831141991</v>
      </c>
      <c r="AY72" s="600">
        <f>MAX(-(AdjBaseCC!$BU$1),(IniBaseCC!EA74-AJ$9+IniBaseCC!DO74-AdjBaseCC!AJ$7))</f>
        <v>16.2028677150779</v>
      </c>
      <c r="AZ72" s="600">
        <f>MAX(-(AdjBaseCC!$BU$1),(IniBaseCC!EB74-AK$9+IniBaseCC!DP74-AdjBaseCC!AK$7))</f>
        <v>-3121.7094574540242</v>
      </c>
      <c r="BA72" s="601">
        <f>MAX(-(AdjBaseCC!$BU$1),(IniBaseCC!EC74-AL$9+IniBaseCC!DQ74-AdjBaseCC!AL$7))</f>
        <v>-2294.388952006906</v>
      </c>
      <c r="BB72" s="600">
        <f>MAX(-(AdjBaseCC!$BU$1),(IniBaseCC!ED74-AM$9+IniBaseCC!DR74-AdjBaseCC!AM$7))</f>
        <v>-2593.9552476000172</v>
      </c>
      <c r="BC72" s="600">
        <f>MAX(-(AdjBaseCC!$BU$1),(IniBaseCC!EE74-AN$9+IniBaseCC!DS74-AdjBaseCC!AN$7))</f>
        <v>-2614.4836790026184</v>
      </c>
      <c r="BD72" s="600">
        <f>MAX(-(AdjBaseCC!$BU$1),(IniBaseCC!EF74-AO$9+IniBaseCC!DT74-AdjBaseCC!AO$7))</f>
        <v>-2634.2808630314762</v>
      </c>
      <c r="BE72" s="601">
        <f>MAX(-(AdjBaseCC!$BU$1),(IniBaseCC!EG74-AP$9+IniBaseCC!DU74-AdjBaseCC!AP$7))</f>
        <v>-2653.3851878347741</v>
      </c>
      <c r="BF72" s="600">
        <f>MAX((AdjBaseCC!AF$7+AdjBaseCC!AF$9)*IniBaseCC!CJ74-IniBaseCC!AA74,0)</f>
        <v>196062.42291643331</v>
      </c>
      <c r="BG72" s="600">
        <f>MAX((AdjBaseCC!AG$7+AdjBaseCC!AG$9)*IniBaseCC!CK74-IniBaseCC!AB74,0)</f>
        <v>0</v>
      </c>
      <c r="BH72" s="600">
        <f>MAX((AdjBaseCC!AH$7+AdjBaseCC!AH$9)*IniBaseCC!CL74-IniBaseCC!AC74,0)</f>
        <v>0</v>
      </c>
      <c r="BI72" s="600">
        <f>MAX((AdjBaseCC!AI$7+AdjBaseCC!AI$9)*IniBaseCC!CM74-IniBaseCC!AD74,0)</f>
        <v>42502.918597370386</v>
      </c>
      <c r="BJ72" s="600">
        <f>MAX((AdjBaseCC!AJ$7+AdjBaseCC!AJ$9)*IniBaseCC!CN74-IniBaseCC!AE74,0)</f>
        <v>0</v>
      </c>
      <c r="BK72" s="600">
        <f>MAX((AdjBaseCC!AK$7+AdjBaseCC!AK$9)*IniBaseCC!CO74-IniBaseCC!AF74,0)</f>
        <v>355874.87814975902</v>
      </c>
      <c r="BL72" s="600">
        <f>MAX((AdjBaseCC!AL$7+AdjBaseCC!AL$9)*IniBaseCC!CP74-IniBaseCC!AG74,0)</f>
        <v>270737.89633681485</v>
      </c>
      <c r="BM72" s="600">
        <f>MAX((AdjBaseCC!AM$7+AdjBaseCC!AM$9)*IniBaseCC!CQ74-IniBaseCC!AH74,0)</f>
        <v>344996.04793080222</v>
      </c>
      <c r="BN72" s="603">
        <f>MAX((AdjBaseCC!AN$7+AdjBaseCC!AN$9)*IniBaseCC!CR74-IniBaseCC!AI74,0)</f>
        <v>354148.30236950889</v>
      </c>
      <c r="BO72" s="600">
        <f>MAX((AdjBaseCC!AO$7+AdjBaseCC!AO$9)*IniBaseCC!CS74-IniBaseCC!AJ74,0)</f>
        <v>363300.55680821184</v>
      </c>
      <c r="BP72" s="600">
        <f>MAX((AdjBaseCC!AP$7+AdjBaseCC!AP$9)*IniBaseCC!CT74-IniBaseCC!AK74,0)</f>
        <v>372452.81124691572</v>
      </c>
      <c r="BQ72" s="600">
        <f>MAX((AdjBaseCC!AQ$7+AdjBaseCC!AQ$9)*IniBaseCC!CU74-IniBaseCC!AL74,0)</f>
        <v>381605.06568561681</v>
      </c>
      <c r="BR72" s="603">
        <f>IFERROR(BF72/SUM(BF$5:BF$182)*BR$4/IniBaseCC!CK74,0)</f>
        <v>1778.1864510721875</v>
      </c>
      <c r="BS72" s="600">
        <f>IFERROR(BG72/SUM(BG$5:BG$182)*BS$4/IniBaseCC!CL74,0)</f>
        <v>0</v>
      </c>
      <c r="BT72" s="600">
        <f>IFERROR(BH72/SUM(BH$5:BH$182)*BT$4/IniBaseCC!CM74,0)</f>
        <v>0</v>
      </c>
      <c r="BU72" s="600">
        <f>IFERROR(BI72/SUM(BI$5:BI$182)*BU$4/IniBaseCC!CN74,0)</f>
        <v>105.21406044158863</v>
      </c>
      <c r="BV72" s="600">
        <f>IFERROR(BJ72/SUM(BJ$5:BJ$182)*BV$4/IniBaseCC!CO74,0)</f>
        <v>0</v>
      </c>
      <c r="BW72" s="600">
        <f>IFERROR(BK72/SUM(BK$5:BK$182)*BW$4/IniBaseCC!CP74,0)</f>
        <v>804.85756297882619</v>
      </c>
      <c r="BX72" s="600">
        <f>IFERROR(BL72/SUM(BL$5:BL$182)*BX$4/IniBaseCC!CQ74,0)</f>
        <v>99.271631775541451</v>
      </c>
      <c r="BY72" s="603">
        <f>IFERROR(BM72/SUM(BM$5:BM$182)*BY$4/IniBaseCC!CR74,0)</f>
        <v>91.416187900734315</v>
      </c>
      <c r="BZ72" s="600">
        <f>IFERROR(BN72/SUM(BN$5:BN$182)*BZ$4/IniBaseCC!CS74,0)</f>
        <v>812.80234653330547</v>
      </c>
      <c r="CA72" s="600">
        <f>IFERROR(BO72/SUM(BO$5:BO$182)*CA$4/IniBaseCC!CT74,0)</f>
        <v>777.78698039291521</v>
      </c>
      <c r="CB72" s="600">
        <f>IFERROR(BP72/SUM(BP$5:BP$182)*CB$4/IniBaseCC!CU74,0)</f>
        <v>640.87493750542194</v>
      </c>
      <c r="CC72" s="603">
        <f>(IniBaseCC!CW74+AT72)*P72</f>
        <v>20447.060012244401</v>
      </c>
      <c r="CD72" s="600">
        <f>((IniBaseCC!CX74+AU72)-(BR72/Q72))*Q72</f>
        <v>17380.891182960204</v>
      </c>
      <c r="CE72" s="600">
        <f>((IniBaseCC!CY74+AV72)-(BS72/R72))*R72</f>
        <v>22886.822816179701</v>
      </c>
      <c r="CF72" s="600">
        <f>((IniBaseCC!CZ74+AW72)-(BT72/S72))*S72</f>
        <v>22391.839055295004</v>
      </c>
      <c r="CG72" s="600">
        <f>((IniBaseCC!DA74+AX72)-(BU72/T72))*T72</f>
        <v>21940.722100948624</v>
      </c>
      <c r="CH72" s="600">
        <f>((IniBaseCC!DB74+AY72)-(BV72/U72))*U72</f>
        <v>23196.167696292952</v>
      </c>
      <c r="CI72" s="600">
        <f>((IniBaseCC!DC74+AZ72)-(BW72/V72))*V72</f>
        <v>20026.893649413225</v>
      </c>
      <c r="CJ72" s="601">
        <f>((IniBaseCC!DD74+BA72)-(BX72/W72))*W72</f>
        <v>21873.617422825926</v>
      </c>
      <c r="CK72" s="600">
        <f>((IniBaseCC!DE74+BB72)-(BY72/Y72))*Y72</f>
        <v>21773.591971227888</v>
      </c>
      <c r="CL72" s="600">
        <f>((IniBaseCC!DF74+BC72)-(BZ72/Z72))*Z72</f>
        <v>21544.898760821554</v>
      </c>
      <c r="CM72" s="600">
        <f>((IniBaseCC!DG74+BD72)-(CA72/AA72))*AA72</f>
        <v>21866.530926580217</v>
      </c>
      <c r="CN72" s="601">
        <f>((IniBaseCC!DH74+BE72)-(CB72/AB72))*AB72</f>
        <v>22329.177107595217</v>
      </c>
      <c r="CO72" s="600">
        <f>CC72*IniBaseCC!CJ74</f>
        <v>2658117.8015917721</v>
      </c>
      <c r="CP72" s="600">
        <f>IniBaseCC!CJ74*CD72</f>
        <v>2259515.8537848266</v>
      </c>
      <c r="CQ72" s="600">
        <f>IniBaseCC!CK74*CE72</f>
        <v>2700645.0923092049</v>
      </c>
      <c r="CR72" s="600">
        <f>IniBaseCC!CL74*CF72</f>
        <v>2687020.6866354006</v>
      </c>
      <c r="CS72" s="600">
        <f>IniBaseCC!CM74*CG72</f>
        <v>2632886.6521138349</v>
      </c>
      <c r="CT72" s="600">
        <f>IniBaseCC!CN74*CH72</f>
        <v>2551578.4465922248</v>
      </c>
      <c r="CU72" s="600">
        <f>IniBaseCC!CO74*CI72</f>
        <v>2283065.8760331078</v>
      </c>
      <c r="CV72" s="601">
        <f>IniBaseCC!CP74*CJ72</f>
        <v>2581086.8558934592</v>
      </c>
      <c r="CW72" s="600">
        <f>IniBaseCC!CQ74*CK72</f>
        <v>2895887.7321733092</v>
      </c>
      <c r="CX72" s="600">
        <f>IniBaseCC!CR74*CL72</f>
        <v>2918392.4084692043</v>
      </c>
      <c r="CY72" s="600">
        <f>IniBaseCC!CS74*CM72</f>
        <v>3015670.4141063523</v>
      </c>
      <c r="CZ72" s="600">
        <f>IniBaseCC!CT74*CN72</f>
        <v>3134322.4589795135</v>
      </c>
      <c r="DA72" s="603">
        <f t="shared" si="27"/>
        <v>20447.060012244401</v>
      </c>
      <c r="DB72" s="600">
        <f t="shared" si="28"/>
        <v>17380.891182960204</v>
      </c>
      <c r="DC72" s="600">
        <f>IF(IniBaseCC!EI74&gt;IniBaseCC!EJ74,MIN((AdjBaseCC!DB72-(AdjBaseCC!$DG$1*(IniBaseCC!EI74-IniBaseCC!EJ74))),AdjBaseCC!CE72),MAX((AdjBaseCC!DB72-(AdjBaseCC!$DG$1*(IniBaseCC!EI74-IniBaseCC!EJ74))),AdjBaseCC!CE72))</f>
        <v>22886.822816179701</v>
      </c>
      <c r="DD72" s="600">
        <f>IF(IniBaseCC!EJ74&gt;IniBaseCC!EK74,MIN((AdjBaseCC!DC72-(AdjBaseCC!$DG$1*(IniBaseCC!EJ74-IniBaseCC!EK74))),AdjBaseCC!CF72),MAX((AdjBaseCC!DC72-(AdjBaseCC!$DG$1*(IniBaseCC!EJ74-IniBaseCC!EK74))),AdjBaseCC!CF72))</f>
        <v>22391.839055295004</v>
      </c>
      <c r="DE72" s="600">
        <f>IF(IniBaseCC!EK74&gt;IniBaseCC!EL74,MIN((AdjBaseCC!DD72-(AdjBaseCC!$DG$1*(IniBaseCC!EK74-IniBaseCC!EL74))),AdjBaseCC!CG72),MAX((AdjBaseCC!DD72-(AdjBaseCC!$DG$1*(IniBaseCC!EK74-IniBaseCC!EL74))),AdjBaseCC!CG72))</f>
        <v>21940.722100948624</v>
      </c>
      <c r="DF72" s="600">
        <f>IF(IniBaseCC!EL74&gt;IniBaseCC!EM74,MIN((AdjBaseCC!DE72-(AdjBaseCC!$DG$1*(IniBaseCC!EL74-IniBaseCC!EM74))),AdjBaseCC!CH72),MAX((AdjBaseCC!DE72-(AdjBaseCC!$DG$1*(IniBaseCC!EL74-IniBaseCC!EM74))),AdjBaseCC!CH72))</f>
        <v>23196.167696292952</v>
      </c>
      <c r="DG72" s="600">
        <f>IF(IniBaseCC!EM74&gt;IniBaseCC!EN74,MIN((AdjBaseCC!DF72-(AdjBaseCC!$DG$1*(IniBaseCC!EM74-IniBaseCC!EN74))),AdjBaseCC!CI72),MAX((AdjBaseCC!DF72-(AdjBaseCC!$DG$1*(IniBaseCC!EM74-IniBaseCC!EN74))),AdjBaseCC!CI72))</f>
        <v>20026.893649413225</v>
      </c>
      <c r="DH72" s="600">
        <f>IF(IniBaseCC!EN74&gt;IniBaseCC!EO74,MIN((AdjBaseCC!DG72-(AdjBaseCC!$DG$1*(IniBaseCC!EN74-IniBaseCC!EO74))),AdjBaseCC!CJ72),MAX((AdjBaseCC!DG72-(AdjBaseCC!$DG$1*(IniBaseCC!EN74-IniBaseCC!EO74))),AdjBaseCC!CJ72))</f>
        <v>21873.617422825926</v>
      </c>
      <c r="DI72" s="603">
        <f>IF(IniBaseCC!EO74&gt;IniBaseCC!EP74,MIN((AdjBaseCC!DH72-(AdjBaseCC!$DG$1*(IniBaseCC!EO74-IniBaseCC!EP74))),AdjBaseCC!CK72),MAX((AdjBaseCC!DH72-(AdjBaseCC!$DG$1*(IniBaseCC!EO74-IniBaseCC!EP74))),AdjBaseCC!CK72))</f>
        <v>21773.591971227888</v>
      </c>
      <c r="DJ72" s="600">
        <f>IF(IniBaseCC!EP74&gt;IniBaseCC!EQ74,MIN((AdjBaseCC!DI72-(AdjBaseCC!$DG$1*(IniBaseCC!EP74-IniBaseCC!EQ74))),AdjBaseCC!CL72),MAX((AdjBaseCC!DI72-(AdjBaseCC!$DG$1*(IniBaseCC!EP74-IniBaseCC!EQ74))),AdjBaseCC!CL72))</f>
        <v>21796.785232531576</v>
      </c>
      <c r="DK72" s="600">
        <f>IF(IniBaseCC!EQ74&gt;IniBaseCC!ER74,MIN((AdjBaseCC!DJ72-(AdjBaseCC!$DG$1*(IniBaseCC!EQ74-IniBaseCC!ER74))),AdjBaseCC!CM72),MAX((AdjBaseCC!DJ72-(AdjBaseCC!$DG$1*(IniBaseCC!EQ74-IniBaseCC!ER74))),AdjBaseCC!CM72))</f>
        <v>21866.530926580217</v>
      </c>
      <c r="DL72" s="600">
        <f>IF(IniBaseCC!ER74&gt;IniBaseCC!ES74,MIN((AdjBaseCC!DK72-(AdjBaseCC!$DG$1*(IniBaseCC!ER74-IniBaseCC!ES74))),AdjBaseCC!CN72),MAX((AdjBaseCC!DK72-(AdjBaseCC!$DG$1*(IniBaseCC!ER74-IniBaseCC!ES74))),AdjBaseCC!CN72))</f>
        <v>22329.177107595217</v>
      </c>
      <c r="DM72" s="603">
        <f>DA72*IniBaseCC!CJ74</f>
        <v>2658117.8015917721</v>
      </c>
      <c r="DN72" s="600">
        <f>DB72*IniBaseCC!CJ74</f>
        <v>2259515.8537848266</v>
      </c>
      <c r="DO72" s="600">
        <f>DC72*IniBaseCC!CK74</f>
        <v>2700645.0923092049</v>
      </c>
      <c r="DP72" s="600">
        <f>DD72*IniBaseCC!CL74</f>
        <v>2687020.6866354006</v>
      </c>
      <c r="DQ72" s="600">
        <f>DE72*IniBaseCC!CM74</f>
        <v>2632886.6521138349</v>
      </c>
      <c r="DR72" s="600">
        <f>DF72*IniBaseCC!CN74</f>
        <v>2551578.4465922248</v>
      </c>
      <c r="DS72" s="600">
        <f>DG72*IniBaseCC!CO74</f>
        <v>2283065.8760331078</v>
      </c>
      <c r="DT72" s="600">
        <f>DH72*IniBaseCC!CP74</f>
        <v>2581086.8558934592</v>
      </c>
      <c r="DU72" s="603">
        <f>DI72*IniBaseCC!CQ74</f>
        <v>2895887.7321733092</v>
      </c>
      <c r="DV72" s="600">
        <f>DJ72*IniBaseCC!CR74</f>
        <v>2952512.0195657937</v>
      </c>
      <c r="DW72" s="600">
        <f>DK72*IniBaseCC!CS74</f>
        <v>3015670.4141063523</v>
      </c>
      <c r="DX72" s="601">
        <f>DL72*IniBaseCC!CT74</f>
        <v>3134322.4589795135</v>
      </c>
      <c r="DZ72" s="60" t="s">
        <v>67</v>
      </c>
      <c r="EA72" s="68">
        <f t="shared" si="29"/>
        <v>0.85693168565235234</v>
      </c>
      <c r="EB72" s="373">
        <f>IFERROR(AdjBaseCC!CO72/IniBaseCC!AA74,"")</f>
        <v>0.88024986384276349</v>
      </c>
      <c r="EC72" s="373">
        <f>IFERROR(AdjBaseCC!CP72/IniBaseCC!AB74,"")</f>
        <v>0.71825654302955166</v>
      </c>
      <c r="ED72" s="373">
        <f>IFERROR(AdjBaseCC!CQ72/IniBaseCC!AC74,"")</f>
        <v>0.86358382014797164</v>
      </c>
      <c r="EE72" s="373">
        <f>IFERROR(AdjBaseCC!CR72/IniBaseCC!AD74,"")</f>
        <v>0.87420512417404217</v>
      </c>
      <c r="EF72" s="373">
        <f>IFERROR(AdjBaseCC!CS72/IniBaseCC!AE74,"")</f>
        <v>0.89448789369569004</v>
      </c>
      <c r="EG72" s="373">
        <f>IFERROR(AdjBaseCC!CT72/IniBaseCC!AF74,"")</f>
        <v>0.93412504721450562</v>
      </c>
      <c r="EH72" s="374">
        <f t="shared" si="30"/>
        <v>0.82103411830101936</v>
      </c>
      <c r="EI72" s="373">
        <f>IFERROR(CU72/IniBaseCC!AG74,"")</f>
        <v>0.76860941461565002</v>
      </c>
      <c r="EJ72" s="373">
        <f>IFERROR(CW72/IniBaseCC!AI74,"")</f>
        <v>0.84402913236616939</v>
      </c>
      <c r="EK72" s="373">
        <f>IFERROR(CX72/IniBaseCC!AJ74,"")</f>
        <v>0.82571683766207205</v>
      </c>
      <c r="EL72" s="373">
        <f>IFERROR(CY72/IniBaseCC!AK74,"")</f>
        <v>0.82900002839385645</v>
      </c>
      <c r="EM72" s="375">
        <f>IFERROR(CZ72/IniBaseCC!AL74,"")</f>
        <v>0.83781517846734843</v>
      </c>
      <c r="FH72" s="196"/>
    </row>
    <row r="73" spans="1:164" s="118" customFormat="1" x14ac:dyDescent="0.25">
      <c r="A73" s="107" t="s">
        <v>502</v>
      </c>
      <c r="B73" s="60" t="s">
        <v>68</v>
      </c>
      <c r="C73" s="157">
        <v>152.67623080000001</v>
      </c>
      <c r="D73" s="158">
        <v>158.0286667</v>
      </c>
      <c r="E73" s="158">
        <v>160.30451790000001</v>
      </c>
      <c r="F73" s="158">
        <v>133.82663980000001</v>
      </c>
      <c r="G73" s="158">
        <v>128.82803340000001</v>
      </c>
      <c r="H73" s="158">
        <v>132.019948</v>
      </c>
      <c r="I73" s="158">
        <v>128.45826740000001</v>
      </c>
      <c r="J73" s="158">
        <v>142.95029545183326</v>
      </c>
      <c r="K73" s="158">
        <v>164.45349444998485</v>
      </c>
      <c r="L73" s="157">
        <f t="shared" si="26"/>
        <v>139.31412832704382</v>
      </c>
      <c r="M73" s="158">
        <f t="shared" si="26"/>
        <v>138.25370746130147</v>
      </c>
      <c r="N73" s="159">
        <f t="shared" si="26"/>
        <v>137.19328659555867</v>
      </c>
      <c r="O73" s="158"/>
      <c r="P73" s="564">
        <f>INDEX(EquitySolution!$V$13:$BT$173,ROW(69:69),(1+EquitySolution!$CB$12))</f>
        <v>0.92311407289168945</v>
      </c>
      <c r="Q73" s="69">
        <f>INDEX(EquitySolution!$V$13:$BT$173,ROW(69:69),(1+EquitySolution!$CB$12))</f>
        <v>0.92311407289168945</v>
      </c>
      <c r="R73" s="300">
        <f>INDEX(EquitySolution!$V$13:$BT$173,ROW(69:69),(1+EquitySolution!$CB$12)+2)</f>
        <v>0.92359296144383052</v>
      </c>
      <c r="S73" s="300">
        <f>INDEX(EquitySolution!$V$13:$BT$173,ROW(69:69),(1+EquitySolution!$CB$12)+3)</f>
        <v>0.92091432722527644</v>
      </c>
      <c r="T73" s="300">
        <f>INDEX(EquitySolution!$V$13:$BT$173,ROW(69:69),(1+EquitySolution!$CB$12)+4)</f>
        <v>0.91977537422993894</v>
      </c>
      <c r="U73" s="300">
        <f>INDEX(EquitySolution!$V$13:$BT$173,ROW(69:69),(1+EquitySolution!$CB$12)+5)</f>
        <v>0.93302626627954965</v>
      </c>
      <c r="V73" s="2">
        <f>INDEX(EquitySolution!$V$13:$BT$173,ROW(69:69),(1+EquitySolution!$CB$12)+6)</f>
        <v>0.93552782601763507</v>
      </c>
      <c r="W73" s="2">
        <f>INDEX(EquitySolution!$V$13:$BT$173,ROW(69:69),(1+EquitySolution!$CB$12)+6)</f>
        <v>0.93552782601763507</v>
      </c>
      <c r="X73" s="2">
        <f>INDEX(EquitySolution!$V$13:$BT$173,ROW(69:69),(1+EquitySolution!$CB$12)+6)</f>
        <v>0.93552782601763507</v>
      </c>
      <c r="Y73" s="567">
        <f>INDEX(EquitySolution!$V$13:$BT$173,ROW(69:69),(1+EquitySolution!$CB$12)+7)</f>
        <v>0.93393042778064506</v>
      </c>
      <c r="Z73" s="372">
        <f>INDEX(EquitySolution!$V$13:$BT$173,ROW(69:69),(1+EquitySolution!$CB$12)+8)</f>
        <v>0.93571287594237273</v>
      </c>
      <c r="AA73" s="372">
        <f>INDEX(EquitySolution!$V$13:$BT$173,ROW(69:69),(1+EquitySolution!$CB$12)+9)</f>
        <v>0.94008920790190131</v>
      </c>
      <c r="AB73" s="371">
        <f>INDEX(EquitySolution!$V$13:$BT$173,ROW(69:69),(1+EquitySolution!$CB$12)+10)</f>
        <v>0.91769901296818757</v>
      </c>
      <c r="AS73" s="60" t="s">
        <v>68</v>
      </c>
      <c r="AT73" s="600">
        <v>0</v>
      </c>
      <c r="AU73" s="600">
        <f>MAX(-(AdjBaseCC!$BU$1),(IniBaseCC!DW75-AF$9+IniBaseCC!DK75-AdjBaseCC!AF$7))</f>
        <v>-4000</v>
      </c>
      <c r="AV73" s="600">
        <f>MAX(-(AdjBaseCC!$BU$1),(IniBaseCC!DX75-AG$9+IniBaseCC!DL75-AdjBaseCC!AG$7))</f>
        <v>-4000</v>
      </c>
      <c r="AW73" s="600">
        <f>MAX(-(AdjBaseCC!$BU$1),(IniBaseCC!DY75-AH$9+IniBaseCC!DM75-AdjBaseCC!AH$7))</f>
        <v>-4000</v>
      </c>
      <c r="AX73" s="600">
        <f>MAX(-(AdjBaseCC!$BU$1),(IniBaseCC!DZ75-AI$9+IniBaseCC!DN75-AdjBaseCC!AI$7))</f>
        <v>-4000</v>
      </c>
      <c r="AY73" s="600">
        <f>MAX(-(AdjBaseCC!$BU$1),(IniBaseCC!EA75-AJ$9+IniBaseCC!DO75-AdjBaseCC!AJ$7))</f>
        <v>-4000</v>
      </c>
      <c r="AZ73" s="600">
        <f>MAX(-(AdjBaseCC!$BU$1),(IniBaseCC!EB75-AK$9+IniBaseCC!DP75-AdjBaseCC!AK$7))</f>
        <v>-4000</v>
      </c>
      <c r="BA73" s="601">
        <f>MAX(-(AdjBaseCC!$BU$1),(IniBaseCC!EC75-AL$9+IniBaseCC!DQ75-AdjBaseCC!AL$7))</f>
        <v>-4000</v>
      </c>
      <c r="BB73" s="600">
        <f>MAX(-(AdjBaseCC!$BU$1),(IniBaseCC!ED75-AM$9+IniBaseCC!DR75-AdjBaseCC!AM$7))</f>
        <v>-4000</v>
      </c>
      <c r="BC73" s="600">
        <f>MAX(-(AdjBaseCC!$BU$1),(IniBaseCC!EE75-AN$9+IniBaseCC!DS75-AdjBaseCC!AN$7))</f>
        <v>-4000</v>
      </c>
      <c r="BD73" s="600">
        <f>MAX(-(AdjBaseCC!$BU$1),(IniBaseCC!EF75-AO$9+IniBaseCC!DT75-AdjBaseCC!AO$7))</f>
        <v>-4000</v>
      </c>
      <c r="BE73" s="601">
        <f>MAX(-(AdjBaseCC!$BU$1),(IniBaseCC!EG75-AP$9+IniBaseCC!DU75-AdjBaseCC!AP$7))</f>
        <v>-4000</v>
      </c>
      <c r="BF73" s="600">
        <f>MAX((AdjBaseCC!AF$7+AdjBaseCC!AF$9)*IniBaseCC!CJ75-IniBaseCC!AA75,0)</f>
        <v>0</v>
      </c>
      <c r="BG73" s="600">
        <f>MAX((AdjBaseCC!AG$7+AdjBaseCC!AG$9)*IniBaseCC!CK75-IniBaseCC!AB75,0)</f>
        <v>0</v>
      </c>
      <c r="BH73" s="600">
        <f>MAX((AdjBaseCC!AH$7+AdjBaseCC!AH$9)*IniBaseCC!CL75-IniBaseCC!AC75,0)</f>
        <v>0</v>
      </c>
      <c r="BI73" s="600">
        <f>MAX((AdjBaseCC!AI$7+AdjBaseCC!AI$9)*IniBaseCC!CM75-IniBaseCC!AD75,0)</f>
        <v>0</v>
      </c>
      <c r="BJ73" s="600">
        <f>MAX((AdjBaseCC!AJ$7+AdjBaseCC!AJ$9)*IniBaseCC!CN75-IniBaseCC!AE75,0)</f>
        <v>0</v>
      </c>
      <c r="BK73" s="600">
        <f>MAX((AdjBaseCC!AK$7+AdjBaseCC!AK$9)*IniBaseCC!CO75-IniBaseCC!AF75,0)</f>
        <v>0</v>
      </c>
      <c r="BL73" s="600">
        <f>MAX((AdjBaseCC!AL$7+AdjBaseCC!AL$9)*IniBaseCC!CP75-IniBaseCC!AG75,0)</f>
        <v>0</v>
      </c>
      <c r="BM73" s="600">
        <f>MAX((AdjBaseCC!AM$7+AdjBaseCC!AM$9)*IniBaseCC!CQ75-IniBaseCC!AH75,0)</f>
        <v>0</v>
      </c>
      <c r="BN73" s="603">
        <f>MAX((AdjBaseCC!AN$7+AdjBaseCC!AN$9)*IniBaseCC!CR75-IniBaseCC!AI75,0)</f>
        <v>0</v>
      </c>
      <c r="BO73" s="600">
        <f>MAX((AdjBaseCC!AO$7+AdjBaseCC!AO$9)*IniBaseCC!CS75-IniBaseCC!AJ75,0)</f>
        <v>0</v>
      </c>
      <c r="BP73" s="600">
        <f>MAX((AdjBaseCC!AP$7+AdjBaseCC!AP$9)*IniBaseCC!CT75-IniBaseCC!AK75,0)</f>
        <v>0</v>
      </c>
      <c r="BQ73" s="600">
        <f>MAX((AdjBaseCC!AQ$7+AdjBaseCC!AQ$9)*IniBaseCC!CU75-IniBaseCC!AL75,0)</f>
        <v>0</v>
      </c>
      <c r="BR73" s="603">
        <f>IFERROR(BF73/SUM(BF$5:BF$182)*BR$4/IniBaseCC!CK75,0)</f>
        <v>0</v>
      </c>
      <c r="BS73" s="600">
        <f>IFERROR(BG73/SUM(BG$5:BG$182)*BS$4/IniBaseCC!CL75,0)</f>
        <v>0</v>
      </c>
      <c r="BT73" s="600">
        <f>IFERROR(BH73/SUM(BH$5:BH$182)*BT$4/IniBaseCC!CM75,0)</f>
        <v>0</v>
      </c>
      <c r="BU73" s="600">
        <f>IFERROR(BI73/SUM(BI$5:BI$182)*BU$4/IniBaseCC!CN75,0)</f>
        <v>0</v>
      </c>
      <c r="BV73" s="600">
        <f>IFERROR(BJ73/SUM(BJ$5:BJ$182)*BV$4/IniBaseCC!CO75,0)</f>
        <v>0</v>
      </c>
      <c r="BW73" s="600">
        <f>IFERROR(BK73/SUM(BK$5:BK$182)*BW$4/IniBaseCC!CP75,0)</f>
        <v>0</v>
      </c>
      <c r="BX73" s="600">
        <f>IFERROR(BL73/SUM(BL$5:BL$182)*BX$4/IniBaseCC!CQ75,0)</f>
        <v>0</v>
      </c>
      <c r="BY73" s="603">
        <f>IFERROR(BM73/SUM(BM$5:BM$182)*BY$4/IniBaseCC!CR75,0)</f>
        <v>0</v>
      </c>
      <c r="BZ73" s="600">
        <f>IFERROR(BN73/SUM(BN$5:BN$182)*BZ$4/IniBaseCC!CS75,0)</f>
        <v>0</v>
      </c>
      <c r="CA73" s="600">
        <f>IFERROR(BO73/SUM(BO$5:BO$182)*CA$4/IniBaseCC!CT75,0)</f>
        <v>0</v>
      </c>
      <c r="CB73" s="600">
        <f>IFERROR(BP73/SUM(BP$5:BP$182)*CB$4/IniBaseCC!CU75,0)</f>
        <v>0</v>
      </c>
      <c r="CC73" s="603">
        <f>(IniBaseCC!CW75+AT73)*P73</f>
        <v>22101.784257129781</v>
      </c>
      <c r="CD73" s="600">
        <f>((IniBaseCC!CX75+AU73)-(BR73/Q73))*Q73</f>
        <v>18409.327965563021</v>
      </c>
      <c r="CE73" s="600">
        <f>((IniBaseCC!CY75+AV73)-(BS73/R73))*R73</f>
        <v>19425.728931975002</v>
      </c>
      <c r="CF73" s="600">
        <f>((IniBaseCC!CZ75+AW73)-(BT73/S73))*S73</f>
        <v>19473.91708860753</v>
      </c>
      <c r="CG73" s="600">
        <f>((IniBaseCC!DA75+AX73)-(BU73/T73))*T73</f>
        <v>19529.05936442424</v>
      </c>
      <c r="CH73" s="600">
        <f>((IniBaseCC!DB75+AY73)-(BV73/U73))*U73</f>
        <v>20571.477053579762</v>
      </c>
      <c r="CI73" s="600">
        <f>((IniBaseCC!DC75+AZ73)-(BW73/V73))*V73</f>
        <v>21030.064571926901</v>
      </c>
      <c r="CJ73" s="601">
        <f>((IniBaseCC!DD75+BA73)-(BX73/W73))*W73</f>
        <v>21453.094240020968</v>
      </c>
      <c r="CK73" s="600">
        <f>((IniBaseCC!DE75+BB73)-(BY73/Y73))*Y73</f>
        <v>21621.414502505111</v>
      </c>
      <c r="CL73" s="600">
        <f>((IniBaseCC!DF75+BC73)-(BZ73/Z73))*Z73</f>
        <v>22012.022181056993</v>
      </c>
      <c r="CM73" s="600">
        <f>((IniBaseCC!DG75+BD73)-(CA73/AA73))*AA73</f>
        <v>22453.446397769101</v>
      </c>
      <c r="CN73" s="601">
        <f>((IniBaseCC!DH75+BE73)-(CB73/AB73))*AB73</f>
        <v>22237.519233778046</v>
      </c>
      <c r="CO73" s="600">
        <f>CC73*IniBaseCC!CJ75</f>
        <v>0</v>
      </c>
      <c r="CP73" s="600">
        <f>IniBaseCC!CJ75*CD73</f>
        <v>0</v>
      </c>
      <c r="CQ73" s="600">
        <f>IniBaseCC!CK75*CE73</f>
        <v>0</v>
      </c>
      <c r="CR73" s="600">
        <f>IniBaseCC!CL75*CF73</f>
        <v>0</v>
      </c>
      <c r="CS73" s="600">
        <f>IniBaseCC!CM75*CG73</f>
        <v>0</v>
      </c>
      <c r="CT73" s="600">
        <f>IniBaseCC!CN75*CH73</f>
        <v>0</v>
      </c>
      <c r="CU73" s="600">
        <f>IniBaseCC!CO75*CI73</f>
        <v>0</v>
      </c>
      <c r="CV73" s="601">
        <f>IniBaseCC!CP75*CJ73</f>
        <v>0</v>
      </c>
      <c r="CW73" s="600">
        <f>IniBaseCC!CQ75*CK73</f>
        <v>0</v>
      </c>
      <c r="CX73" s="600">
        <f>IniBaseCC!CR75*CL73</f>
        <v>0</v>
      </c>
      <c r="CY73" s="600">
        <f>IniBaseCC!CS75*CM73</f>
        <v>0</v>
      </c>
      <c r="CZ73" s="600">
        <f>IniBaseCC!CT75*CN73</f>
        <v>0</v>
      </c>
      <c r="DA73" s="603">
        <f t="shared" si="27"/>
        <v>22101.784257129781</v>
      </c>
      <c r="DB73" s="600">
        <f t="shared" si="28"/>
        <v>18409.327965563021</v>
      </c>
      <c r="DC73" s="600">
        <f>IF(IniBaseCC!EI75&gt;IniBaseCC!EJ75,MIN((AdjBaseCC!DB73-(AdjBaseCC!$DG$1*(IniBaseCC!EI75-IniBaseCC!EJ75))),AdjBaseCC!CE73),MAX((AdjBaseCC!DB73-(AdjBaseCC!$DG$1*(IniBaseCC!EI75-IniBaseCC!EJ75))),AdjBaseCC!CE73))</f>
        <v>19425.728931975002</v>
      </c>
      <c r="DD73" s="600">
        <f>IF(IniBaseCC!EJ75&gt;IniBaseCC!EK75,MIN((AdjBaseCC!DC73-(AdjBaseCC!$DG$1*(IniBaseCC!EJ75-IniBaseCC!EK75))),AdjBaseCC!CF73),MAX((AdjBaseCC!DC73-(AdjBaseCC!$DG$1*(IniBaseCC!EJ75-IniBaseCC!EK75))),AdjBaseCC!CF73))</f>
        <v>19473.91708860753</v>
      </c>
      <c r="DE73" s="600">
        <f>IF(IniBaseCC!EK75&gt;IniBaseCC!EL75,MIN((AdjBaseCC!DD73-(AdjBaseCC!$DG$1*(IniBaseCC!EK75-IniBaseCC!EL75))),AdjBaseCC!CG73),MAX((AdjBaseCC!DD73-(AdjBaseCC!$DG$1*(IniBaseCC!EK75-IniBaseCC!EL75))),AdjBaseCC!CG73))</f>
        <v>19529.05936442424</v>
      </c>
      <c r="DF73" s="600">
        <f>IF(IniBaseCC!EL75&gt;IniBaseCC!EM75,MIN((AdjBaseCC!DE73-(AdjBaseCC!$DG$1*(IniBaseCC!EL75-IniBaseCC!EM75))),AdjBaseCC!CH73),MAX((AdjBaseCC!DE73-(AdjBaseCC!$DG$1*(IniBaseCC!EL75-IniBaseCC!EM75))),AdjBaseCC!CH73))</f>
        <v>20571.477053579762</v>
      </c>
      <c r="DG73" s="600">
        <f>IF(IniBaseCC!EM75&gt;IniBaseCC!EN75,MIN((AdjBaseCC!DF73-(AdjBaseCC!$DG$1*(IniBaseCC!EM75-IniBaseCC!EN75))),AdjBaseCC!CI73),MAX((AdjBaseCC!DF73-(AdjBaseCC!$DG$1*(IniBaseCC!EM75-IniBaseCC!EN75))),AdjBaseCC!CI73))</f>
        <v>21030.064571926901</v>
      </c>
      <c r="DH73" s="600">
        <f>IF(IniBaseCC!EN75&gt;IniBaseCC!EO75,MIN((AdjBaseCC!DG73-(AdjBaseCC!$DG$1*(IniBaseCC!EN75-IniBaseCC!EO75))),AdjBaseCC!CJ73),MAX((AdjBaseCC!DG73-(AdjBaseCC!$DG$1*(IniBaseCC!EN75-IniBaseCC!EO75))),AdjBaseCC!CJ73))</f>
        <v>21453.094240020968</v>
      </c>
      <c r="DI73" s="603">
        <f>IF(IniBaseCC!EO75&gt;IniBaseCC!EP75,MIN((AdjBaseCC!DH73-(AdjBaseCC!$DG$1*(IniBaseCC!EO75-IniBaseCC!EP75))),AdjBaseCC!CK73),MAX((AdjBaseCC!DH73-(AdjBaseCC!$DG$1*(IniBaseCC!EO75-IniBaseCC!EP75))),AdjBaseCC!CK73))</f>
        <v>21621.414502505111</v>
      </c>
      <c r="DJ73" s="600">
        <f>IF(IniBaseCC!EP75&gt;IniBaseCC!EQ75,MIN((AdjBaseCC!DI73-(AdjBaseCC!$DG$1*(IniBaseCC!EP75-IniBaseCC!EQ75))),AdjBaseCC!CL73),MAX((AdjBaseCC!DI73-(AdjBaseCC!$DG$1*(IniBaseCC!EP75-IniBaseCC!EQ75))),AdjBaseCC!CL73))</f>
        <v>22012.022181056993</v>
      </c>
      <c r="DK73" s="600">
        <f>IF(IniBaseCC!EQ75&gt;IniBaseCC!ER75,MIN((AdjBaseCC!DJ73-(AdjBaseCC!$DG$1*(IniBaseCC!EQ75-IniBaseCC!ER75))),AdjBaseCC!CM73),MAX((AdjBaseCC!DJ73-(AdjBaseCC!$DG$1*(IniBaseCC!EQ75-IniBaseCC!ER75))),AdjBaseCC!CM73))</f>
        <v>22453.446397769101</v>
      </c>
      <c r="DL73" s="600">
        <f>IF(IniBaseCC!ER75&gt;IniBaseCC!ES75,MIN((AdjBaseCC!DK73-(AdjBaseCC!$DG$1*(IniBaseCC!ER75-IniBaseCC!ES75))),AdjBaseCC!CN73),MAX((AdjBaseCC!DK73-(AdjBaseCC!$DG$1*(IniBaseCC!ER75-IniBaseCC!ES75))),AdjBaseCC!CN73))</f>
        <v>22453.446397769101</v>
      </c>
      <c r="DM73" s="603">
        <f>DA73*IniBaseCC!CJ75</f>
        <v>0</v>
      </c>
      <c r="DN73" s="600">
        <f>DB73*IniBaseCC!CJ75</f>
        <v>0</v>
      </c>
      <c r="DO73" s="600">
        <f>DC73*IniBaseCC!CK75</f>
        <v>0</v>
      </c>
      <c r="DP73" s="600">
        <f>DD73*IniBaseCC!CL75</f>
        <v>0</v>
      </c>
      <c r="DQ73" s="600">
        <f>DE73*IniBaseCC!CM75</f>
        <v>0</v>
      </c>
      <c r="DR73" s="600">
        <f>DF73*IniBaseCC!CN75</f>
        <v>0</v>
      </c>
      <c r="DS73" s="600">
        <f>DG73*IniBaseCC!CO75</f>
        <v>0</v>
      </c>
      <c r="DT73" s="600">
        <f>DH73*IniBaseCC!CP75</f>
        <v>0</v>
      </c>
      <c r="DU73" s="603">
        <f>DI73*IniBaseCC!CQ75</f>
        <v>0</v>
      </c>
      <c r="DV73" s="600">
        <f>DJ73*IniBaseCC!CR75</f>
        <v>0</v>
      </c>
      <c r="DW73" s="600">
        <f>DK73*IniBaseCC!CS75</f>
        <v>0</v>
      </c>
      <c r="DX73" s="601">
        <f>DL73*IniBaseCC!CT75</f>
        <v>0</v>
      </c>
      <c r="DZ73" s="60" t="s">
        <v>68</v>
      </c>
      <c r="EA73" s="68" t="str">
        <f t="shared" si="29"/>
        <v/>
      </c>
      <c r="EB73" s="373" t="str">
        <f>IFERROR(AdjBaseCC!CO73/IniBaseCC!AA75,"")</f>
        <v/>
      </c>
      <c r="EC73" s="373" t="str">
        <f>IFERROR(AdjBaseCC!CP73/IniBaseCC!AB75,"")</f>
        <v/>
      </c>
      <c r="ED73" s="373" t="str">
        <f>IFERROR(AdjBaseCC!CQ73/IniBaseCC!AC75,"")</f>
        <v/>
      </c>
      <c r="EE73" s="373" t="str">
        <f>IFERROR(AdjBaseCC!CR73/IniBaseCC!AD75,"")</f>
        <v/>
      </c>
      <c r="EF73" s="373" t="str">
        <f>IFERROR(AdjBaseCC!CS73/IniBaseCC!AE75,"")</f>
        <v/>
      </c>
      <c r="EG73" s="373" t="str">
        <f>IFERROR(AdjBaseCC!CT73/IniBaseCC!AF75,"")</f>
        <v/>
      </c>
      <c r="EH73" s="374" t="str">
        <f t="shared" si="30"/>
        <v/>
      </c>
      <c r="EI73" s="373" t="str">
        <f>IFERROR(CU73/IniBaseCC!AG75,"")</f>
        <v/>
      </c>
      <c r="EJ73" s="373" t="str">
        <f>IFERROR(CW73/IniBaseCC!AI75,"")</f>
        <v/>
      </c>
      <c r="EK73" s="373" t="str">
        <f>IFERROR(CX73/IniBaseCC!AJ75,"")</f>
        <v/>
      </c>
      <c r="EL73" s="373" t="str">
        <f>IFERROR(CY73/IniBaseCC!AK75,"")</f>
        <v/>
      </c>
      <c r="EM73" s="375" t="str">
        <f>IFERROR(CZ73/IniBaseCC!AL75,"")</f>
        <v/>
      </c>
      <c r="FH73" s="196"/>
    </row>
    <row r="74" spans="1:164" s="118" customFormat="1" x14ac:dyDescent="0.25">
      <c r="A74" s="107">
        <v>76</v>
      </c>
      <c r="B74" s="60" t="s">
        <v>69</v>
      </c>
      <c r="C74" s="157">
        <v>191.08372059999999</v>
      </c>
      <c r="D74" s="158">
        <v>182.83200880000001</v>
      </c>
      <c r="E74" s="158">
        <v>185.31547470000001</v>
      </c>
      <c r="F74" s="158">
        <v>177.00255060000001</v>
      </c>
      <c r="G74" s="158">
        <v>180.56913040000001</v>
      </c>
      <c r="H74" s="158">
        <v>175.72760700000001</v>
      </c>
      <c r="I74" s="158">
        <v>175.55027580000001</v>
      </c>
      <c r="J74" s="158">
        <v>174.30632494208467</v>
      </c>
      <c r="K74" s="158">
        <v>190.33272744520949</v>
      </c>
      <c r="L74" s="157">
        <f t="shared" si="26"/>
        <v>177.29778289917931</v>
      </c>
      <c r="M74" s="158">
        <f t="shared" si="26"/>
        <v>176.47467680596401</v>
      </c>
      <c r="N74" s="159">
        <f t="shared" si="26"/>
        <v>175.65157071274893</v>
      </c>
      <c r="O74" s="158"/>
      <c r="P74" s="564">
        <f>INDEX(EquitySolution!$V$13:$BT$173,ROW(70:70),(1+EquitySolution!$CB$12))</f>
        <v>0.87698839744525403</v>
      </c>
      <c r="Q74" s="69">
        <f>INDEX(EquitySolution!$V$13:$BT$173,ROW(70:70),(1+EquitySolution!$CB$12))</f>
        <v>0.87698839744525403</v>
      </c>
      <c r="R74" s="300">
        <f>INDEX(EquitySolution!$V$13:$BT$173,ROW(70:70),(1+EquitySolution!$CB$12)+2)</f>
        <v>0.90437187811856479</v>
      </c>
      <c r="S74" s="300">
        <f>INDEX(EquitySolution!$V$13:$BT$173,ROW(70:70),(1+EquitySolution!$CB$12)+3)</f>
        <v>0.90850145911721358</v>
      </c>
      <c r="T74" s="300">
        <f>INDEX(EquitySolution!$V$13:$BT$173,ROW(70:70),(1+EquitySolution!$CB$12)+4)</f>
        <v>0.90725860504765776</v>
      </c>
      <c r="U74" s="300">
        <f>INDEX(EquitySolution!$V$13:$BT$173,ROW(70:70),(1+EquitySolution!$CB$12)+5)</f>
        <v>0.91141881982958572</v>
      </c>
      <c r="V74" s="2">
        <f>INDEX(EquitySolution!$V$13:$BT$173,ROW(70:70),(1+EquitySolution!$CB$12)+6)</f>
        <v>0.90963391985619546</v>
      </c>
      <c r="W74" s="2">
        <f>INDEX(EquitySolution!$V$13:$BT$173,ROW(70:70),(1+EquitySolution!$CB$12)+6)</f>
        <v>0.90963391985619546</v>
      </c>
      <c r="X74" s="2">
        <f>INDEX(EquitySolution!$V$13:$BT$173,ROW(70:70),(1+EquitySolution!$CB$12)+6)</f>
        <v>0.90963391985619546</v>
      </c>
      <c r="Y74" s="567">
        <f>INDEX(EquitySolution!$V$13:$BT$173,ROW(70:70),(1+EquitySolution!$CB$12)+7)</f>
        <v>0.91205686718176171</v>
      </c>
      <c r="Z74" s="372">
        <f>INDEX(EquitySolution!$V$13:$BT$173,ROW(70:70),(1+EquitySolution!$CB$12)+8)</f>
        <v>0.9121456128349954</v>
      </c>
      <c r="AA74" s="372">
        <f>INDEX(EquitySolution!$V$13:$BT$173,ROW(70:70),(1+EquitySolution!$CB$12)+9)</f>
        <v>0.9140277852961286</v>
      </c>
      <c r="AB74" s="371">
        <f>INDEX(EquitySolution!$V$13:$BT$173,ROW(70:70),(1+EquitySolution!$CB$12)+10)</f>
        <v>0.90474771371938378</v>
      </c>
      <c r="AS74" s="60" t="s">
        <v>69</v>
      </c>
      <c r="AT74" s="600">
        <v>0</v>
      </c>
      <c r="AU74" s="600">
        <f>MAX(-(AdjBaseCC!$BU$1),(IniBaseCC!DW76-AF$9+IniBaseCC!DK76-AdjBaseCC!AF$7))</f>
        <v>-1563.8752087682087</v>
      </c>
      <c r="AV74" s="600">
        <f>MAX(-(AdjBaseCC!$BU$1),(IniBaseCC!DX76-AG$9+IniBaseCC!DL76-AdjBaseCC!AG$7))</f>
        <v>-977.62703573360432</v>
      </c>
      <c r="AW74" s="600">
        <f>MAX(-(AdjBaseCC!$BU$1),(IniBaseCC!DY76-AH$9+IniBaseCC!DM76-AdjBaseCC!AH$7))</f>
        <v>-817.92907729508579</v>
      </c>
      <c r="AX74" s="600">
        <f>MAX(-(AdjBaseCC!$BU$1),(IniBaseCC!DZ76-AI$9+IniBaseCC!DN76-AdjBaseCC!AI$7))</f>
        <v>-482.12413225081445</v>
      </c>
      <c r="AY74" s="600">
        <f>MAX(-(AdjBaseCC!$BU$1),(IniBaseCC!EA76-AJ$9+IniBaseCC!DO76-AdjBaseCC!AJ$7))</f>
        <v>1969.0335939720603</v>
      </c>
      <c r="AZ74" s="600">
        <f>MAX(-(AdjBaseCC!$BU$1),(IniBaseCC!EB76-AK$9+IniBaseCC!DP76-AdjBaseCC!AK$7))</f>
        <v>1441.8156534000327</v>
      </c>
      <c r="BA74" s="601">
        <f>MAX(-(AdjBaseCC!$BU$1),(IniBaseCC!EC76-AL$9+IniBaseCC!DQ76-AdjBaseCC!AL$7))</f>
        <v>2357.1829562575194</v>
      </c>
      <c r="BB74" s="600">
        <f>MAX(-(AdjBaseCC!$BU$1),(IniBaseCC!ED76-AM$9+IniBaseCC!DR76-AdjBaseCC!AM$7))</f>
        <v>2035.7191321478012</v>
      </c>
      <c r="BC74" s="600">
        <f>MAX(-(AdjBaseCC!$BU$1),(IniBaseCC!EE76-AN$9+IniBaseCC!DS76-AdjBaseCC!AN$7))</f>
        <v>2055.7809502638311</v>
      </c>
      <c r="BD74" s="600">
        <f>MAX(-(AdjBaseCC!$BU$1),(IniBaseCC!EF76-AO$9+IniBaseCC!DT76-AdjBaseCC!AO$7))</f>
        <v>2075.1281423316595</v>
      </c>
      <c r="BE74" s="601">
        <f>MAX(-(AdjBaseCC!$BU$1),(IniBaseCC!EG76-AP$9+IniBaseCC!DU76-AdjBaseCC!AP$7))</f>
        <v>2093.7982239330013</v>
      </c>
      <c r="BF74" s="600">
        <f>MAX((AdjBaseCC!AF$7+AdjBaseCC!AF$9)*IniBaseCC!CJ76-IniBaseCC!AA76,0)</f>
        <v>573942.20161793195</v>
      </c>
      <c r="BG74" s="600">
        <f>MAX((AdjBaseCC!AG$7+AdjBaseCC!AG$9)*IniBaseCC!CK76-IniBaseCC!AB76,0)</f>
        <v>354878.61397129856</v>
      </c>
      <c r="BH74" s="600">
        <f>MAX((AdjBaseCC!AH$7+AdjBaseCC!AH$9)*IniBaseCC!CL76-IniBaseCC!AC76,0)</f>
        <v>286275.17705328017</v>
      </c>
      <c r="BI74" s="600">
        <f>MAX((AdjBaseCC!AI$7+AdjBaseCC!AI$9)*IniBaseCC!CM76-IniBaseCC!AD76,0)</f>
        <v>169707.6945522856</v>
      </c>
      <c r="BJ74" s="600">
        <f>MAX((AdjBaseCC!AJ$7+AdjBaseCC!AJ$9)*IniBaseCC!CN76-IniBaseCC!AE76,0)</f>
        <v>0</v>
      </c>
      <c r="BK74" s="600">
        <f>MAX((AdjBaseCC!AK$7+AdjBaseCC!AK$9)*IniBaseCC!CO76-IniBaseCC!AF76,0)</f>
        <v>0</v>
      </c>
      <c r="BL74" s="600">
        <f>MAX((AdjBaseCC!AL$7+AdjBaseCC!AL$9)*IniBaseCC!CP76-IniBaseCC!AG76,0)</f>
        <v>0</v>
      </c>
      <c r="BM74" s="600">
        <f>MAX((AdjBaseCC!AM$7+AdjBaseCC!AM$9)*IniBaseCC!CQ76-IniBaseCC!AH76,0)</f>
        <v>0</v>
      </c>
      <c r="BN74" s="603">
        <f>MAX((AdjBaseCC!AN$7+AdjBaseCC!AN$9)*IniBaseCC!CR76-IniBaseCC!AI76,0)</f>
        <v>0</v>
      </c>
      <c r="BO74" s="600">
        <f>MAX((AdjBaseCC!AO$7+AdjBaseCC!AO$9)*IniBaseCC!CS76-IniBaseCC!AJ76,0)</f>
        <v>0</v>
      </c>
      <c r="BP74" s="600">
        <f>MAX((AdjBaseCC!AP$7+AdjBaseCC!AP$9)*IniBaseCC!CT76-IniBaseCC!AK76,0)</f>
        <v>0</v>
      </c>
      <c r="BQ74" s="600">
        <f>MAX((AdjBaseCC!AQ$7+AdjBaseCC!AQ$9)*IniBaseCC!CU76-IniBaseCC!AL76,0)</f>
        <v>0</v>
      </c>
      <c r="BR74" s="603">
        <f>IFERROR(BF74/SUM(BF$5:BF$182)*BR$4/IniBaseCC!CK76,0)</f>
        <v>1692.1017441049728</v>
      </c>
      <c r="BS74" s="600">
        <f>IFERROR(BG74/SUM(BG$5:BG$182)*BS$4/IniBaseCC!CL76,0)</f>
        <v>423.79592298660089</v>
      </c>
      <c r="BT74" s="600">
        <f>IFERROR(BH74/SUM(BH$5:BH$182)*BT$4/IniBaseCC!CM76,0)</f>
        <v>731.42066705054594</v>
      </c>
      <c r="BU74" s="600">
        <f>IFERROR(BI74/SUM(BI$5:BI$182)*BU$4/IniBaseCC!CN76,0)</f>
        <v>129.08215885736871</v>
      </c>
      <c r="BV74" s="600">
        <f>IFERROR(BJ74/SUM(BJ$5:BJ$182)*BV$4/IniBaseCC!CO76,0)</f>
        <v>0</v>
      </c>
      <c r="BW74" s="600">
        <f>IFERROR(BK74/SUM(BK$5:BK$182)*BW$4/IniBaseCC!CP76,0)</f>
        <v>0</v>
      </c>
      <c r="BX74" s="600">
        <f>IFERROR(BL74/SUM(BL$5:BL$182)*BX$4/IniBaseCC!CQ76,0)</f>
        <v>0</v>
      </c>
      <c r="BY74" s="603">
        <f>IFERROR(BM74/SUM(BM$5:BM$182)*BY$4/IniBaseCC!CR76,0)</f>
        <v>0</v>
      </c>
      <c r="BZ74" s="600">
        <f>IFERROR(BN74/SUM(BN$5:BN$182)*BZ$4/IniBaseCC!CS76,0)</f>
        <v>0</v>
      </c>
      <c r="CA74" s="600">
        <f>IFERROR(BO74/SUM(BO$5:BO$182)*CA$4/IniBaseCC!CT76,0)</f>
        <v>0</v>
      </c>
      <c r="CB74" s="600">
        <f>IFERROR(BP74/SUM(BP$5:BP$182)*CB$4/IniBaseCC!CU76,0)</f>
        <v>0</v>
      </c>
      <c r="CC74" s="603">
        <f>(IniBaseCC!CW76+AT74)*P74</f>
        <v>20997.413998492073</v>
      </c>
      <c r="CD74" s="600">
        <f>((IniBaseCC!CX76+AU74)-(BR74/Q74))*Q74</f>
        <v>17933.811841245104</v>
      </c>
      <c r="CE74" s="600">
        <f>((IniBaseCC!CY76+AV74)-(BS74/R74))*R74</f>
        <v>21331.00927772043</v>
      </c>
      <c r="CF74" s="600">
        <f>((IniBaseCC!CZ76+AW74)-(BT74/S74))*S74</f>
        <v>21370.926447602938</v>
      </c>
      <c r="CG74" s="600">
        <f>((IniBaseCC!DA76+AX74)-(BU74/T74))*T74</f>
        <v>22325.839026272497</v>
      </c>
      <c r="CH74" s="600">
        <f>((IniBaseCC!DB76+AY74)-(BV74/U74))*U74</f>
        <v>25535.362989441743</v>
      </c>
      <c r="CI74" s="600">
        <f>((IniBaseCC!DC76+AZ74)-(BW74/V74))*V74</f>
        <v>25398.046298877009</v>
      </c>
      <c r="CJ74" s="601">
        <f>((IniBaseCC!DD76+BA74)-(BX74/W74))*W74</f>
        <v>26642.0163336761</v>
      </c>
      <c r="CK74" s="600">
        <f>((IniBaseCC!DE76+BB74)-(BY74/Y74))*Y74</f>
        <v>26619.93899076778</v>
      </c>
      <c r="CL74" s="600">
        <f>((IniBaseCC!DF76+BC74)-(BZ74/Z74))*Z74</f>
        <v>26981.372039351452</v>
      </c>
      <c r="CM74" s="600">
        <f>((IniBaseCC!DG76+BD74)-(CA74/AA74))*AA74</f>
        <v>27383.821439201907</v>
      </c>
      <c r="CN74" s="601">
        <f>((IniBaseCC!DH76+BE74)-(CB74/AB74))*AB74</f>
        <v>27437.03566524402</v>
      </c>
      <c r="CO74" s="600">
        <f>CC74*IniBaseCC!CJ76</f>
        <v>7706050.9374465905</v>
      </c>
      <c r="CP74" s="600">
        <f>IniBaseCC!CJ76*CD74</f>
        <v>6581708.9457369531</v>
      </c>
      <c r="CQ74" s="600">
        <f>IniBaseCC!CK76*CE74</f>
        <v>7743156.3678125162</v>
      </c>
      <c r="CR74" s="600">
        <f>IniBaseCC!CL76*CF74</f>
        <v>7479824.2566610286</v>
      </c>
      <c r="CS74" s="600">
        <f>IniBaseCC!CM76*CG74</f>
        <v>7858695.3372479193</v>
      </c>
      <c r="CT74" s="600">
        <f>IniBaseCC!CN76*CH74</f>
        <v>9141659.9502201434</v>
      </c>
      <c r="CU74" s="600">
        <f>IniBaseCC!CO76*CI74</f>
        <v>9244888.8527912311</v>
      </c>
      <c r="CV74" s="601">
        <f>IniBaseCC!CP76*CJ74</f>
        <v>9884188.0597938336</v>
      </c>
      <c r="CW74" s="600">
        <f>IniBaseCC!CQ76*CK74</f>
        <v>10301916.389427131</v>
      </c>
      <c r="CX74" s="600">
        <f>IniBaseCC!CR76*CL74</f>
        <v>10634634.876102995</v>
      </c>
      <c r="CY74" s="600">
        <f>IniBaseCC!CS76*CM74</f>
        <v>10988979.542015811</v>
      </c>
      <c r="CZ74" s="600">
        <f>IniBaseCC!CT76*CN74</f>
        <v>11206434.783754086</v>
      </c>
      <c r="DA74" s="603">
        <f t="shared" si="27"/>
        <v>20997.413998492073</v>
      </c>
      <c r="DB74" s="600">
        <f t="shared" si="28"/>
        <v>17933.811841245104</v>
      </c>
      <c r="DC74" s="600">
        <f>IF(IniBaseCC!EI76&gt;IniBaseCC!EJ76,MIN((AdjBaseCC!DB74-(AdjBaseCC!$DG$1*(IniBaseCC!EI76-IniBaseCC!EJ76))),AdjBaseCC!CE74),MAX((AdjBaseCC!DB74-(AdjBaseCC!$DG$1*(IniBaseCC!EI76-IniBaseCC!EJ76))),AdjBaseCC!CE74))</f>
        <v>21331.00927772043</v>
      </c>
      <c r="DD74" s="600">
        <f>IF(IniBaseCC!EJ76&gt;IniBaseCC!EK76,MIN((AdjBaseCC!DC74-(AdjBaseCC!$DG$1*(IniBaseCC!EJ76-IniBaseCC!EK76))),AdjBaseCC!CF74),MAX((AdjBaseCC!DC74-(AdjBaseCC!$DG$1*(IniBaseCC!EJ76-IniBaseCC!EK76))),AdjBaseCC!CF74))</f>
        <v>21370.926447602938</v>
      </c>
      <c r="DE74" s="600">
        <f>IF(IniBaseCC!EK76&gt;IniBaseCC!EL76,MIN((AdjBaseCC!DD74-(AdjBaseCC!$DG$1*(IniBaseCC!EK76-IniBaseCC!EL76))),AdjBaseCC!CG74),MAX((AdjBaseCC!DD74-(AdjBaseCC!$DG$1*(IniBaseCC!EK76-IniBaseCC!EL76))),AdjBaseCC!CG74))</f>
        <v>22325.839026272497</v>
      </c>
      <c r="DF74" s="600">
        <f>IF(IniBaseCC!EL76&gt;IniBaseCC!EM76,MIN((AdjBaseCC!DE74-(AdjBaseCC!$DG$1*(IniBaseCC!EL76-IniBaseCC!EM76))),AdjBaseCC!CH74),MAX((AdjBaseCC!DE74-(AdjBaseCC!$DG$1*(IniBaseCC!EL76-IniBaseCC!EM76))),AdjBaseCC!CH74))</f>
        <v>25535.362989441743</v>
      </c>
      <c r="DG74" s="600">
        <f>IF(IniBaseCC!EM76&gt;IniBaseCC!EN76,MIN((AdjBaseCC!DF74-(AdjBaseCC!$DG$1*(IniBaseCC!EM76-IniBaseCC!EN76))),AdjBaseCC!CI74),MAX((AdjBaseCC!DF74-(AdjBaseCC!$DG$1*(IniBaseCC!EM76-IniBaseCC!EN76))),AdjBaseCC!CI74))</f>
        <v>25398.046298877009</v>
      </c>
      <c r="DH74" s="600">
        <f>IF(IniBaseCC!EN76&gt;IniBaseCC!EO76,MIN((AdjBaseCC!DG74-(AdjBaseCC!$DG$1*(IniBaseCC!EN76-IniBaseCC!EO76))),AdjBaseCC!CJ74),MAX((AdjBaseCC!DG74-(AdjBaseCC!$DG$1*(IniBaseCC!EN76-IniBaseCC!EO76))),AdjBaseCC!CJ74))</f>
        <v>26642.0163336761</v>
      </c>
      <c r="DI74" s="603">
        <f>IF(IniBaseCC!EO76&gt;IniBaseCC!EP76,MIN((AdjBaseCC!DH74-(AdjBaseCC!$DG$1*(IniBaseCC!EO76-IniBaseCC!EP76))),AdjBaseCC!CK74),MAX((AdjBaseCC!DH74-(AdjBaseCC!$DG$1*(IniBaseCC!EO76-IniBaseCC!EP76))),AdjBaseCC!CK74))</f>
        <v>26619.93899076778</v>
      </c>
      <c r="DJ74" s="600">
        <f>IF(IniBaseCC!EP76&gt;IniBaseCC!EQ76,MIN((AdjBaseCC!DI74-(AdjBaseCC!$DG$1*(IniBaseCC!EP76-IniBaseCC!EQ76))),AdjBaseCC!CL74),MAX((AdjBaseCC!DI74-(AdjBaseCC!$DG$1*(IniBaseCC!EP76-IniBaseCC!EQ76))),AdjBaseCC!CL74))</f>
        <v>26981.372039351452</v>
      </c>
      <c r="DK74" s="600">
        <f>IF(IniBaseCC!EQ76&gt;IniBaseCC!ER76,MIN((AdjBaseCC!DJ74-(AdjBaseCC!$DG$1*(IniBaseCC!EQ76-IniBaseCC!ER76))),AdjBaseCC!CM74),MAX((AdjBaseCC!DJ74-(AdjBaseCC!$DG$1*(IniBaseCC!EQ76-IniBaseCC!ER76))),AdjBaseCC!CM74))</f>
        <v>27383.821439201907</v>
      </c>
      <c r="DL74" s="600">
        <f>IF(IniBaseCC!ER76&gt;IniBaseCC!ES76,MIN((AdjBaseCC!DK74-(AdjBaseCC!$DG$1*(IniBaseCC!ER76-IniBaseCC!ES76))),AdjBaseCC!CN74),MAX((AdjBaseCC!DK74-(AdjBaseCC!$DG$1*(IniBaseCC!ER76-IniBaseCC!ES76))),AdjBaseCC!CN74))</f>
        <v>27437.03566524402</v>
      </c>
      <c r="DM74" s="603">
        <f>DA74*IniBaseCC!CJ76</f>
        <v>7706050.9374465905</v>
      </c>
      <c r="DN74" s="600">
        <f>DB74*IniBaseCC!CJ76</f>
        <v>6581708.9457369531</v>
      </c>
      <c r="DO74" s="600">
        <f>DC74*IniBaseCC!CK76</f>
        <v>7743156.3678125162</v>
      </c>
      <c r="DP74" s="600">
        <f>DD74*IniBaseCC!CL76</f>
        <v>7479824.2566610286</v>
      </c>
      <c r="DQ74" s="600">
        <f>DE74*IniBaseCC!CM76</f>
        <v>7858695.3372479193</v>
      </c>
      <c r="DR74" s="600">
        <f>DF74*IniBaseCC!CN76</f>
        <v>9141659.9502201434</v>
      </c>
      <c r="DS74" s="600">
        <f>DG74*IniBaseCC!CO76</f>
        <v>9244888.8527912311</v>
      </c>
      <c r="DT74" s="600">
        <f>DH74*IniBaseCC!CP76</f>
        <v>9884188.0597938336</v>
      </c>
      <c r="DU74" s="603">
        <f>DI74*IniBaseCC!CQ76</f>
        <v>10301916.389427131</v>
      </c>
      <c r="DV74" s="600">
        <f>DJ74*IniBaseCC!CR76</f>
        <v>10634634.876102995</v>
      </c>
      <c r="DW74" s="600">
        <f>DK74*IniBaseCC!CS76</f>
        <v>10988979.542015811</v>
      </c>
      <c r="DX74" s="601">
        <f>DL74*IniBaseCC!CT76</f>
        <v>11206434.783754086</v>
      </c>
      <c r="DZ74" s="60" t="s">
        <v>69</v>
      </c>
      <c r="EA74" s="68">
        <f t="shared" si="29"/>
        <v>0.81765766405336859</v>
      </c>
      <c r="EB74" s="373">
        <f>IFERROR(AdjBaseCC!CO74/IniBaseCC!AA76,"")</f>
        <v>0.90611558570197515</v>
      </c>
      <c r="EC74" s="373">
        <f>IFERROR(AdjBaseCC!CP74/IniBaseCC!AB76,"")</f>
        <v>0.72914079284849342</v>
      </c>
      <c r="ED74" s="373">
        <f>IFERROR(AdjBaseCC!CQ74/IniBaseCC!AC76,"")</f>
        <v>0.88035601544707853</v>
      </c>
      <c r="EE74" s="373">
        <f>IFERROR(AdjBaseCC!CR74/IniBaseCC!AD76,"")</f>
        <v>0.83377123217240168</v>
      </c>
      <c r="EF74" s="373">
        <f>IFERROR(AdjBaseCC!CS74/IniBaseCC!AE76,"")</f>
        <v>0.76455913000596176</v>
      </c>
      <c r="EG74" s="373">
        <f>IFERROR(AdjBaseCC!CT74/IniBaseCC!AF76,"")</f>
        <v>0.88046114979290702</v>
      </c>
      <c r="EH74" s="374">
        <f t="shared" si="30"/>
        <v>0.8656498284724895</v>
      </c>
      <c r="EI74" s="373">
        <f>IFERROR(CU74/IniBaseCC!AG76,"")</f>
        <v>0.83552056655132201</v>
      </c>
      <c r="EJ74" s="373">
        <f>IFERROR(CW74/IniBaseCC!AI76,"")</f>
        <v>0.87125029670666709</v>
      </c>
      <c r="EK74" s="373">
        <f>IFERROR(CX74/IniBaseCC!AJ76,"")</f>
        <v>0.87354641625740737</v>
      </c>
      <c r="EL74" s="373">
        <f>IFERROR(CY74/IniBaseCC!AK76,"")</f>
        <v>0.87744106438556402</v>
      </c>
      <c r="EM74" s="375">
        <f>IFERROR(CZ74/IniBaseCC!AL76,"")</f>
        <v>0.87049079846148658</v>
      </c>
      <c r="FH74" s="196"/>
    </row>
    <row r="75" spans="1:164" s="118" customFormat="1" x14ac:dyDescent="0.25">
      <c r="A75" s="107">
        <v>77</v>
      </c>
      <c r="B75" s="60" t="s">
        <v>70</v>
      </c>
      <c r="C75" s="157">
        <v>302.92306129999997</v>
      </c>
      <c r="D75" s="158">
        <v>299.650351</v>
      </c>
      <c r="E75" s="158">
        <v>300.7026381</v>
      </c>
      <c r="F75" s="158">
        <v>270.00272910000001</v>
      </c>
      <c r="G75" s="158">
        <v>282.5448245</v>
      </c>
      <c r="H75" s="158">
        <v>277.66815889999998</v>
      </c>
      <c r="I75" s="158">
        <v>281.84921600000001</v>
      </c>
      <c r="J75" s="158">
        <v>288.83689744091612</v>
      </c>
      <c r="K75" s="158">
        <v>276.38485304681473</v>
      </c>
      <c r="L75" s="157">
        <f t="shared" si="26"/>
        <v>272.67630814669246</v>
      </c>
      <c r="M75" s="158">
        <f t="shared" si="26"/>
        <v>269.86573134519313</v>
      </c>
      <c r="N75" s="159">
        <f t="shared" si="26"/>
        <v>267.05515454369288</v>
      </c>
      <c r="O75" s="158"/>
      <c r="P75" s="564">
        <f>INDEX(EquitySolution!$V$13:$BT$173,ROW(71:71),(1+EquitySolution!$CB$12))</f>
        <v>0.80844853834638297</v>
      </c>
      <c r="Q75" s="69">
        <f>INDEX(EquitySolution!$V$13:$BT$173,ROW(71:71),(1+EquitySolution!$CB$12))</f>
        <v>0.80844853834638297</v>
      </c>
      <c r="R75" s="300">
        <f>INDEX(EquitySolution!$V$13:$BT$173,ROW(71:71),(1+EquitySolution!$CB$12)+2)</f>
        <v>0.65</v>
      </c>
      <c r="S75" s="300">
        <f>INDEX(EquitySolution!$V$13:$BT$173,ROW(71:71),(1+EquitySolution!$CB$12)+3)</f>
        <v>0.65</v>
      </c>
      <c r="T75" s="300">
        <f>INDEX(EquitySolution!$V$13:$BT$173,ROW(71:71),(1+EquitySolution!$CB$12)+4)</f>
        <v>0.65</v>
      </c>
      <c r="U75" s="300">
        <f>INDEX(EquitySolution!$V$13:$BT$173,ROW(71:71),(1+EquitySolution!$CB$12)+5)</f>
        <v>0.65</v>
      </c>
      <c r="V75" s="2">
        <f>INDEX(EquitySolution!$V$13:$BT$173,ROW(71:71),(1+EquitySolution!$CB$12)+6)</f>
        <v>0.65</v>
      </c>
      <c r="W75" s="2">
        <f>INDEX(EquitySolution!$V$13:$BT$173,ROW(71:71),(1+EquitySolution!$CB$12)+6)</f>
        <v>0.65</v>
      </c>
      <c r="X75" s="2">
        <f>INDEX(EquitySolution!$V$13:$BT$173,ROW(71:71),(1+EquitySolution!$CB$12)+6)</f>
        <v>0.65</v>
      </c>
      <c r="Y75" s="567">
        <f>INDEX(EquitySolution!$V$13:$BT$173,ROW(71:71),(1+EquitySolution!$CB$12)+7)</f>
        <v>0.65</v>
      </c>
      <c r="Z75" s="372">
        <f>INDEX(EquitySolution!$V$13:$BT$173,ROW(71:71),(1+EquitySolution!$CB$12)+8)</f>
        <v>0.65</v>
      </c>
      <c r="AA75" s="372">
        <f>INDEX(EquitySolution!$V$13:$BT$173,ROW(71:71),(1+EquitySolution!$CB$12)+9)</f>
        <v>0.65</v>
      </c>
      <c r="AB75" s="371">
        <f>INDEX(EquitySolution!$V$13:$BT$173,ROW(71:71),(1+EquitySolution!$CB$12)+10)</f>
        <v>0.65</v>
      </c>
      <c r="AS75" s="60" t="s">
        <v>70</v>
      </c>
      <c r="AT75" s="600">
        <v>0</v>
      </c>
      <c r="AU75" s="600">
        <f>MAX(-(AdjBaseCC!$BU$1),(IniBaseCC!DW77-AF$9+IniBaseCC!DK77-AdjBaseCC!AF$7))</f>
        <v>-2483.1194102020754</v>
      </c>
      <c r="AV75" s="600">
        <f>MAX(-(AdjBaseCC!$BU$1),(IniBaseCC!DX77-AG$9+IniBaseCC!DL77-AdjBaseCC!AG$7))</f>
        <v>-1923.9631760295956</v>
      </c>
      <c r="AW75" s="600">
        <f>MAX(-(AdjBaseCC!$BU$1),(IniBaseCC!DY77-AH$9+IniBaseCC!DM77-AdjBaseCC!AH$7))</f>
        <v>-3428.9866283154911</v>
      </c>
      <c r="AX75" s="600">
        <f>MAX(-(AdjBaseCC!$BU$1),(IniBaseCC!DZ77-AI$9+IniBaseCC!DN77-AdjBaseCC!AI$7))</f>
        <v>194.30670672404176</v>
      </c>
      <c r="AY75" s="600">
        <f>MAX(-(AdjBaseCC!$BU$1),(IniBaseCC!EA77-AJ$9+IniBaseCC!DO77-AdjBaseCC!AJ$7))</f>
        <v>1606.3199271988037</v>
      </c>
      <c r="AZ75" s="600">
        <f>MAX(-(AdjBaseCC!$BU$1),(IniBaseCC!EB77-AK$9+IniBaseCC!DP77-AdjBaseCC!AK$7))</f>
        <v>1972.9843519853971</v>
      </c>
      <c r="BA75" s="601">
        <f>MAX(-(AdjBaseCC!$BU$1),(IniBaseCC!EC77-AL$9+IniBaseCC!DQ77-AdjBaseCC!AL$7))</f>
        <v>822.45586171326249</v>
      </c>
      <c r="BB75" s="600">
        <f>MAX(-(AdjBaseCC!$BU$1),(IniBaseCC!ED77-AM$9+IniBaseCC!DR77-AdjBaseCC!AM$7))</f>
        <v>2867.4621129153647</v>
      </c>
      <c r="BC75" s="600">
        <f>MAX(-(AdjBaseCC!$BU$1),(IniBaseCC!EE77-AN$9+IniBaseCC!DS77-AdjBaseCC!AN$7))</f>
        <v>2918.7266006077807</v>
      </c>
      <c r="BD75" s="600">
        <f>MAX(-(AdjBaseCC!$BU$1),(IniBaseCC!EF77-AO$9+IniBaseCC!DT77-AdjBaseCC!AO$7))</f>
        <v>2968.1649856986514</v>
      </c>
      <c r="BE75" s="601">
        <f>MAX(-(AdjBaseCC!$BU$1),(IniBaseCC!EG77-AP$9+IniBaseCC!DU77-AdjBaseCC!AP$7))</f>
        <v>3015.8731327335845</v>
      </c>
      <c r="BF75" s="600">
        <f>MAX((AdjBaseCC!AF$7+AdjBaseCC!AF$9)*IniBaseCC!CJ77-IniBaseCC!AA77,0)</f>
        <v>2423524.5443572253</v>
      </c>
      <c r="BG75" s="600">
        <f>MAX((AdjBaseCC!AG$7+AdjBaseCC!AG$9)*IniBaseCC!CK77-IniBaseCC!AB77,0)</f>
        <v>1829688.980404146</v>
      </c>
      <c r="BH75" s="600">
        <f>MAX((AdjBaseCC!AH$7+AdjBaseCC!AH$9)*IniBaseCC!CL77-IniBaseCC!AC77,0)</f>
        <v>3360406.8957491815</v>
      </c>
      <c r="BI75" s="600">
        <f>MAX((AdjBaseCC!AI$7+AdjBaseCC!AI$9)*IniBaseCC!CM77-IniBaseCC!AD77,0)</f>
        <v>0</v>
      </c>
      <c r="BJ75" s="600">
        <f>MAX((AdjBaseCC!AJ$7+AdjBaseCC!AJ$9)*IniBaseCC!CN77-IniBaseCC!AE77,0)</f>
        <v>0</v>
      </c>
      <c r="BK75" s="600">
        <f>MAX((AdjBaseCC!AK$7+AdjBaseCC!AK$9)*IniBaseCC!CO77-IniBaseCC!AF77,0)</f>
        <v>0</v>
      </c>
      <c r="BL75" s="600">
        <f>MAX((AdjBaseCC!AL$7+AdjBaseCC!AL$9)*IniBaseCC!CP77-IniBaseCC!AG77,0)</f>
        <v>0</v>
      </c>
      <c r="BM75" s="600">
        <f>MAX((AdjBaseCC!AM$7+AdjBaseCC!AM$9)*IniBaseCC!CQ77-IniBaseCC!AH77,0)</f>
        <v>0</v>
      </c>
      <c r="BN75" s="603">
        <f>MAX((AdjBaseCC!AN$7+AdjBaseCC!AN$9)*IniBaseCC!CR77-IniBaseCC!AI77,0)</f>
        <v>0</v>
      </c>
      <c r="BO75" s="600">
        <f>MAX((AdjBaseCC!AO$7+AdjBaseCC!AO$9)*IniBaseCC!CS77-IniBaseCC!AJ77,0)</f>
        <v>0</v>
      </c>
      <c r="BP75" s="600">
        <f>MAX((AdjBaseCC!AP$7+AdjBaseCC!AP$9)*IniBaseCC!CT77-IniBaseCC!AK77,0)</f>
        <v>0</v>
      </c>
      <c r="BQ75" s="600">
        <f>MAX((AdjBaseCC!AQ$7+AdjBaseCC!AQ$9)*IniBaseCC!CU77-IniBaseCC!AL77,0)</f>
        <v>0</v>
      </c>
      <c r="BR75" s="603">
        <f>IFERROR(BF75/SUM(BF$5:BF$182)*BR$4/IniBaseCC!CK77,0)</f>
        <v>2727.2932919698042</v>
      </c>
      <c r="BS75" s="600">
        <f>IFERROR(BG75/SUM(BG$5:BG$182)*BS$4/IniBaseCC!CL77,0)</f>
        <v>780.36213319680223</v>
      </c>
      <c r="BT75" s="600">
        <f>IFERROR(BH75/SUM(BH$5:BH$182)*BT$4/IniBaseCC!CM77,0)</f>
        <v>3215.0683696116694</v>
      </c>
      <c r="BU75" s="600">
        <f>IFERROR(BI75/SUM(BI$5:BI$182)*BU$4/IniBaseCC!CN77,0)</f>
        <v>0</v>
      </c>
      <c r="BV75" s="600">
        <f>IFERROR(BJ75/SUM(BJ$5:BJ$182)*BV$4/IniBaseCC!CO77,0)</f>
        <v>0</v>
      </c>
      <c r="BW75" s="600">
        <f>IFERROR(BK75/SUM(BK$5:BK$182)*BW$4/IniBaseCC!CP77,0)</f>
        <v>0</v>
      </c>
      <c r="BX75" s="600">
        <f>IFERROR(BL75/SUM(BL$5:BL$182)*BX$4/IniBaseCC!CQ77,0)</f>
        <v>0</v>
      </c>
      <c r="BY75" s="603">
        <f>IFERROR(BM75/SUM(BM$5:BM$182)*BY$4/IniBaseCC!CR77,0)</f>
        <v>0</v>
      </c>
      <c r="BZ75" s="600">
        <f>IFERROR(BN75/SUM(BN$5:BN$182)*BZ$4/IniBaseCC!CS77,0)</f>
        <v>0</v>
      </c>
      <c r="CA75" s="600">
        <f>IFERROR(BO75/SUM(BO$5:BO$182)*CA$4/IniBaseCC!CT77,0)</f>
        <v>0</v>
      </c>
      <c r="CB75" s="600">
        <f>IFERROR(BP75/SUM(BP$5:BP$182)*CB$4/IniBaseCC!CU77,0)</f>
        <v>0</v>
      </c>
      <c r="CC75" s="603">
        <f>(IniBaseCC!CW77+AT75)*P75</f>
        <v>19356.38909885861</v>
      </c>
      <c r="CD75" s="600">
        <f>((IniBaseCC!CX77+AU75)-(BR75/Q75))*Q75</f>
        <v>14621.621549171403</v>
      </c>
      <c r="CE75" s="600">
        <f>((IniBaseCC!CY77+AV75)-(BS75/R75))*R75</f>
        <v>14240.369762596973</v>
      </c>
      <c r="CF75" s="600">
        <f>((IniBaseCC!CZ77+AW75)-(BT75/S75))*S75</f>
        <v>10901.175758685833</v>
      </c>
      <c r="CG75" s="600">
        <f>((IniBaseCC!DA77+AX75)-(BU75/T75))*T75</f>
        <v>16527.373994037189</v>
      </c>
      <c r="CH75" s="600">
        <f>((IniBaseCC!DB77+AY75)-(BV75/U75))*U75</f>
        <v>17975.387326137443</v>
      </c>
      <c r="CI75" s="600">
        <f>((IniBaseCC!DC77+AZ75)-(BW75/V75))*V75</f>
        <v>18494.022286942651</v>
      </c>
      <c r="CJ75" s="601">
        <f>((IniBaseCC!DD77+BA75)-(BX75/W75))*W75</f>
        <v>18040.097641242141</v>
      </c>
      <c r="CK75" s="600">
        <f>((IniBaseCC!DE77+BB75)-(BY75/Y75))*Y75</f>
        <v>19511.994227135245</v>
      </c>
      <c r="CL75" s="600">
        <f>((IniBaseCC!DF77+BC75)-(BZ75/Z75))*Z75</f>
        <v>19787.989362114196</v>
      </c>
      <c r="CM75" s="600">
        <f>((IniBaseCC!DG77+BD75)-(CA75/AA75))*AA75</f>
        <v>20054.153219015665</v>
      </c>
      <c r="CN75" s="601">
        <f>((IniBaseCC!DH77+BE75)-(CB75/AB75))*AB75</f>
        <v>20311.00190849245</v>
      </c>
      <c r="CO75" s="600">
        <f>CC75*IniBaseCC!CJ77</f>
        <v>18891835.760486003</v>
      </c>
      <c r="CP75" s="600">
        <f>IniBaseCC!CJ77*CD75</f>
        <v>14270702.63199129</v>
      </c>
      <c r="CQ75" s="600">
        <f>IniBaseCC!CK77*CE75</f>
        <v>13542591.644229721</v>
      </c>
      <c r="CR75" s="600">
        <f>IniBaseCC!CL77*CF75</f>
        <v>10683152.243512116</v>
      </c>
      <c r="CS75" s="600">
        <f>IniBaseCC!CM77*CG75</f>
        <v>15535731.554394957</v>
      </c>
      <c r="CT75" s="600">
        <f>IniBaseCC!CN77*CH75</f>
        <v>16016070.107588461</v>
      </c>
      <c r="CU75" s="600">
        <f>IniBaseCC!CO77*CI75</f>
        <v>16478173.857665902</v>
      </c>
      <c r="CV75" s="601">
        <f>IniBaseCC!CP77*CJ75</f>
        <v>15207802.311567124</v>
      </c>
      <c r="CW75" s="600">
        <f>IniBaseCC!CQ77*CK75</f>
        <v>17443722.83905891</v>
      </c>
      <c r="CX75" s="600">
        <f>IniBaseCC!CR77*CL75</f>
        <v>18017178.254373226</v>
      </c>
      <c r="CY75" s="600">
        <f>IniBaseCC!CS77*CM75</f>
        <v>18590633.669687543</v>
      </c>
      <c r="CZ75" s="600">
        <f>IniBaseCC!CT77*CN75</f>
        <v>19164089.085001867</v>
      </c>
      <c r="DA75" s="603">
        <f t="shared" si="27"/>
        <v>19356.38909885861</v>
      </c>
      <c r="DB75" s="600">
        <f t="shared" si="28"/>
        <v>14621.621549171403</v>
      </c>
      <c r="DC75" s="600">
        <f>IF(IniBaseCC!EI77&gt;IniBaseCC!EJ77,MIN((AdjBaseCC!DB75-(AdjBaseCC!$DG$1*(IniBaseCC!EI77-IniBaseCC!EJ77))),AdjBaseCC!CE75),MAX((AdjBaseCC!DB75-(AdjBaseCC!$DG$1*(IniBaseCC!EI77-IniBaseCC!EJ77))),AdjBaseCC!CE75))</f>
        <v>14746.628081256913</v>
      </c>
      <c r="DD75" s="600">
        <f>IF(IniBaseCC!EJ77&gt;IniBaseCC!EK77,MIN((AdjBaseCC!DC75-(AdjBaseCC!$DG$1*(IniBaseCC!EJ77-IniBaseCC!EK77))),AdjBaseCC!CF75),MAX((AdjBaseCC!DC75-(AdjBaseCC!$DG$1*(IniBaseCC!EJ77-IniBaseCC!EK77))),AdjBaseCC!CF75))</f>
        <v>10901.175758685833</v>
      </c>
      <c r="DE75" s="600">
        <f>IF(IniBaseCC!EK77&gt;IniBaseCC!EL77,MIN((AdjBaseCC!DD75-(AdjBaseCC!$DG$1*(IniBaseCC!EK77-IniBaseCC!EL77))),AdjBaseCC!CG75),MAX((AdjBaseCC!DD75-(AdjBaseCC!$DG$1*(IniBaseCC!EK77-IniBaseCC!EL77))),AdjBaseCC!CG75))</f>
        <v>16527.373994037189</v>
      </c>
      <c r="DF75" s="600">
        <f>IF(IniBaseCC!EL77&gt;IniBaseCC!EM77,MIN((AdjBaseCC!DE75-(AdjBaseCC!$DG$1*(IniBaseCC!EL77-IniBaseCC!EM77))),AdjBaseCC!CH75),MAX((AdjBaseCC!DE75-(AdjBaseCC!$DG$1*(IniBaseCC!EL77-IniBaseCC!EM77))),AdjBaseCC!CH75))</f>
        <v>17975.387326137443</v>
      </c>
      <c r="DG75" s="600">
        <f>IF(IniBaseCC!EM77&gt;IniBaseCC!EN77,MIN((AdjBaseCC!DF75-(AdjBaseCC!$DG$1*(IniBaseCC!EM77-IniBaseCC!EN77))),AdjBaseCC!CI75),MAX((AdjBaseCC!DF75-(AdjBaseCC!$DG$1*(IniBaseCC!EM77-IniBaseCC!EN77))),AdjBaseCC!CI75))</f>
        <v>18494.022286942651</v>
      </c>
      <c r="DH75" s="600">
        <f>IF(IniBaseCC!EN77&gt;IniBaseCC!EO77,MIN((AdjBaseCC!DG75-(AdjBaseCC!$DG$1*(IniBaseCC!EN77-IniBaseCC!EO77))),AdjBaseCC!CJ75),MAX((AdjBaseCC!DG75-(AdjBaseCC!$DG$1*(IniBaseCC!EN77-IniBaseCC!EO77))),AdjBaseCC!CJ75))</f>
        <v>18040.097641242141</v>
      </c>
      <c r="DI75" s="603">
        <f>IF(IniBaseCC!EO77&gt;IniBaseCC!EP77,MIN((AdjBaseCC!DH75-(AdjBaseCC!$DG$1*(IniBaseCC!EO77-IniBaseCC!EP77))),AdjBaseCC!CK75),MAX((AdjBaseCC!DH75-(AdjBaseCC!$DG$1*(IniBaseCC!EO77-IniBaseCC!EP77))),AdjBaseCC!CK75))</f>
        <v>19511.994227135245</v>
      </c>
      <c r="DJ75" s="600">
        <f>IF(IniBaseCC!EP77&gt;IniBaseCC!EQ77,MIN((AdjBaseCC!DI75-(AdjBaseCC!$DG$1*(IniBaseCC!EP77-IniBaseCC!EQ77))),AdjBaseCC!CL75),MAX((AdjBaseCC!DI75-(AdjBaseCC!$DG$1*(IniBaseCC!EP77-IniBaseCC!EQ77))),AdjBaseCC!CL75))</f>
        <v>19787.989362114196</v>
      </c>
      <c r="DK75" s="600">
        <f>IF(IniBaseCC!EQ77&gt;IniBaseCC!ER77,MIN((AdjBaseCC!DJ75-(AdjBaseCC!$DG$1*(IniBaseCC!EQ77-IniBaseCC!ER77))),AdjBaseCC!CM75),MAX((AdjBaseCC!DJ75-(AdjBaseCC!$DG$1*(IniBaseCC!EQ77-IniBaseCC!ER77))),AdjBaseCC!CM75))</f>
        <v>20054.153219015665</v>
      </c>
      <c r="DL75" s="600">
        <f>IF(IniBaseCC!ER77&gt;IniBaseCC!ES77,MIN((AdjBaseCC!DK75-(AdjBaseCC!$DG$1*(IniBaseCC!ER77-IniBaseCC!ES77))),AdjBaseCC!CN75),MAX((AdjBaseCC!DK75-(AdjBaseCC!$DG$1*(IniBaseCC!ER77-IniBaseCC!ES77))),AdjBaseCC!CN75))</f>
        <v>20311.00190849245</v>
      </c>
      <c r="DM75" s="603">
        <f>DA75*IniBaseCC!CJ77</f>
        <v>18891835.760486003</v>
      </c>
      <c r="DN75" s="600">
        <f>DB75*IniBaseCC!CJ77</f>
        <v>14270702.63199129</v>
      </c>
      <c r="DO75" s="600">
        <f>DC75*IniBaseCC!CK77</f>
        <v>14024043.305275325</v>
      </c>
      <c r="DP75" s="600">
        <f>DD75*IniBaseCC!CL77</f>
        <v>10683152.243512116</v>
      </c>
      <c r="DQ75" s="600">
        <f>DE75*IniBaseCC!CM77</f>
        <v>15535731.554394957</v>
      </c>
      <c r="DR75" s="600">
        <f>DF75*IniBaseCC!CN77</f>
        <v>16016070.107588461</v>
      </c>
      <c r="DS75" s="600">
        <f>DG75*IniBaseCC!CO77</f>
        <v>16478173.857665902</v>
      </c>
      <c r="DT75" s="600">
        <f>DH75*IniBaseCC!CP77</f>
        <v>15207802.311567124</v>
      </c>
      <c r="DU75" s="603">
        <f>DI75*IniBaseCC!CQ77</f>
        <v>17443722.83905891</v>
      </c>
      <c r="DV75" s="600">
        <f>DJ75*IniBaseCC!CR77</f>
        <v>18017178.254373226</v>
      </c>
      <c r="DW75" s="600">
        <f>DK75*IniBaseCC!CS77</f>
        <v>18590633.669687543</v>
      </c>
      <c r="DX75" s="601">
        <f>DL75*IniBaseCC!CT77</f>
        <v>19164089.085001867</v>
      </c>
      <c r="DZ75" s="60" t="s">
        <v>70</v>
      </c>
      <c r="EA75" s="68">
        <f t="shared" si="29"/>
        <v>0.58182287495343687</v>
      </c>
      <c r="EB75" s="373">
        <f>IFERROR(AdjBaseCC!CO75/IniBaseCC!AA77,"")</f>
        <v>0.86980335562692679</v>
      </c>
      <c r="EC75" s="373">
        <f>IFERROR(AdjBaseCC!CP75/IniBaseCC!AB77,"")</f>
        <v>0.62732769677585654</v>
      </c>
      <c r="ED75" s="373">
        <f>IFERROR(AdjBaseCC!CQ75/IniBaseCC!AC77,"")</f>
        <v>0.61366118339038844</v>
      </c>
      <c r="EE75" s="373">
        <f>IFERROR(AdjBaseCC!CR75/IniBaseCC!AD77,"")</f>
        <v>0.43440351341400946</v>
      </c>
      <c r="EF75" s="373">
        <f>IFERROR(AdjBaseCC!CS75/IniBaseCC!AE77,"")</f>
        <v>0.6150622363154189</v>
      </c>
      <c r="EG75" s="373">
        <f>IFERROR(AdjBaseCC!CT75/IniBaseCC!AF77,"")</f>
        <v>0.61865974487151087</v>
      </c>
      <c r="EH75" s="374">
        <f t="shared" si="30"/>
        <v>0.63662067006881806</v>
      </c>
      <c r="EI75" s="373">
        <f>IFERROR(CU75/IniBaseCC!AG77,"")</f>
        <v>0.69096287531727441</v>
      </c>
      <c r="EJ75" s="373">
        <f>IFERROR(CW75/IniBaseCC!AI77,"")</f>
        <v>0.62075652109398427</v>
      </c>
      <c r="EK75" s="373">
        <f>IFERROR(CX75/IniBaseCC!AJ77,"")</f>
        <v>0.62233435747152155</v>
      </c>
      <c r="EL75" s="373">
        <f>IFERROR(CY75/IniBaseCC!AK77,"")</f>
        <v>0.62382216399797796</v>
      </c>
      <c r="EM75" s="375">
        <f>IFERROR(CZ75/IniBaseCC!AL77,"")</f>
        <v>0.62522743246333212</v>
      </c>
      <c r="FH75" s="196"/>
    </row>
    <row r="76" spans="1:164" s="118" customFormat="1" x14ac:dyDescent="0.25">
      <c r="A76" s="118">
        <v>78</v>
      </c>
      <c r="B76" s="60" t="s">
        <v>71</v>
      </c>
      <c r="C76" s="157">
        <v>253.82372670000001</v>
      </c>
      <c r="D76" s="158">
        <v>246.7709035</v>
      </c>
      <c r="E76" s="158">
        <v>267.77297479999999</v>
      </c>
      <c r="F76" s="158">
        <v>250.449488</v>
      </c>
      <c r="G76" s="158">
        <v>261.51102659999998</v>
      </c>
      <c r="H76" s="158">
        <v>257.0840422</v>
      </c>
      <c r="I76" s="158">
        <v>263.55575279999999</v>
      </c>
      <c r="J76" s="158">
        <v>267.10485420448759</v>
      </c>
      <c r="K76" s="158">
        <v>262.8385588489125</v>
      </c>
      <c r="L76" s="157">
        <f t="shared" si="26"/>
        <v>266.92858842613714</v>
      </c>
      <c r="M76" s="158">
        <f t="shared" si="26"/>
        <v>268.51627660795612</v>
      </c>
      <c r="N76" s="159">
        <f t="shared" si="26"/>
        <v>270.10396478977464</v>
      </c>
      <c r="O76" s="158"/>
      <c r="P76" s="642">
        <f>INDEX(EquitySolution!$V$13:$BT$173,ROW(72:72),(1+EquitySolution!$CB$12))</f>
        <v>0.79978716357661983</v>
      </c>
      <c r="Q76" s="300">
        <f>INDEX(EquitySolution!$V$13:$BT$173,ROW(72:72),(1+EquitySolution!$CB$12))</f>
        <v>0.79978716357661983</v>
      </c>
      <c r="R76" s="300">
        <f>INDEX(EquitySolution!$V$13:$BT$173,ROW(72:72),(1+EquitySolution!$CB$12)+2)</f>
        <v>0.87297355213174721</v>
      </c>
      <c r="S76" s="300">
        <f>INDEX(EquitySolution!$V$13:$BT$173,ROW(72:72),(1+EquitySolution!$CB$12)+3)</f>
        <v>0.87650314761199033</v>
      </c>
      <c r="T76" s="300">
        <f>INDEX(EquitySolution!$V$13:$BT$173,ROW(72:72),(1+EquitySolution!$CB$12)+4)</f>
        <v>0.86599263092468348</v>
      </c>
      <c r="U76" s="300">
        <f>INDEX(EquitySolution!$V$13:$BT$173,ROW(72:72),(1+EquitySolution!$CB$12)+5)</f>
        <v>0.87466219472593298</v>
      </c>
      <c r="V76" s="372">
        <f>INDEX(EquitySolution!$V$13:$BT$173,ROW(72:72),(1+EquitySolution!$CB$12)+6)</f>
        <v>0.86912643187750427</v>
      </c>
      <c r="W76" s="372">
        <f>INDEX(EquitySolution!$V$13:$BT$173,ROW(72:72),(1+EquitySolution!$CB$12)+6)</f>
        <v>0.86912643187750427</v>
      </c>
      <c r="X76" s="372">
        <f>INDEX(EquitySolution!$V$13:$BT$173,ROW(72:72),(1+EquitySolution!$CB$12)+6)</f>
        <v>0.86912643187750427</v>
      </c>
      <c r="Y76" s="567">
        <f>INDEX(EquitySolution!$V$13:$BT$173,ROW(72:72),(1+EquitySolution!$CB$12)+7)</f>
        <v>0.8713419225663035</v>
      </c>
      <c r="Z76" s="372">
        <f>INDEX(EquitySolution!$V$13:$BT$173,ROW(72:72),(1+EquitySolution!$CB$12)+8)</f>
        <v>0.86810314571972069</v>
      </c>
      <c r="AA76" s="372">
        <f>INDEX(EquitySolution!$V$13:$BT$173,ROW(72:72),(1+EquitySolution!$CB$12)+9)</f>
        <v>0.86812902245474999</v>
      </c>
      <c r="AB76" s="371">
        <f>INDEX(EquitySolution!$V$13:$BT$173,ROW(72:72),(1+EquitySolution!$CB$12)+10)</f>
        <v>0.86846206646059743</v>
      </c>
      <c r="AS76" s="60" t="s">
        <v>71</v>
      </c>
      <c r="AT76" s="600">
        <v>0</v>
      </c>
      <c r="AU76" s="600">
        <f>MAX(-(AdjBaseCC!$BU$1),(IniBaseCC!DW78-AF$9+IniBaseCC!DK78-AdjBaseCC!AF$7))</f>
        <v>700.86577106098957</v>
      </c>
      <c r="AV76" s="600">
        <f>MAX(-(AdjBaseCC!$BU$1),(IniBaseCC!DX78-AG$9+IniBaseCC!DL78-AdjBaseCC!AG$7))</f>
        <v>1815.0469958625063</v>
      </c>
      <c r="AW76" s="600">
        <f>MAX(-(AdjBaseCC!$BU$1),(IniBaseCC!DY78-AH$9+IniBaseCC!DM78-AdjBaseCC!AH$7))</f>
        <v>-652.87392691914647</v>
      </c>
      <c r="AX76" s="600">
        <f>MAX(-(AdjBaseCC!$BU$1),(IniBaseCC!DZ78-AI$9+IniBaseCC!DN78-AdjBaseCC!AI$7))</f>
        <v>-602.23194575822754</v>
      </c>
      <c r="AY76" s="600">
        <f>MAX(-(AdjBaseCC!$BU$1),(IniBaseCC!EA78-AJ$9+IniBaseCC!DO78-AdjBaseCC!AJ$7))</f>
        <v>-125.81856085635127</v>
      </c>
      <c r="AZ76" s="600">
        <f>MAX(-(AdjBaseCC!$BU$1),(IniBaseCC!EB78-AK$9+IniBaseCC!DP78-AdjBaseCC!AK$7))</f>
        <v>1728.3703487047292</v>
      </c>
      <c r="BA76" s="601">
        <f>MAX(-(AdjBaseCC!$BU$1),(IniBaseCC!EC78-AL$9+IniBaseCC!DQ78-AdjBaseCC!AL$7))</f>
        <v>1625.3857962122065</v>
      </c>
      <c r="BB76" s="600">
        <f>MAX(-(AdjBaseCC!$BU$1),(IniBaseCC!ED78-AM$9+IniBaseCC!DR78-AdjBaseCC!AM$7))</f>
        <v>45.085012625012041</v>
      </c>
      <c r="BC76" s="600">
        <f>MAX(-(AdjBaseCC!$BU$1),(IniBaseCC!EE78-AN$9+IniBaseCC!DS78-AdjBaseCC!AN$7))</f>
        <v>53.553041352554828</v>
      </c>
      <c r="BD76" s="600">
        <f>MAX(-(AdjBaseCC!$BU$1),(IniBaseCC!EF78-AO$9+IniBaseCC!DT78-AdjBaseCC!AO$7))</f>
        <v>61.719428729827541</v>
      </c>
      <c r="BE76" s="601">
        <f>MAX(-(AdjBaseCC!$BU$1),(IniBaseCC!EG78-AP$9+IniBaseCC!DU78-AdjBaseCC!AP$7))</f>
        <v>69.600009962864988</v>
      </c>
      <c r="BF76" s="600">
        <f>MAX((AdjBaseCC!AF$7+AdjBaseCC!AF$9)*IniBaseCC!CJ78-IniBaseCC!AA78,0)</f>
        <v>0</v>
      </c>
      <c r="BG76" s="600">
        <f>MAX((AdjBaseCC!AG$7+AdjBaseCC!AG$9)*IniBaseCC!CK78-IniBaseCC!AB78,0)</f>
        <v>0</v>
      </c>
      <c r="BH76" s="600">
        <f>MAX((AdjBaseCC!AH$7+AdjBaseCC!AH$9)*IniBaseCC!CL78-IniBaseCC!AC78,0)</f>
        <v>99236.836891709827</v>
      </c>
      <c r="BI76" s="600">
        <f>MAX((AdjBaseCC!AI$7+AdjBaseCC!AI$9)*IniBaseCC!CM78-IniBaseCC!AD78,0)</f>
        <v>84914.704351909924</v>
      </c>
      <c r="BJ76" s="600">
        <f>MAX((AdjBaseCC!AJ$7+AdjBaseCC!AJ$9)*IniBaseCC!CN78-IniBaseCC!AE78,0)</f>
        <v>17614.598519889172</v>
      </c>
      <c r="BK76" s="600">
        <f>MAX((AdjBaseCC!AK$7+AdjBaseCC!AK$9)*IniBaseCC!CO78-IniBaseCC!AF78,0)</f>
        <v>0</v>
      </c>
      <c r="BL76" s="600">
        <f>MAX((AdjBaseCC!AL$7+AdjBaseCC!AL$9)*IniBaseCC!CP78-IniBaseCC!AG78,0)</f>
        <v>0</v>
      </c>
      <c r="BM76" s="600">
        <f>MAX((AdjBaseCC!AM$7+AdjBaseCC!AM$9)*IniBaseCC!CQ78-IniBaseCC!AH78,0)</f>
        <v>0</v>
      </c>
      <c r="BN76" s="603">
        <f>MAX((AdjBaseCC!AN$7+AdjBaseCC!AN$9)*IniBaseCC!CR78-IniBaseCC!AI78,0)</f>
        <v>0</v>
      </c>
      <c r="BO76" s="600">
        <f>MAX((AdjBaseCC!AO$7+AdjBaseCC!AO$9)*IniBaseCC!CS78-IniBaseCC!AJ78,0)</f>
        <v>0</v>
      </c>
      <c r="BP76" s="600">
        <f>MAX((AdjBaseCC!AP$7+AdjBaseCC!AP$9)*IniBaseCC!CT78-IniBaseCC!AK78,0)</f>
        <v>0</v>
      </c>
      <c r="BQ76" s="600">
        <f>MAX((AdjBaseCC!AQ$7+AdjBaseCC!AQ$9)*IniBaseCC!CU78-IniBaseCC!AL78,0)</f>
        <v>0</v>
      </c>
      <c r="BR76" s="603">
        <f>IFERROR(BF76/SUM(BF$5:BF$182)*BR$4/IniBaseCC!CK78,0)</f>
        <v>0</v>
      </c>
      <c r="BS76" s="600">
        <f>IFERROR(BG76/SUM(BG$5:BG$182)*BS$4/IniBaseCC!CL78,0)</f>
        <v>0</v>
      </c>
      <c r="BT76" s="600">
        <f>IFERROR(BH76/SUM(BH$5:BH$182)*BT$4/IniBaseCC!CM78,0)</f>
        <v>632.96544196168998</v>
      </c>
      <c r="BU76" s="600">
        <f>IFERROR(BI76/SUM(BI$5:BI$182)*BU$4/IniBaseCC!CN78,0)</f>
        <v>165.1591272852975</v>
      </c>
      <c r="BV76" s="600">
        <f>IFERROR(BJ76/SUM(BJ$5:BJ$182)*BV$4/IniBaseCC!CO78,0)</f>
        <v>26.565145537430549</v>
      </c>
      <c r="BW76" s="600">
        <f>IFERROR(BK76/SUM(BK$5:BK$182)*BW$4/IniBaseCC!CP78,0)</f>
        <v>0</v>
      </c>
      <c r="BX76" s="600">
        <f>IFERROR(BL76/SUM(BL$5:BL$182)*BX$4/IniBaseCC!CQ78,0)</f>
        <v>0</v>
      </c>
      <c r="BY76" s="603">
        <f>IFERROR(BM76/SUM(BM$5:BM$182)*BY$4/IniBaseCC!CR78,0)</f>
        <v>0</v>
      </c>
      <c r="BZ76" s="600">
        <f>IFERROR(BN76/SUM(BN$5:BN$182)*BZ$4/IniBaseCC!CS78,0)</f>
        <v>0</v>
      </c>
      <c r="CA76" s="600">
        <f>IFERROR(BO76/SUM(BO$5:BO$182)*CA$4/IniBaseCC!CT78,0)</f>
        <v>0</v>
      </c>
      <c r="CB76" s="600">
        <f>IFERROR(BP76/SUM(BP$5:BP$182)*CB$4/IniBaseCC!CU78,0)</f>
        <v>0</v>
      </c>
      <c r="CC76" s="603">
        <f>(IniBaseCC!CW78+AT76)*P76</f>
        <v>19149.012955266968</v>
      </c>
      <c r="CD76" s="600">
        <f>((IniBaseCC!CX78+AU76)-(BR76/Q76))*Q76</f>
        <v>19709.556402351776</v>
      </c>
      <c r="CE76" s="600">
        <f>((IniBaseCC!CY78+AV76)-(BS76/R76))*R76</f>
        <v>23437.444189197577</v>
      </c>
      <c r="CF76" s="600">
        <f>((IniBaseCC!CZ78+AW76)-(BT76/S76))*S76</f>
        <v>20835.586711110194</v>
      </c>
      <c r="CG76" s="600">
        <f>((IniBaseCC!DA78+AX76)-(BU76/T76))*T76</f>
        <v>21164.40440383755</v>
      </c>
      <c r="CH76" s="600">
        <f>((IniBaseCC!DB78+AY76)-(BV76/U76))*U76</f>
        <v>22646.693771743438</v>
      </c>
      <c r="CI76" s="600">
        <f>((IniBaseCC!DC78+AZ76)-(BW76/V76))*V76</f>
        <v>24516.08196770064</v>
      </c>
      <c r="CJ76" s="601">
        <f>((IniBaseCC!DD78+BA76)-(BX76/W76))*W76</f>
        <v>24819.579465410337</v>
      </c>
      <c r="CK76" s="600">
        <f>((IniBaseCC!DE78+BB76)-(BY76/Y76))*Y76</f>
        <v>23697.080761956109</v>
      </c>
      <c r="CL76" s="600">
        <f>((IniBaseCC!DF78+BC76)-(BZ76/Z76))*Z76</f>
        <v>23940.450455130962</v>
      </c>
      <c r="CM76" s="600">
        <f>((IniBaseCC!DG78+BD76)-(CA76/AA76))*AA76</f>
        <v>24260.818613936623</v>
      </c>
      <c r="CN76" s="601">
        <f>((IniBaseCC!DH78+BE76)-(CB76/AB76))*AB76</f>
        <v>24578.711539032745</v>
      </c>
      <c r="CO76" s="600">
        <f>CC76*IniBaseCC!CJ78</f>
        <v>2853202.930334778</v>
      </c>
      <c r="CP76" s="600">
        <f>IniBaseCC!CJ78*CD76</f>
        <v>2936723.9039504146</v>
      </c>
      <c r="CQ76" s="600">
        <f>IniBaseCC!CK78*CE76</f>
        <v>3445304.2958120438</v>
      </c>
      <c r="CR76" s="600">
        <f>IniBaseCC!CL78*CF76</f>
        <v>3167009.1800887496</v>
      </c>
      <c r="CS76" s="600">
        <f>IniBaseCC!CM78*CG76</f>
        <v>2984181.0209410945</v>
      </c>
      <c r="CT76" s="600">
        <f>IniBaseCC!CN78*CH76</f>
        <v>3170537.1280440814</v>
      </c>
      <c r="CU76" s="600">
        <f>IniBaseCC!CO78*CI76</f>
        <v>3505799.7213811916</v>
      </c>
      <c r="CV76" s="601">
        <f>IniBaseCC!CP78*CJ76</f>
        <v>3425101.9662266267</v>
      </c>
      <c r="CW76" s="600">
        <f>IniBaseCC!CQ78*CK76</f>
        <v>3341288.3874358116</v>
      </c>
      <c r="CX76" s="600">
        <f>IniBaseCC!CR78*CL76</f>
        <v>3437945.7442822307</v>
      </c>
      <c r="CY76" s="600">
        <f>IniBaseCC!CS78*CM76</f>
        <v>3547128.3968695505</v>
      </c>
      <c r="CZ76" s="600">
        <f>IniBaseCC!CT78*CN76</f>
        <v>3657611.2166627091</v>
      </c>
      <c r="DA76" s="603">
        <f t="shared" si="27"/>
        <v>19149.012955266968</v>
      </c>
      <c r="DB76" s="600">
        <f t="shared" si="28"/>
        <v>19709.556402351776</v>
      </c>
      <c r="DC76" s="600">
        <f>IF(IniBaseCC!EI78&gt;IniBaseCC!EJ78,MIN((AdjBaseCC!DB76-(AdjBaseCC!$DG$1*(IniBaseCC!EI78-IniBaseCC!EJ78))),AdjBaseCC!CE76),MAX((AdjBaseCC!DB76-(AdjBaseCC!$DG$1*(IniBaseCC!EI78-IniBaseCC!EJ78))),AdjBaseCC!CE76))</f>
        <v>23437.444189197577</v>
      </c>
      <c r="DD76" s="600">
        <f>IF(IniBaseCC!EJ78&gt;IniBaseCC!EK78,MIN((AdjBaseCC!DC76-(AdjBaseCC!$DG$1*(IniBaseCC!EJ78-IniBaseCC!EK78))),AdjBaseCC!CF76),MAX((AdjBaseCC!DC76-(AdjBaseCC!$DG$1*(IniBaseCC!EJ78-IniBaseCC!EK78))),AdjBaseCC!CF76))</f>
        <v>20835.586711110194</v>
      </c>
      <c r="DE76" s="600">
        <f>IF(IniBaseCC!EK78&gt;IniBaseCC!EL78,MIN((AdjBaseCC!DD76-(AdjBaseCC!$DG$1*(IniBaseCC!EK78-IniBaseCC!EL78))),AdjBaseCC!CG76),MAX((AdjBaseCC!DD76-(AdjBaseCC!$DG$1*(IniBaseCC!EK78-IniBaseCC!EL78))),AdjBaseCC!CG76))</f>
        <v>21164.40440383755</v>
      </c>
      <c r="DF76" s="600">
        <f>IF(IniBaseCC!EL78&gt;IniBaseCC!EM78,MIN((AdjBaseCC!DE76-(AdjBaseCC!$DG$1*(IniBaseCC!EL78-IniBaseCC!EM78))),AdjBaseCC!CH76),MAX((AdjBaseCC!DE76-(AdjBaseCC!$DG$1*(IniBaseCC!EL78-IniBaseCC!EM78))),AdjBaseCC!CH76))</f>
        <v>22646.693771743438</v>
      </c>
      <c r="DG76" s="600">
        <f>IF(IniBaseCC!EM78&gt;IniBaseCC!EN78,MIN((AdjBaseCC!DF76-(AdjBaseCC!$DG$1*(IniBaseCC!EM78-IniBaseCC!EN78))),AdjBaseCC!CI76),MAX((AdjBaseCC!DF76-(AdjBaseCC!$DG$1*(IniBaseCC!EM78-IniBaseCC!EN78))),AdjBaseCC!CI76))</f>
        <v>24516.08196770064</v>
      </c>
      <c r="DH76" s="600">
        <f>IF(IniBaseCC!EN78&gt;IniBaseCC!EO78,MIN((AdjBaseCC!DG76-(AdjBaseCC!$DG$1*(IniBaseCC!EN78-IniBaseCC!EO78))),AdjBaseCC!CJ76),MAX((AdjBaseCC!DG76-(AdjBaseCC!$DG$1*(IniBaseCC!EN78-IniBaseCC!EO78))),AdjBaseCC!CJ76))</f>
        <v>24819.579465410337</v>
      </c>
      <c r="DI76" s="603">
        <f>IF(IniBaseCC!EO78&gt;IniBaseCC!EP78,MIN((AdjBaseCC!DH76-(AdjBaseCC!$DG$1*(IniBaseCC!EO78-IniBaseCC!EP78))),AdjBaseCC!CK76),MAX((AdjBaseCC!DH76-(AdjBaseCC!$DG$1*(IniBaseCC!EO78-IniBaseCC!EP78))),AdjBaseCC!CK76))</f>
        <v>23697.080761956109</v>
      </c>
      <c r="DJ76" s="600">
        <f>IF(IniBaseCC!EP78&gt;IniBaseCC!EQ78,MIN((AdjBaseCC!DI76-(AdjBaseCC!$DG$1*(IniBaseCC!EP78-IniBaseCC!EQ78))),AdjBaseCC!CL76),MAX((AdjBaseCC!DI76-(AdjBaseCC!$DG$1*(IniBaseCC!EP78-IniBaseCC!EQ78))),AdjBaseCC!CL76))</f>
        <v>23940.450455130962</v>
      </c>
      <c r="DK76" s="600">
        <f>IF(IniBaseCC!EQ78&gt;IniBaseCC!ER78,MIN((AdjBaseCC!DJ76-(AdjBaseCC!$DG$1*(IniBaseCC!EQ78-IniBaseCC!ER78))),AdjBaseCC!CM76),MAX((AdjBaseCC!DJ76-(AdjBaseCC!$DG$1*(IniBaseCC!EQ78-IniBaseCC!ER78))),AdjBaseCC!CM76))</f>
        <v>24260.818613936623</v>
      </c>
      <c r="DL76" s="600">
        <f>IF(IniBaseCC!ER78&gt;IniBaseCC!ES78,MIN((AdjBaseCC!DK76-(AdjBaseCC!$DG$1*(IniBaseCC!ER78-IniBaseCC!ES78))),AdjBaseCC!CN76),MAX((AdjBaseCC!DK76-(AdjBaseCC!$DG$1*(IniBaseCC!ER78-IniBaseCC!ES78))),AdjBaseCC!CN76))</f>
        <v>24578.711539032745</v>
      </c>
      <c r="DM76" s="603">
        <f>DA76*IniBaseCC!CJ78</f>
        <v>2853202.930334778</v>
      </c>
      <c r="DN76" s="600">
        <f>DB76*IniBaseCC!CJ78</f>
        <v>2936723.9039504146</v>
      </c>
      <c r="DO76" s="600">
        <f>DC76*IniBaseCC!CK78</f>
        <v>3445304.2958120438</v>
      </c>
      <c r="DP76" s="600">
        <f>DD76*IniBaseCC!CL78</f>
        <v>3167009.1800887496</v>
      </c>
      <c r="DQ76" s="600">
        <f>DE76*IniBaseCC!CM78</f>
        <v>2984181.0209410945</v>
      </c>
      <c r="DR76" s="600">
        <f>DF76*IniBaseCC!CN78</f>
        <v>3170537.1280440814</v>
      </c>
      <c r="DS76" s="600">
        <f>DG76*IniBaseCC!CO78</f>
        <v>3505799.7213811916</v>
      </c>
      <c r="DT76" s="600">
        <f>DH76*IniBaseCC!CP78</f>
        <v>3425101.9662266267</v>
      </c>
      <c r="DU76" s="603">
        <f>DI76*IniBaseCC!CQ78</f>
        <v>3341288.3874358116</v>
      </c>
      <c r="DV76" s="600">
        <f>DJ76*IniBaseCC!CR78</f>
        <v>3437945.7442822307</v>
      </c>
      <c r="DW76" s="600">
        <f>DK76*IniBaseCC!CS78</f>
        <v>3547128.3968695505</v>
      </c>
      <c r="DX76" s="601">
        <f>DL76*IniBaseCC!CT78</f>
        <v>3657611.2166627091</v>
      </c>
      <c r="DZ76" s="60" t="s">
        <v>71</v>
      </c>
      <c r="EA76" s="68">
        <f t="shared" si="29"/>
        <v>0.8148469771832122</v>
      </c>
      <c r="EB76" s="373">
        <f>IFERROR(AdjBaseCC!CO76/IniBaseCC!AA78,"")</f>
        <v>0.75277969933029742</v>
      </c>
      <c r="EC76" s="373">
        <f>IFERROR(AdjBaseCC!CP76/IniBaseCC!AB78,"")</f>
        <v>0.72227268565110248</v>
      </c>
      <c r="ED76" s="373">
        <f>IFERROR(AdjBaseCC!CQ76/IniBaseCC!AC78,"")</f>
        <v>0.89608498656044389</v>
      </c>
      <c r="EE76" s="373">
        <f>IFERROR(AdjBaseCC!CR76/IniBaseCC!AD78,"")</f>
        <v>0.88548237542575436</v>
      </c>
      <c r="EF76" s="373">
        <f>IFERROR(AdjBaseCC!CS76/IniBaseCC!AE78,"")</f>
        <v>0.80083541091745492</v>
      </c>
      <c r="EG76" s="373">
        <f>IFERROR(AdjBaseCC!CT76/IniBaseCC!AF78,"")</f>
        <v>0.76955942736130534</v>
      </c>
      <c r="EH76" s="374">
        <f t="shared" si="30"/>
        <v>0.84028282318663794</v>
      </c>
      <c r="EI76" s="373">
        <f>IFERROR(CU76/IniBaseCC!AG78,"")</f>
        <v>0.87322576252362005</v>
      </c>
      <c r="EJ76" s="373">
        <f>IFERROR(CW76/IniBaseCC!AI78,"")</f>
        <v>0.83105324695041449</v>
      </c>
      <c r="EK76" s="373">
        <f>IFERROR(CX76/IniBaseCC!AJ78,"")</f>
        <v>0.83019199193241844</v>
      </c>
      <c r="EL76" s="373">
        <f>IFERROR(CY76/IniBaseCC!AK78,"")</f>
        <v>0.83231848745308235</v>
      </c>
      <c r="EM76" s="375">
        <f>IFERROR(CZ76/IniBaseCC!AL78,"")</f>
        <v>0.83462462707365459</v>
      </c>
      <c r="FH76" s="196"/>
    </row>
    <row r="77" spans="1:164" s="118" customFormat="1" x14ac:dyDescent="0.25">
      <c r="A77" s="118">
        <v>79</v>
      </c>
      <c r="B77" s="60" t="s">
        <v>72</v>
      </c>
      <c r="C77" s="157">
        <v>250.28428439999999</v>
      </c>
      <c r="D77" s="158">
        <v>228.4987485</v>
      </c>
      <c r="E77" s="158">
        <v>239.32187200000001</v>
      </c>
      <c r="F77" s="158">
        <v>216.75084910000001</v>
      </c>
      <c r="G77" s="158">
        <v>231.64136790000001</v>
      </c>
      <c r="H77" s="158">
        <v>227.54429870000001</v>
      </c>
      <c r="I77" s="158">
        <v>222.90826279999999</v>
      </c>
      <c r="J77" s="158">
        <v>223.36141840906024</v>
      </c>
      <c r="K77" s="158">
        <v>227.16507431021185</v>
      </c>
      <c r="L77" s="157">
        <f t="shared" si="26"/>
        <v>218.89269183836586</v>
      </c>
      <c r="M77" s="158">
        <f t="shared" si="26"/>
        <v>216.72731518116598</v>
      </c>
      <c r="N77" s="159">
        <f t="shared" si="26"/>
        <v>214.56193852396609</v>
      </c>
      <c r="O77" s="158"/>
      <c r="P77" s="642">
        <f>INDEX(EquitySolution!$V$13:$BT$173,ROW(73:73),(1+EquitySolution!$CB$12))</f>
        <v>0.84466278487835422</v>
      </c>
      <c r="Q77" s="300">
        <f>INDEX(EquitySolution!$V$13:$BT$173,ROW(73:73),(1+EquitySolution!$CB$12))</f>
        <v>0.84466278487835422</v>
      </c>
      <c r="R77" s="300">
        <f>INDEX(EquitySolution!$V$13:$BT$173,ROW(73:73),(1+EquitySolution!$CB$12)+2)</f>
        <v>0.8747448711043625</v>
      </c>
      <c r="S77" s="300">
        <f>INDEX(EquitySolution!$V$13:$BT$173,ROW(73:73),(1+EquitySolution!$CB$12)+3)</f>
        <v>0.88564747377378938</v>
      </c>
      <c r="T77" s="300">
        <f>INDEX(EquitySolution!$V$13:$BT$173,ROW(73:73),(1+EquitySolution!$CB$12)+4)</f>
        <v>0.88023102610390958</v>
      </c>
      <c r="U77" s="300">
        <f>INDEX(EquitySolution!$V$13:$BT$173,ROW(73:73),(1+EquitySolution!$CB$12)+5)</f>
        <v>0.89152672686843548</v>
      </c>
      <c r="V77" s="372">
        <f>INDEX(EquitySolution!$V$13:$BT$173,ROW(73:73),(1+EquitySolution!$CB$12)+6)</f>
        <v>0.88407474539030106</v>
      </c>
      <c r="W77" s="372">
        <f>INDEX(EquitySolution!$V$13:$BT$173,ROW(73:73),(1+EquitySolution!$CB$12)+6)</f>
        <v>0.88407474539030106</v>
      </c>
      <c r="X77" s="372">
        <f>INDEX(EquitySolution!$V$13:$BT$173,ROW(73:73),(1+EquitySolution!$CB$12)+6)</f>
        <v>0.88407474539030106</v>
      </c>
      <c r="Y77" s="567">
        <f>INDEX(EquitySolution!$V$13:$BT$173,ROW(73:73),(1+EquitySolution!$CB$12)+7)</f>
        <v>0.88612512954434641</v>
      </c>
      <c r="Z77" s="372">
        <f>INDEX(EquitySolution!$V$13:$BT$173,ROW(73:73),(1+EquitySolution!$CB$12)+8)</f>
        <v>0.8884452403559836</v>
      </c>
      <c r="AA77" s="372">
        <f>INDEX(EquitySolution!$V$13:$BT$173,ROW(73:73),(1+EquitySolution!$CB$12)+9)</f>
        <v>0.89095647881764195</v>
      </c>
      <c r="AB77" s="371">
        <f>INDEX(EquitySolution!$V$13:$BT$173,ROW(73:73),(1+EquitySolution!$CB$12)+10)</f>
        <v>0.88631491293381159</v>
      </c>
      <c r="AS77" s="60" t="s">
        <v>72</v>
      </c>
      <c r="AT77" s="600">
        <v>0</v>
      </c>
      <c r="AU77" s="600">
        <f>MAX(-(AdjBaseCC!$BU$1),(IniBaseCC!DW79-AF$9+IniBaseCC!DK79-AdjBaseCC!AF$7))</f>
        <v>-171.66195765677548</v>
      </c>
      <c r="AV77" s="600">
        <f>MAX(-(AdjBaseCC!$BU$1),(IniBaseCC!DX79-AG$9+IniBaseCC!DL79-AdjBaseCC!AG$7))</f>
        <v>943.80776683756312</v>
      </c>
      <c r="AW77" s="600">
        <f>MAX(-(AdjBaseCC!$BU$1),(IniBaseCC!DY79-AH$9+IniBaseCC!DM79-AdjBaseCC!AH$7))</f>
        <v>-4000</v>
      </c>
      <c r="AX77" s="600">
        <f>MAX(-(AdjBaseCC!$BU$1),(IniBaseCC!DZ79-AI$9+IniBaseCC!DN79-AdjBaseCC!AI$7))</f>
        <v>-4000</v>
      </c>
      <c r="AY77" s="600">
        <f>MAX(-(AdjBaseCC!$BU$1),(IniBaseCC!EA79-AJ$9+IniBaseCC!DO79-AdjBaseCC!AJ$7))</f>
        <v>-4000</v>
      </c>
      <c r="AZ77" s="600">
        <f>MAX(-(AdjBaseCC!$BU$1),(IniBaseCC!EB79-AK$9+IniBaseCC!DP79-AdjBaseCC!AK$7))</f>
        <v>-316.55880909399502</v>
      </c>
      <c r="BA77" s="601">
        <f>MAX(-(AdjBaseCC!$BU$1),(IniBaseCC!EC79-AL$9+IniBaseCC!DQ79-AdjBaseCC!AL$7))</f>
        <v>-3919.1239585258108</v>
      </c>
      <c r="BB77" s="600">
        <f>MAX(-(AdjBaseCC!$BU$1),(IniBaseCC!ED79-AM$9+IniBaseCC!DR79-AdjBaseCC!AM$7))</f>
        <v>-4000</v>
      </c>
      <c r="BC77" s="600">
        <f>MAX(-(AdjBaseCC!$BU$1),(IniBaseCC!EE79-AN$9+IniBaseCC!DS79-AdjBaseCC!AN$7))</f>
        <v>-4000</v>
      </c>
      <c r="BD77" s="600">
        <f>MAX(-(AdjBaseCC!$BU$1),(IniBaseCC!EF79-AO$9+IniBaseCC!DT79-AdjBaseCC!AO$7))</f>
        <v>-4000</v>
      </c>
      <c r="BE77" s="601">
        <f>MAX(-(AdjBaseCC!$BU$1),(IniBaseCC!EG79-AP$9+IniBaseCC!DU79-AdjBaseCC!AP$7))</f>
        <v>-4000</v>
      </c>
      <c r="BF77" s="600">
        <f>MAX((AdjBaseCC!AF$7+AdjBaseCC!AF$9)*IniBaseCC!CJ79-IniBaseCC!AA79,0)</f>
        <v>6523.1543909574393</v>
      </c>
      <c r="BG77" s="600">
        <f>MAX((AdjBaseCC!AG$7+AdjBaseCC!AG$9)*IniBaseCC!CK79-IniBaseCC!AB79,0)</f>
        <v>0</v>
      </c>
      <c r="BH77" s="600">
        <f>MAX((AdjBaseCC!AH$7+AdjBaseCC!AH$9)*IniBaseCC!CL79-IniBaseCC!AC79,0)</f>
        <v>309464.14478745917</v>
      </c>
      <c r="BI77" s="600">
        <f>MAX((AdjBaseCC!AI$7+AdjBaseCC!AI$9)*IniBaseCC!CM79-IniBaseCC!AD79,0)</f>
        <v>476010.69398872904</v>
      </c>
      <c r="BJ77" s="600">
        <f>MAX((AdjBaseCC!AJ$7+AdjBaseCC!AJ$9)*IniBaseCC!CN79-IniBaseCC!AE79,0)</f>
        <v>314212.8508788161</v>
      </c>
      <c r="BK77" s="600">
        <f>MAX((AdjBaseCC!AK$7+AdjBaseCC!AK$9)*IniBaseCC!CO79-IniBaseCC!AF79,0)</f>
        <v>14561.705218323739</v>
      </c>
      <c r="BL77" s="600">
        <f>MAX((AdjBaseCC!AL$7+AdjBaseCC!AL$9)*IniBaseCC!CP79-IniBaseCC!AG79,0)</f>
        <v>203794.44584334223</v>
      </c>
      <c r="BM77" s="600">
        <f>MAX((AdjBaseCC!AM$7+AdjBaseCC!AM$9)*IniBaseCC!CQ79-IniBaseCC!AH79,0)</f>
        <v>460316.11900689732</v>
      </c>
      <c r="BN77" s="603">
        <f>MAX((AdjBaseCC!AN$7+AdjBaseCC!AN$9)*IniBaseCC!CR79-IniBaseCC!AI79,0)</f>
        <v>473173.10473882919</v>
      </c>
      <c r="BO77" s="600">
        <f>MAX((AdjBaseCC!AO$7+AdjBaseCC!AO$9)*IniBaseCC!CS79-IniBaseCC!AJ79,0)</f>
        <v>486030.0904707599</v>
      </c>
      <c r="BP77" s="600">
        <f>MAX((AdjBaseCC!AP$7+AdjBaseCC!AP$9)*IniBaseCC!CT79-IniBaseCC!AK79,0)</f>
        <v>498887.07620269037</v>
      </c>
      <c r="BQ77" s="600">
        <f>MAX((AdjBaseCC!AQ$7+AdjBaseCC!AQ$9)*IniBaseCC!CU79-IniBaseCC!AL79,0)</f>
        <v>511744.06193461991</v>
      </c>
      <c r="BR77" s="603">
        <f>IFERROR(BF77/SUM(BF$5:BF$182)*BR$4/IniBaseCC!CK79,0)</f>
        <v>193.91888065233246</v>
      </c>
      <c r="BS77" s="600">
        <f>IFERROR(BG77/SUM(BG$5:BG$182)*BS$4/IniBaseCC!CL79,0)</f>
        <v>0</v>
      </c>
      <c r="BT77" s="600">
        <f>IFERROR(BH77/SUM(BH$5:BH$182)*BT$4/IniBaseCC!CM79,0)</f>
        <v>4798.533637410188</v>
      </c>
      <c r="BU77" s="600">
        <f>IFERROR(BI77/SUM(BI$5:BI$182)*BU$4/IniBaseCC!CN79,0)</f>
        <v>2492.6487195127129</v>
      </c>
      <c r="BV77" s="600">
        <f>IFERROR(BJ77/SUM(BJ$5:BJ$182)*BV$4/IniBaseCC!CO79,0)</f>
        <v>1473.1317826072661</v>
      </c>
      <c r="BW77" s="600">
        <f>IFERROR(BK77/SUM(BK$5:BK$182)*BW$4/IniBaseCC!CP79,0)</f>
        <v>74.733031009971498</v>
      </c>
      <c r="BX77" s="600">
        <f>IFERROR(BL77/SUM(BL$5:BL$182)*BX$4/IniBaseCC!CQ79,0)</f>
        <v>168.44886287259766</v>
      </c>
      <c r="BY77" s="603">
        <f>IFERROR(BM77/SUM(BM$5:BM$182)*BY$4/IniBaseCC!CR79,0)</f>
        <v>274.95701176806494</v>
      </c>
      <c r="BZ77" s="600">
        <f>IFERROR(BN77/SUM(BN$5:BN$182)*BZ$4/IniBaseCC!CS79,0)</f>
        <v>2448.0453847009876</v>
      </c>
      <c r="CA77" s="600">
        <f>IFERROR(BO77/SUM(BO$5:BO$182)*CA$4/IniBaseCC!CT79,0)</f>
        <v>2345.6185768858813</v>
      </c>
      <c r="CB77" s="600">
        <f>IFERROR(BP77/SUM(BP$5:BP$182)*CB$4/IniBaseCC!CU79,0)</f>
        <v>1935.1022341875473</v>
      </c>
      <c r="CC77" s="603">
        <f>(IniBaseCC!CW79+AT77)*P77</f>
        <v>20223.453622506113</v>
      </c>
      <c r="CD77" s="600">
        <f>((IniBaseCC!CX79+AU77)-(BR77/Q77))*Q77</f>
        <v>19884.538274641738</v>
      </c>
      <c r="CE77" s="600">
        <f>((IniBaseCC!CY79+AV77)-(BS77/R77))*R77</f>
        <v>22722.888210051035</v>
      </c>
      <c r="CF77" s="600">
        <f>((IniBaseCC!CZ79+AW77)-(BT77/S77))*S77</f>
        <v>13929.620506929095</v>
      </c>
      <c r="CG77" s="600">
        <f>((IniBaseCC!DA79+AX77)-(BU77/T77))*T77</f>
        <v>16196.788337424501</v>
      </c>
      <c r="CH77" s="600">
        <f>((IniBaseCC!DB79+AY77)-(BV77/U77))*U77</f>
        <v>18183.358358402471</v>
      </c>
      <c r="CI77" s="600">
        <f>((IniBaseCC!DC79+AZ77)-(BW77/V77))*V77</f>
        <v>23055.136673446934</v>
      </c>
      <c r="CJ77" s="601">
        <f>((IniBaseCC!DD79+BA77)-(BX77/W77))*W77</f>
        <v>20176.24744018224</v>
      </c>
      <c r="CK77" s="600">
        <f>((IniBaseCC!DE79+BB77)-(BY77/Y77))*Y77</f>
        <v>20239.717483305081</v>
      </c>
      <c r="CL77" s="600">
        <f>((IniBaseCC!DF79+BC77)-(BZ77/Z77))*Z77</f>
        <v>18452.037151488072</v>
      </c>
      <c r="CM77" s="600">
        <f>((IniBaseCC!DG79+BD77)-(CA77/AA77))*AA77</f>
        <v>18934.323126225936</v>
      </c>
      <c r="CN77" s="601">
        <f>((IniBaseCC!DH79+BE77)-(CB77/AB77))*AB77</f>
        <v>19541.923070440505</v>
      </c>
      <c r="CO77" s="600">
        <f>CC77*IniBaseCC!CJ79</f>
        <v>768491.23765523231</v>
      </c>
      <c r="CP77" s="600">
        <f>IniBaseCC!CJ79*CD77</f>
        <v>755612.454436386</v>
      </c>
      <c r="CQ77" s="600">
        <f>IniBaseCC!CK79*CE77</f>
        <v>818023.9755618372</v>
      </c>
      <c r="CR77" s="600">
        <f>IniBaseCC!CL79*CF77</f>
        <v>682551.4048395257</v>
      </c>
      <c r="CS77" s="600">
        <f>IniBaseCC!CM79*CG77</f>
        <v>939413.72357062111</v>
      </c>
      <c r="CT77" s="600">
        <f>IniBaseCC!CN79*CH77</f>
        <v>945534.63463692844</v>
      </c>
      <c r="CU77" s="600">
        <f>IniBaseCC!CO79*CI77</f>
        <v>1060536.2869785589</v>
      </c>
      <c r="CV77" s="601">
        <f>IniBaseCC!CP79*CJ77</f>
        <v>1049164.8668894765</v>
      </c>
      <c r="CW77" s="600">
        <f>IniBaseCC!CQ79*CK77</f>
        <v>1194143.3315149997</v>
      </c>
      <c r="CX77" s="600">
        <f>IniBaseCC!CR79*CL77</f>
        <v>1108776.2640322726</v>
      </c>
      <c r="CY77" s="600">
        <f>IniBaseCC!CS79*CM77</f>
        <v>1158388.2445190558</v>
      </c>
      <c r="CZ77" s="600">
        <f>IniBaseCC!CT79*CN77</f>
        <v>1216854.426313374</v>
      </c>
      <c r="DA77" s="603">
        <f t="shared" si="27"/>
        <v>20223.453622506113</v>
      </c>
      <c r="DB77" s="600">
        <f t="shared" si="28"/>
        <v>19884.538274641738</v>
      </c>
      <c r="DC77" s="600">
        <f>IF(IniBaseCC!EI79&gt;IniBaseCC!EJ79,MIN((AdjBaseCC!DB77-(AdjBaseCC!$DG$1*(IniBaseCC!EI79-IniBaseCC!EJ79))),AdjBaseCC!CE77),MAX((AdjBaseCC!DB77-(AdjBaseCC!$DG$1*(IniBaseCC!EI79-IniBaseCC!EJ79))),AdjBaseCC!CE77))</f>
        <v>22722.888210051035</v>
      </c>
      <c r="DD77" s="600">
        <f>IF(IniBaseCC!EJ79&gt;IniBaseCC!EK79,MIN((AdjBaseCC!DC77-(AdjBaseCC!$DG$1*(IniBaseCC!EJ79-IniBaseCC!EK79))),AdjBaseCC!CF77),MAX((AdjBaseCC!DC77-(AdjBaseCC!$DG$1*(IniBaseCC!EJ79-IniBaseCC!EK79))),AdjBaseCC!CF77))</f>
        <v>13929.620506929095</v>
      </c>
      <c r="DE77" s="600">
        <f>IF(IniBaseCC!EK79&gt;IniBaseCC!EL79,MIN((AdjBaseCC!DD77-(AdjBaseCC!$DG$1*(IniBaseCC!EK79-IniBaseCC!EL79))),AdjBaseCC!CG77),MAX((AdjBaseCC!DD77-(AdjBaseCC!$DG$1*(IniBaseCC!EK79-IniBaseCC!EL79))),AdjBaseCC!CG77))</f>
        <v>13789.277957668011</v>
      </c>
      <c r="DF77" s="600">
        <f>IF(IniBaseCC!EL79&gt;IniBaseCC!EM79,MIN((AdjBaseCC!DE77-(AdjBaseCC!$DG$1*(IniBaseCC!EL79-IniBaseCC!EM79))),AdjBaseCC!CH77),MAX((AdjBaseCC!DE77-(AdjBaseCC!$DG$1*(IniBaseCC!EL79-IniBaseCC!EM79))),AdjBaseCC!CH77))</f>
        <v>18183.358358402471</v>
      </c>
      <c r="DG77" s="600">
        <f>IF(IniBaseCC!EM79&gt;IniBaseCC!EN79,MIN((AdjBaseCC!DF77-(AdjBaseCC!$DG$1*(IniBaseCC!EM79-IniBaseCC!EN79))),AdjBaseCC!CI77),MAX((AdjBaseCC!DF77-(AdjBaseCC!$DG$1*(IniBaseCC!EM79-IniBaseCC!EN79))),AdjBaseCC!CI77))</f>
        <v>23055.136673446934</v>
      </c>
      <c r="DH77" s="600">
        <f>IF(IniBaseCC!EN79&gt;IniBaseCC!EO79,MIN((AdjBaseCC!DG77-(AdjBaseCC!$DG$1*(IniBaseCC!EN79-IniBaseCC!EO79))),AdjBaseCC!CJ77),MAX((AdjBaseCC!DG77-(AdjBaseCC!$DG$1*(IniBaseCC!EN79-IniBaseCC!EO79))),AdjBaseCC!CJ77))</f>
        <v>20176.24744018224</v>
      </c>
      <c r="DI77" s="603">
        <f>IF(IniBaseCC!EO79&gt;IniBaseCC!EP79,MIN((AdjBaseCC!DH77-(AdjBaseCC!$DG$1*(IniBaseCC!EO79-IniBaseCC!EP79))),AdjBaseCC!CK77),MAX((AdjBaseCC!DH77-(AdjBaseCC!$DG$1*(IniBaseCC!EO79-IniBaseCC!EP79))),AdjBaseCC!CK77))</f>
        <v>19896.057438552514</v>
      </c>
      <c r="DJ77" s="600">
        <f>IF(IniBaseCC!EP79&gt;IniBaseCC!EQ79,MIN((AdjBaseCC!DI77-(AdjBaseCC!$DG$1*(IniBaseCC!EP79-IniBaseCC!EQ79))),AdjBaseCC!CL77),MAX((AdjBaseCC!DI77-(AdjBaseCC!$DG$1*(IniBaseCC!EP79-IniBaseCC!EQ79))),AdjBaseCC!CL77))</f>
        <v>19915.353889744532</v>
      </c>
      <c r="DK77" s="600">
        <f>IF(IniBaseCC!EQ79&gt;IniBaseCC!ER79,MIN((AdjBaseCC!DJ77-(AdjBaseCC!$DG$1*(IniBaseCC!EQ79-IniBaseCC!ER79))),AdjBaseCC!CM77),MAX((AdjBaseCC!DJ77-(AdjBaseCC!$DG$1*(IniBaseCC!EQ79-IniBaseCC!ER79))),AdjBaseCC!CM77))</f>
        <v>19933.962978177089</v>
      </c>
      <c r="DL77" s="600">
        <f>IF(IniBaseCC!ER79&gt;IniBaseCC!ES79,MIN((AdjBaseCC!DK77-(AdjBaseCC!$DG$1*(IniBaseCC!ER79-IniBaseCC!ES79))),AdjBaseCC!CN77),MAX((AdjBaseCC!DK77-(AdjBaseCC!$DG$1*(IniBaseCC!ER79-IniBaseCC!ES79))),AdjBaseCC!CN77))</f>
        <v>19951.920788196461</v>
      </c>
      <c r="DM77" s="603">
        <f>DA77*IniBaseCC!CJ79</f>
        <v>768491.23765523231</v>
      </c>
      <c r="DN77" s="600">
        <f>DB77*IniBaseCC!CJ79</f>
        <v>755612.454436386</v>
      </c>
      <c r="DO77" s="600">
        <f>DC77*IniBaseCC!CK79</f>
        <v>818023.9755618372</v>
      </c>
      <c r="DP77" s="600">
        <f>DD77*IniBaseCC!CL79</f>
        <v>682551.4048395257</v>
      </c>
      <c r="DQ77" s="600">
        <f>DE77*IniBaseCC!CM79</f>
        <v>799778.1215447447</v>
      </c>
      <c r="DR77" s="600">
        <f>DF77*IniBaseCC!CN79</f>
        <v>945534.63463692844</v>
      </c>
      <c r="DS77" s="600">
        <f>DG77*IniBaseCC!CO79</f>
        <v>1060536.2869785589</v>
      </c>
      <c r="DT77" s="600">
        <f>DH77*IniBaseCC!CP79</f>
        <v>1049164.8668894765</v>
      </c>
      <c r="DU77" s="603">
        <f>DI77*IniBaseCC!CQ79</f>
        <v>1173867.3888745983</v>
      </c>
      <c r="DV77" s="600">
        <f>DJ77*IniBaseCC!CR79</f>
        <v>1196706.4395906415</v>
      </c>
      <c r="DW77" s="600">
        <f>DK77*IniBaseCC!CS79</f>
        <v>1219545.4903066847</v>
      </c>
      <c r="DX77" s="601">
        <f>DL77*IniBaseCC!CT79</f>
        <v>1242384.541022728</v>
      </c>
      <c r="DZ77" s="60" t="s">
        <v>72</v>
      </c>
      <c r="EA77" s="68">
        <f t="shared" si="29"/>
        <v>0.7874312144920611</v>
      </c>
      <c r="EB77" s="373">
        <f>IFERROR(AdjBaseCC!CO77/IniBaseCC!AA79,"")</f>
        <v>0.82325586425736041</v>
      </c>
      <c r="EC77" s="373">
        <f>IFERROR(AdjBaseCC!CP77/IniBaseCC!AB79,"")</f>
        <v>0.78352311483296588</v>
      </c>
      <c r="ED77" s="373">
        <f>IFERROR(AdjBaseCC!CQ77/IniBaseCC!AC79,"")</f>
        <v>0.85035268389828211</v>
      </c>
      <c r="EE77" s="373">
        <f>IFERROR(AdjBaseCC!CR77/IniBaseCC!AD79,"")</f>
        <v>0.66258056405824606</v>
      </c>
      <c r="EF77" s="373">
        <f>IFERROR(AdjBaseCC!CS77/IniBaseCC!AE79,"")</f>
        <v>0.87273907635437586</v>
      </c>
      <c r="EG77" s="373">
        <f>IFERROR(AdjBaseCC!CT77/IniBaseCC!AF79,"")</f>
        <v>0.76796063331643571</v>
      </c>
      <c r="EH77" s="374">
        <f t="shared" si="30"/>
        <v>0.91542640256150976</v>
      </c>
      <c r="EI77" s="373">
        <f>IFERROR(CU77/IniBaseCC!AG79,"")</f>
        <v>0.86609953881353641</v>
      </c>
      <c r="EJ77" s="373">
        <f>IFERROR(CW77/IniBaseCC!AI79,"")</f>
        <v>0.99019706456102463</v>
      </c>
      <c r="EK77" s="373">
        <f>IFERROR(CX77/IniBaseCC!AJ79,"")</f>
        <v>0.89200649718792513</v>
      </c>
      <c r="EL77" s="373">
        <f>IFERROR(CY77/IniBaseCC!AK79,"")</f>
        <v>0.90494698590387346</v>
      </c>
      <c r="EM77" s="375">
        <f>IFERROR(CZ77/IniBaseCC!AL79,"")</f>
        <v>0.92388192634118915</v>
      </c>
      <c r="FH77" s="196"/>
    </row>
    <row r="78" spans="1:164" s="118" customFormat="1" x14ac:dyDescent="0.25">
      <c r="A78" s="118">
        <v>80</v>
      </c>
      <c r="B78" s="60" t="s">
        <v>73</v>
      </c>
      <c r="C78" s="157">
        <v>353.81340319999998</v>
      </c>
      <c r="D78" s="158">
        <v>340.72295450000001</v>
      </c>
      <c r="E78" s="158">
        <v>345.20396410000001</v>
      </c>
      <c r="F78" s="158">
        <v>313.99647240000002</v>
      </c>
      <c r="G78" s="158">
        <v>339.19767719999999</v>
      </c>
      <c r="H78" s="158">
        <v>328.54883719999998</v>
      </c>
      <c r="I78" s="158">
        <v>339.62648000000002</v>
      </c>
      <c r="J78" s="158">
        <v>346.11010064125509</v>
      </c>
      <c r="K78" s="158">
        <v>300.7757716481363</v>
      </c>
      <c r="L78" s="157">
        <f t="shared" si="26"/>
        <v>318.17243250018055</v>
      </c>
      <c r="M78" s="158">
        <f t="shared" si="26"/>
        <v>314.96257098045226</v>
      </c>
      <c r="N78" s="159">
        <f t="shared" si="26"/>
        <v>311.75270946072396</v>
      </c>
      <c r="O78" s="158"/>
      <c r="P78" s="642">
        <f>INDEX(EquitySolution!$V$13:$BT$173,ROW(74:74),(1+EquitySolution!$CB$12))</f>
        <v>0.76178494321751056</v>
      </c>
      <c r="Q78" s="300">
        <f>INDEX(EquitySolution!$V$13:$BT$173,ROW(74:74),(1+EquitySolution!$CB$12))</f>
        <v>0.76178494321751056</v>
      </c>
      <c r="R78" s="300">
        <f>INDEX(EquitySolution!$V$13:$BT$173,ROW(74:74),(1+EquitySolution!$CB$12)+2)</f>
        <v>0.55000000000000004</v>
      </c>
      <c r="S78" s="300">
        <f>INDEX(EquitySolution!$V$13:$BT$173,ROW(74:74),(1+EquitySolution!$CB$12)+3)</f>
        <v>0.55000000000000004</v>
      </c>
      <c r="T78" s="300">
        <f>INDEX(EquitySolution!$V$13:$BT$173,ROW(74:74),(1+EquitySolution!$CB$12)+4)</f>
        <v>0.55000000000000004</v>
      </c>
      <c r="U78" s="300">
        <f>INDEX(EquitySolution!$V$13:$BT$173,ROW(74:74),(1+EquitySolution!$CB$12)+5)</f>
        <v>0.55000000000000004</v>
      </c>
      <c r="V78" s="372">
        <f>INDEX(EquitySolution!$V$13:$BT$173,ROW(74:74),(1+EquitySolution!$CB$12)+6)</f>
        <v>0.55000000000000004</v>
      </c>
      <c r="W78" s="372">
        <f>INDEX(EquitySolution!$V$13:$BT$173,ROW(74:74),(1+EquitySolution!$CB$12)+6)</f>
        <v>0.55000000000000004</v>
      </c>
      <c r="X78" s="372">
        <f>INDEX(EquitySolution!$V$13:$BT$173,ROW(74:74),(1+EquitySolution!$CB$12)+6)</f>
        <v>0.55000000000000004</v>
      </c>
      <c r="Y78" s="567">
        <f>INDEX(EquitySolution!$V$13:$BT$173,ROW(74:74),(1+EquitySolution!$CB$12)+7)</f>
        <v>0.55000000000000004</v>
      </c>
      <c r="Z78" s="372">
        <f>INDEX(EquitySolution!$V$13:$BT$173,ROW(74:74),(1+EquitySolution!$CB$12)+8)</f>
        <v>0.55000000000000004</v>
      </c>
      <c r="AA78" s="372">
        <f>INDEX(EquitySolution!$V$13:$BT$173,ROW(74:74),(1+EquitySolution!$CB$12)+9)</f>
        <v>0.55000000000000004</v>
      </c>
      <c r="AB78" s="371">
        <f>INDEX(EquitySolution!$V$13:$BT$173,ROW(74:74),(1+EquitySolution!$CB$12)+10)</f>
        <v>0.55000000000000004</v>
      </c>
      <c r="AS78" s="60" t="s">
        <v>73</v>
      </c>
      <c r="AT78" s="600">
        <v>0</v>
      </c>
      <c r="AU78" s="600">
        <f>MAX(-(AdjBaseCC!$BU$1),(IniBaseCC!DW80-AF$9+IniBaseCC!DK80-AdjBaseCC!AF$7))</f>
        <v>-2153.7450489076314</v>
      </c>
      <c r="AV78" s="600">
        <f>MAX(-(AdjBaseCC!$BU$1),(IniBaseCC!DX80-AG$9+IniBaseCC!DL80-AdjBaseCC!AG$7))</f>
        <v>-1445.1761879018159</v>
      </c>
      <c r="AW78" s="600">
        <f>MAX(-(AdjBaseCC!$BU$1),(IniBaseCC!DY80-AH$9+IniBaseCC!DM80-AdjBaseCC!AH$7))</f>
        <v>-3674.0123132856133</v>
      </c>
      <c r="AX78" s="600">
        <f>MAX(-(AdjBaseCC!$BU$1),(IniBaseCC!DZ80-AI$9+IniBaseCC!DN80-AdjBaseCC!AI$7))</f>
        <v>-4000</v>
      </c>
      <c r="AY78" s="600">
        <f>MAX(-(AdjBaseCC!$BU$1),(IniBaseCC!EA80-AJ$9+IniBaseCC!DO80-AdjBaseCC!AJ$7))</f>
        <v>-4000</v>
      </c>
      <c r="AZ78" s="600">
        <f>MAX(-(AdjBaseCC!$BU$1),(IniBaseCC!EB80-AK$9+IniBaseCC!DP80-AdjBaseCC!AK$7))</f>
        <v>-4000</v>
      </c>
      <c r="BA78" s="601">
        <f>MAX(-(AdjBaseCC!$BU$1),(IniBaseCC!EC80-AL$9+IniBaseCC!DQ80-AdjBaseCC!AL$7))</f>
        <v>-4000</v>
      </c>
      <c r="BB78" s="600">
        <f>MAX(-(AdjBaseCC!$BU$1),(IniBaseCC!ED80-AM$9+IniBaseCC!DR80-AdjBaseCC!AM$7))</f>
        <v>-4000</v>
      </c>
      <c r="BC78" s="600">
        <f>MAX(-(AdjBaseCC!$BU$1),(IniBaseCC!EE80-AN$9+IniBaseCC!DS80-AdjBaseCC!AN$7))</f>
        <v>-4000</v>
      </c>
      <c r="BD78" s="600">
        <f>MAX(-(AdjBaseCC!$BU$1),(IniBaseCC!EF80-AO$9+IniBaseCC!DT80-AdjBaseCC!AO$7))</f>
        <v>-4000</v>
      </c>
      <c r="BE78" s="601">
        <f>MAX(-(AdjBaseCC!$BU$1),(IniBaseCC!EG80-AP$9+IniBaseCC!DU80-AdjBaseCC!AP$7))</f>
        <v>-4000</v>
      </c>
      <c r="BF78" s="600">
        <f>MAX((AdjBaseCC!AF$7+AdjBaseCC!AF$9)*IniBaseCC!CJ80-IniBaseCC!AA80,0)</f>
        <v>2653413.9002542011</v>
      </c>
      <c r="BG78" s="600">
        <f>MAX((AdjBaseCC!AG$7+AdjBaseCC!AG$9)*IniBaseCC!CK80-IniBaseCC!AB80,0)</f>
        <v>1731321.0731063783</v>
      </c>
      <c r="BH78" s="600">
        <f>MAX((AdjBaseCC!AH$7+AdjBaseCC!AH$9)*IniBaseCC!CL80-IniBaseCC!AC80,0)</f>
        <v>4654973.6009328738</v>
      </c>
      <c r="BI78" s="600">
        <f>MAX((AdjBaseCC!AI$7+AdjBaseCC!AI$9)*IniBaseCC!CM80-IniBaseCC!AD80,0)</f>
        <v>5794227.7881966233</v>
      </c>
      <c r="BJ78" s="600">
        <f>MAX((AdjBaseCC!AJ$7+AdjBaseCC!AJ$9)*IniBaseCC!CN80-IniBaseCC!AE80,0)</f>
        <v>10840392.956521742</v>
      </c>
      <c r="BK78" s="600">
        <f>MAX((AdjBaseCC!AK$7+AdjBaseCC!AK$9)*IniBaseCC!CO80-IniBaseCC!AF80,0)</f>
        <v>12859614.800842918</v>
      </c>
      <c r="BL78" s="600">
        <f>MAX((AdjBaseCC!AL$7+AdjBaseCC!AL$9)*IniBaseCC!CP80-IniBaseCC!AG80,0)</f>
        <v>13492436.347399481</v>
      </c>
      <c r="BM78" s="600">
        <f>MAX((AdjBaseCC!AM$7+AdjBaseCC!AM$9)*IniBaseCC!CQ80-IniBaseCC!AH80,0)</f>
        <v>15941957.748724274</v>
      </c>
      <c r="BN78" s="603">
        <f>MAX((AdjBaseCC!AN$7+AdjBaseCC!AN$9)*IniBaseCC!CR80-IniBaseCC!AI80,0)</f>
        <v>16406475.081429604</v>
      </c>
      <c r="BO78" s="600">
        <f>MAX((AdjBaseCC!AO$7+AdjBaseCC!AO$9)*IniBaseCC!CS80-IniBaseCC!AJ80,0)</f>
        <v>16870992.414134901</v>
      </c>
      <c r="BP78" s="600">
        <f>MAX((AdjBaseCC!AP$7+AdjBaseCC!AP$9)*IniBaseCC!CT80-IniBaseCC!AK80,0)</f>
        <v>17335509.746840201</v>
      </c>
      <c r="BQ78" s="600">
        <f>MAX((AdjBaseCC!AQ$7+AdjBaseCC!AQ$9)*IniBaseCC!CU80-IniBaseCC!AL80,0)</f>
        <v>17800027.079545461</v>
      </c>
      <c r="BR78" s="603">
        <f>IFERROR(BF78/SUM(BF$5:BF$182)*BR$4/IniBaseCC!CK80,0)</f>
        <v>2370.3535099446099</v>
      </c>
      <c r="BS78" s="600">
        <f>IFERROR(BG78/SUM(BG$5:BG$182)*BS$4/IniBaseCC!CL80,0)</f>
        <v>571.1444891474323</v>
      </c>
      <c r="BT78" s="600">
        <f>IFERROR(BH78/SUM(BH$5:BH$182)*BT$4/IniBaseCC!CM80,0)</f>
        <v>3232.7614091833584</v>
      </c>
      <c r="BU78" s="600">
        <f>IFERROR(BI78/SUM(BI$5:BI$182)*BU$4/IniBaseCC!CN80,0)</f>
        <v>1118.9847430655379</v>
      </c>
      <c r="BV78" s="600">
        <f>IFERROR(BJ78/SUM(BJ$5:BJ$182)*BV$4/IniBaseCC!CO80,0)</f>
        <v>1576.4469562630393</v>
      </c>
      <c r="BW78" s="600">
        <f>IFERROR(BK78/SUM(BK$5:BK$182)*BW$4/IniBaseCC!CP80,0)</f>
        <v>2325.1196557407579</v>
      </c>
      <c r="BX78" s="600">
        <f>IFERROR(BL78/SUM(BL$5:BL$182)*BX$4/IniBaseCC!CQ80,0)</f>
        <v>422.87161734141745</v>
      </c>
      <c r="BY78" s="603">
        <f>IFERROR(BM78/SUM(BM$5:BM$182)*BY$4/IniBaseCC!CR80,0)</f>
        <v>361.07106674656779</v>
      </c>
      <c r="BZ78" s="600">
        <f>IFERROR(BN78/SUM(BN$5:BN$182)*BZ$4/IniBaseCC!CS80,0)</f>
        <v>3218.5266977673068</v>
      </c>
      <c r="CA78" s="600">
        <f>IFERROR(BO78/SUM(BO$5:BO$182)*CA$4/IniBaseCC!CT80,0)</f>
        <v>3087.2889895918761</v>
      </c>
      <c r="CB78" s="600">
        <f>IFERROR(BP78/SUM(BP$5:BP$182)*CB$4/IniBaseCC!CU80,0)</f>
        <v>2549.6507572333053</v>
      </c>
      <c r="CC78" s="603">
        <f>(IniBaseCC!CW80+AT78)*P78</f>
        <v>18239.139625053434</v>
      </c>
      <c r="CD78" s="600">
        <f>((IniBaseCC!CX80+AU78)-(BR78/Q78))*Q78</f>
        <v>14228.09556532173</v>
      </c>
      <c r="CE78" s="600">
        <f>((IniBaseCC!CY80+AV78)-(BS78/R78))*R78</f>
        <v>12402.038419994504</v>
      </c>
      <c r="CF78" s="600">
        <f>((IniBaseCC!CZ80+AW78)-(BT78/S78))*S78</f>
        <v>8576.9887264886547</v>
      </c>
      <c r="CG78" s="600">
        <f>((IniBaseCC!DA80+AX78)-(BU78/T78))*T78</f>
        <v>10558.847640113863</v>
      </c>
      <c r="CH78" s="600">
        <f>((IniBaseCC!DB80+AY78)-(BV78/U78))*U78</f>
        <v>10550.020205893914</v>
      </c>
      <c r="CI78" s="600">
        <f>((IniBaseCC!DC80+AZ78)-(BW78/V78))*V78</f>
        <v>10038.527039618748</v>
      </c>
      <c r="CJ78" s="601">
        <f>((IniBaseCC!DD80+BA78)-(BX78/W78))*W78</f>
        <v>12189.475662844254</v>
      </c>
      <c r="CK78" s="600">
        <f>((IniBaseCC!DE80+BB78)-(BY78/Y78))*Y78</f>
        <v>12371.973732572111</v>
      </c>
      <c r="CL78" s="600">
        <f>((IniBaseCC!DF80+BC78)-(BZ78/Z78))*Z78</f>
        <v>9719.8569783027342</v>
      </c>
      <c r="CM78" s="600">
        <f>((IniBaseCC!DG80+BD78)-(CA78/AA78))*AA78</f>
        <v>10049.119145902507</v>
      </c>
      <c r="CN78" s="601">
        <f>((IniBaseCC!DH80+BE78)-(CB78/AB78))*AB78</f>
        <v>10777.851403872219</v>
      </c>
      <c r="CO78" s="600">
        <f>CC78*IniBaseCC!CJ80</f>
        <v>22470620.018065833</v>
      </c>
      <c r="CP78" s="600">
        <f>IniBaseCC!CJ80*CD78</f>
        <v>17529013.736476369</v>
      </c>
      <c r="CQ78" s="600">
        <f>IniBaseCC!CK80*CE78</f>
        <v>14857642.027153416</v>
      </c>
      <c r="CR78" s="600">
        <f>IniBaseCC!CL80*CF78</f>
        <v>10867044.716461126</v>
      </c>
      <c r="CS78" s="600">
        <f>IniBaseCC!CM80*CG78</f>
        <v>13673707.693947453</v>
      </c>
      <c r="CT78" s="600">
        <f>IniBaseCC!CN80*CH78</f>
        <v>14875528.490310419</v>
      </c>
      <c r="CU78" s="600">
        <f>IniBaseCC!CO80*CI78</f>
        <v>14887135.599754604</v>
      </c>
      <c r="CV78" s="601">
        <f>IniBaseCC!CP80*CJ78</f>
        <v>17991666.078358117</v>
      </c>
      <c r="CW78" s="600">
        <f>IniBaseCC!CQ80*CK78</f>
        <v>19250791.127882205</v>
      </c>
      <c r="CX78" s="600">
        <f>IniBaseCC!CR80*CL78</f>
        <v>15403416.388904344</v>
      </c>
      <c r="CY78" s="600">
        <f>IniBaseCC!CS80*CM78</f>
        <v>16213991.225571319</v>
      </c>
      <c r="CZ78" s="600">
        <f>IniBaseCC!CT80*CN78</f>
        <v>17699504.138138026</v>
      </c>
      <c r="DA78" s="603">
        <f t="shared" si="27"/>
        <v>18239.139625053434</v>
      </c>
      <c r="DB78" s="600">
        <f t="shared" si="28"/>
        <v>14228.09556532173</v>
      </c>
      <c r="DC78" s="600">
        <f>IF(IniBaseCC!EI80&gt;IniBaseCC!EJ80,MIN((AdjBaseCC!DB78-(AdjBaseCC!$DG$1*(IniBaseCC!EI80-IniBaseCC!EJ80))),AdjBaseCC!CE78),MAX((AdjBaseCC!DB78-(AdjBaseCC!$DG$1*(IniBaseCC!EI80-IniBaseCC!EJ80))),AdjBaseCC!CE78))</f>
        <v>14364.30804441974</v>
      </c>
      <c r="DD78" s="600">
        <f>IF(IniBaseCC!EJ80&gt;IniBaseCC!EK80,MIN((AdjBaseCC!DC78-(AdjBaseCC!$DG$1*(IniBaseCC!EJ80-IniBaseCC!EK80))),AdjBaseCC!CF78),MAX((AdjBaseCC!DC78-(AdjBaseCC!$DG$1*(IniBaseCC!EJ80-IniBaseCC!EK80))),AdjBaseCC!CF78))</f>
        <v>8576.9887264886547</v>
      </c>
      <c r="DE78" s="600">
        <f>IF(IniBaseCC!EK80&gt;IniBaseCC!EL80,MIN((AdjBaseCC!DD78-(AdjBaseCC!$DG$1*(IniBaseCC!EK80-IniBaseCC!EL80))),AdjBaseCC!CG78),MAX((AdjBaseCC!DD78-(AdjBaseCC!$DG$1*(IniBaseCC!EK80-IniBaseCC!EL80))),AdjBaseCC!CG78))</f>
        <v>8518.4855232419977</v>
      </c>
      <c r="DF78" s="600">
        <f>IF(IniBaseCC!EL80&gt;IniBaseCC!EM80,MIN((AdjBaseCC!DE78-(AdjBaseCC!$DG$1*(IniBaseCC!EL80-IniBaseCC!EM80))),AdjBaseCC!CH78),MAX((AdjBaseCC!DE78-(AdjBaseCC!$DG$1*(IniBaseCC!EL80-IniBaseCC!EM80))),AdjBaseCC!CH78))</f>
        <v>8335.5192503429589</v>
      </c>
      <c r="DG78" s="600">
        <f>IF(IniBaseCC!EM80&gt;IniBaseCC!EN80,MIN((AdjBaseCC!DF78-(AdjBaseCC!$DG$1*(IniBaseCC!EM80-IniBaseCC!EN80))),AdjBaseCC!CI78),MAX((AdjBaseCC!DF78-(AdjBaseCC!$DG$1*(IniBaseCC!EM80-IniBaseCC!EN80))),AdjBaseCC!CI78))</f>
        <v>8287.2760901300499</v>
      </c>
      <c r="DH78" s="600">
        <f>IF(IniBaseCC!EN80&gt;IniBaseCC!EO80,MIN((AdjBaseCC!DG78-(AdjBaseCC!$DG$1*(IniBaseCC!EN80-IniBaseCC!EO80))),AdjBaseCC!CJ78),MAX((AdjBaseCC!DG78-(AdjBaseCC!$DG$1*(IniBaseCC!EN80-IniBaseCC!EO80))),AdjBaseCC!CJ78))</f>
        <v>8280.8930734272017</v>
      </c>
      <c r="DI78" s="603">
        <f>IF(IniBaseCC!EO80&gt;IniBaseCC!EP80,MIN((AdjBaseCC!DH78-(AdjBaseCC!$DG$1*(IniBaseCC!EO80-IniBaseCC!EP80))),AdjBaseCC!CK78),MAX((AdjBaseCC!DH78-(AdjBaseCC!$DG$1*(IniBaseCC!EO80-IniBaseCC!EP80))),AdjBaseCC!CK78))</f>
        <v>8209.0971017623106</v>
      </c>
      <c r="DJ78" s="600">
        <f>IF(IniBaseCC!EP80&gt;IniBaseCC!EQ80,MIN((AdjBaseCC!DI78-(AdjBaseCC!$DG$1*(IniBaseCC!EP80-IniBaseCC!EQ80))),AdjBaseCC!CL78),MAX((AdjBaseCC!DI78-(AdjBaseCC!$DG$1*(IniBaseCC!EP80-IniBaseCC!EQ80))),AdjBaseCC!CL78))</f>
        <v>9719.8569783027342</v>
      </c>
      <c r="DK78" s="600">
        <f>IF(IniBaseCC!EQ80&gt;IniBaseCC!ER80,MIN((AdjBaseCC!DJ78-(AdjBaseCC!$DG$1*(IniBaseCC!EQ80-IniBaseCC!ER80))),AdjBaseCC!CM78),MAX((AdjBaseCC!DJ78-(AdjBaseCC!$DG$1*(IniBaseCC!EQ80-IniBaseCC!ER80))),AdjBaseCC!CM78))</f>
        <v>10049.119145902507</v>
      </c>
      <c r="DL78" s="600">
        <f>IF(IniBaseCC!ER80&gt;IniBaseCC!ES80,MIN((AdjBaseCC!DK78-(AdjBaseCC!$DG$1*(IniBaseCC!ER80-IniBaseCC!ES80))),AdjBaseCC!CN78),MAX((AdjBaseCC!DK78-(AdjBaseCC!$DG$1*(IniBaseCC!ER80-IniBaseCC!ES80))),AdjBaseCC!CN78))</f>
        <v>10777.851403872219</v>
      </c>
      <c r="DM78" s="603">
        <f>DA78*IniBaseCC!CJ80</f>
        <v>22470620.018065833</v>
      </c>
      <c r="DN78" s="600">
        <f>DB78*IniBaseCC!CJ80</f>
        <v>17529013.736476369</v>
      </c>
      <c r="DO78" s="600">
        <f>DC78*IniBaseCC!CK80</f>
        <v>17208441.037214849</v>
      </c>
      <c r="DP78" s="600">
        <f>DD78*IniBaseCC!CL80</f>
        <v>10867044.716461126</v>
      </c>
      <c r="DQ78" s="600">
        <f>DE78*IniBaseCC!CM80</f>
        <v>11031438.752598386</v>
      </c>
      <c r="DR78" s="600">
        <f>DF78*IniBaseCC!CN80</f>
        <v>11753082.142983573</v>
      </c>
      <c r="DS78" s="600">
        <f>DG78*IniBaseCC!CO80</f>
        <v>12290030.441662865</v>
      </c>
      <c r="DT78" s="600">
        <f>DH78*IniBaseCC!CP80</f>
        <v>12222598.17637855</v>
      </c>
      <c r="DU78" s="603">
        <f>DI78*IniBaseCC!CQ80</f>
        <v>12773355.090342155</v>
      </c>
      <c r="DV78" s="600">
        <f>DJ78*IniBaseCC!CR80</f>
        <v>15403416.388904344</v>
      </c>
      <c r="DW78" s="600">
        <f>DK78*IniBaseCC!CS80</f>
        <v>16213991.225571319</v>
      </c>
      <c r="DX78" s="601">
        <f>DL78*IniBaseCC!CT80</f>
        <v>17699504.138138026</v>
      </c>
      <c r="DZ78" s="60" t="s">
        <v>73</v>
      </c>
      <c r="EA78" s="68">
        <f t="shared" si="29"/>
        <v>0.514069221892964</v>
      </c>
      <c r="EB78" s="373">
        <f>IFERROR(AdjBaseCC!CO78/IniBaseCC!AA80,"")</f>
        <v>0.80764454247968476</v>
      </c>
      <c r="EC78" s="373">
        <f>IFERROR(AdjBaseCC!CP78/IniBaseCC!AB80,"")</f>
        <v>0.59968530440912104</v>
      </c>
      <c r="ED78" s="373">
        <f>IFERROR(AdjBaseCC!CQ78/IniBaseCC!AC80,"")</f>
        <v>0.52647485083544432</v>
      </c>
      <c r="EE78" s="373">
        <f>IFERROR(AdjBaseCC!CR78/IniBaseCC!AD80,"")</f>
        <v>0.39041632344018512</v>
      </c>
      <c r="EF78" s="373">
        <f>IFERROR(AdjBaseCC!CS78/IniBaseCC!AE80,"")</f>
        <v>0.50894956333574082</v>
      </c>
      <c r="EG78" s="373">
        <f>IFERROR(AdjBaseCC!CT78/IniBaseCC!AF80,"")</f>
        <v>0.54482006744432898</v>
      </c>
      <c r="EH78" s="374">
        <f t="shared" si="30"/>
        <v>0.58136654936114907</v>
      </c>
      <c r="EI78" s="373">
        <f>IFERROR(CU78/IniBaseCC!AG80,"")</f>
        <v>0.55037519777501398</v>
      </c>
      <c r="EJ78" s="373">
        <f>IFERROR(CW78/IniBaseCC!AI80,"")</f>
        <v>0.69055575740981079</v>
      </c>
      <c r="EK78" s="373">
        <f>IFERROR(CX78/IniBaseCC!AJ80,"")</f>
        <v>0.53616499992059197</v>
      </c>
      <c r="EL78" s="373">
        <f>IFERROR(CY78/IniBaseCC!AK80,"")</f>
        <v>0.54813101705063261</v>
      </c>
      <c r="EM78" s="375">
        <f>IFERROR(CZ78/IniBaseCC!AL80,"")</f>
        <v>0.58160577464969621</v>
      </c>
      <c r="FH78" s="196"/>
    </row>
    <row r="79" spans="1:164" s="118" customFormat="1" x14ac:dyDescent="0.25">
      <c r="A79" s="118" t="s">
        <v>502</v>
      </c>
      <c r="B79" s="60" t="s">
        <v>74</v>
      </c>
      <c r="C79" s="157">
        <v>235.26589540000001</v>
      </c>
      <c r="D79" s="158">
        <v>222.98228950000001</v>
      </c>
      <c r="E79" s="158">
        <v>230.9761249</v>
      </c>
      <c r="F79" s="158">
        <v>219.15921610000001</v>
      </c>
      <c r="G79" s="158">
        <v>210.99618749999999</v>
      </c>
      <c r="H79" s="158">
        <v>214.10658069999999</v>
      </c>
      <c r="I79" s="158">
        <v>208.6483088</v>
      </c>
      <c r="J79" s="158">
        <v>213.18053403058749</v>
      </c>
      <c r="K79" s="158">
        <v>229.67418413590701</v>
      </c>
      <c r="L79" s="157">
        <f t="shared" si="26"/>
        <v>212.09767075200398</v>
      </c>
      <c r="M79" s="158">
        <f t="shared" si="26"/>
        <v>210.40633110092722</v>
      </c>
      <c r="N79" s="159">
        <f t="shared" si="26"/>
        <v>208.71499144985046</v>
      </c>
      <c r="O79" s="158"/>
      <c r="P79" s="642">
        <f>INDEX(EquitySolution!$V$13:$BT$173,ROW(75:75),(1+EquitySolution!$CB$12))</f>
        <v>0.85747011368837611</v>
      </c>
      <c r="Q79" s="300">
        <f>INDEX(EquitySolution!$V$13:$BT$173,ROW(75:75),(1+EquitySolution!$CB$12))</f>
        <v>0.85747011368837611</v>
      </c>
      <c r="R79" s="300">
        <f>INDEX(EquitySolution!$V$13:$BT$173,ROW(75:75),(1+EquitySolution!$CB$12)+2)</f>
        <v>0.88226084540738114</v>
      </c>
      <c r="S79" s="300">
        <f>INDEX(EquitySolution!$V$13:$BT$173,ROW(75:75),(1+EquitySolution!$CB$12)+3)</f>
        <v>0.88840819358785572</v>
      </c>
      <c r="T79" s="300">
        <f>INDEX(EquitySolution!$V$13:$BT$173,ROW(75:75),(1+EquitySolution!$CB$12)+4)</f>
        <v>0.88440766720323749</v>
      </c>
      <c r="U79" s="300">
        <f>INDEX(EquitySolution!$V$13:$BT$173,ROW(75:75),(1+EquitySolution!$CB$12)+5)</f>
        <v>0.89032145615103442</v>
      </c>
      <c r="V79" s="372">
        <f>INDEX(EquitySolution!$V$13:$BT$173,ROW(75:75),(1+EquitySolution!$CB$12)+6)</f>
        <v>0.89440665551512111</v>
      </c>
      <c r="W79" s="372">
        <f>INDEX(EquitySolution!$V$13:$BT$173,ROW(75:75),(1+EquitySolution!$CB$12)+6)</f>
        <v>0.89440665551512111</v>
      </c>
      <c r="X79" s="372">
        <f>INDEX(EquitySolution!$V$13:$BT$173,ROW(75:75),(1+EquitySolution!$CB$12)+6)</f>
        <v>0.89440665551512111</v>
      </c>
      <c r="Y79" s="567">
        <f>INDEX(EquitySolution!$V$13:$BT$173,ROW(75:75),(1+EquitySolution!$CB$12)+7)</f>
        <v>0.89285005477961721</v>
      </c>
      <c r="Z79" s="372">
        <f>INDEX(EquitySolution!$V$13:$BT$173,ROW(75:75),(1+EquitySolution!$CB$12)+8)</f>
        <v>0.89558165477608076</v>
      </c>
      <c r="AA79" s="372">
        <f>INDEX(EquitySolution!$V$13:$BT$173,ROW(75:75),(1+EquitySolution!$CB$12)+9)</f>
        <v>0.89815452374597671</v>
      </c>
      <c r="AB79" s="371">
        <f>INDEX(EquitySolution!$V$13:$BT$173,ROW(75:75),(1+EquitySolution!$CB$12)+10)</f>
        <v>0.88505922532488257</v>
      </c>
      <c r="AS79" s="60" t="s">
        <v>74</v>
      </c>
      <c r="AT79" s="600">
        <v>0</v>
      </c>
      <c r="AU79" s="600">
        <f>MAX(-(AdjBaseCC!$BU$1),(IniBaseCC!DW81-AF$9+IniBaseCC!DK81-AdjBaseCC!AF$7))</f>
        <v>-4000</v>
      </c>
      <c r="AV79" s="600">
        <f>MAX(-(AdjBaseCC!$BU$1),(IniBaseCC!DX81-AG$9+IniBaseCC!DL81-AdjBaseCC!AG$7))</f>
        <v>-4000</v>
      </c>
      <c r="AW79" s="600">
        <f>MAX(-(AdjBaseCC!$BU$1),(IniBaseCC!DY81-AH$9+IniBaseCC!DM81-AdjBaseCC!AH$7))</f>
        <v>-4000</v>
      </c>
      <c r="AX79" s="600">
        <f>MAX(-(AdjBaseCC!$BU$1),(IniBaseCC!DZ81-AI$9+IniBaseCC!DN81-AdjBaseCC!AI$7))</f>
        <v>-4000</v>
      </c>
      <c r="AY79" s="600">
        <f>MAX(-(AdjBaseCC!$BU$1),(IniBaseCC!EA81-AJ$9+IniBaseCC!DO81-AdjBaseCC!AJ$7))</f>
        <v>-4000</v>
      </c>
      <c r="AZ79" s="600">
        <f>MAX(-(AdjBaseCC!$BU$1),(IniBaseCC!EB81-AK$9+IniBaseCC!DP81-AdjBaseCC!AK$7))</f>
        <v>-4000</v>
      </c>
      <c r="BA79" s="601">
        <f>MAX(-(AdjBaseCC!$BU$1),(IniBaseCC!EC81-AL$9+IniBaseCC!DQ81-AdjBaseCC!AL$7))</f>
        <v>-4000</v>
      </c>
      <c r="BB79" s="600">
        <f>MAX(-(AdjBaseCC!$BU$1),(IniBaseCC!ED81-AM$9+IniBaseCC!DR81-AdjBaseCC!AM$7))</f>
        <v>-4000</v>
      </c>
      <c r="BC79" s="600">
        <f>MAX(-(AdjBaseCC!$BU$1),(IniBaseCC!EE81-AN$9+IniBaseCC!DS81-AdjBaseCC!AN$7))</f>
        <v>-4000</v>
      </c>
      <c r="BD79" s="600">
        <f>MAX(-(AdjBaseCC!$BU$1),(IniBaseCC!EF81-AO$9+IniBaseCC!DT81-AdjBaseCC!AO$7))</f>
        <v>-4000</v>
      </c>
      <c r="BE79" s="601">
        <f>MAX(-(AdjBaseCC!$BU$1),(IniBaseCC!EG81-AP$9+IniBaseCC!DU81-AdjBaseCC!AP$7))</f>
        <v>-4000</v>
      </c>
      <c r="BF79" s="600">
        <f>MAX((AdjBaseCC!AF$7+AdjBaseCC!AF$9)*IniBaseCC!CJ81-IniBaseCC!AA81,0)</f>
        <v>0</v>
      </c>
      <c r="BG79" s="600">
        <f>MAX((AdjBaseCC!AG$7+AdjBaseCC!AG$9)*IniBaseCC!CK81-IniBaseCC!AB81,0)</f>
        <v>0</v>
      </c>
      <c r="BH79" s="600">
        <f>MAX((AdjBaseCC!AH$7+AdjBaseCC!AH$9)*IniBaseCC!CL81-IniBaseCC!AC81,0)</f>
        <v>0</v>
      </c>
      <c r="BI79" s="600">
        <f>MAX((AdjBaseCC!AI$7+AdjBaseCC!AI$9)*IniBaseCC!CM81-IniBaseCC!AD81,0)</f>
        <v>0</v>
      </c>
      <c r="BJ79" s="600">
        <f>MAX((AdjBaseCC!AJ$7+AdjBaseCC!AJ$9)*IniBaseCC!CN81-IniBaseCC!AE81,0)</f>
        <v>0</v>
      </c>
      <c r="BK79" s="600">
        <f>MAX((AdjBaseCC!AK$7+AdjBaseCC!AK$9)*IniBaseCC!CO81-IniBaseCC!AF81,0)</f>
        <v>0</v>
      </c>
      <c r="BL79" s="600">
        <f>MAX((AdjBaseCC!AL$7+AdjBaseCC!AL$9)*IniBaseCC!CP81-IniBaseCC!AG81,0)</f>
        <v>0</v>
      </c>
      <c r="BM79" s="600">
        <f>MAX((AdjBaseCC!AM$7+AdjBaseCC!AM$9)*IniBaseCC!CQ81-IniBaseCC!AH81,0)</f>
        <v>0</v>
      </c>
      <c r="BN79" s="603">
        <f>MAX((AdjBaseCC!AN$7+AdjBaseCC!AN$9)*IniBaseCC!CR81-IniBaseCC!AI81,0)</f>
        <v>0</v>
      </c>
      <c r="BO79" s="600">
        <f>MAX((AdjBaseCC!AO$7+AdjBaseCC!AO$9)*IniBaseCC!CS81-IniBaseCC!AJ81,0)</f>
        <v>0</v>
      </c>
      <c r="BP79" s="600">
        <f>MAX((AdjBaseCC!AP$7+AdjBaseCC!AP$9)*IniBaseCC!CT81-IniBaseCC!AK81,0)</f>
        <v>0</v>
      </c>
      <c r="BQ79" s="600">
        <f>MAX((AdjBaseCC!AQ$7+AdjBaseCC!AQ$9)*IniBaseCC!CU81-IniBaseCC!AL81,0)</f>
        <v>0</v>
      </c>
      <c r="BR79" s="603">
        <f>IFERROR(BF79/SUM(BF$5:BF$182)*BR$4/IniBaseCC!CK81,0)</f>
        <v>0</v>
      </c>
      <c r="BS79" s="600">
        <f>IFERROR(BG79/SUM(BG$5:BG$182)*BS$4/IniBaseCC!CL81,0)</f>
        <v>0</v>
      </c>
      <c r="BT79" s="600">
        <f>IFERROR(BH79/SUM(BH$5:BH$182)*BT$4/IniBaseCC!CM81,0)</f>
        <v>0</v>
      </c>
      <c r="BU79" s="600">
        <f>IFERROR(BI79/SUM(BI$5:BI$182)*BU$4/IniBaseCC!CN81,0)</f>
        <v>0</v>
      </c>
      <c r="BV79" s="600">
        <f>IFERROR(BJ79/SUM(BJ$5:BJ$182)*BV$4/IniBaseCC!CO81,0)</f>
        <v>0</v>
      </c>
      <c r="BW79" s="600">
        <f>IFERROR(BK79/SUM(BK$5:BK$182)*BW$4/IniBaseCC!CP81,0)</f>
        <v>0</v>
      </c>
      <c r="BX79" s="600">
        <f>IFERROR(BL79/SUM(BL$5:BL$182)*BX$4/IniBaseCC!CQ81,0)</f>
        <v>0</v>
      </c>
      <c r="BY79" s="603">
        <f>IFERROR(BM79/SUM(BM$5:BM$182)*BY$4/IniBaseCC!CR81,0)</f>
        <v>0</v>
      </c>
      <c r="BZ79" s="600">
        <f>IFERROR(BN79/SUM(BN$5:BN$182)*BZ$4/IniBaseCC!CS81,0)</f>
        <v>0</v>
      </c>
      <c r="CA79" s="600">
        <f>IFERROR(BO79/SUM(BO$5:BO$182)*CA$4/IniBaseCC!CT81,0)</f>
        <v>0</v>
      </c>
      <c r="CB79" s="600">
        <f>IFERROR(BP79/SUM(BP$5:BP$182)*CB$4/IniBaseCC!CU81,0)</f>
        <v>0</v>
      </c>
      <c r="CC79" s="603">
        <f>(IniBaseCC!CW81+AT79)*P79</f>
        <v>20530.094834661522</v>
      </c>
      <c r="CD79" s="600">
        <f>((IniBaseCC!CX81+AU79)-(BR79/Q79))*Q79</f>
        <v>17100.214379908019</v>
      </c>
      <c r="CE79" s="600">
        <f>((IniBaseCC!CY81+AV79)-(BS79/R79))*R79</f>
        <v>18556.399567387987</v>
      </c>
      <c r="CF79" s="600">
        <f>((IniBaseCC!CZ81+AW79)-(BT79/S79))*S79</f>
        <v>18786.533113125653</v>
      </c>
      <c r="CG79" s="600">
        <f>((IniBaseCC!DA81+AX79)-(BU79/T79))*T79</f>
        <v>18778.117265451121</v>
      </c>
      <c r="CH79" s="600">
        <f>((IniBaseCC!DB81+AY79)-(BV79/U79))*U79</f>
        <v>19629.91618505324</v>
      </c>
      <c r="CI79" s="600">
        <f>((IniBaseCC!DC81+AZ79)-(BW79/V79))*V79</f>
        <v>20105.687074121954</v>
      </c>
      <c r="CJ79" s="601">
        <f>((IniBaseCC!DD81+BA79)-(BX79/W79))*W79</f>
        <v>20510.122452847452</v>
      </c>
      <c r="CK79" s="600">
        <f>((IniBaseCC!DE81+BB79)-(BY79/Y79))*Y79</f>
        <v>20670.36317560546</v>
      </c>
      <c r="CL79" s="600">
        <f>((IniBaseCC!DF81+BC79)-(BZ79/Z79))*Z79</f>
        <v>21067.961932259343</v>
      </c>
      <c r="CM79" s="600">
        <f>((IniBaseCC!DG81+BD79)-(CA79/AA79))*AA79</f>
        <v>21451.862532123145</v>
      </c>
      <c r="CN79" s="601">
        <f>((IniBaseCC!DH81+BE79)-(CB79/AB79))*AB79</f>
        <v>21446.597705861368</v>
      </c>
      <c r="CO79" s="600">
        <f>CC79*IniBaseCC!CJ81</f>
        <v>0</v>
      </c>
      <c r="CP79" s="600">
        <f>IniBaseCC!CJ81*CD79</f>
        <v>0</v>
      </c>
      <c r="CQ79" s="600">
        <f>IniBaseCC!CK81*CE79</f>
        <v>0</v>
      </c>
      <c r="CR79" s="600">
        <f>IniBaseCC!CL81*CF79</f>
        <v>0</v>
      </c>
      <c r="CS79" s="600">
        <f>IniBaseCC!CM81*CG79</f>
        <v>0</v>
      </c>
      <c r="CT79" s="600">
        <f>IniBaseCC!CN81*CH79</f>
        <v>0</v>
      </c>
      <c r="CU79" s="600">
        <f>IniBaseCC!CO81*CI79</f>
        <v>0</v>
      </c>
      <c r="CV79" s="601">
        <f>IniBaseCC!CP81*CJ79</f>
        <v>0</v>
      </c>
      <c r="CW79" s="600">
        <f>IniBaseCC!CQ81*CK79</f>
        <v>0</v>
      </c>
      <c r="CX79" s="600">
        <f>IniBaseCC!CR81*CL79</f>
        <v>0</v>
      </c>
      <c r="CY79" s="600">
        <f>IniBaseCC!CS81*CM79</f>
        <v>0</v>
      </c>
      <c r="CZ79" s="600">
        <f>IniBaseCC!CT81*CN79</f>
        <v>0</v>
      </c>
      <c r="DA79" s="603">
        <f t="shared" si="27"/>
        <v>20530.094834661522</v>
      </c>
      <c r="DB79" s="600">
        <f t="shared" si="28"/>
        <v>17100.214379908019</v>
      </c>
      <c r="DC79" s="600">
        <f>IF(IniBaseCC!EI81&gt;IniBaseCC!EJ81,MIN((AdjBaseCC!DB79-(AdjBaseCC!$DG$1*(IniBaseCC!EI81-IniBaseCC!EJ81))),AdjBaseCC!CE79),MAX((AdjBaseCC!DB79-(AdjBaseCC!$DG$1*(IniBaseCC!EI81-IniBaseCC!EJ81))),AdjBaseCC!CE79))</f>
        <v>18556.399567387987</v>
      </c>
      <c r="DD79" s="600">
        <f>IF(IniBaseCC!EJ81&gt;IniBaseCC!EK81,MIN((AdjBaseCC!DC79-(AdjBaseCC!$DG$1*(IniBaseCC!EJ81-IniBaseCC!EK81))),AdjBaseCC!CF79),MAX((AdjBaseCC!DC79-(AdjBaseCC!$DG$1*(IniBaseCC!EJ81-IniBaseCC!EK81))),AdjBaseCC!CF79))</f>
        <v>18786.533113125653</v>
      </c>
      <c r="DE79" s="600">
        <f>IF(IniBaseCC!EK81&gt;IniBaseCC!EL81,MIN((AdjBaseCC!DD79-(AdjBaseCC!$DG$1*(IniBaseCC!EK81-IniBaseCC!EL81))),AdjBaseCC!CG79),MAX((AdjBaseCC!DD79-(AdjBaseCC!$DG$1*(IniBaseCC!EK81-IniBaseCC!EL81))),AdjBaseCC!CG79))</f>
        <v>18786.533113125653</v>
      </c>
      <c r="DF79" s="600">
        <f>IF(IniBaseCC!EL81&gt;IniBaseCC!EM81,MIN((AdjBaseCC!DE79-(AdjBaseCC!$DG$1*(IniBaseCC!EL81-IniBaseCC!EM81))),AdjBaseCC!CH79),MAX((AdjBaseCC!DE79-(AdjBaseCC!$DG$1*(IniBaseCC!EL81-IniBaseCC!EM81))),AdjBaseCC!CH79))</f>
        <v>19629.91618505324</v>
      </c>
      <c r="DG79" s="600">
        <f>IF(IniBaseCC!EM81&gt;IniBaseCC!EN81,MIN((AdjBaseCC!DF79-(AdjBaseCC!$DG$1*(IniBaseCC!EM81-IniBaseCC!EN81))),AdjBaseCC!CI79),MAX((AdjBaseCC!DF79-(AdjBaseCC!$DG$1*(IniBaseCC!EM81-IniBaseCC!EN81))),AdjBaseCC!CI79))</f>
        <v>20105.687074121954</v>
      </c>
      <c r="DH79" s="600">
        <f>IF(IniBaseCC!EN81&gt;IniBaseCC!EO81,MIN((AdjBaseCC!DG79-(AdjBaseCC!$DG$1*(IniBaseCC!EN81-IniBaseCC!EO81))),AdjBaseCC!CJ79),MAX((AdjBaseCC!DG79-(AdjBaseCC!$DG$1*(IniBaseCC!EN81-IniBaseCC!EO81))),AdjBaseCC!CJ79))</f>
        <v>20510.122452847452</v>
      </c>
      <c r="DI79" s="603">
        <f>IF(IniBaseCC!EO81&gt;IniBaseCC!EP81,MIN((AdjBaseCC!DH79-(AdjBaseCC!$DG$1*(IniBaseCC!EO81-IniBaseCC!EP81))),AdjBaseCC!CK79),MAX((AdjBaseCC!DH79-(AdjBaseCC!$DG$1*(IniBaseCC!EO81-IniBaseCC!EP81))),AdjBaseCC!CK79))</f>
        <v>20670.36317560546</v>
      </c>
      <c r="DJ79" s="600">
        <f>IF(IniBaseCC!EP81&gt;IniBaseCC!EQ81,MIN((AdjBaseCC!DI79-(AdjBaseCC!$DG$1*(IniBaseCC!EP81-IniBaseCC!EQ81))),AdjBaseCC!CL79),MAX((AdjBaseCC!DI79-(AdjBaseCC!$DG$1*(IniBaseCC!EP81-IniBaseCC!EQ81))),AdjBaseCC!CL79))</f>
        <v>21067.961932259343</v>
      </c>
      <c r="DK79" s="600">
        <f>IF(IniBaseCC!EQ81&gt;IniBaseCC!ER81,MIN((AdjBaseCC!DJ79-(AdjBaseCC!$DG$1*(IniBaseCC!EQ81-IniBaseCC!ER81))),AdjBaseCC!CM79),MAX((AdjBaseCC!DJ79-(AdjBaseCC!$DG$1*(IniBaseCC!EQ81-IniBaseCC!ER81))),AdjBaseCC!CM79))</f>
        <v>21451.862532123145</v>
      </c>
      <c r="DL79" s="600">
        <f>IF(IniBaseCC!ER81&gt;IniBaseCC!ES81,MIN((AdjBaseCC!DK79-(AdjBaseCC!$DG$1*(IniBaseCC!ER81-IniBaseCC!ES81))),AdjBaseCC!CN79),MAX((AdjBaseCC!DK79-(AdjBaseCC!$DG$1*(IniBaseCC!ER81-IniBaseCC!ES81))),AdjBaseCC!CN79))</f>
        <v>21451.862532123145</v>
      </c>
      <c r="DM79" s="603">
        <f>DA79*IniBaseCC!CJ81</f>
        <v>0</v>
      </c>
      <c r="DN79" s="600">
        <f>DB79*IniBaseCC!CJ81</f>
        <v>0</v>
      </c>
      <c r="DO79" s="600">
        <f>DC79*IniBaseCC!CK81</f>
        <v>0</v>
      </c>
      <c r="DP79" s="600">
        <f>DD79*IniBaseCC!CL81</f>
        <v>0</v>
      </c>
      <c r="DQ79" s="600">
        <f>DE79*IniBaseCC!CM81</f>
        <v>0</v>
      </c>
      <c r="DR79" s="600">
        <f>DF79*IniBaseCC!CN81</f>
        <v>0</v>
      </c>
      <c r="DS79" s="600">
        <f>DG79*IniBaseCC!CO81</f>
        <v>0</v>
      </c>
      <c r="DT79" s="600">
        <f>DH79*IniBaseCC!CP81</f>
        <v>0</v>
      </c>
      <c r="DU79" s="603">
        <f>DI79*IniBaseCC!CQ81</f>
        <v>0</v>
      </c>
      <c r="DV79" s="600">
        <f>DJ79*IniBaseCC!CR81</f>
        <v>0</v>
      </c>
      <c r="DW79" s="600">
        <f>DK79*IniBaseCC!CS81</f>
        <v>0</v>
      </c>
      <c r="DX79" s="601">
        <f>DL79*IniBaseCC!CT81</f>
        <v>0</v>
      </c>
      <c r="DZ79" s="60" t="s">
        <v>74</v>
      </c>
      <c r="EA79" s="68" t="str">
        <f t="shared" si="29"/>
        <v/>
      </c>
      <c r="EB79" s="373" t="str">
        <f>IFERROR(AdjBaseCC!CO79/IniBaseCC!AA81,"")</f>
        <v/>
      </c>
      <c r="EC79" s="373" t="str">
        <f>IFERROR(AdjBaseCC!CP79/IniBaseCC!AB81,"")</f>
        <v/>
      </c>
      <c r="ED79" s="373" t="str">
        <f>IFERROR(AdjBaseCC!CQ79/IniBaseCC!AC81,"")</f>
        <v/>
      </c>
      <c r="EE79" s="373" t="str">
        <f>IFERROR(AdjBaseCC!CR79/IniBaseCC!AD81,"")</f>
        <v/>
      </c>
      <c r="EF79" s="373" t="str">
        <f>IFERROR(AdjBaseCC!CS79/IniBaseCC!AE81,"")</f>
        <v/>
      </c>
      <c r="EG79" s="373" t="str">
        <f>IFERROR(AdjBaseCC!CT79/IniBaseCC!AF81,"")</f>
        <v/>
      </c>
      <c r="EH79" s="374" t="str">
        <f t="shared" si="30"/>
        <v/>
      </c>
      <c r="EI79" s="373" t="str">
        <f>IFERROR(CU79/IniBaseCC!AG81,"")</f>
        <v/>
      </c>
      <c r="EJ79" s="373" t="str">
        <f>IFERROR(CW79/IniBaseCC!AI81,"")</f>
        <v/>
      </c>
      <c r="EK79" s="373" t="str">
        <f>IFERROR(CX79/IniBaseCC!AJ81,"")</f>
        <v/>
      </c>
      <c r="EL79" s="373" t="str">
        <f>IFERROR(CY79/IniBaseCC!AK81,"")</f>
        <v/>
      </c>
      <c r="EM79" s="375" t="str">
        <f>IFERROR(CZ79/IniBaseCC!AL81,"")</f>
        <v/>
      </c>
      <c r="FH79" s="196"/>
    </row>
    <row r="80" spans="1:164" s="118" customFormat="1" x14ac:dyDescent="0.25">
      <c r="A80" s="107">
        <v>83</v>
      </c>
      <c r="B80" s="60" t="s">
        <v>75</v>
      </c>
      <c r="C80" s="157">
        <v>283.06906709999998</v>
      </c>
      <c r="D80" s="158">
        <v>265.75525099999999</v>
      </c>
      <c r="E80" s="158">
        <v>284.00487379999998</v>
      </c>
      <c r="F80" s="158">
        <v>254.0411369</v>
      </c>
      <c r="G80" s="158">
        <v>276.40809200000001</v>
      </c>
      <c r="H80" s="158">
        <v>273.36604290000002</v>
      </c>
      <c r="I80" s="158">
        <v>272.49926729999999</v>
      </c>
      <c r="J80" s="158">
        <v>280.9857891454522</v>
      </c>
      <c r="K80" s="158">
        <v>268.05505179175481</v>
      </c>
      <c r="L80" s="157">
        <f t="shared" si="26"/>
        <v>271.62738962108222</v>
      </c>
      <c r="M80" s="158">
        <f t="shared" si="26"/>
        <v>271.32654372447178</v>
      </c>
      <c r="N80" s="159">
        <f t="shared" si="26"/>
        <v>271.02569782786145</v>
      </c>
      <c r="O80" s="158"/>
      <c r="P80" s="564">
        <f>INDEX(EquitySolution!$V$13:$BT$173,ROW(76:76),(1+EquitySolution!$CB$12))</f>
        <v>0.80087535955255451</v>
      </c>
      <c r="Q80" s="69">
        <f>INDEX(EquitySolution!$V$13:$BT$173,ROW(76:76),(1+EquitySolution!$CB$12))</f>
        <v>0.80087535955255451</v>
      </c>
      <c r="R80" s="300">
        <f>INDEX(EquitySolution!$V$13:$BT$173,ROW(76:76),(1+EquitySolution!$CB$12)+2)</f>
        <v>0.65</v>
      </c>
      <c r="S80" s="300">
        <f>INDEX(EquitySolution!$V$13:$BT$173,ROW(76:76),(1+EquitySolution!$CB$12)+3)</f>
        <v>0.65</v>
      </c>
      <c r="T80" s="300">
        <f>INDEX(EquitySolution!$V$13:$BT$173,ROW(76:76),(1+EquitySolution!$CB$12)+4)</f>
        <v>0.65</v>
      </c>
      <c r="U80" s="300">
        <f>INDEX(EquitySolution!$V$13:$BT$173,ROW(76:76),(1+EquitySolution!$CB$12)+5)</f>
        <v>0.65</v>
      </c>
      <c r="V80" s="2">
        <f>INDEX(EquitySolution!$V$13:$BT$173,ROW(76:76),(1+EquitySolution!$CB$12)+6)</f>
        <v>0.65</v>
      </c>
      <c r="W80" s="2">
        <f>INDEX(EquitySolution!$V$13:$BT$173,ROW(76:76),(1+EquitySolution!$CB$12)+6)</f>
        <v>0.65</v>
      </c>
      <c r="X80" s="2">
        <f>INDEX(EquitySolution!$V$13:$BT$173,ROW(76:76),(1+EquitySolution!$CB$12)+6)</f>
        <v>0.65</v>
      </c>
      <c r="Y80" s="567">
        <f>INDEX(EquitySolution!$V$13:$BT$173,ROW(76:76),(1+EquitySolution!$CB$12)+7)</f>
        <v>0.65</v>
      </c>
      <c r="Z80" s="372">
        <f>INDEX(EquitySolution!$V$13:$BT$173,ROW(76:76),(1+EquitySolution!$CB$12)+8)</f>
        <v>0.65</v>
      </c>
      <c r="AA80" s="372">
        <f>INDEX(EquitySolution!$V$13:$BT$173,ROW(76:76),(1+EquitySolution!$CB$12)+9)</f>
        <v>0.65</v>
      </c>
      <c r="AB80" s="371">
        <f>INDEX(EquitySolution!$V$13:$BT$173,ROW(76:76),(1+EquitySolution!$CB$12)+10)</f>
        <v>0.65</v>
      </c>
      <c r="AS80" s="60" t="s">
        <v>75</v>
      </c>
      <c r="AT80" s="600">
        <v>0</v>
      </c>
      <c r="AU80" s="600">
        <f>MAX(-(AdjBaseCC!$BU$1),(IniBaseCC!DW82-AF$9+IniBaseCC!DK82-AdjBaseCC!AF$7))</f>
        <v>345.219319306123</v>
      </c>
      <c r="AV80" s="600">
        <f>MAX(-(AdjBaseCC!$BU$1),(IniBaseCC!DX82-AG$9+IniBaseCC!DL82-AdjBaseCC!AG$7))</f>
        <v>664.61636779732726</v>
      </c>
      <c r="AW80" s="600">
        <f>MAX(-(AdjBaseCC!$BU$1),(IniBaseCC!DY82-AH$9+IniBaseCC!DM82-AdjBaseCC!AH$7))</f>
        <v>-1245.1592740999022</v>
      </c>
      <c r="AX80" s="600">
        <f>MAX(-(AdjBaseCC!$BU$1),(IniBaseCC!DZ82-AI$9+IniBaseCC!DN82-AdjBaseCC!AI$7))</f>
        <v>376.30505545962615</v>
      </c>
      <c r="AY80" s="600">
        <f>MAX(-(AdjBaseCC!$BU$1),(IniBaseCC!EA82-AJ$9+IniBaseCC!DO82-AdjBaseCC!AJ$7))</f>
        <v>1864.1944100036349</v>
      </c>
      <c r="AZ80" s="600">
        <f>MAX(-(AdjBaseCC!$BU$1),(IniBaseCC!EB82-AK$9+IniBaseCC!DP82-AdjBaseCC!AK$7))</f>
        <v>2687.8151039494846</v>
      </c>
      <c r="BA80" s="601">
        <f>MAX(-(AdjBaseCC!$BU$1),(IniBaseCC!EC82-AL$9+IniBaseCC!DQ82-AdjBaseCC!AL$7))</f>
        <v>2955.5876401259284</v>
      </c>
      <c r="BB80" s="600">
        <f>MAX(-(AdjBaseCC!$BU$1),(IniBaseCC!ED82-AM$9+IniBaseCC!DR82-AdjBaseCC!AM$7))</f>
        <v>4028.9957247773254</v>
      </c>
      <c r="BC80" s="600">
        <f>MAX(-(AdjBaseCC!$BU$1),(IniBaseCC!EE82-AN$9+IniBaseCC!DS82-AdjBaseCC!AN$7))</f>
        <v>4089.0214664628238</v>
      </c>
      <c r="BD80" s="600">
        <f>MAX(-(AdjBaseCC!$BU$1),(IniBaseCC!EF82-AO$9+IniBaseCC!DT82-AdjBaseCC!AO$7))</f>
        <v>4146.9090191604755</v>
      </c>
      <c r="BE80" s="601">
        <f>MAX(-(AdjBaseCC!$BU$1),(IniBaseCC!EG82-AP$9+IniBaseCC!DU82-AdjBaseCC!AP$7))</f>
        <v>4202.7706309529221</v>
      </c>
      <c r="BF80" s="600">
        <f>MAX((AdjBaseCC!AF$7+AdjBaseCC!AF$9)*IniBaseCC!CJ82-IniBaseCC!AA82,0)</f>
        <v>0</v>
      </c>
      <c r="BG80" s="600">
        <f>MAX((AdjBaseCC!AG$7+AdjBaseCC!AG$9)*IniBaseCC!CK82-IniBaseCC!AB82,0)</f>
        <v>0</v>
      </c>
      <c r="BH80" s="600">
        <f>MAX((AdjBaseCC!AH$7+AdjBaseCC!AH$9)*IniBaseCC!CL82-IniBaseCC!AC82,0)</f>
        <v>768263.27211963758</v>
      </c>
      <c r="BI80" s="600">
        <f>MAX((AdjBaseCC!AI$7+AdjBaseCC!AI$9)*IniBaseCC!CM82-IniBaseCC!AD82,0)</f>
        <v>0</v>
      </c>
      <c r="BJ80" s="600">
        <f>MAX((AdjBaseCC!AJ$7+AdjBaseCC!AJ$9)*IniBaseCC!CN82-IniBaseCC!AE82,0)</f>
        <v>0</v>
      </c>
      <c r="BK80" s="600">
        <f>MAX((AdjBaseCC!AK$7+AdjBaseCC!AK$9)*IniBaseCC!CO82-IniBaseCC!AF82,0)</f>
        <v>0</v>
      </c>
      <c r="BL80" s="600">
        <f>MAX((AdjBaseCC!AL$7+AdjBaseCC!AL$9)*IniBaseCC!CP82-IniBaseCC!AG82,0)</f>
        <v>0</v>
      </c>
      <c r="BM80" s="600">
        <f>MAX((AdjBaseCC!AM$7+AdjBaseCC!AM$9)*IniBaseCC!CQ82-IniBaseCC!AH82,0)</f>
        <v>0</v>
      </c>
      <c r="BN80" s="603">
        <f>MAX((AdjBaseCC!AN$7+AdjBaseCC!AN$9)*IniBaseCC!CR82-IniBaseCC!AI82,0)</f>
        <v>0</v>
      </c>
      <c r="BO80" s="600">
        <f>MAX((AdjBaseCC!AO$7+AdjBaseCC!AO$9)*IniBaseCC!CS82-IniBaseCC!AJ82,0)</f>
        <v>0</v>
      </c>
      <c r="BP80" s="600">
        <f>MAX((AdjBaseCC!AP$7+AdjBaseCC!AP$9)*IniBaseCC!CT82-IniBaseCC!AK82,0)</f>
        <v>0</v>
      </c>
      <c r="BQ80" s="600">
        <f>MAX((AdjBaseCC!AQ$7+AdjBaseCC!AQ$9)*IniBaseCC!CU82-IniBaseCC!AL82,0)</f>
        <v>0</v>
      </c>
      <c r="BR80" s="603">
        <f>IFERROR(BF80/SUM(BF$5:BF$182)*BR$4/IniBaseCC!CK82,0)</f>
        <v>0</v>
      </c>
      <c r="BS80" s="600">
        <f>IFERROR(BG80/SUM(BG$5:BG$182)*BS$4/IniBaseCC!CL82,0)</f>
        <v>0</v>
      </c>
      <c r="BT80" s="600">
        <f>IFERROR(BH80/SUM(BH$5:BH$182)*BT$4/IniBaseCC!CM82,0)</f>
        <v>1163.1877660859939</v>
      </c>
      <c r="BU80" s="600">
        <f>IFERROR(BI80/SUM(BI$5:BI$182)*BU$4/IniBaseCC!CN82,0)</f>
        <v>0</v>
      </c>
      <c r="BV80" s="600">
        <f>IFERROR(BJ80/SUM(BJ$5:BJ$182)*BV$4/IniBaseCC!CO82,0)</f>
        <v>0</v>
      </c>
      <c r="BW80" s="600">
        <f>IFERROR(BK80/SUM(BK$5:BK$182)*BW$4/IniBaseCC!CP82,0)</f>
        <v>0</v>
      </c>
      <c r="BX80" s="600">
        <f>IFERROR(BL80/SUM(BL$5:BL$182)*BX$4/IniBaseCC!CQ82,0)</f>
        <v>0</v>
      </c>
      <c r="BY80" s="603">
        <f>IFERROR(BM80/SUM(BM$5:BM$182)*BY$4/IniBaseCC!CR82,0)</f>
        <v>0</v>
      </c>
      <c r="BZ80" s="600">
        <f>IFERROR(BN80/SUM(BN$5:BN$182)*BZ$4/IniBaseCC!CS82,0)</f>
        <v>0</v>
      </c>
      <c r="CA80" s="600">
        <f>IFERROR(BO80/SUM(BO$5:BO$182)*CA$4/IniBaseCC!CT82,0)</f>
        <v>0</v>
      </c>
      <c r="CB80" s="600">
        <f>IFERROR(BP80/SUM(BP$5:BP$182)*CB$4/IniBaseCC!CU82,0)</f>
        <v>0</v>
      </c>
      <c r="CC80" s="603">
        <f>(IniBaseCC!CW82+AT80)*P80</f>
        <v>19175.067235443028</v>
      </c>
      <c r="CD80" s="600">
        <f>((IniBaseCC!CX82+AU80)-(BR80/Q80))*Q80</f>
        <v>19451.544881916809</v>
      </c>
      <c r="CE80" s="600">
        <f>((IniBaseCC!CY82+AV80)-(BS80/R80))*R80</f>
        <v>16703.308599281274</v>
      </c>
      <c r="CF80" s="600">
        <f>((IniBaseCC!CZ82+AW80)-(BT80/S80))*S80</f>
        <v>14372.544142451643</v>
      </c>
      <c r="CG80" s="600">
        <f>((IniBaseCC!DA82+AX80)-(BU80/T80))*T80</f>
        <v>16645.672920715322</v>
      </c>
      <c r="CH80" s="600">
        <f>((IniBaseCC!DB82+AY80)-(BV80/U80))*U80</f>
        <v>18143.005739960579</v>
      </c>
      <c r="CI80" s="600">
        <f>((IniBaseCC!DC82+AZ80)-(BW80/V80))*V80</f>
        <v>18958.662275719307</v>
      </c>
      <c r="CJ80" s="601">
        <f>((IniBaseCC!DD82+BA80)-(BX80/W80))*W80</f>
        <v>19426.63329721037</v>
      </c>
      <c r="CK80" s="600">
        <f>((IniBaseCC!DE82+BB80)-(BY80/Y80))*Y80</f>
        <v>20266.991074845519</v>
      </c>
      <c r="CL80" s="600">
        <f>((IniBaseCC!DF82+BC80)-(BZ80/Z80))*Z80</f>
        <v>20548.681024919973</v>
      </c>
      <c r="CM80" s="600">
        <f>((IniBaseCC!DG82+BD80)-(CA80/AA80))*AA80</f>
        <v>20820.336840765849</v>
      </c>
      <c r="CN80" s="601">
        <f>((IniBaseCC!DH82+BE80)-(CB80/AB80))*AB80</f>
        <v>21082.485282335016</v>
      </c>
      <c r="CO80" s="600">
        <f>CC80*IniBaseCC!CJ82</f>
        <v>11696791.013620246</v>
      </c>
      <c r="CP80" s="600">
        <f>IniBaseCC!CJ82*CD80</f>
        <v>11865442.377969254</v>
      </c>
      <c r="CQ80" s="600">
        <f>IniBaseCC!CK82*CE80</f>
        <v>10055391.776767327</v>
      </c>
      <c r="CR80" s="600">
        <f>IniBaseCC!CL82*CF80</f>
        <v>8867859.7358926646</v>
      </c>
      <c r="CS80" s="600">
        <f>IniBaseCC!CM82*CG80</f>
        <v>9887529.7149049006</v>
      </c>
      <c r="CT80" s="600">
        <f>IniBaseCC!CN82*CH80</f>
        <v>10940232.461196229</v>
      </c>
      <c r="CU80" s="600">
        <f>IniBaseCC!CO82*CI80</f>
        <v>12038750.545081761</v>
      </c>
      <c r="CV80" s="601">
        <f>IniBaseCC!CP82*CJ80</f>
        <v>12413618.676917426</v>
      </c>
      <c r="CW80" s="600">
        <f>IniBaseCC!CQ82*CK80</f>
        <v>13234345.171874125</v>
      </c>
      <c r="CX80" s="600">
        <f>IniBaseCC!CR82*CL80</f>
        <v>13666103.963305667</v>
      </c>
      <c r="CY80" s="600">
        <f>IniBaseCC!CS82*CM80</f>
        <v>14097862.754737211</v>
      </c>
      <c r="CZ80" s="600">
        <f>IniBaseCC!CT82*CN80</f>
        <v>14529621.546168758</v>
      </c>
      <c r="DA80" s="603">
        <f t="shared" si="27"/>
        <v>19175.067235443028</v>
      </c>
      <c r="DB80" s="600">
        <f t="shared" si="28"/>
        <v>19451.544881916809</v>
      </c>
      <c r="DC80" s="600">
        <f>IF(IniBaseCC!EI82&gt;IniBaseCC!EJ82,MIN((AdjBaseCC!DB80-(AdjBaseCC!$DG$1*(IniBaseCC!EI82-IniBaseCC!EJ82))),AdjBaseCC!CE80),MAX((AdjBaseCC!DB80-(AdjBaseCC!$DG$1*(IniBaseCC!EI82-IniBaseCC!EJ82))),AdjBaseCC!CE80))</f>
        <v>19558.569475076223</v>
      </c>
      <c r="DD80" s="600">
        <f>IF(IniBaseCC!EJ82&gt;IniBaseCC!EK82,MIN((AdjBaseCC!DC80-(AdjBaseCC!$DG$1*(IniBaseCC!EJ82-IniBaseCC!EK82))),AdjBaseCC!CF80),MAX((AdjBaseCC!DC80-(AdjBaseCC!$DG$1*(IniBaseCC!EJ82-IniBaseCC!EK82))),AdjBaseCC!CF80))</f>
        <v>14372.544142451643</v>
      </c>
      <c r="DE80" s="600">
        <f>IF(IniBaseCC!EK82&gt;IniBaseCC!EL82,MIN((AdjBaseCC!DD80-(AdjBaseCC!$DG$1*(IniBaseCC!EK82-IniBaseCC!EL82))),AdjBaseCC!CG80),MAX((AdjBaseCC!DD80-(AdjBaseCC!$DG$1*(IniBaseCC!EK82-IniBaseCC!EL82))),AdjBaseCC!CG80))</f>
        <v>16645.672920715322</v>
      </c>
      <c r="DF80" s="600">
        <f>IF(IniBaseCC!EL82&gt;IniBaseCC!EM82,MIN((AdjBaseCC!DE80-(AdjBaseCC!$DG$1*(IniBaseCC!EL82-IniBaseCC!EM82))),AdjBaseCC!CH80),MAX((AdjBaseCC!DE80-(AdjBaseCC!$DG$1*(IniBaseCC!EL82-IniBaseCC!EM82))),AdjBaseCC!CH80))</f>
        <v>18143.005739960579</v>
      </c>
      <c r="DG80" s="600">
        <f>IF(IniBaseCC!EM82&gt;IniBaseCC!EN82,MIN((AdjBaseCC!DF80-(AdjBaseCC!$DG$1*(IniBaseCC!EM82-IniBaseCC!EN82))),AdjBaseCC!CI80),MAX((AdjBaseCC!DF80-(AdjBaseCC!$DG$1*(IniBaseCC!EM82-IniBaseCC!EN82))),AdjBaseCC!CI80))</f>
        <v>18958.662275719307</v>
      </c>
      <c r="DH80" s="600">
        <f>IF(IniBaseCC!EN82&gt;IniBaseCC!EO82,MIN((AdjBaseCC!DG80-(AdjBaseCC!$DG$1*(IniBaseCC!EN82-IniBaseCC!EO82))),AdjBaseCC!CJ80),MAX((AdjBaseCC!DG80-(AdjBaseCC!$DG$1*(IniBaseCC!EN82-IniBaseCC!EO82))),AdjBaseCC!CJ80))</f>
        <v>19426.63329721037</v>
      </c>
      <c r="DI80" s="603">
        <f>IF(IniBaseCC!EO82&gt;IniBaseCC!EP82,MIN((AdjBaseCC!DH80-(AdjBaseCC!$DG$1*(IniBaseCC!EO82-IniBaseCC!EP82))),AdjBaseCC!CK80),MAX((AdjBaseCC!DH80-(AdjBaseCC!$DG$1*(IniBaseCC!EO82-IniBaseCC!EP82))),AdjBaseCC!CK80))</f>
        <v>20266.991074845519</v>
      </c>
      <c r="DJ80" s="600">
        <f>IF(IniBaseCC!EP82&gt;IniBaseCC!EQ82,MIN((AdjBaseCC!DI80-(AdjBaseCC!$DG$1*(IniBaseCC!EP82-IniBaseCC!EQ82))),AdjBaseCC!CL80),MAX((AdjBaseCC!DI80-(AdjBaseCC!$DG$1*(IniBaseCC!EP82-IniBaseCC!EQ82))),AdjBaseCC!CL80))</f>
        <v>20548.681024919973</v>
      </c>
      <c r="DK80" s="600">
        <f>IF(IniBaseCC!EQ82&gt;IniBaseCC!ER82,MIN((AdjBaseCC!DJ80-(AdjBaseCC!$DG$1*(IniBaseCC!EQ82-IniBaseCC!ER82))),AdjBaseCC!CM80),MAX((AdjBaseCC!DJ80-(AdjBaseCC!$DG$1*(IniBaseCC!EQ82-IniBaseCC!ER82))),AdjBaseCC!CM80))</f>
        <v>20820.336840765849</v>
      </c>
      <c r="DL80" s="600">
        <f>IF(IniBaseCC!ER82&gt;IniBaseCC!ES82,MIN((AdjBaseCC!DK80-(AdjBaseCC!$DG$1*(IniBaseCC!ER82-IniBaseCC!ES82))),AdjBaseCC!CN80),MAX((AdjBaseCC!DK80-(AdjBaseCC!$DG$1*(IniBaseCC!ER82-IniBaseCC!ES82))),AdjBaseCC!CN80))</f>
        <v>21082.485282335016</v>
      </c>
      <c r="DM80" s="603">
        <f>DA80*IniBaseCC!CJ82</f>
        <v>11696791.013620246</v>
      </c>
      <c r="DN80" s="600">
        <f>DB80*IniBaseCC!CJ82</f>
        <v>11865442.377969254</v>
      </c>
      <c r="DO80" s="600">
        <f>DC80*IniBaseCC!CK82</f>
        <v>11774258.823995886</v>
      </c>
      <c r="DP80" s="600">
        <f>DD80*IniBaseCC!CL82</f>
        <v>8867859.7358926646</v>
      </c>
      <c r="DQ80" s="600">
        <f>DE80*IniBaseCC!CM82</f>
        <v>9887529.7149049006</v>
      </c>
      <c r="DR80" s="600">
        <f>DF80*IniBaseCC!CN82</f>
        <v>10940232.461196229</v>
      </c>
      <c r="DS80" s="600">
        <f>DG80*IniBaseCC!CO82</f>
        <v>12038750.545081761</v>
      </c>
      <c r="DT80" s="600">
        <f>DH80*IniBaseCC!CP82</f>
        <v>12413618.676917426</v>
      </c>
      <c r="DU80" s="603">
        <f>DI80*IniBaseCC!CQ82</f>
        <v>13234345.171874125</v>
      </c>
      <c r="DV80" s="600">
        <f>DJ80*IniBaseCC!CR82</f>
        <v>13666103.963305667</v>
      </c>
      <c r="DW80" s="600">
        <f>DK80*IniBaseCC!CS82</f>
        <v>14097862.754737211</v>
      </c>
      <c r="DX80" s="601">
        <f>DL80*IniBaseCC!CT82</f>
        <v>14529621.546168758</v>
      </c>
      <c r="DZ80" s="60" t="s">
        <v>75</v>
      </c>
      <c r="EA80" s="68">
        <f t="shared" si="29"/>
        <v>0.62437211957378114</v>
      </c>
      <c r="EB80" s="373">
        <f>IFERROR(AdjBaseCC!CO80/IniBaseCC!AA82,"")</f>
        <v>0.76449234720273584</v>
      </c>
      <c r="EC80" s="373">
        <f>IFERROR(AdjBaseCC!CP80/IniBaseCC!AB82,"")</f>
        <v>0.74352004784727199</v>
      </c>
      <c r="ED80" s="373">
        <f>IFERROR(AdjBaseCC!CQ80/IniBaseCC!AC82,"")</f>
        <v>0.65973425566782329</v>
      </c>
      <c r="EE80" s="373">
        <f>IFERROR(AdjBaseCC!CR80/IniBaseCC!AD82,"")</f>
        <v>0.56668724375609569</v>
      </c>
      <c r="EF80" s="373">
        <f>IFERROR(AdjBaseCC!CS80/IniBaseCC!AE82,"")</f>
        <v>0.57319561114091244</v>
      </c>
      <c r="EG80" s="373">
        <f>IFERROR(AdjBaseCC!CT80/IniBaseCC!AF82,"")</f>
        <v>0.57872343945680227</v>
      </c>
      <c r="EH80" s="374">
        <f t="shared" si="30"/>
        <v>0.62260229663510147</v>
      </c>
      <c r="EI80" s="373">
        <f>IFERROR(CU80/IniBaseCC!AG82,"")</f>
        <v>0.6192733094608065</v>
      </c>
      <c r="EJ80" s="373">
        <f>IFERROR(CW80/IniBaseCC!AI82,"")</f>
        <v>0.62121972871395581</v>
      </c>
      <c r="EK80" s="373">
        <f>IFERROR(CX80/IniBaseCC!AJ82,"")</f>
        <v>0.62275308219418946</v>
      </c>
      <c r="EL80" s="373">
        <f>IFERROR(CY80/IniBaseCC!AK82,"")</f>
        <v>0.62419941948342783</v>
      </c>
      <c r="EM80" s="375">
        <f>IFERROR(CZ80/IniBaseCC!AL82,"")</f>
        <v>0.62556594332312765</v>
      </c>
      <c r="FH80" s="196"/>
    </row>
    <row r="81" spans="1:164" s="118" customFormat="1" x14ac:dyDescent="0.25">
      <c r="A81" s="107">
        <v>84</v>
      </c>
      <c r="B81" s="60" t="s">
        <v>76</v>
      </c>
      <c r="C81" s="157">
        <v>240.1916387</v>
      </c>
      <c r="D81" s="158">
        <v>240.78361620000001</v>
      </c>
      <c r="E81" s="158">
        <v>270.10674920000002</v>
      </c>
      <c r="F81" s="158">
        <v>251.03054589999999</v>
      </c>
      <c r="G81" s="158">
        <v>252.1397073</v>
      </c>
      <c r="H81" s="158">
        <v>245.85152189999999</v>
      </c>
      <c r="I81" s="158">
        <v>221.38525290000001</v>
      </c>
      <c r="J81" s="158">
        <v>221.42824215825448</v>
      </c>
      <c r="K81" s="158">
        <v>229.21920488954885</v>
      </c>
      <c r="L81" s="157">
        <f t="shared" si="26"/>
        <v>224.30034151916971</v>
      </c>
      <c r="M81" s="158">
        <f t="shared" si="26"/>
        <v>220.89071028638591</v>
      </c>
      <c r="N81" s="159">
        <f t="shared" si="26"/>
        <v>217.48107905360212</v>
      </c>
      <c r="O81" s="158"/>
      <c r="P81" s="564">
        <f>INDEX(EquitySolution!$V$13:$BT$173,ROW(77:77),(1+EquitySolution!$CB$12))</f>
        <v>0.82838649542692866</v>
      </c>
      <c r="Q81" s="69">
        <f>INDEX(EquitySolution!$V$13:$BT$173,ROW(77:77),(1+EquitySolution!$CB$12))</f>
        <v>0.82838649542692866</v>
      </c>
      <c r="R81" s="300">
        <f>INDEX(EquitySolution!$V$13:$BT$173,ROW(77:77),(1+EquitySolution!$CB$12)+2)</f>
        <v>0.87979575011213573</v>
      </c>
      <c r="S81" s="300">
        <f>INDEX(EquitySolution!$V$13:$BT$173,ROW(77:77),(1+EquitySolution!$CB$12)+3)</f>
        <v>0.8794994941236961</v>
      </c>
      <c r="T81" s="300">
        <f>INDEX(EquitySolution!$V$13:$BT$173,ROW(77:77),(1+EquitySolution!$CB$12)+4)</f>
        <v>0.86482469018087649</v>
      </c>
      <c r="U81" s="300">
        <f>INDEX(EquitySolution!$V$13:$BT$173,ROW(77:77),(1+EquitySolution!$CB$12)+5)</f>
        <v>0.87437140346696596</v>
      </c>
      <c r="V81" s="2">
        <f>INDEX(EquitySolution!$V$13:$BT$173,ROW(77:77),(1+EquitySolution!$CB$12)+6)</f>
        <v>0.87381632205441895</v>
      </c>
      <c r="W81" s="2">
        <f>INDEX(EquitySolution!$V$13:$BT$173,ROW(77:77),(1+EquitySolution!$CB$12)+6)</f>
        <v>0.87381632205441895</v>
      </c>
      <c r="X81" s="2">
        <f>INDEX(EquitySolution!$V$13:$BT$173,ROW(77:77),(1+EquitySolution!$CB$12)+6)</f>
        <v>0.87381632205441895</v>
      </c>
      <c r="Y81" s="567">
        <f>INDEX(EquitySolution!$V$13:$BT$173,ROW(77:77),(1+EquitySolution!$CB$12)+7)</f>
        <v>0.87696325345158932</v>
      </c>
      <c r="Z81" s="372">
        <f>INDEX(EquitySolution!$V$13:$BT$173,ROW(77:77),(1+EquitySolution!$CB$12)+8)</f>
        <v>0.88920743284358283</v>
      </c>
      <c r="AA81" s="372">
        <f>INDEX(EquitySolution!$V$13:$BT$173,ROW(77:77),(1+EquitySolution!$CB$12)+9)</f>
        <v>0.88151893499384804</v>
      </c>
      <c r="AB81" s="371">
        <f>INDEX(EquitySolution!$V$13:$BT$173,ROW(77:77),(1+EquitySolution!$CB$12)+10)</f>
        <v>0.88528692034090817</v>
      </c>
      <c r="AS81" s="60" t="s">
        <v>76</v>
      </c>
      <c r="AT81" s="600">
        <v>0</v>
      </c>
      <c r="AU81" s="600">
        <f>MAX(-(AdjBaseCC!$BU$1),(IniBaseCC!DW83-AF$9+IniBaseCC!DK83-AdjBaseCC!AF$7))</f>
        <v>-1600.302793707081</v>
      </c>
      <c r="AV81" s="600">
        <f>MAX(-(AdjBaseCC!$BU$1),(IniBaseCC!DX83-AG$9+IniBaseCC!DL83-AdjBaseCC!AG$7))</f>
        <v>1211.994528066878</v>
      </c>
      <c r="AW81" s="600">
        <f>MAX(-(AdjBaseCC!$BU$1),(IniBaseCC!DY83-AH$9+IniBaseCC!DM83-AdjBaseCC!AH$7))</f>
        <v>2015.0317962041318</v>
      </c>
      <c r="AX81" s="600">
        <f>MAX(-(AdjBaseCC!$BU$1),(IniBaseCC!DZ83-AI$9+IniBaseCC!DN83-AdjBaseCC!AI$7))</f>
        <v>2233.1742042276896</v>
      </c>
      <c r="AY81" s="600">
        <f>MAX(-(AdjBaseCC!$BU$1),(IniBaseCC!EA83-AJ$9+IniBaseCC!DO83-AdjBaseCC!AJ$7))</f>
        <v>4647.3332916552299</v>
      </c>
      <c r="AZ81" s="600">
        <f>MAX(-(AdjBaseCC!$BU$1),(IniBaseCC!EB83-AK$9+IniBaseCC!DP83-AdjBaseCC!AK$7))</f>
        <v>6077.2957872609168</v>
      </c>
      <c r="BA81" s="601">
        <f>MAX(-(AdjBaseCC!$BU$1),(IniBaseCC!EC83-AL$9+IniBaseCC!DQ83-AdjBaseCC!AL$7))</f>
        <v>6040.8370997982556</v>
      </c>
      <c r="BB81" s="600">
        <f>MAX(-(AdjBaseCC!$BU$1),(IniBaseCC!ED83-AM$9+IniBaseCC!DR83-AdjBaseCC!AM$7))</f>
        <v>6537.8937935310605</v>
      </c>
      <c r="BC81" s="600">
        <f>MAX(-(AdjBaseCC!$BU$1),(IniBaseCC!EE83-AN$9+IniBaseCC!DS83-AdjBaseCC!AN$7))</f>
        <v>6631.700289065614</v>
      </c>
      <c r="BD81" s="600">
        <f>MAX(-(AdjBaseCC!$BU$1),(IniBaseCC!EF83-AO$9+IniBaseCC!DT83-AdjBaseCC!AO$7))</f>
        <v>6722.1652846018605</v>
      </c>
      <c r="BE81" s="601">
        <f>MAX(-(AdjBaseCC!$BU$1),(IniBaseCC!EG83-AP$9+IniBaseCC!DU83-AdjBaseCC!AP$7))</f>
        <v>6809.464198201551</v>
      </c>
      <c r="BF81" s="600">
        <f>MAX((AdjBaseCC!AF$7+AdjBaseCC!AF$9)*IniBaseCC!CJ83-IniBaseCC!AA83,0)</f>
        <v>1446673.7255112007</v>
      </c>
      <c r="BG81" s="600">
        <f>MAX((AdjBaseCC!AG$7+AdjBaseCC!AG$9)*IniBaseCC!CK83-IniBaseCC!AB83,0)</f>
        <v>0</v>
      </c>
      <c r="BH81" s="600">
        <f>MAX((AdjBaseCC!AH$7+AdjBaseCC!AH$9)*IniBaseCC!CL83-IniBaseCC!AC83,0)</f>
        <v>0</v>
      </c>
      <c r="BI81" s="600">
        <f>MAX((AdjBaseCC!AI$7+AdjBaseCC!AI$9)*IniBaseCC!CM83-IniBaseCC!AD83,0)</f>
        <v>0</v>
      </c>
      <c r="BJ81" s="600">
        <f>MAX((AdjBaseCC!AJ$7+AdjBaseCC!AJ$9)*IniBaseCC!CN83-IniBaseCC!AE83,0)</f>
        <v>0</v>
      </c>
      <c r="BK81" s="600">
        <f>MAX((AdjBaseCC!AK$7+AdjBaseCC!AK$9)*IniBaseCC!CO83-IniBaseCC!AF83,0)</f>
        <v>0</v>
      </c>
      <c r="BL81" s="600">
        <f>MAX((AdjBaseCC!AL$7+AdjBaseCC!AL$9)*IniBaseCC!CP83-IniBaseCC!AG83,0)</f>
        <v>0</v>
      </c>
      <c r="BM81" s="600">
        <f>MAX((AdjBaseCC!AM$7+AdjBaseCC!AM$9)*IniBaseCC!CQ83-IniBaseCC!AH83,0)</f>
        <v>0</v>
      </c>
      <c r="BN81" s="603">
        <f>MAX((AdjBaseCC!AN$7+AdjBaseCC!AN$9)*IniBaseCC!CR83-IniBaseCC!AI83,0)</f>
        <v>0</v>
      </c>
      <c r="BO81" s="600">
        <f>MAX((AdjBaseCC!AO$7+AdjBaseCC!AO$9)*IniBaseCC!CS83-IniBaseCC!AJ83,0)</f>
        <v>0</v>
      </c>
      <c r="BP81" s="600">
        <f>MAX((AdjBaseCC!AP$7+AdjBaseCC!AP$9)*IniBaseCC!CT83-IniBaseCC!AK83,0)</f>
        <v>0</v>
      </c>
      <c r="BQ81" s="600">
        <f>MAX((AdjBaseCC!AQ$7+AdjBaseCC!AQ$9)*IniBaseCC!CU83-IniBaseCC!AL83,0)</f>
        <v>0</v>
      </c>
      <c r="BR81" s="603">
        <f>IFERROR(BF81/SUM(BF$5:BF$182)*BR$4/IniBaseCC!CK83,0)</f>
        <v>1830.0593299773097</v>
      </c>
      <c r="BS81" s="600">
        <f>IFERROR(BG81/SUM(BG$5:BG$182)*BS$4/IniBaseCC!CL83,0)</f>
        <v>0</v>
      </c>
      <c r="BT81" s="600">
        <f>IFERROR(BH81/SUM(BH$5:BH$182)*BT$4/IniBaseCC!CM83,0)</f>
        <v>0</v>
      </c>
      <c r="BU81" s="600">
        <f>IFERROR(BI81/SUM(BI$5:BI$182)*BU$4/IniBaseCC!CN83,0)</f>
        <v>0</v>
      </c>
      <c r="BV81" s="600">
        <f>IFERROR(BJ81/SUM(BJ$5:BJ$182)*BV$4/IniBaseCC!CO83,0)</f>
        <v>0</v>
      </c>
      <c r="BW81" s="600">
        <f>IFERROR(BK81/SUM(BK$5:BK$182)*BW$4/IniBaseCC!CP83,0)</f>
        <v>0</v>
      </c>
      <c r="BX81" s="600">
        <f>IFERROR(BL81/SUM(BL$5:BL$182)*BX$4/IniBaseCC!CQ83,0)</f>
        <v>0</v>
      </c>
      <c r="BY81" s="603">
        <f>IFERROR(BM81/SUM(BM$5:BM$182)*BY$4/IniBaseCC!CR83,0)</f>
        <v>0</v>
      </c>
      <c r="BZ81" s="600">
        <f>IFERROR(BN81/SUM(BN$5:BN$182)*BZ$4/IniBaseCC!CS83,0)</f>
        <v>0</v>
      </c>
      <c r="CA81" s="600">
        <f>IFERROR(BO81/SUM(BO$5:BO$182)*CA$4/IniBaseCC!CT83,0)</f>
        <v>0</v>
      </c>
      <c r="CB81" s="600">
        <f>IFERROR(BP81/SUM(BP$5:BP$182)*CB$4/IniBaseCC!CU83,0)</f>
        <v>0</v>
      </c>
      <c r="CC81" s="603">
        <f>(IniBaseCC!CW83+AT81)*P81</f>
        <v>19833.756348327286</v>
      </c>
      <c r="CD81" s="600">
        <f>((IniBaseCC!CX83+AU81)-(BR81/Q81))*Q81</f>
        <v>16678.027795449045</v>
      </c>
      <c r="CE81" s="600">
        <f>((IniBaseCC!CY83+AV81)-(BS81/R81))*R81</f>
        <v>23090.04239212344</v>
      </c>
      <c r="CF81" s="600">
        <f>((IniBaseCC!CZ83+AW81)-(BT81/S81))*S81</f>
        <v>23888.364634617781</v>
      </c>
      <c r="CG81" s="600">
        <f>((IniBaseCC!DA83+AX81)-(BU81/T81))*T81</f>
        <v>23752.92617322797</v>
      </c>
      <c r="CH81" s="600">
        <f>((IniBaseCC!DB83+AY81)-(BV81/U81))*U81</f>
        <v>26839.228422237116</v>
      </c>
      <c r="CI81" s="600">
        <f>((IniBaseCC!DC83+AZ81)-(BW81/V81))*V81</f>
        <v>28448.535145659396</v>
      </c>
      <c r="CJ81" s="601">
        <f>((IniBaseCC!DD83+BA81)-(BX81/W81))*W81</f>
        <v>28811.801731883988</v>
      </c>
      <c r="CK81" s="600">
        <f>((IniBaseCC!DE83+BB81)-(BY81/Y81))*Y81</f>
        <v>29543.913613984761</v>
      </c>
      <c r="CL81" s="600">
        <f>((IniBaseCC!DF83+BC81)-(BZ81/Z81))*Z81</f>
        <v>30371.799527608884</v>
      </c>
      <c r="CM81" s="600">
        <f>((IniBaseCC!DG83+BD81)-(CA81/AA81))*AA81</f>
        <v>30506.32355750211</v>
      </c>
      <c r="CN81" s="601">
        <f>((IniBaseCC!DH83+BE81)-(CB81/AB81))*AB81</f>
        <v>31021.59244154644</v>
      </c>
      <c r="CO81" s="600">
        <f>CC81*IniBaseCC!CJ83</f>
        <v>17929715.738887865</v>
      </c>
      <c r="CP81" s="600">
        <f>IniBaseCC!CJ83*CD81</f>
        <v>15076937.127085937</v>
      </c>
      <c r="CQ81" s="600">
        <f>IniBaseCC!CK83*CE81</f>
        <v>19534175.863736428</v>
      </c>
      <c r="CR81" s="600">
        <f>IniBaseCC!CL83*CF81</f>
        <v>19612347.365021199</v>
      </c>
      <c r="CS81" s="600">
        <f>IniBaseCC!CM83*CG81</f>
        <v>19738681.649952441</v>
      </c>
      <c r="CT81" s="600">
        <f>IniBaseCC!CN83*CH81</f>
        <v>21525061.194634166</v>
      </c>
      <c r="CU81" s="600">
        <f>IniBaseCC!CO83*CI81</f>
        <v>21649335.245846801</v>
      </c>
      <c r="CV81" s="601">
        <f>IniBaseCC!CP83*CJ81</f>
        <v>21925781.117963716</v>
      </c>
      <c r="CW81" s="600">
        <f>IniBaseCC!CQ83*CK81</f>
        <v>22482918.260242403</v>
      </c>
      <c r="CX81" s="600">
        <f>IniBaseCC!CR83*CL81</f>
        <v>23539800.054631706</v>
      </c>
      <c r="CY81" s="600">
        <f>IniBaseCC!CS83*CM81</f>
        <v>24072814.792854697</v>
      </c>
      <c r="CZ81" s="600">
        <f>IniBaseCC!CT83*CN81</f>
        <v>24915411.244026937</v>
      </c>
      <c r="DA81" s="603">
        <f t="shared" si="27"/>
        <v>19833.756348327286</v>
      </c>
      <c r="DB81" s="600">
        <f t="shared" si="28"/>
        <v>16678.027795449045</v>
      </c>
      <c r="DC81" s="600">
        <f>IF(IniBaseCC!EI83&gt;IniBaseCC!EJ83,MIN((AdjBaseCC!DB81-(AdjBaseCC!$DG$1*(IniBaseCC!EI83-IniBaseCC!EJ83))),AdjBaseCC!CE81),MAX((AdjBaseCC!DB81-(AdjBaseCC!$DG$1*(IniBaseCC!EI83-IniBaseCC!EJ83))),AdjBaseCC!CE81))</f>
        <v>23090.04239212344</v>
      </c>
      <c r="DD81" s="600">
        <f>IF(IniBaseCC!EJ83&gt;IniBaseCC!EK83,MIN((AdjBaseCC!DC81-(AdjBaseCC!$DG$1*(IniBaseCC!EJ83-IniBaseCC!EK83))),AdjBaseCC!CF81),MAX((AdjBaseCC!DC81-(AdjBaseCC!$DG$1*(IniBaseCC!EJ83-IniBaseCC!EK83))),AdjBaseCC!CF81))</f>
        <v>23888.364634617781</v>
      </c>
      <c r="DE81" s="600">
        <f>IF(IniBaseCC!EK83&gt;IniBaseCC!EL83,MIN((AdjBaseCC!DD81-(AdjBaseCC!$DG$1*(IniBaseCC!EK83-IniBaseCC!EL83))),AdjBaseCC!CG81),MAX((AdjBaseCC!DD81-(AdjBaseCC!$DG$1*(IniBaseCC!EK83-IniBaseCC!EL83))),AdjBaseCC!CG81))</f>
        <v>23906.244226402916</v>
      </c>
      <c r="DF81" s="600">
        <f>IF(IniBaseCC!EL83&gt;IniBaseCC!EM83,MIN((AdjBaseCC!DE81-(AdjBaseCC!$DG$1*(IniBaseCC!EL83-IniBaseCC!EM83))),AdjBaseCC!CH81),MAX((AdjBaseCC!DE81-(AdjBaseCC!$DG$1*(IniBaseCC!EL83-IniBaseCC!EM83))),AdjBaseCC!CH81))</f>
        <v>26839.228422237116</v>
      </c>
      <c r="DG81" s="600">
        <f>IF(IniBaseCC!EM83&gt;IniBaseCC!EN83,MIN((AdjBaseCC!DF81-(AdjBaseCC!$DG$1*(IniBaseCC!EM83-IniBaseCC!EN83))),AdjBaseCC!CI81),MAX((AdjBaseCC!DF81-(AdjBaseCC!$DG$1*(IniBaseCC!EM83-IniBaseCC!EN83))),AdjBaseCC!CI81))</f>
        <v>28448.535145659396</v>
      </c>
      <c r="DH81" s="600">
        <f>IF(IniBaseCC!EN83&gt;IniBaseCC!EO83,MIN((AdjBaseCC!DG81-(AdjBaseCC!$DG$1*(IniBaseCC!EN83-IniBaseCC!EO83))),AdjBaseCC!CJ81),MAX((AdjBaseCC!DG81-(AdjBaseCC!$DG$1*(IniBaseCC!EN83-IniBaseCC!EO83))),AdjBaseCC!CJ81))</f>
        <v>28811.801731883988</v>
      </c>
      <c r="DI81" s="603">
        <f>IF(IniBaseCC!EO83&gt;IniBaseCC!EP83,MIN((AdjBaseCC!DH81-(AdjBaseCC!$DG$1*(IniBaseCC!EO83-IniBaseCC!EP83))),AdjBaseCC!CK81),MAX((AdjBaseCC!DH81-(AdjBaseCC!$DG$1*(IniBaseCC!EO83-IniBaseCC!EP83))),AdjBaseCC!CK81))</f>
        <v>29543.913613984761</v>
      </c>
      <c r="DJ81" s="600">
        <f>IF(IniBaseCC!EP83&gt;IniBaseCC!EQ83,MIN((AdjBaseCC!DI81-(AdjBaseCC!$DG$1*(IniBaseCC!EP83-IniBaseCC!EQ83))),AdjBaseCC!CL81),MAX((AdjBaseCC!DI81-(AdjBaseCC!$DG$1*(IniBaseCC!EP83-IniBaseCC!EQ83))),AdjBaseCC!CL81))</f>
        <v>30371.799527608884</v>
      </c>
      <c r="DK81" s="600">
        <f>IF(IniBaseCC!EQ83&gt;IniBaseCC!ER83,MIN((AdjBaseCC!DJ81-(AdjBaseCC!$DG$1*(IniBaseCC!EQ83-IniBaseCC!ER83))),AdjBaseCC!CM81),MAX((AdjBaseCC!DJ81-(AdjBaseCC!$DG$1*(IniBaseCC!EQ83-IniBaseCC!ER83))),AdjBaseCC!CM81))</f>
        <v>30506.32355750211</v>
      </c>
      <c r="DL81" s="600">
        <f>IF(IniBaseCC!ER83&gt;IniBaseCC!ES83,MIN((AdjBaseCC!DK81-(AdjBaseCC!$DG$1*(IniBaseCC!ER83-IniBaseCC!ES83))),AdjBaseCC!CN81),MAX((AdjBaseCC!DK81-(AdjBaseCC!$DG$1*(IniBaseCC!ER83-IniBaseCC!ES83))),AdjBaseCC!CN81))</f>
        <v>31021.59244154644</v>
      </c>
      <c r="DM81" s="603">
        <f>DA81*IniBaseCC!CJ83</f>
        <v>17929715.738887865</v>
      </c>
      <c r="DN81" s="600">
        <f>DB81*IniBaseCC!CJ83</f>
        <v>15076937.127085937</v>
      </c>
      <c r="DO81" s="600">
        <f>DC81*IniBaseCC!CK83</f>
        <v>19534175.863736428</v>
      </c>
      <c r="DP81" s="600">
        <f>DD81*IniBaseCC!CL83</f>
        <v>19612347.365021199</v>
      </c>
      <c r="DQ81" s="600">
        <f>DE81*IniBaseCC!CM83</f>
        <v>19866088.952140823</v>
      </c>
      <c r="DR81" s="600">
        <f>DF81*IniBaseCC!CN83</f>
        <v>21525061.194634166</v>
      </c>
      <c r="DS81" s="600">
        <f>DG81*IniBaseCC!CO83</f>
        <v>21649335.245846801</v>
      </c>
      <c r="DT81" s="600">
        <f>DH81*IniBaseCC!CP83</f>
        <v>21925781.117963716</v>
      </c>
      <c r="DU81" s="603">
        <f>DI81*IniBaseCC!CQ83</f>
        <v>22482918.260242403</v>
      </c>
      <c r="DV81" s="600">
        <f>DJ81*IniBaseCC!CR83</f>
        <v>23539800.054631706</v>
      </c>
      <c r="DW81" s="600">
        <f>DK81*IniBaseCC!CS83</f>
        <v>24072814.792854697</v>
      </c>
      <c r="DX81" s="601">
        <f>DL81*IniBaseCC!CT83</f>
        <v>24915411.244026937</v>
      </c>
      <c r="DZ81" s="60" t="s">
        <v>76</v>
      </c>
      <c r="EA81" s="68">
        <f t="shared" si="29"/>
        <v>0.79670028080737043</v>
      </c>
      <c r="EB81" s="373">
        <f>IFERROR(AdjBaseCC!CO81/IniBaseCC!AA83,"")</f>
        <v>0.857247060123704</v>
      </c>
      <c r="EC81" s="373">
        <f>IFERROR(AdjBaseCC!CP81/IniBaseCC!AB83,"")</f>
        <v>0.65867580957614458</v>
      </c>
      <c r="ED81" s="373">
        <f>IFERROR(AdjBaseCC!CQ81/IniBaseCC!AC83,"")</f>
        <v>0.85088239001348309</v>
      </c>
      <c r="EE81" s="373">
        <f>IFERROR(AdjBaseCC!CR81/IniBaseCC!AD83,"")</f>
        <v>0.83687254190203608</v>
      </c>
      <c r="EF81" s="373">
        <f>IFERROR(AdjBaseCC!CS81/IniBaseCC!AE83,"")</f>
        <v>0.78406994156312371</v>
      </c>
      <c r="EG81" s="373">
        <f>IFERROR(AdjBaseCC!CT81/IniBaseCC!AF83,"")</f>
        <v>0.85300072098206459</v>
      </c>
      <c r="EH81" s="374">
        <f t="shared" si="30"/>
        <v>0.8480971582949024</v>
      </c>
      <c r="EI81" s="373">
        <f>IFERROR(CU81/IniBaseCC!AG83,"")</f>
        <v>0.84900775577092213</v>
      </c>
      <c r="EJ81" s="373">
        <f>IFERROR(CW81/IniBaseCC!AI83,"")</f>
        <v>0.83897844061679916</v>
      </c>
      <c r="EK81" s="373">
        <f>IFERROR(CX81/IniBaseCC!AJ83,"")</f>
        <v>0.85269805774915886</v>
      </c>
      <c r="EL81" s="373">
        <f>IFERROR(CY81/IniBaseCC!AK83,"")</f>
        <v>0.84720054923927379</v>
      </c>
      <c r="EM81" s="375">
        <f>IFERROR(CZ81/IniBaseCC!AL83,"")</f>
        <v>0.85260098809835827</v>
      </c>
      <c r="FH81" s="196"/>
    </row>
    <row r="82" spans="1:164" s="118" customFormat="1" x14ac:dyDescent="0.25">
      <c r="A82" s="107">
        <v>85</v>
      </c>
      <c r="B82" s="60" t="s">
        <v>77</v>
      </c>
      <c r="C82" s="157">
        <v>231.88337390000001</v>
      </c>
      <c r="D82" s="158">
        <v>217.9887999</v>
      </c>
      <c r="E82" s="158">
        <v>231.6789588</v>
      </c>
      <c r="F82" s="158">
        <v>219.07212820000001</v>
      </c>
      <c r="G82" s="158">
        <v>225.43789699999999</v>
      </c>
      <c r="H82" s="158">
        <v>217.96323910000001</v>
      </c>
      <c r="I82" s="158">
        <v>217.4539225</v>
      </c>
      <c r="J82" s="158">
        <v>220.02101510663744</v>
      </c>
      <c r="K82" s="158">
        <v>233.10342657862142</v>
      </c>
      <c r="L82" s="157">
        <f t="shared" si="26"/>
        <v>222.29624245122864</v>
      </c>
      <c r="M82" s="158">
        <f t="shared" si="26"/>
        <v>221.9865406951352</v>
      </c>
      <c r="N82" s="159">
        <f t="shared" si="26"/>
        <v>221.67683893904189</v>
      </c>
      <c r="O82" s="158"/>
      <c r="P82" s="564">
        <f>INDEX(EquitySolution!$V$13:$BT$173,ROW(78:78),(1+EquitySolution!$CB$12))</f>
        <v>0.84271438095711781</v>
      </c>
      <c r="Q82" s="69">
        <f>INDEX(EquitySolution!$V$13:$BT$173,ROW(78:78),(1+EquitySolution!$CB$12))</f>
        <v>0.84271438095711781</v>
      </c>
      <c r="R82" s="300">
        <f>INDEX(EquitySolution!$V$13:$BT$173,ROW(78:78),(1+EquitySolution!$CB$12)+2)</f>
        <v>0.88395363314069986</v>
      </c>
      <c r="S82" s="300">
        <f>INDEX(EquitySolution!$V$13:$BT$173,ROW(78:78),(1+EquitySolution!$CB$12)+3)</f>
        <v>0.89090719261604656</v>
      </c>
      <c r="T82" s="300">
        <f>INDEX(EquitySolution!$V$13:$BT$173,ROW(78:78),(1+EquitySolution!$CB$12)+4)</f>
        <v>0.88405593297051177</v>
      </c>
      <c r="U82" s="300">
        <f>INDEX(EquitySolution!$V$13:$BT$173,ROW(78:78),(1+EquitySolution!$CB$12)+5)</f>
        <v>0.89036503941542477</v>
      </c>
      <c r="V82" s="2">
        <f>INDEX(EquitySolution!$V$13:$BT$173,ROW(78:78),(1+EquitySolution!$CB$12)+6)</f>
        <v>0.88717928129451318</v>
      </c>
      <c r="W82" s="2">
        <f>INDEX(EquitySolution!$V$13:$BT$173,ROW(78:78),(1+EquitySolution!$CB$12)+6)</f>
        <v>0.88717928129451318</v>
      </c>
      <c r="X82" s="2">
        <f>INDEX(EquitySolution!$V$13:$BT$173,ROW(78:78),(1+EquitySolution!$CB$12)+6)</f>
        <v>0.88717928129451318</v>
      </c>
      <c r="Y82" s="567">
        <f>INDEX(EquitySolution!$V$13:$BT$173,ROW(78:78),(1+EquitySolution!$CB$12)+7)</f>
        <v>0.8909199845550464</v>
      </c>
      <c r="Z82" s="372">
        <f>INDEX(EquitySolution!$V$13:$BT$173,ROW(78:78),(1+EquitySolution!$CB$12)+8)</f>
        <v>0.89117487277759144</v>
      </c>
      <c r="AA82" s="372">
        <f>INDEX(EquitySolution!$V$13:$BT$173,ROW(78:78),(1+EquitySolution!$CB$12)+9)</f>
        <v>0.89190979826893013</v>
      </c>
      <c r="AB82" s="371">
        <f>INDEX(EquitySolution!$V$13:$BT$173,ROW(78:78),(1+EquitySolution!$CB$12)+10)</f>
        <v>0.88334305602881069</v>
      </c>
      <c r="AS82" s="60" t="s">
        <v>77</v>
      </c>
      <c r="AT82" s="600">
        <v>0</v>
      </c>
      <c r="AU82" s="600">
        <f>MAX(-(AdjBaseCC!$BU$1),(IniBaseCC!DW84-AF$9+IniBaseCC!DK84-AdjBaseCC!AF$7))</f>
        <v>-817.20303952812174</v>
      </c>
      <c r="AV82" s="600">
        <f>MAX(-(AdjBaseCC!$BU$1),(IniBaseCC!DX84-AG$9+IniBaseCC!DL84-AdjBaseCC!AG$7))</f>
        <v>598.33414336245733</v>
      </c>
      <c r="AW82" s="600">
        <f>MAX(-(AdjBaseCC!$BU$1),(IniBaseCC!DY84-AH$9+IniBaseCC!DM84-AdjBaseCC!AH$7))</f>
        <v>1429.9411315603893</v>
      </c>
      <c r="AX82" s="600">
        <f>MAX(-(AdjBaseCC!$BU$1),(IniBaseCC!DZ84-AI$9+IniBaseCC!DN84-AdjBaseCC!AI$7))</f>
        <v>212.64268748766699</v>
      </c>
      <c r="AY82" s="600">
        <f>MAX(-(AdjBaseCC!$BU$1),(IniBaseCC!EA84-AJ$9+IniBaseCC!DO84-AdjBaseCC!AJ$7))</f>
        <v>581.0140408994348</v>
      </c>
      <c r="AZ82" s="600">
        <f>MAX(-(AdjBaseCC!$BU$1),(IniBaseCC!EB84-AK$9+IniBaseCC!DP84-AdjBaseCC!AK$7))</f>
        <v>3163.1535654879467</v>
      </c>
      <c r="BA82" s="601">
        <f>MAX(-(AdjBaseCC!$BU$1),(IniBaseCC!EC84-AL$9+IniBaseCC!DQ84-AdjBaseCC!AL$7))</f>
        <v>2846.101255149405</v>
      </c>
      <c r="BB82" s="600">
        <f>MAX(-(AdjBaseCC!$BU$1),(IniBaseCC!ED84-AM$9+IniBaseCC!DR84-AdjBaseCC!AM$7))</f>
        <v>3457.8903885899017</v>
      </c>
      <c r="BC82" s="600">
        <f>MAX(-(AdjBaseCC!$BU$1),(IniBaseCC!EE84-AN$9+IniBaseCC!DS84-AdjBaseCC!AN$7))</f>
        <v>3502.8042209219147</v>
      </c>
      <c r="BD82" s="600">
        <f>MAX(-(AdjBaseCC!$BU$1),(IniBaseCC!EF84-AO$9+IniBaseCC!DT84-AdjBaseCC!AO$7))</f>
        <v>3546.1181686211348</v>
      </c>
      <c r="BE82" s="601">
        <f>MAX(-(AdjBaseCC!$BU$1),(IniBaseCC!EG84-AP$9+IniBaseCC!DU84-AdjBaseCC!AP$7))</f>
        <v>3587.9162205133944</v>
      </c>
      <c r="BF82" s="600">
        <f>MAX((AdjBaseCC!AF$7+AdjBaseCC!AF$9)*IniBaseCC!CJ84-IniBaseCC!AA84,0)</f>
        <v>294193.09423012286</v>
      </c>
      <c r="BG82" s="600">
        <f>MAX((AdjBaseCC!AG$7+AdjBaseCC!AG$9)*IniBaseCC!CK84-IniBaseCC!AB84,0)</f>
        <v>0</v>
      </c>
      <c r="BH82" s="600">
        <f>MAX((AdjBaseCC!AH$7+AdjBaseCC!AH$9)*IniBaseCC!CL84-IniBaseCC!AC84,0)</f>
        <v>0</v>
      </c>
      <c r="BI82" s="600">
        <f>MAX((AdjBaseCC!AI$7+AdjBaseCC!AI$9)*IniBaseCC!CM84-IniBaseCC!AD84,0)</f>
        <v>0</v>
      </c>
      <c r="BJ82" s="600">
        <f>MAX((AdjBaseCC!AJ$7+AdjBaseCC!AJ$9)*IniBaseCC!CN84-IniBaseCC!AE84,0)</f>
        <v>0</v>
      </c>
      <c r="BK82" s="600">
        <f>MAX((AdjBaseCC!AK$7+AdjBaseCC!AK$9)*IniBaseCC!CO84-IniBaseCC!AF84,0)</f>
        <v>0</v>
      </c>
      <c r="BL82" s="600">
        <f>MAX((AdjBaseCC!AL$7+AdjBaseCC!AL$9)*IniBaseCC!CP84-IniBaseCC!AG84,0)</f>
        <v>0</v>
      </c>
      <c r="BM82" s="600">
        <f>MAX((AdjBaseCC!AM$7+AdjBaseCC!AM$9)*IniBaseCC!CQ84-IniBaseCC!AH84,0)</f>
        <v>0</v>
      </c>
      <c r="BN82" s="603">
        <f>MAX((AdjBaseCC!AN$7+AdjBaseCC!AN$9)*IniBaseCC!CR84-IniBaseCC!AI84,0)</f>
        <v>0</v>
      </c>
      <c r="BO82" s="600">
        <f>MAX((AdjBaseCC!AO$7+AdjBaseCC!AO$9)*IniBaseCC!CS84-IniBaseCC!AJ84,0)</f>
        <v>0</v>
      </c>
      <c r="BP82" s="600">
        <f>MAX((AdjBaseCC!AP$7+AdjBaseCC!AP$9)*IniBaseCC!CT84-IniBaseCC!AK84,0)</f>
        <v>0</v>
      </c>
      <c r="BQ82" s="600">
        <f>MAX((AdjBaseCC!AQ$7+AdjBaseCC!AQ$9)*IniBaseCC!CU84-IniBaseCC!AL84,0)</f>
        <v>0</v>
      </c>
      <c r="BR82" s="603">
        <f>IFERROR(BF82/SUM(BF$5:BF$182)*BR$4/IniBaseCC!CK84,0)</f>
        <v>934.25947707770752</v>
      </c>
      <c r="BS82" s="600">
        <f>IFERROR(BG82/SUM(BG$5:BG$182)*BS$4/IniBaseCC!CL84,0)</f>
        <v>0</v>
      </c>
      <c r="BT82" s="600">
        <f>IFERROR(BH82/SUM(BH$5:BH$182)*BT$4/IniBaseCC!CM84,0)</f>
        <v>0</v>
      </c>
      <c r="BU82" s="600">
        <f>IFERROR(BI82/SUM(BI$5:BI$182)*BU$4/IniBaseCC!CN84,0)</f>
        <v>0</v>
      </c>
      <c r="BV82" s="600">
        <f>IFERROR(BJ82/SUM(BJ$5:BJ$182)*BV$4/IniBaseCC!CO84,0)</f>
        <v>0</v>
      </c>
      <c r="BW82" s="600">
        <f>IFERROR(BK82/SUM(BK$5:BK$182)*BW$4/IniBaseCC!CP84,0)</f>
        <v>0</v>
      </c>
      <c r="BX82" s="600">
        <f>IFERROR(BL82/SUM(BL$5:BL$182)*BX$4/IniBaseCC!CQ84,0)</f>
        <v>0</v>
      </c>
      <c r="BY82" s="603">
        <f>IFERROR(BM82/SUM(BM$5:BM$182)*BY$4/IniBaseCC!CR84,0)</f>
        <v>0</v>
      </c>
      <c r="BZ82" s="600">
        <f>IFERROR(BN82/SUM(BN$5:BN$182)*BZ$4/IniBaseCC!CS84,0)</f>
        <v>0</v>
      </c>
      <c r="CA82" s="600">
        <f>IFERROR(BO82/SUM(BO$5:BO$182)*CA$4/IniBaseCC!CT84,0)</f>
        <v>0</v>
      </c>
      <c r="CB82" s="600">
        <f>IFERROR(BP82/SUM(BP$5:BP$182)*CB$4/IniBaseCC!CU84,0)</f>
        <v>0</v>
      </c>
      <c r="CC82" s="603">
        <f>(IniBaseCC!CW84+AT82)*P82</f>
        <v>20176.803696589574</v>
      </c>
      <c r="CD82" s="600">
        <f>((IniBaseCC!CX84+AU82)-(BR82/Q82))*Q82</f>
        <v>18553.875465939647</v>
      </c>
      <c r="CE82" s="600">
        <f>((IniBaseCC!CY84+AV82)-(BS82/R82))*R82</f>
        <v>22656.71777429042</v>
      </c>
      <c r="CF82" s="600">
        <f>((IniBaseCC!CZ84+AW82)-(BT82/S82))*S82</f>
        <v>23676.951269097164</v>
      </c>
      <c r="CG82" s="600">
        <f>((IniBaseCC!DA84+AX82)-(BU82/T82))*T82</f>
        <v>22494.860856967258</v>
      </c>
      <c r="CH82" s="600">
        <f>((IniBaseCC!DB84+AY82)-(BV82/U82))*U82</f>
        <v>23709.651861276638</v>
      </c>
      <c r="CI82" s="600">
        <f>((IniBaseCC!DC84+AZ82)-(BW82/V82))*V82</f>
        <v>26298.221776337879</v>
      </c>
      <c r="CJ82" s="601">
        <f>((IniBaseCC!DD84+BA82)-(BX82/W82))*W82</f>
        <v>26418.106819343699</v>
      </c>
      <c r="CK82" s="600">
        <f>((IniBaseCC!DE84+BB82)-(BY82/Y82))*Y82</f>
        <v>27270.063727902492</v>
      </c>
      <c r="CL82" s="600">
        <f>((IniBaseCC!DF84+BC82)-(BZ82/Z82))*Z82</f>
        <v>27650.605917908688</v>
      </c>
      <c r="CM82" s="600">
        <f>((IniBaseCC!DG84+BD82)-(CA82/AA82))*AA82</f>
        <v>28033.167879137705</v>
      </c>
      <c r="CN82" s="601">
        <f>((IniBaseCC!DH84+BE82)-(CB82/AB82))*AB82</f>
        <v>28107.744899885307</v>
      </c>
      <c r="CO82" s="600">
        <f>CC82*IniBaseCC!CJ84</f>
        <v>7263649.3307722462</v>
      </c>
      <c r="CP82" s="600">
        <f>IniBaseCC!CJ84*CD82</f>
        <v>6679395.1677382728</v>
      </c>
      <c r="CQ82" s="600">
        <f>IniBaseCC!CK84*CE82</f>
        <v>7635313.8899358716</v>
      </c>
      <c r="CR82" s="600">
        <f>IniBaseCC!CL84*CF82</f>
        <v>8097517.3340312298</v>
      </c>
      <c r="CS82" s="600">
        <f>IniBaseCC!CM84*CG82</f>
        <v>8210624.2127930494</v>
      </c>
      <c r="CT82" s="600">
        <f>IniBaseCC!CN84*CH82</f>
        <v>8488055.3663370367</v>
      </c>
      <c r="CU82" s="600">
        <f>IniBaseCC!CO84*CI82</f>
        <v>9230675.843494596</v>
      </c>
      <c r="CV82" s="601">
        <f>IniBaseCC!CP84*CJ82</f>
        <v>9510518.4549637306</v>
      </c>
      <c r="CW82" s="600">
        <f>IniBaseCC!CQ84*CK82</f>
        <v>9871763.0695007015</v>
      </c>
      <c r="CX82" s="600">
        <f>IniBaseCC!CR84*CL82</f>
        <v>10194379.843670215</v>
      </c>
      <c r="CY82" s="600">
        <f>IniBaseCC!CS84*CM82</f>
        <v>10522843.076739427</v>
      </c>
      <c r="CZ82" s="600">
        <f>IniBaseCC!CT84*CN82</f>
        <v>10738753.88373369</v>
      </c>
      <c r="DA82" s="603">
        <f t="shared" si="27"/>
        <v>20176.803696589574</v>
      </c>
      <c r="DB82" s="600">
        <f t="shared" si="28"/>
        <v>18553.875465939647</v>
      </c>
      <c r="DC82" s="600">
        <f>IF(IniBaseCC!EI84&gt;IniBaseCC!EJ84,MIN((AdjBaseCC!DB82-(AdjBaseCC!$DG$1*(IniBaseCC!EI84-IniBaseCC!EJ84))),AdjBaseCC!CE82),MAX((AdjBaseCC!DB82-(AdjBaseCC!$DG$1*(IniBaseCC!EI84-IniBaseCC!EJ84))),AdjBaseCC!CE82))</f>
        <v>22656.71777429042</v>
      </c>
      <c r="DD82" s="600">
        <f>IF(IniBaseCC!EJ84&gt;IniBaseCC!EK84,MIN((AdjBaseCC!DC82-(AdjBaseCC!$DG$1*(IniBaseCC!EJ84-IniBaseCC!EK84))),AdjBaseCC!CF82),MAX((AdjBaseCC!DC82-(AdjBaseCC!$DG$1*(IniBaseCC!EJ84-IniBaseCC!EK84))),AdjBaseCC!CF82))</f>
        <v>23676.951269097164</v>
      </c>
      <c r="DE82" s="600">
        <f>IF(IniBaseCC!EK84&gt;IniBaseCC!EL84,MIN((AdjBaseCC!DD82-(AdjBaseCC!$DG$1*(IniBaseCC!EK84-IniBaseCC!EL84))),AdjBaseCC!CG82),MAX((AdjBaseCC!DD82-(AdjBaseCC!$DG$1*(IniBaseCC!EK84-IniBaseCC!EL84))),AdjBaseCC!CG82))</f>
        <v>22494.860856967258</v>
      </c>
      <c r="DF82" s="600">
        <f>IF(IniBaseCC!EL84&gt;IniBaseCC!EM84,MIN((AdjBaseCC!DE82-(AdjBaseCC!$DG$1*(IniBaseCC!EL84-IniBaseCC!EM84))),AdjBaseCC!CH82),MAX((AdjBaseCC!DE82-(AdjBaseCC!$DG$1*(IniBaseCC!EL84-IniBaseCC!EM84))),AdjBaseCC!CH82))</f>
        <v>23709.651861276638</v>
      </c>
      <c r="DG82" s="600">
        <f>IF(IniBaseCC!EM84&gt;IniBaseCC!EN84,MIN((AdjBaseCC!DF82-(AdjBaseCC!$DG$1*(IniBaseCC!EM84-IniBaseCC!EN84))),AdjBaseCC!CI82),MAX((AdjBaseCC!DF82-(AdjBaseCC!$DG$1*(IniBaseCC!EM84-IniBaseCC!EN84))),AdjBaseCC!CI82))</f>
        <v>26298.221776337879</v>
      </c>
      <c r="DH82" s="600">
        <f>IF(IniBaseCC!EN84&gt;IniBaseCC!EO84,MIN((AdjBaseCC!DG82-(AdjBaseCC!$DG$1*(IniBaseCC!EN84-IniBaseCC!EO84))),AdjBaseCC!CJ82),MAX((AdjBaseCC!DG82-(AdjBaseCC!$DG$1*(IniBaseCC!EN84-IniBaseCC!EO84))),AdjBaseCC!CJ82))</f>
        <v>26418.106819343699</v>
      </c>
      <c r="DI82" s="603">
        <f>IF(IniBaseCC!EO84&gt;IniBaseCC!EP84,MIN((AdjBaseCC!DH82-(AdjBaseCC!$DG$1*(IniBaseCC!EO84-IniBaseCC!EP84))),AdjBaseCC!CK82),MAX((AdjBaseCC!DH82-(AdjBaseCC!$DG$1*(IniBaseCC!EO84-IniBaseCC!EP84))),AdjBaseCC!CK82))</f>
        <v>27270.063727902492</v>
      </c>
      <c r="DJ82" s="600">
        <f>IF(IniBaseCC!EP84&gt;IniBaseCC!EQ84,MIN((AdjBaseCC!DI82-(AdjBaseCC!$DG$1*(IniBaseCC!EP84-IniBaseCC!EQ84))),AdjBaseCC!CL82),MAX((AdjBaseCC!DI82-(AdjBaseCC!$DG$1*(IniBaseCC!EP84-IniBaseCC!EQ84))),AdjBaseCC!CL82))</f>
        <v>27650.605917908688</v>
      </c>
      <c r="DK82" s="600">
        <f>IF(IniBaseCC!EQ84&gt;IniBaseCC!ER84,MIN((AdjBaseCC!DJ82-(AdjBaseCC!$DG$1*(IniBaseCC!EQ84-IniBaseCC!ER84))),AdjBaseCC!CM82),MAX((AdjBaseCC!DJ82-(AdjBaseCC!$DG$1*(IniBaseCC!EQ84-IniBaseCC!ER84))),AdjBaseCC!CM82))</f>
        <v>28033.167879137705</v>
      </c>
      <c r="DL82" s="600">
        <f>IF(IniBaseCC!ER84&gt;IniBaseCC!ES84,MIN((AdjBaseCC!DK82-(AdjBaseCC!$DG$1*(IniBaseCC!ER84-IniBaseCC!ES84))),AdjBaseCC!CN82),MAX((AdjBaseCC!DK82-(AdjBaseCC!$DG$1*(IniBaseCC!ER84-IniBaseCC!ES84))),AdjBaseCC!CN82))</f>
        <v>28107.744899885307</v>
      </c>
      <c r="DM82" s="603">
        <f>DA82*IniBaseCC!CJ84</f>
        <v>7263649.3307722462</v>
      </c>
      <c r="DN82" s="600">
        <f>DB82*IniBaseCC!CJ84</f>
        <v>6679395.1677382728</v>
      </c>
      <c r="DO82" s="600">
        <f>DC82*IniBaseCC!CK84</f>
        <v>7635313.8899358716</v>
      </c>
      <c r="DP82" s="600">
        <f>DD82*IniBaseCC!CL84</f>
        <v>8097517.3340312298</v>
      </c>
      <c r="DQ82" s="600">
        <f>DE82*IniBaseCC!CM84</f>
        <v>8210624.2127930494</v>
      </c>
      <c r="DR82" s="600">
        <f>DF82*IniBaseCC!CN84</f>
        <v>8488055.3663370367</v>
      </c>
      <c r="DS82" s="600">
        <f>DG82*IniBaseCC!CO84</f>
        <v>9230675.843494596</v>
      </c>
      <c r="DT82" s="600">
        <f>DH82*IniBaseCC!CP84</f>
        <v>9510518.4549637306</v>
      </c>
      <c r="DU82" s="603">
        <f>DI82*IniBaseCC!CQ84</f>
        <v>9871763.0695007015</v>
      </c>
      <c r="DV82" s="600">
        <f>DJ82*IniBaseCC!CR84</f>
        <v>10194379.843670215</v>
      </c>
      <c r="DW82" s="600">
        <f>DK82*IniBaseCC!CS84</f>
        <v>10522843.076739427</v>
      </c>
      <c r="DX82" s="601">
        <f>DL82*IniBaseCC!CT84</f>
        <v>10738753.88373369</v>
      </c>
      <c r="DZ82" s="60" t="s">
        <v>77</v>
      </c>
      <c r="EA82" s="68">
        <f t="shared" si="29"/>
        <v>0.81025982815680297</v>
      </c>
      <c r="EB82" s="373">
        <f>IFERROR(AdjBaseCC!CO82/IniBaseCC!AA84,"")</f>
        <v>0.84352351705578499</v>
      </c>
      <c r="EC82" s="373">
        <f>IFERROR(AdjBaseCC!CP82/IniBaseCC!AB84,"")</f>
        <v>0.74954848157669374</v>
      </c>
      <c r="ED82" s="373">
        <f>IFERROR(AdjBaseCC!CQ82/IniBaseCC!AC84,"")</f>
        <v>0.8154585673762561</v>
      </c>
      <c r="EE82" s="373">
        <f>IFERROR(AdjBaseCC!CR82/IniBaseCC!AD84,"")</f>
        <v>0.84737669939672666</v>
      </c>
      <c r="EF82" s="373">
        <f>IFERROR(AdjBaseCC!CS82/IniBaseCC!AE84,"")</f>
        <v>0.83937618264511071</v>
      </c>
      <c r="EG82" s="373">
        <f>IFERROR(AdjBaseCC!CT82/IniBaseCC!AF84,"")</f>
        <v>0.79953920978922721</v>
      </c>
      <c r="EH82" s="374">
        <f t="shared" si="30"/>
        <v>0.85155919413603109</v>
      </c>
      <c r="EI82" s="373">
        <f>IFERROR(CU82/IniBaseCC!AG84,"")</f>
        <v>0.84586017438422556</v>
      </c>
      <c r="EJ82" s="373">
        <f>IFERROR(CW82/IniBaseCC!AI84,"")</f>
        <v>0.85145859002086466</v>
      </c>
      <c r="EK82" s="373">
        <f>IFERROR(CX82/IniBaseCC!AJ84,"")</f>
        <v>0.85381355225567679</v>
      </c>
      <c r="EL82" s="373">
        <f>IFERROR(CY82/IniBaseCC!AK84,"")</f>
        <v>0.85651179256100596</v>
      </c>
      <c r="EM82" s="375">
        <f>IFERROR(CZ82/IniBaseCC!AL84,"")</f>
        <v>0.8501518614583824</v>
      </c>
      <c r="FH82" s="196"/>
    </row>
    <row r="83" spans="1:164" s="118" customFormat="1" x14ac:dyDescent="0.25">
      <c r="A83" s="107">
        <v>86</v>
      </c>
      <c r="B83" s="60" t="s">
        <v>78</v>
      </c>
      <c r="C83" s="157">
        <v>263.8868756</v>
      </c>
      <c r="D83" s="158">
        <v>254.08370640000001</v>
      </c>
      <c r="E83" s="158">
        <v>265.8835861</v>
      </c>
      <c r="F83" s="158">
        <v>253.82331300000001</v>
      </c>
      <c r="G83" s="158">
        <v>260.63842579999999</v>
      </c>
      <c r="H83" s="158">
        <v>256.39331060000001</v>
      </c>
      <c r="I83" s="158">
        <v>268.76128240000003</v>
      </c>
      <c r="J83" s="158">
        <v>266.10336984741417</v>
      </c>
      <c r="K83" s="158">
        <v>259.23431853315356</v>
      </c>
      <c r="L83" s="157">
        <f t="shared" si="26"/>
        <v>263.12653360963441</v>
      </c>
      <c r="M83" s="158">
        <f t="shared" si="26"/>
        <v>263.55610281421536</v>
      </c>
      <c r="N83" s="159">
        <f t="shared" si="26"/>
        <v>263.98567201879632</v>
      </c>
      <c r="O83" s="158"/>
      <c r="P83" s="564">
        <f>INDEX(EquitySolution!$V$13:$BT$173,ROW(79:79),(1+EquitySolution!$CB$12))</f>
        <v>0.80290500274991283</v>
      </c>
      <c r="Q83" s="69">
        <f>INDEX(EquitySolution!$V$13:$BT$173,ROW(79:79),(1+EquitySolution!$CB$12))</f>
        <v>0.80290500274991283</v>
      </c>
      <c r="R83" s="300">
        <f>INDEX(EquitySolution!$V$13:$BT$173,ROW(79:79),(1+EquitySolution!$CB$12)+2)</f>
        <v>0.86793743483981589</v>
      </c>
      <c r="S83" s="300">
        <f>INDEX(EquitySolution!$V$13:$BT$173,ROW(79:79),(1+EquitySolution!$CB$12)+3)</f>
        <v>0.87284344491821675</v>
      </c>
      <c r="T83" s="300">
        <f>INDEX(EquitySolution!$V$13:$BT$173,ROW(79:79),(1+EquitySolution!$CB$12)+4)</f>
        <v>0.86693817820792496</v>
      </c>
      <c r="U83" s="300">
        <f>INDEX(EquitySolution!$V$13:$BT$173,ROW(79:79),(1+EquitySolution!$CB$12)+5)</f>
        <v>0.87297375916850517</v>
      </c>
      <c r="V83" s="2">
        <f>INDEX(EquitySolution!$V$13:$BT$173,ROW(79:79),(1+EquitySolution!$CB$12)+6)</f>
        <v>0.8695631261986857</v>
      </c>
      <c r="W83" s="2">
        <f>INDEX(EquitySolution!$V$13:$BT$173,ROW(79:79),(1+EquitySolution!$CB$12)+6)</f>
        <v>0.8695631261986857</v>
      </c>
      <c r="X83" s="2">
        <f>INDEX(EquitySolution!$V$13:$BT$173,ROW(79:79),(1+EquitySolution!$CB$12)+6)</f>
        <v>0.8695631261986857</v>
      </c>
      <c r="Y83" s="567">
        <f>INDEX(EquitySolution!$V$13:$BT$173,ROW(79:79),(1+EquitySolution!$CB$12)+7)</f>
        <v>0.87168760018564617</v>
      </c>
      <c r="Z83" s="372">
        <f>INDEX(EquitySolution!$V$13:$BT$173,ROW(79:79),(1+EquitySolution!$CB$12)+8)</f>
        <v>0.86549803096958322</v>
      </c>
      <c r="AA83" s="372">
        <f>INDEX(EquitySolution!$V$13:$BT$173,ROW(79:79),(1+EquitySolution!$CB$12)+9)</f>
        <v>0.86863380305761428</v>
      </c>
      <c r="AB83" s="371">
        <f>INDEX(EquitySolution!$V$13:$BT$173,ROW(79:79),(1+EquitySolution!$CB$12)+10)</f>
        <v>0.87026581369308342</v>
      </c>
      <c r="AS83" s="60" t="s">
        <v>78</v>
      </c>
      <c r="AT83" s="600">
        <v>0</v>
      </c>
      <c r="AU83" s="600">
        <f>MAX(-(AdjBaseCC!$BU$1),(IniBaseCC!DW85-AF$9+IniBaseCC!DK85-AdjBaseCC!AF$7))</f>
        <v>821.86135633161666</v>
      </c>
      <c r="AV83" s="600">
        <f>MAX(-(AdjBaseCC!$BU$1),(IniBaseCC!DX85-AG$9+IniBaseCC!DL85-AdjBaseCC!AG$7))</f>
        <v>-130.89182912203432</v>
      </c>
      <c r="AW83" s="600">
        <f>MAX(-(AdjBaseCC!$BU$1),(IniBaseCC!DY85-AH$9+IniBaseCC!DM85-AdjBaseCC!AH$7))</f>
        <v>-928.95879768146051</v>
      </c>
      <c r="AX83" s="600">
        <f>MAX(-(AdjBaseCC!$BU$1),(IniBaseCC!DZ85-AI$9+IniBaseCC!DN85-AdjBaseCC!AI$7))</f>
        <v>-448.55425776554193</v>
      </c>
      <c r="AY83" s="600">
        <f>MAX(-(AdjBaseCC!$BU$1),(IniBaseCC!EA85-AJ$9+IniBaseCC!DO85-AdjBaseCC!AJ$7))</f>
        <v>-1069.2221322849236</v>
      </c>
      <c r="AZ83" s="600">
        <f>MAX(-(AdjBaseCC!$BU$1),(IniBaseCC!EB85-AK$9+IniBaseCC!DP85-AdjBaseCC!AK$7))</f>
        <v>-521.81095238854505</v>
      </c>
      <c r="BA83" s="601">
        <f>MAX(-(AdjBaseCC!$BU$1),(IniBaseCC!EC85-AL$9+IniBaseCC!DQ85-AdjBaseCC!AL$7))</f>
        <v>-3857.4479230228512</v>
      </c>
      <c r="BB83" s="600">
        <f>MAX(-(AdjBaseCC!$BU$1),(IniBaseCC!ED85-AM$9+IniBaseCC!DR85-AdjBaseCC!AM$7))</f>
        <v>-2619.1809020977071</v>
      </c>
      <c r="BC83" s="600">
        <f>MAX(-(AdjBaseCC!$BU$1),(IniBaseCC!EE85-AN$9+IniBaseCC!DS85-AdjBaseCC!AN$7))</f>
        <v>-2644.1029914300361</v>
      </c>
      <c r="BD83" s="600">
        <f>MAX(-(AdjBaseCC!$BU$1),(IniBaseCC!EF85-AO$9+IniBaseCC!DT85-AdjBaseCC!AO$7))</f>
        <v>-2668.1373260179857</v>
      </c>
      <c r="BE83" s="601">
        <f>MAX(-(AdjBaseCC!$BU$1),(IniBaseCC!EG85-AP$9+IniBaseCC!DU85-AdjBaseCC!AP$7))</f>
        <v>-2691.3305101460792</v>
      </c>
      <c r="BF83" s="600">
        <f>MAX((AdjBaseCC!AF$7+AdjBaseCC!AF$9)*IniBaseCC!CJ85-IniBaseCC!AA85,0)</f>
        <v>0</v>
      </c>
      <c r="BG83" s="600">
        <f>MAX((AdjBaseCC!AG$7+AdjBaseCC!AG$9)*IniBaseCC!CK85-IniBaseCC!AB85,0)</f>
        <v>35995.253008559346</v>
      </c>
      <c r="BH83" s="600">
        <f>MAX((AdjBaseCC!AH$7+AdjBaseCC!AH$9)*IniBaseCC!CL85-IniBaseCC!AC85,0)</f>
        <v>261037.42214849032</v>
      </c>
      <c r="BI83" s="600">
        <f>MAX((AdjBaseCC!AI$7+AdjBaseCC!AI$9)*IniBaseCC!CM85-IniBaseCC!AD85,0)</f>
        <v>128735.07197871059</v>
      </c>
      <c r="BJ83" s="600">
        <f>MAX((AdjBaseCC!AJ$7+AdjBaseCC!AJ$9)*IniBaseCC!CN85-IniBaseCC!AE85,0)</f>
        <v>299382.19703977834</v>
      </c>
      <c r="BK83" s="600">
        <f>MAX((AdjBaseCC!AK$7+AdjBaseCC!AK$9)*IniBaseCC!CO85-IniBaseCC!AF85,0)</f>
        <v>148194.31047834642</v>
      </c>
      <c r="BL83" s="600">
        <f>MAX((AdjBaseCC!AL$7+AdjBaseCC!AL$9)*IniBaseCC!CP85-IniBaseCC!AG85,0)</f>
        <v>1303817.3979817238</v>
      </c>
      <c r="BM83" s="600">
        <f>MAX((AdjBaseCC!AM$7+AdjBaseCC!AM$9)*IniBaseCC!CQ85-IniBaseCC!AH85,0)</f>
        <v>869568.05949643999</v>
      </c>
      <c r="BN83" s="603">
        <f>MAX((AdjBaseCC!AN$7+AdjBaseCC!AN$9)*IniBaseCC!CR85-IniBaseCC!AI85,0)</f>
        <v>894054.5948112607</v>
      </c>
      <c r="BO83" s="600">
        <f>MAX((AdjBaseCC!AO$7+AdjBaseCC!AO$9)*IniBaseCC!CS85-IniBaseCC!AJ85,0)</f>
        <v>918541.13012607768</v>
      </c>
      <c r="BP83" s="600">
        <f>MAX((AdjBaseCC!AP$7+AdjBaseCC!AP$9)*IniBaseCC!CT85-IniBaseCC!AK85,0)</f>
        <v>943027.6654408928</v>
      </c>
      <c r="BQ83" s="600">
        <f>MAX((AdjBaseCC!AQ$7+AdjBaseCC!AQ$9)*IniBaseCC!CU85-IniBaseCC!AL85,0)</f>
        <v>967514.20075570233</v>
      </c>
      <c r="BR83" s="603">
        <f>IFERROR(BF83/SUM(BF$5:BF$182)*BR$4/IniBaseCC!CK85,0)</f>
        <v>0</v>
      </c>
      <c r="BS83" s="600">
        <f>IFERROR(BG83/SUM(BG$5:BG$182)*BS$4/IniBaseCC!CL85,0)</f>
        <v>53.540682268335232</v>
      </c>
      <c r="BT83" s="600">
        <f>IFERROR(BH83/SUM(BH$5:BH$182)*BT$4/IniBaseCC!CM85,0)</f>
        <v>817.98826713456742</v>
      </c>
      <c r="BU83" s="600">
        <f>IFERROR(BI83/SUM(BI$5:BI$182)*BU$4/IniBaseCC!CN85,0)</f>
        <v>125.19487820919187</v>
      </c>
      <c r="BV83" s="600">
        <f>IFERROR(BJ83/SUM(BJ$5:BJ$182)*BV$4/IniBaseCC!CO85,0)</f>
        <v>227.34380224162916</v>
      </c>
      <c r="BW83" s="600">
        <f>IFERROR(BK83/SUM(BK$5:BK$182)*BW$4/IniBaseCC!CP85,0)</f>
        <v>117.00880266669863</v>
      </c>
      <c r="BX83" s="600">
        <f>IFERROR(BL83/SUM(BL$5:BL$182)*BX$4/IniBaseCC!CQ85,0)</f>
        <v>191.51660734779998</v>
      </c>
      <c r="BY83" s="603">
        <f>IFERROR(BM83/SUM(BM$5:BM$182)*BY$4/IniBaseCC!CR85,0)</f>
        <v>92.305190582493694</v>
      </c>
      <c r="BZ83" s="600">
        <f>IFERROR(BN83/SUM(BN$5:BN$182)*BZ$4/IniBaseCC!CS85,0)</f>
        <v>822.01053048069446</v>
      </c>
      <c r="CA83" s="600">
        <f>IFERROR(BO83/SUM(BO$5:BO$182)*CA$4/IniBaseCC!CT85,0)</f>
        <v>787.78330101407914</v>
      </c>
      <c r="CB83" s="600">
        <f>IFERROR(BP83/SUM(BP$5:BP$182)*CB$4/IniBaseCC!CU85,0)</f>
        <v>650.03991143245503</v>
      </c>
      <c r="CC83" s="603">
        <f>(IniBaseCC!CW85+AT83)*P83</f>
        <v>19223.662243778719</v>
      </c>
      <c r="CD83" s="600">
        <f>((IniBaseCC!CX85+AU83)-(BR83/Q83))*Q83</f>
        <v>19883.538838344204</v>
      </c>
      <c r="CE83" s="600">
        <f>((IniBaseCC!CY85+AV83)-(BS83/R83))*R83</f>
        <v>21559.741541592699</v>
      </c>
      <c r="CF83" s="600">
        <f>((IniBaseCC!CZ85+AW83)-(BT83/S83))*S83</f>
        <v>20319.946412716286</v>
      </c>
      <c r="CG83" s="600">
        <f>((IniBaseCC!DA85+AX83)-(BU83/T83))*T83</f>
        <v>21360.886717551584</v>
      </c>
      <c r="CH83" s="600">
        <f>((IniBaseCC!DB85+AY83)-(BV83/U83))*U83</f>
        <v>21578.580413828349</v>
      </c>
      <c r="CI83" s="600">
        <f>((IniBaseCC!DC85+AZ83)-(BW83/V83))*V83</f>
        <v>22454.716632962278</v>
      </c>
      <c r="CJ83" s="601">
        <f>((IniBaseCC!DD85+BA83)-(BX83/W83))*W83</f>
        <v>19872.863476285005</v>
      </c>
      <c r="CK83" s="600">
        <f>((IniBaseCC!DE85+BB83)-(BY83/Y83))*Y83</f>
        <v>21291.769084566506</v>
      </c>
      <c r="CL83" s="600">
        <f>((IniBaseCC!DF85+BC83)-(BZ83/Z83))*Z83</f>
        <v>20711.780379848009</v>
      </c>
      <c r="CM83" s="600">
        <f>((IniBaseCC!DG85+BD83)-(CA83/AA83))*AA83</f>
        <v>21115.896106367345</v>
      </c>
      <c r="CN83" s="601">
        <f>((IniBaseCC!DH85+BE83)-(CB83/AB83))*AB83</f>
        <v>21576.9767937939</v>
      </c>
      <c r="CO83" s="600">
        <f>CC83*IniBaseCC!CJ85</f>
        <v>5055823.1701138029</v>
      </c>
      <c r="CP83" s="600">
        <f>IniBaseCC!CJ85*CD83</f>
        <v>5229370.7144845258</v>
      </c>
      <c r="CQ83" s="600">
        <f>IniBaseCC!CK85*CE83</f>
        <v>5928928.9239379922</v>
      </c>
      <c r="CR83" s="600">
        <f>IniBaseCC!CL85*CF83</f>
        <v>5709904.9419732764</v>
      </c>
      <c r="CS83" s="600">
        <f>IniBaseCC!CM85*CG83</f>
        <v>6130574.4879373051</v>
      </c>
      <c r="CT83" s="600">
        <f>IniBaseCC!CN85*CH83</f>
        <v>6042002.5158719374</v>
      </c>
      <c r="CU83" s="600">
        <f>IniBaseCC!CO85*CI83</f>
        <v>6377139.5237612873</v>
      </c>
      <c r="CV83" s="601">
        <f>IniBaseCC!CP85*CJ83</f>
        <v>6717027.8549843319</v>
      </c>
      <c r="CW83" s="600">
        <f>IniBaseCC!CQ85*CK83</f>
        <v>7068867.3360760799</v>
      </c>
      <c r="CX83" s="600">
        <f>IniBaseCC!CR85*CL83</f>
        <v>7003306.0267859949</v>
      </c>
      <c r="CY83" s="600">
        <f>IniBaseCC!CS85*CM83</f>
        <v>7269423.08554802</v>
      </c>
      <c r="CZ83" s="600">
        <f>IniBaseCC!CT85*CN83</f>
        <v>7560456.0556255626</v>
      </c>
      <c r="DA83" s="603">
        <f t="shared" si="27"/>
        <v>19223.662243778719</v>
      </c>
      <c r="DB83" s="600">
        <f t="shared" si="28"/>
        <v>19883.538838344204</v>
      </c>
      <c r="DC83" s="600">
        <f>IF(IniBaseCC!EI85&gt;IniBaseCC!EJ85,MIN((AdjBaseCC!DB83-(AdjBaseCC!$DG$1*(IniBaseCC!EI85-IniBaseCC!EJ85))),AdjBaseCC!CE83),MAX((AdjBaseCC!DB83-(AdjBaseCC!$DG$1*(IniBaseCC!EI85-IniBaseCC!EJ85))),AdjBaseCC!CE83))</f>
        <v>21559.741541592699</v>
      </c>
      <c r="DD83" s="600">
        <f>IF(IniBaseCC!EJ85&gt;IniBaseCC!EK85,MIN((AdjBaseCC!DC83-(AdjBaseCC!$DG$1*(IniBaseCC!EJ85-IniBaseCC!EK85))),AdjBaseCC!CF83),MAX((AdjBaseCC!DC83-(AdjBaseCC!$DG$1*(IniBaseCC!EJ85-IniBaseCC!EK85))),AdjBaseCC!CF83))</f>
        <v>20319.946412716286</v>
      </c>
      <c r="DE83" s="600">
        <f>IF(IniBaseCC!EK85&gt;IniBaseCC!EL85,MIN((AdjBaseCC!DD83-(AdjBaseCC!$DG$1*(IniBaseCC!EK85-IniBaseCC!EL85))),AdjBaseCC!CG83),MAX((AdjBaseCC!DD83-(AdjBaseCC!$DG$1*(IniBaseCC!EK85-IniBaseCC!EL85))),AdjBaseCC!CG83))</f>
        <v>21360.886717551584</v>
      </c>
      <c r="DF83" s="600">
        <f>IF(IniBaseCC!EL85&gt;IniBaseCC!EM85,MIN((AdjBaseCC!DE83-(AdjBaseCC!$DG$1*(IniBaseCC!EL85-IniBaseCC!EM85))),AdjBaseCC!CH83),MAX((AdjBaseCC!DE83-(AdjBaseCC!$DG$1*(IniBaseCC!EL85-IniBaseCC!EM85))),AdjBaseCC!CH83))</f>
        <v>21578.580413828349</v>
      </c>
      <c r="DG83" s="600">
        <f>IF(IniBaseCC!EM85&gt;IniBaseCC!EN85,MIN((AdjBaseCC!DF83-(AdjBaseCC!$DG$1*(IniBaseCC!EM85-IniBaseCC!EN85))),AdjBaseCC!CI83),MAX((AdjBaseCC!DF83-(AdjBaseCC!$DG$1*(IniBaseCC!EM85-IniBaseCC!EN85))),AdjBaseCC!CI83))</f>
        <v>22454.716632962278</v>
      </c>
      <c r="DH83" s="600">
        <f>IF(IniBaseCC!EN85&gt;IniBaseCC!EO85,MIN((AdjBaseCC!DG83-(AdjBaseCC!$DG$1*(IniBaseCC!EN85-IniBaseCC!EO85))),AdjBaseCC!CJ83),MAX((AdjBaseCC!DG83-(AdjBaseCC!$DG$1*(IniBaseCC!EN85-IniBaseCC!EO85))),AdjBaseCC!CJ83))</f>
        <v>19872.863476285005</v>
      </c>
      <c r="DI83" s="603">
        <f>IF(IniBaseCC!EO85&gt;IniBaseCC!EP85,MIN((AdjBaseCC!DH83-(AdjBaseCC!$DG$1*(IniBaseCC!EO85-IniBaseCC!EP85))),AdjBaseCC!CK83),MAX((AdjBaseCC!DH83-(AdjBaseCC!$DG$1*(IniBaseCC!EO85-IniBaseCC!EP85))),AdjBaseCC!CK83))</f>
        <v>21291.769084566506</v>
      </c>
      <c r="DJ83" s="600">
        <f>IF(IniBaseCC!EP85&gt;IniBaseCC!EQ85,MIN((AdjBaseCC!DI83-(AdjBaseCC!$DG$1*(IniBaseCC!EP85-IniBaseCC!EQ85))),AdjBaseCC!CL83),MAX((AdjBaseCC!DI83-(AdjBaseCC!$DG$1*(IniBaseCC!EP85-IniBaseCC!EQ85))),AdjBaseCC!CL83))</f>
        <v>21314.632821525465</v>
      </c>
      <c r="DK83" s="600">
        <f>IF(IniBaseCC!EQ85&gt;IniBaseCC!ER85,MIN((AdjBaseCC!DJ83-(AdjBaseCC!$DG$1*(IniBaseCC!EQ85-IniBaseCC!ER85))),AdjBaseCC!CM83),MAX((AdjBaseCC!DJ83-(AdjBaseCC!$DG$1*(IniBaseCC!EQ85-IniBaseCC!ER85))),AdjBaseCC!CM83))</f>
        <v>21336.682124722935</v>
      </c>
      <c r="DL83" s="600">
        <f>IF(IniBaseCC!ER85&gt;IniBaseCC!ES85,MIN((AdjBaseCC!DK83-(AdjBaseCC!$DG$1*(IniBaseCC!ER85-IniBaseCC!ES85))),AdjBaseCC!CN83),MAX((AdjBaseCC!DK83-(AdjBaseCC!$DG$1*(IniBaseCC!ER85-IniBaseCC!ES85))),AdjBaseCC!CN83))</f>
        <v>21576.9767937939</v>
      </c>
      <c r="DM83" s="603">
        <f>DA83*IniBaseCC!CJ85</f>
        <v>5055823.1701138029</v>
      </c>
      <c r="DN83" s="600">
        <f>DB83*IniBaseCC!CJ85</f>
        <v>5229370.7144845258</v>
      </c>
      <c r="DO83" s="600">
        <f>DC83*IniBaseCC!CK85</f>
        <v>5928928.9239379922</v>
      </c>
      <c r="DP83" s="600">
        <f>DD83*IniBaseCC!CL85</f>
        <v>5709904.9419732764</v>
      </c>
      <c r="DQ83" s="600">
        <f>DE83*IniBaseCC!CM85</f>
        <v>6130574.4879373051</v>
      </c>
      <c r="DR83" s="600">
        <f>DF83*IniBaseCC!CN85</f>
        <v>6042002.5158719374</v>
      </c>
      <c r="DS83" s="600">
        <f>DG83*IniBaseCC!CO85</f>
        <v>6377139.5237612873</v>
      </c>
      <c r="DT83" s="600">
        <f>DH83*IniBaseCC!CP85</f>
        <v>6717027.8549843319</v>
      </c>
      <c r="DU83" s="603">
        <f>DI83*IniBaseCC!CQ85</f>
        <v>7068867.3360760799</v>
      </c>
      <c r="DV83" s="600">
        <f>DJ83*IniBaseCC!CR85</f>
        <v>7207149.446358473</v>
      </c>
      <c r="DW83" s="600">
        <f>DK83*IniBaseCC!CS85</f>
        <v>7345431.5566408662</v>
      </c>
      <c r="DX83" s="601">
        <f>DL83*IniBaseCC!CT85</f>
        <v>7560456.0556255626</v>
      </c>
      <c r="DZ83" s="60" t="s">
        <v>78</v>
      </c>
      <c r="EA83" s="68">
        <f t="shared" si="29"/>
        <v>0.80325655972492527</v>
      </c>
      <c r="EB83" s="373">
        <f>IFERROR(AdjBaseCC!CO83/IniBaseCC!AA85,"")</f>
        <v>0.75213672022611944</v>
      </c>
      <c r="EC83" s="373">
        <f>IFERROR(AdjBaseCC!CP83/IniBaseCC!AB85,"")</f>
        <v>0.7395273179312869</v>
      </c>
      <c r="ED83" s="373">
        <f>IFERROR(AdjBaseCC!CQ83/IniBaseCC!AC85,"")</f>
        <v>0.84333735220445849</v>
      </c>
      <c r="EE83" s="373">
        <f>IFERROR(AdjBaseCC!CR83/IniBaseCC!AD85,"")</f>
        <v>0.77960297231288522</v>
      </c>
      <c r="EF83" s="373">
        <f>IFERROR(AdjBaseCC!CS83/IniBaseCC!AE85,"")</f>
        <v>0.85282882240346725</v>
      </c>
      <c r="EG83" s="373">
        <f>IFERROR(AdjBaseCC!CT83/IniBaseCC!AF85,"")</f>
        <v>0.80098633377252837</v>
      </c>
      <c r="EH83" s="374">
        <f t="shared" si="30"/>
        <v>0.80657852903604454</v>
      </c>
      <c r="EI83" s="373">
        <f>IFERROR(CU83/IniBaseCC!AG85,"")</f>
        <v>0.7991325802697502</v>
      </c>
      <c r="EJ83" s="373">
        <f>IFERROR(CW83/IniBaseCC!AI85,"")</f>
        <v>0.82631806984926326</v>
      </c>
      <c r="EK83" s="373">
        <f>IFERROR(CX83/IniBaseCC!AJ85,"")</f>
        <v>0.79483729654589452</v>
      </c>
      <c r="EL83" s="373">
        <f>IFERROR(CY83/IniBaseCC!AK85,"")</f>
        <v>0.80171596578234738</v>
      </c>
      <c r="EM83" s="375">
        <f>IFERROR(CZ83/IniBaseCC!AL85,"")</f>
        <v>0.81088873273296713</v>
      </c>
      <c r="FH83" s="196"/>
    </row>
    <row r="84" spans="1:164" s="118" customFormat="1" x14ac:dyDescent="0.25">
      <c r="A84" s="107" t="s">
        <v>502</v>
      </c>
      <c r="B84" s="60" t="s">
        <v>79</v>
      </c>
      <c r="C84" s="157">
        <v>240.4256843</v>
      </c>
      <c r="D84" s="158">
        <v>227.90566860000001</v>
      </c>
      <c r="E84" s="158">
        <v>229.33477550000001</v>
      </c>
      <c r="F84" s="158">
        <v>210.391119</v>
      </c>
      <c r="G84" s="158">
        <v>219.1683793</v>
      </c>
      <c r="H84" s="158">
        <v>215.40963350000001</v>
      </c>
      <c r="I84" s="158">
        <v>213.55138020000001</v>
      </c>
      <c r="J84" s="158">
        <v>214.90548223699065</v>
      </c>
      <c r="K84" s="158">
        <v>208.98426978377756</v>
      </c>
      <c r="L84" s="157">
        <f t="shared" si="26"/>
        <v>204.06561360892556</v>
      </c>
      <c r="M84" s="158">
        <f t="shared" si="26"/>
        <v>200.8770387213608</v>
      </c>
      <c r="N84" s="159">
        <f t="shared" si="26"/>
        <v>197.68846383379514</v>
      </c>
      <c r="O84" s="158"/>
      <c r="P84" s="564">
        <f>INDEX(EquitySolution!$V$13:$BT$173,ROW(80:80),(1+EquitySolution!$CB$12))</f>
        <v>0.8556349177089243</v>
      </c>
      <c r="Q84" s="69">
        <f>INDEX(EquitySolution!$V$13:$BT$173,ROW(80:80),(1+EquitySolution!$CB$12))</f>
        <v>0.8556349177089243</v>
      </c>
      <c r="R84" s="300">
        <f>INDEX(EquitySolution!$V$13:$BT$173,ROW(80:80),(1+EquitySolution!$CB$12)+2)</f>
        <v>0.8796786216561252</v>
      </c>
      <c r="S84" s="300">
        <f>INDEX(EquitySolution!$V$13:$BT$173,ROW(80:80),(1+EquitySolution!$CB$12)+3)</f>
        <v>0.88594428145988924</v>
      </c>
      <c r="T84" s="300">
        <f>INDEX(EquitySolution!$V$13:$BT$173,ROW(80:80),(1+EquitySolution!$CB$12)+4)</f>
        <v>0.88522908286324431</v>
      </c>
      <c r="U84" s="300">
        <f>INDEX(EquitySolution!$V$13:$BT$173,ROW(80:80),(1+EquitySolution!$CB$12)+5)</f>
        <v>0.89470946291327591</v>
      </c>
      <c r="V84" s="2">
        <f>INDEX(EquitySolution!$V$13:$BT$173,ROW(80:80),(1+EquitySolution!$CB$12)+6)</f>
        <v>0.8903168704144595</v>
      </c>
      <c r="W84" s="2">
        <f>INDEX(EquitySolution!$V$13:$BT$173,ROW(80:80),(1+EquitySolution!$CB$12)+6)</f>
        <v>0.8903168704144595</v>
      </c>
      <c r="X84" s="2">
        <f>INDEX(EquitySolution!$V$13:$BT$173,ROW(80:80),(1+EquitySolution!$CB$12)+6)</f>
        <v>0.8903168704144595</v>
      </c>
      <c r="Y84" s="567">
        <f>INDEX(EquitySolution!$V$13:$BT$173,ROW(80:80),(1+EquitySolution!$CB$12)+7)</f>
        <v>0.89219794013800835</v>
      </c>
      <c r="Z84" s="372">
        <f>INDEX(EquitySolution!$V$13:$BT$173,ROW(80:80),(1+EquitySolution!$CB$12)+8)</f>
        <v>0.89312790566568911</v>
      </c>
      <c r="AA84" s="372">
        <f>INDEX(EquitySolution!$V$13:$BT$173,ROW(80:80),(1+EquitySolution!$CB$12)+9)</f>
        <v>0.89702101743526252</v>
      </c>
      <c r="AB84" s="371">
        <f>INDEX(EquitySolution!$V$13:$BT$173,ROW(80:80),(1+EquitySolution!$CB$12)+10)</f>
        <v>0.89541352262016916</v>
      </c>
      <c r="AS84" s="60" t="s">
        <v>79</v>
      </c>
      <c r="AT84" s="600">
        <v>0</v>
      </c>
      <c r="AU84" s="600">
        <f>MAX(-(AdjBaseCC!$BU$1),(IniBaseCC!DW86-AF$9+IniBaseCC!DK86-AdjBaseCC!AF$7))</f>
        <v>-4000</v>
      </c>
      <c r="AV84" s="600">
        <f>MAX(-(AdjBaseCC!$BU$1),(IniBaseCC!DX86-AG$9+IniBaseCC!DL86-AdjBaseCC!AG$7))</f>
        <v>-4000</v>
      </c>
      <c r="AW84" s="600">
        <f>MAX(-(AdjBaseCC!$BU$1),(IniBaseCC!DY86-AH$9+IniBaseCC!DM86-AdjBaseCC!AH$7))</f>
        <v>-4000</v>
      </c>
      <c r="AX84" s="600">
        <f>MAX(-(AdjBaseCC!$BU$1),(IniBaseCC!DZ86-AI$9+IniBaseCC!DN86-AdjBaseCC!AI$7))</f>
        <v>-4000</v>
      </c>
      <c r="AY84" s="600">
        <f>MAX(-(AdjBaseCC!$BU$1),(IniBaseCC!EA86-AJ$9+IniBaseCC!DO86-AdjBaseCC!AJ$7))</f>
        <v>-4000</v>
      </c>
      <c r="AZ84" s="600">
        <f>MAX(-(AdjBaseCC!$BU$1),(IniBaseCC!EB86-AK$9+IniBaseCC!DP86-AdjBaseCC!AK$7))</f>
        <v>-4000</v>
      </c>
      <c r="BA84" s="601">
        <f>MAX(-(AdjBaseCC!$BU$1),(IniBaseCC!EC86-AL$9+IniBaseCC!DQ86-AdjBaseCC!AL$7))</f>
        <v>-4000</v>
      </c>
      <c r="BB84" s="600">
        <f>MAX(-(AdjBaseCC!$BU$1),(IniBaseCC!ED86-AM$9+IniBaseCC!DR86-AdjBaseCC!AM$7))</f>
        <v>-4000</v>
      </c>
      <c r="BC84" s="600">
        <f>MAX(-(AdjBaseCC!$BU$1),(IniBaseCC!EE86-AN$9+IniBaseCC!DS86-AdjBaseCC!AN$7))</f>
        <v>-4000</v>
      </c>
      <c r="BD84" s="600">
        <f>MAX(-(AdjBaseCC!$BU$1),(IniBaseCC!EF86-AO$9+IniBaseCC!DT86-AdjBaseCC!AO$7))</f>
        <v>-4000</v>
      </c>
      <c r="BE84" s="601">
        <f>MAX(-(AdjBaseCC!$BU$1),(IniBaseCC!EG86-AP$9+IniBaseCC!DU86-AdjBaseCC!AP$7))</f>
        <v>-4000</v>
      </c>
      <c r="BF84" s="600">
        <f>MAX((AdjBaseCC!AF$7+AdjBaseCC!AF$9)*IniBaseCC!CJ86-IniBaseCC!AA86,0)</f>
        <v>0</v>
      </c>
      <c r="BG84" s="600">
        <f>MAX((AdjBaseCC!AG$7+AdjBaseCC!AG$9)*IniBaseCC!CK86-IniBaseCC!AB86,0)</f>
        <v>0</v>
      </c>
      <c r="BH84" s="600">
        <f>MAX((AdjBaseCC!AH$7+AdjBaseCC!AH$9)*IniBaseCC!CL86-IniBaseCC!AC86,0)</f>
        <v>0</v>
      </c>
      <c r="BI84" s="600">
        <f>MAX((AdjBaseCC!AI$7+AdjBaseCC!AI$9)*IniBaseCC!CM86-IniBaseCC!AD86,0)</f>
        <v>0</v>
      </c>
      <c r="BJ84" s="600">
        <f>MAX((AdjBaseCC!AJ$7+AdjBaseCC!AJ$9)*IniBaseCC!CN86-IniBaseCC!AE86,0)</f>
        <v>0</v>
      </c>
      <c r="BK84" s="600">
        <f>MAX((AdjBaseCC!AK$7+AdjBaseCC!AK$9)*IniBaseCC!CO86-IniBaseCC!AF86,0)</f>
        <v>0</v>
      </c>
      <c r="BL84" s="600">
        <f>MAX((AdjBaseCC!AL$7+AdjBaseCC!AL$9)*IniBaseCC!CP86-IniBaseCC!AG86,0)</f>
        <v>0</v>
      </c>
      <c r="BM84" s="600">
        <f>MAX((AdjBaseCC!AM$7+AdjBaseCC!AM$9)*IniBaseCC!CQ86-IniBaseCC!AH86,0)</f>
        <v>0</v>
      </c>
      <c r="BN84" s="603">
        <f>MAX((AdjBaseCC!AN$7+AdjBaseCC!AN$9)*IniBaseCC!CR86-IniBaseCC!AI86,0)</f>
        <v>0</v>
      </c>
      <c r="BO84" s="600">
        <f>MAX((AdjBaseCC!AO$7+AdjBaseCC!AO$9)*IniBaseCC!CS86-IniBaseCC!AJ86,0)</f>
        <v>0</v>
      </c>
      <c r="BP84" s="600">
        <f>MAX((AdjBaseCC!AP$7+AdjBaseCC!AP$9)*IniBaseCC!CT86-IniBaseCC!AK86,0)</f>
        <v>0</v>
      </c>
      <c r="BQ84" s="600">
        <f>MAX((AdjBaseCC!AQ$7+AdjBaseCC!AQ$9)*IniBaseCC!CU86-IniBaseCC!AL86,0)</f>
        <v>0</v>
      </c>
      <c r="BR84" s="603">
        <f>IFERROR(BF84/SUM(BF$5:BF$182)*BR$4/IniBaseCC!CK86,0)</f>
        <v>0</v>
      </c>
      <c r="BS84" s="600">
        <f>IFERROR(BG84/SUM(BG$5:BG$182)*BS$4/IniBaseCC!CL86,0)</f>
        <v>0</v>
      </c>
      <c r="BT84" s="600">
        <f>IFERROR(BH84/SUM(BH$5:BH$182)*BT$4/IniBaseCC!CM86,0)</f>
        <v>0</v>
      </c>
      <c r="BU84" s="600">
        <f>IFERROR(BI84/SUM(BI$5:BI$182)*BU$4/IniBaseCC!CN86,0)</f>
        <v>0</v>
      </c>
      <c r="BV84" s="600">
        <f>IFERROR(BJ84/SUM(BJ$5:BJ$182)*BV$4/IniBaseCC!CO86,0)</f>
        <v>0</v>
      </c>
      <c r="BW84" s="600">
        <f>IFERROR(BK84/SUM(BK$5:BK$182)*BW$4/IniBaseCC!CP86,0)</f>
        <v>0</v>
      </c>
      <c r="BX84" s="600">
        <f>IFERROR(BL84/SUM(BL$5:BL$182)*BX$4/IniBaseCC!CQ86,0)</f>
        <v>0</v>
      </c>
      <c r="BY84" s="603">
        <f>IFERROR(BM84/SUM(BM$5:BM$182)*BY$4/IniBaseCC!CR86,0)</f>
        <v>0</v>
      </c>
      <c r="BZ84" s="600">
        <f>IFERROR(BN84/SUM(BN$5:BN$182)*BZ$4/IniBaseCC!CS86,0)</f>
        <v>0</v>
      </c>
      <c r="CA84" s="600">
        <f>IFERROR(BO84/SUM(BO$5:BO$182)*CA$4/IniBaseCC!CT86,0)</f>
        <v>0</v>
      </c>
      <c r="CB84" s="600">
        <f>IFERROR(BP84/SUM(BP$5:BP$182)*CB$4/IniBaseCC!CU86,0)</f>
        <v>0</v>
      </c>
      <c r="CC84" s="603">
        <f>(IniBaseCC!CW86+AT84)*P84</f>
        <v>20486.155405290312</v>
      </c>
      <c r="CD84" s="600">
        <f>((IniBaseCC!CX86+AU84)-(BR84/Q84))*Q84</f>
        <v>17063.615734454615</v>
      </c>
      <c r="CE84" s="600">
        <f>((IniBaseCC!CY86+AV84)-(BS84/R84))*R84</f>
        <v>18502.088219502453</v>
      </c>
      <c r="CF84" s="600">
        <f>((IniBaseCC!CZ86+AW84)-(BT84/S84))*S84</f>
        <v>18734.430524344996</v>
      </c>
      <c r="CG84" s="600">
        <f>((IniBaseCC!DA86+AX84)-(BU84/T84))*T84</f>
        <v>18795.557909804716</v>
      </c>
      <c r="CH84" s="600">
        <f>((IniBaseCC!DB86+AY84)-(BV84/U84))*U84</f>
        <v>19726.663493979864</v>
      </c>
      <c r="CI84" s="600">
        <f>((IniBaseCC!DC86+AZ84)-(BW84/V84))*V84</f>
        <v>20013.751332222815</v>
      </c>
      <c r="CJ84" s="601">
        <f>((IniBaseCC!DD86+BA84)-(BX84/W84))*W84</f>
        <v>20416.337380136774</v>
      </c>
      <c r="CK84" s="600">
        <f>((IniBaseCC!DE86+BB84)-(BY84/Y84))*Y84</f>
        <v>20655.266075703828</v>
      </c>
      <c r="CL84" s="600">
        <f>((IniBaseCC!DF86+BC84)-(BZ84/Z84))*Z84</f>
        <v>21010.239118741047</v>
      </c>
      <c r="CM84" s="600">
        <f>((IniBaseCC!DG86+BD84)-(CA84/AA84))*AA84</f>
        <v>21424.789438447329</v>
      </c>
      <c r="CN84" s="601">
        <f>((IniBaseCC!DH86+BE84)-(CB84/AB84))*AB84</f>
        <v>21697.501196006207</v>
      </c>
      <c r="CO84" s="600">
        <f>CC84*IniBaseCC!CJ86</f>
        <v>0</v>
      </c>
      <c r="CP84" s="600">
        <f>IniBaseCC!CJ86*CD84</f>
        <v>0</v>
      </c>
      <c r="CQ84" s="600">
        <f>IniBaseCC!CK86*CE84</f>
        <v>0</v>
      </c>
      <c r="CR84" s="600">
        <f>IniBaseCC!CL86*CF84</f>
        <v>0</v>
      </c>
      <c r="CS84" s="600">
        <f>IniBaseCC!CM86*CG84</f>
        <v>0</v>
      </c>
      <c r="CT84" s="600">
        <f>IniBaseCC!CN86*CH84</f>
        <v>0</v>
      </c>
      <c r="CU84" s="600">
        <f>IniBaseCC!CO86*CI84</f>
        <v>0</v>
      </c>
      <c r="CV84" s="601">
        <f>IniBaseCC!CP86*CJ84</f>
        <v>0</v>
      </c>
      <c r="CW84" s="600">
        <f>IniBaseCC!CQ86*CK84</f>
        <v>0</v>
      </c>
      <c r="CX84" s="600">
        <f>IniBaseCC!CR86*CL84</f>
        <v>0</v>
      </c>
      <c r="CY84" s="600">
        <f>IniBaseCC!CS86*CM84</f>
        <v>0</v>
      </c>
      <c r="CZ84" s="600">
        <f>IniBaseCC!CT86*CN84</f>
        <v>0</v>
      </c>
      <c r="DA84" s="603">
        <f t="shared" si="27"/>
        <v>20486.155405290312</v>
      </c>
      <c r="DB84" s="600">
        <f t="shared" si="28"/>
        <v>17063.615734454615</v>
      </c>
      <c r="DC84" s="600">
        <f>IF(IniBaseCC!EI86&gt;IniBaseCC!EJ86,MIN((AdjBaseCC!DB84-(AdjBaseCC!$DG$1*(IniBaseCC!EI86-IniBaseCC!EJ86))),AdjBaseCC!CE84),MAX((AdjBaseCC!DB84-(AdjBaseCC!$DG$1*(IniBaseCC!EI86-IniBaseCC!EJ86))),AdjBaseCC!CE84))</f>
        <v>18502.088219502453</v>
      </c>
      <c r="DD84" s="600">
        <f>IF(IniBaseCC!EJ86&gt;IniBaseCC!EK86,MIN((AdjBaseCC!DC84-(AdjBaseCC!$DG$1*(IniBaseCC!EJ86-IniBaseCC!EK86))),AdjBaseCC!CF84),MAX((AdjBaseCC!DC84-(AdjBaseCC!$DG$1*(IniBaseCC!EJ86-IniBaseCC!EK86))),AdjBaseCC!CF84))</f>
        <v>18734.430524344996</v>
      </c>
      <c r="DE84" s="600">
        <f>IF(IniBaseCC!EK86&gt;IniBaseCC!EL86,MIN((AdjBaseCC!DD84-(AdjBaseCC!$DG$1*(IniBaseCC!EK86-IniBaseCC!EL86))),AdjBaseCC!CG84),MAX((AdjBaseCC!DD84-(AdjBaseCC!$DG$1*(IniBaseCC!EK86-IniBaseCC!EL86))),AdjBaseCC!CG84))</f>
        <v>18795.557909804716</v>
      </c>
      <c r="DF84" s="600">
        <f>IF(IniBaseCC!EL86&gt;IniBaseCC!EM86,MIN((AdjBaseCC!DE84-(AdjBaseCC!$DG$1*(IniBaseCC!EL86-IniBaseCC!EM86))),AdjBaseCC!CH84),MAX((AdjBaseCC!DE84-(AdjBaseCC!$DG$1*(IniBaseCC!EL86-IniBaseCC!EM86))),AdjBaseCC!CH84))</f>
        <v>19726.663493979864</v>
      </c>
      <c r="DG84" s="600">
        <f>IF(IniBaseCC!EM86&gt;IniBaseCC!EN86,MIN((AdjBaseCC!DF84-(AdjBaseCC!$DG$1*(IniBaseCC!EM86-IniBaseCC!EN86))),AdjBaseCC!CI84),MAX((AdjBaseCC!DF84-(AdjBaseCC!$DG$1*(IniBaseCC!EM86-IniBaseCC!EN86))),AdjBaseCC!CI84))</f>
        <v>20013.751332222815</v>
      </c>
      <c r="DH84" s="600">
        <f>IF(IniBaseCC!EN86&gt;IniBaseCC!EO86,MIN((AdjBaseCC!DG84-(AdjBaseCC!$DG$1*(IniBaseCC!EN86-IniBaseCC!EO86))),AdjBaseCC!CJ84),MAX((AdjBaseCC!DG84-(AdjBaseCC!$DG$1*(IniBaseCC!EN86-IniBaseCC!EO86))),AdjBaseCC!CJ84))</f>
        <v>20416.337380136774</v>
      </c>
      <c r="DI84" s="603">
        <f>IF(IniBaseCC!EO86&gt;IniBaseCC!EP86,MIN((AdjBaseCC!DH84-(AdjBaseCC!$DG$1*(IniBaseCC!EO86-IniBaseCC!EP86))),AdjBaseCC!CK84),MAX((AdjBaseCC!DH84-(AdjBaseCC!$DG$1*(IniBaseCC!EO86-IniBaseCC!EP86))),AdjBaseCC!CK84))</f>
        <v>20655.266075703828</v>
      </c>
      <c r="DJ84" s="600">
        <f>IF(IniBaseCC!EP86&gt;IniBaseCC!EQ86,MIN((AdjBaseCC!DI84-(AdjBaseCC!$DG$1*(IniBaseCC!EP86-IniBaseCC!EQ86))),AdjBaseCC!CL84),MAX((AdjBaseCC!DI84-(AdjBaseCC!$DG$1*(IniBaseCC!EP86-IniBaseCC!EQ86))),AdjBaseCC!CL84))</f>
        <v>21010.239118741047</v>
      </c>
      <c r="DK84" s="600">
        <f>IF(IniBaseCC!EQ86&gt;IniBaseCC!ER86,MIN((AdjBaseCC!DJ84-(AdjBaseCC!$DG$1*(IniBaseCC!EQ86-IniBaseCC!ER86))),AdjBaseCC!CM84),MAX((AdjBaseCC!DJ84-(AdjBaseCC!$DG$1*(IniBaseCC!EQ86-IniBaseCC!ER86))),AdjBaseCC!CM84))</f>
        <v>21424.789438447329</v>
      </c>
      <c r="DL84" s="600">
        <f>IF(IniBaseCC!ER86&gt;IniBaseCC!ES86,MIN((AdjBaseCC!DK84-(AdjBaseCC!$DG$1*(IniBaseCC!ER86-IniBaseCC!ES86))),AdjBaseCC!CN84),MAX((AdjBaseCC!DK84-(AdjBaseCC!$DG$1*(IniBaseCC!ER86-IniBaseCC!ES86))),AdjBaseCC!CN84))</f>
        <v>21697.501196006207</v>
      </c>
      <c r="DM84" s="603">
        <f>DA84*IniBaseCC!CJ86</f>
        <v>0</v>
      </c>
      <c r="DN84" s="600">
        <f>DB84*IniBaseCC!CJ86</f>
        <v>0</v>
      </c>
      <c r="DO84" s="600">
        <f>DC84*IniBaseCC!CK86</f>
        <v>0</v>
      </c>
      <c r="DP84" s="600">
        <f>DD84*IniBaseCC!CL86</f>
        <v>0</v>
      </c>
      <c r="DQ84" s="600">
        <f>DE84*IniBaseCC!CM86</f>
        <v>0</v>
      </c>
      <c r="DR84" s="600">
        <f>DF84*IniBaseCC!CN86</f>
        <v>0</v>
      </c>
      <c r="DS84" s="600">
        <f>DG84*IniBaseCC!CO86</f>
        <v>0</v>
      </c>
      <c r="DT84" s="600">
        <f>DH84*IniBaseCC!CP86</f>
        <v>0</v>
      </c>
      <c r="DU84" s="603">
        <f>DI84*IniBaseCC!CQ86</f>
        <v>0</v>
      </c>
      <c r="DV84" s="600">
        <f>DJ84*IniBaseCC!CR86</f>
        <v>0</v>
      </c>
      <c r="DW84" s="600">
        <f>DK84*IniBaseCC!CS86</f>
        <v>0</v>
      </c>
      <c r="DX84" s="601">
        <f>DL84*IniBaseCC!CT86</f>
        <v>0</v>
      </c>
      <c r="DZ84" s="60" t="s">
        <v>79</v>
      </c>
      <c r="EA84" s="68" t="str">
        <f t="shared" si="29"/>
        <v/>
      </c>
      <c r="EB84" s="373" t="str">
        <f>IFERROR(AdjBaseCC!CO84/IniBaseCC!AA86,"")</f>
        <v/>
      </c>
      <c r="EC84" s="373" t="str">
        <f>IFERROR(AdjBaseCC!CP84/IniBaseCC!AB86,"")</f>
        <v/>
      </c>
      <c r="ED84" s="373" t="str">
        <f>IFERROR(AdjBaseCC!CQ84/IniBaseCC!AC86,"")</f>
        <v/>
      </c>
      <c r="EE84" s="373" t="str">
        <f>IFERROR(AdjBaseCC!CR84/IniBaseCC!AD86,"")</f>
        <v/>
      </c>
      <c r="EF84" s="373" t="str">
        <f>IFERROR(AdjBaseCC!CS84/IniBaseCC!AE86,"")</f>
        <v/>
      </c>
      <c r="EG84" s="373" t="str">
        <f>IFERROR(AdjBaseCC!CT84/IniBaseCC!AF86,"")</f>
        <v/>
      </c>
      <c r="EH84" s="374" t="str">
        <f t="shared" si="30"/>
        <v/>
      </c>
      <c r="EI84" s="373" t="str">
        <f>IFERROR(CU84/IniBaseCC!AG86,"")</f>
        <v/>
      </c>
      <c r="EJ84" s="373" t="str">
        <f>IFERROR(CW84/IniBaseCC!AI86,"")</f>
        <v/>
      </c>
      <c r="EK84" s="373" t="str">
        <f>IFERROR(CX84/IniBaseCC!AJ86,"")</f>
        <v/>
      </c>
      <c r="EL84" s="373" t="str">
        <f>IFERROR(CY84/IniBaseCC!AK86,"")</f>
        <v/>
      </c>
      <c r="EM84" s="375" t="str">
        <f>IFERROR(CZ84/IniBaseCC!AL86,"")</f>
        <v/>
      </c>
      <c r="FH84" s="196"/>
    </row>
    <row r="85" spans="1:164" s="118" customFormat="1" x14ac:dyDescent="0.25">
      <c r="A85" s="107">
        <v>88</v>
      </c>
      <c r="B85" s="60" t="s">
        <v>80</v>
      </c>
      <c r="C85" s="157">
        <v>315.23610059999999</v>
      </c>
      <c r="D85" s="158">
        <v>298.74320410000001</v>
      </c>
      <c r="E85" s="158">
        <v>320.26034470000002</v>
      </c>
      <c r="F85" s="158">
        <v>299.79847799999999</v>
      </c>
      <c r="G85" s="158">
        <v>316.67656499999998</v>
      </c>
      <c r="H85" s="158">
        <v>311.0934547</v>
      </c>
      <c r="I85" s="158">
        <v>312.24095499999999</v>
      </c>
      <c r="J85" s="158">
        <v>319.99446529149969</v>
      </c>
      <c r="K85" s="158">
        <v>301.83080110413027</v>
      </c>
      <c r="L85" s="157">
        <f t="shared" si="26"/>
        <v>311.1017728515439</v>
      </c>
      <c r="M85" s="158">
        <f t="shared" si="26"/>
        <v>311.19158589972756</v>
      </c>
      <c r="N85" s="159">
        <f t="shared" si="26"/>
        <v>311.28139894791127</v>
      </c>
      <c r="O85" s="158"/>
      <c r="P85" s="564">
        <f>INDEX(EquitySolution!$V$13:$BT$173,ROW(81:81),(1+EquitySolution!$CB$12))</f>
        <v>0.7658622807025548</v>
      </c>
      <c r="Q85" s="69">
        <f>INDEX(EquitySolution!$V$13:$BT$173,ROW(81:81),(1+EquitySolution!$CB$12))</f>
        <v>0.7658622807025548</v>
      </c>
      <c r="R85" s="300">
        <f>INDEX(EquitySolution!$V$13:$BT$173,ROW(81:81),(1+EquitySolution!$CB$12)+2)</f>
        <v>0.65</v>
      </c>
      <c r="S85" s="300">
        <f>INDEX(EquitySolution!$V$13:$BT$173,ROW(81:81),(1+EquitySolution!$CB$12)+3)</f>
        <v>0.65</v>
      </c>
      <c r="T85" s="300">
        <f>INDEX(EquitySolution!$V$13:$BT$173,ROW(81:81),(1+EquitySolution!$CB$12)+4)</f>
        <v>0.65</v>
      </c>
      <c r="U85" s="300">
        <f>INDEX(EquitySolution!$V$13:$BT$173,ROW(81:81),(1+EquitySolution!$CB$12)+5)</f>
        <v>0.65</v>
      </c>
      <c r="V85" s="2">
        <f>INDEX(EquitySolution!$V$13:$BT$173,ROW(81:81),(1+EquitySolution!$CB$12)+6)</f>
        <v>0.65</v>
      </c>
      <c r="W85" s="2">
        <f>INDEX(EquitySolution!$V$13:$BT$173,ROW(81:81),(1+EquitySolution!$CB$12)+6)</f>
        <v>0.65</v>
      </c>
      <c r="X85" s="2">
        <f>INDEX(EquitySolution!$V$13:$BT$173,ROW(81:81),(1+EquitySolution!$CB$12)+6)</f>
        <v>0.65</v>
      </c>
      <c r="Y85" s="567">
        <f>INDEX(EquitySolution!$V$13:$BT$173,ROW(81:81),(1+EquitySolution!$CB$12)+7)</f>
        <v>0.65</v>
      </c>
      <c r="Z85" s="372">
        <f>INDEX(EquitySolution!$V$13:$BT$173,ROW(81:81),(1+EquitySolution!$CB$12)+8)</f>
        <v>0.65</v>
      </c>
      <c r="AA85" s="372">
        <f>INDEX(EquitySolution!$V$13:$BT$173,ROW(81:81),(1+EquitySolution!$CB$12)+9)</f>
        <v>0.65</v>
      </c>
      <c r="AB85" s="371">
        <f>INDEX(EquitySolution!$V$13:$BT$173,ROW(81:81),(1+EquitySolution!$CB$12)+10)</f>
        <v>0.65</v>
      </c>
      <c r="AS85" s="60" t="s">
        <v>80</v>
      </c>
      <c r="AT85" s="600">
        <v>0</v>
      </c>
      <c r="AU85" s="600">
        <f>MAX(-(AdjBaseCC!$BU$1),(IniBaseCC!DW87-AF$9+IniBaseCC!DK87-AdjBaseCC!AF$7))</f>
        <v>-2675.0952819000277</v>
      </c>
      <c r="AV85" s="600">
        <f>MAX(-(AdjBaseCC!$BU$1),(IniBaseCC!DX87-AG$9+IniBaseCC!DL87-AdjBaseCC!AG$7))</f>
        <v>-1695.6786575567564</v>
      </c>
      <c r="AW85" s="600">
        <f>MAX(-(AdjBaseCC!$BU$1),(IniBaseCC!DY87-AH$9+IniBaseCC!DM87-AdjBaseCC!AH$7))</f>
        <v>-3446.27227688619</v>
      </c>
      <c r="AX85" s="600">
        <f>MAX(-(AdjBaseCC!$BU$1),(IniBaseCC!DZ87-AI$9+IniBaseCC!DN87-AdjBaseCC!AI$7))</f>
        <v>-3940.0707993079841</v>
      </c>
      <c r="AY85" s="600">
        <f>MAX(-(AdjBaseCC!$BU$1),(IniBaseCC!EA87-AJ$9+IniBaseCC!DO87-AdjBaseCC!AJ$7))</f>
        <v>-4000</v>
      </c>
      <c r="AZ85" s="600">
        <f>MAX(-(AdjBaseCC!$BU$1),(IniBaseCC!EB87-AK$9+IniBaseCC!DP87-AdjBaseCC!AK$7))</f>
        <v>-4000</v>
      </c>
      <c r="BA85" s="601">
        <f>MAX(-(AdjBaseCC!$BU$1),(IniBaseCC!EC87-AL$9+IniBaseCC!DQ87-AdjBaseCC!AL$7))</f>
        <v>-4000</v>
      </c>
      <c r="BB85" s="600">
        <f>MAX(-(AdjBaseCC!$BU$1),(IniBaseCC!ED87-AM$9+IniBaseCC!DR87-AdjBaseCC!AM$7))</f>
        <v>-4000</v>
      </c>
      <c r="BC85" s="600">
        <f>MAX(-(AdjBaseCC!$BU$1),(IniBaseCC!EE87-AN$9+IniBaseCC!DS87-AdjBaseCC!AN$7))</f>
        <v>-4000</v>
      </c>
      <c r="BD85" s="600">
        <f>MAX(-(AdjBaseCC!$BU$1),(IniBaseCC!EF87-AO$9+IniBaseCC!DT87-AdjBaseCC!AO$7))</f>
        <v>-4000</v>
      </c>
      <c r="BE85" s="601">
        <f>MAX(-(AdjBaseCC!$BU$1),(IniBaseCC!EG87-AP$9+IniBaseCC!DU87-AdjBaseCC!AP$7))</f>
        <v>-4000</v>
      </c>
      <c r="BF85" s="600">
        <f>MAX((AdjBaseCC!AF$7+AdjBaseCC!AF$9)*IniBaseCC!CJ87-IniBaseCC!AA87,0)</f>
        <v>1548880.1682201158</v>
      </c>
      <c r="BG85" s="600">
        <f>MAX((AdjBaseCC!AG$7+AdjBaseCC!AG$9)*IniBaseCC!CK87-IniBaseCC!AB87,0)</f>
        <v>902101.04582019337</v>
      </c>
      <c r="BH85" s="600">
        <f>MAX((AdjBaseCC!AH$7+AdjBaseCC!AH$9)*IniBaseCC!CL87-IniBaseCC!AC87,0)</f>
        <v>1926466.2027793806</v>
      </c>
      <c r="BI85" s="600">
        <f>MAX((AdjBaseCC!AI$7+AdjBaseCC!AI$9)*IniBaseCC!CM87-IniBaseCC!AD87,0)</f>
        <v>2293121.2051972467</v>
      </c>
      <c r="BJ85" s="600">
        <f>MAX((AdjBaseCC!AJ$7+AdjBaseCC!AJ$9)*IniBaseCC!CN87-IniBaseCC!AE87,0)</f>
        <v>4427032.770767808</v>
      </c>
      <c r="BK85" s="600">
        <f>MAX((AdjBaseCC!AK$7+AdjBaseCC!AK$9)*IniBaseCC!CO87-IniBaseCC!AF87,0)</f>
        <v>5839415.7183683813</v>
      </c>
      <c r="BL85" s="600">
        <f>MAX((AdjBaseCC!AL$7+AdjBaseCC!AL$9)*IniBaseCC!CP87-IniBaseCC!AG87,0)</f>
        <v>6491235.3710456938</v>
      </c>
      <c r="BM85" s="600">
        <f>MAX((AdjBaseCC!AM$7+AdjBaseCC!AM$9)*IniBaseCC!CQ87-IniBaseCC!AH87,0)</f>
        <v>6219381.8941989578</v>
      </c>
      <c r="BN85" s="603">
        <f>MAX((AdjBaseCC!AN$7+AdjBaseCC!AN$9)*IniBaseCC!CR87-IniBaseCC!AI87,0)</f>
        <v>6401278.8939121645</v>
      </c>
      <c r="BO85" s="600">
        <f>MAX((AdjBaseCC!AO$7+AdjBaseCC!AO$9)*IniBaseCC!CS87-IniBaseCC!AJ87,0)</f>
        <v>6583175.8936253525</v>
      </c>
      <c r="BP85" s="600">
        <f>MAX((AdjBaseCC!AP$7+AdjBaseCC!AP$9)*IniBaseCC!CT87-IniBaseCC!AK87,0)</f>
        <v>6765072.8933385462</v>
      </c>
      <c r="BQ85" s="600">
        <f>MAX((AdjBaseCC!AQ$7+AdjBaseCC!AQ$9)*IniBaseCC!CU87-IniBaseCC!AL87,0)</f>
        <v>6946969.8930517267</v>
      </c>
      <c r="BR85" s="603">
        <f>IFERROR(BF85/SUM(BF$5:BF$182)*BR$4/IniBaseCC!CK87,0)</f>
        <v>3115.8111394325047</v>
      </c>
      <c r="BS85" s="600">
        <f>IFERROR(BG85/SUM(BG$5:BG$182)*BS$4/IniBaseCC!CL87,0)</f>
        <v>674.50996296762935</v>
      </c>
      <c r="BT85" s="600">
        <f>IFERROR(BH85/SUM(BH$5:BH$182)*BT$4/IniBaseCC!CM87,0)</f>
        <v>2976.9024864393673</v>
      </c>
      <c r="BU85" s="600">
        <f>IFERROR(BI85/SUM(BI$5:BI$182)*BU$4/IniBaseCC!CN87,0)</f>
        <v>1035.517425318516</v>
      </c>
      <c r="BV85" s="600">
        <f>IFERROR(BJ85/SUM(BJ$5:BJ$182)*BV$4/IniBaseCC!CO87,0)</f>
        <v>1489.4646325523995</v>
      </c>
      <c r="BW85" s="600">
        <f>IFERROR(BK85/SUM(BK$5:BK$182)*BW$4/IniBaseCC!CP87,0)</f>
        <v>2268.3828892007555</v>
      </c>
      <c r="BX85" s="600">
        <f>IFERROR(BL85/SUM(BL$5:BL$182)*BX$4/IniBaseCC!CQ87,0)</f>
        <v>460.78504068007703</v>
      </c>
      <c r="BY85" s="603">
        <f>IFERROR(BM85/SUM(BM$5:BM$182)*BY$4/IniBaseCC!CR87,0)</f>
        <v>319.04439247556655</v>
      </c>
      <c r="BZ85" s="600">
        <f>IFERROR(BN85/SUM(BN$5:BN$182)*BZ$4/IniBaseCC!CS87,0)</f>
        <v>2844.2085490002642</v>
      </c>
      <c r="CA85" s="600">
        <f>IFERROR(BO85/SUM(BO$5:BO$182)*CA$4/IniBaseCC!CT87,0)</f>
        <v>2728.506348011842</v>
      </c>
      <c r="CB85" s="600">
        <f>IFERROR(BP85/SUM(BP$5:BP$182)*CB$4/IniBaseCC!CU87,0)</f>
        <v>2253.5615067301774</v>
      </c>
      <c r="CC85" s="603">
        <f>(IniBaseCC!CW87+AT85)*P85</f>
        <v>18336.76183241039</v>
      </c>
      <c r="CD85" s="600">
        <f>((IniBaseCC!CX87+AU85)-(BR85/Q85))*Q85</f>
        <v>13172.196119285289</v>
      </c>
      <c r="CE85" s="600">
        <f>((IniBaseCC!CY87+AV85)-(BS85/R85))*R85</f>
        <v>14494.606869833493</v>
      </c>
      <c r="CF85" s="600">
        <f>((IniBaseCC!CZ87+AW85)-(BT85/S85))*S85</f>
        <v>11128.105970287181</v>
      </c>
      <c r="CG85" s="600">
        <f>((IniBaseCC!DA87+AX85)-(BU85/T85))*T85</f>
        <v>12804.511189797857</v>
      </c>
      <c r="CH85" s="600">
        <f>((IniBaseCC!DB87+AY85)-(BV85/U85))*U85</f>
        <v>12841.81474090582</v>
      </c>
      <c r="CI85" s="600">
        <f>((IniBaseCC!DC87+AZ85)-(BW85/V85))*V85</f>
        <v>12343.199568951386</v>
      </c>
      <c r="CJ85" s="601">
        <f>((IniBaseCC!DD87+BA85)-(BX85/W85))*W85</f>
        <v>14444.716290448443</v>
      </c>
      <c r="CK85" s="600">
        <f>((IniBaseCC!DE87+BB85)-(BY85/Y85))*Y85</f>
        <v>14729.09946126469</v>
      </c>
      <c r="CL85" s="600">
        <f>((IniBaseCC!DF87+BC85)-(BZ85/Z85))*Z85</f>
        <v>12446.608522718876</v>
      </c>
      <c r="CM85" s="600">
        <f>((IniBaseCC!DG87+BD85)-(CA85/AA85))*AA85</f>
        <v>12796.339630299701</v>
      </c>
      <c r="CN85" s="601">
        <f>((IniBaseCC!DH87+BE85)-(CB85/AB85))*AB85</f>
        <v>13497.122865485442</v>
      </c>
      <c r="CO85" s="600">
        <f>CC85*IniBaseCC!CJ87</f>
        <v>10616985.100965615</v>
      </c>
      <c r="CP85" s="600">
        <f>IniBaseCC!CJ87*CD85</f>
        <v>7626701.553066182</v>
      </c>
      <c r="CQ85" s="600">
        <f>IniBaseCC!CK87*CE85</f>
        <v>7711130.8547514183</v>
      </c>
      <c r="CR85" s="600">
        <f>IniBaseCC!CL87*CF85</f>
        <v>6220611.237390534</v>
      </c>
      <c r="CS85" s="600">
        <f>IniBaseCC!CM87*CG85</f>
        <v>7452225.5124623524</v>
      </c>
      <c r="CT85" s="600">
        <f>IniBaseCC!CN87*CH85</f>
        <v>7743614.28876621</v>
      </c>
      <c r="CU85" s="600">
        <f>IniBaseCC!CO87*CI85</f>
        <v>7911990.9236978386</v>
      </c>
      <c r="CV85" s="601">
        <f>IniBaseCC!CP87*CJ85</f>
        <v>9923520.0915380809</v>
      </c>
      <c r="CW85" s="600">
        <f>IniBaseCC!CQ87*CK85</f>
        <v>10118891.329888841</v>
      </c>
      <c r="CX85" s="600">
        <f>IniBaseCC!CR87*CL85</f>
        <v>8708740.613389045</v>
      </c>
      <c r="CY85" s="600">
        <f>IniBaseCC!CS87*CM85</f>
        <v>9115801.1061714105</v>
      </c>
      <c r="CZ85" s="600">
        <f>IniBaseCC!CT87*CN85</f>
        <v>9786271.3522672541</v>
      </c>
      <c r="DA85" s="603">
        <f t="shared" si="27"/>
        <v>18336.76183241039</v>
      </c>
      <c r="DB85" s="600">
        <f t="shared" si="28"/>
        <v>13172.196119285289</v>
      </c>
      <c r="DC85" s="600">
        <f>IF(IniBaseCC!EI87&gt;IniBaseCC!EJ87,MIN((AdjBaseCC!DB85-(AdjBaseCC!$DG$1*(IniBaseCC!EI87-IniBaseCC!EJ87))),AdjBaseCC!CE85),MAX((AdjBaseCC!DB85-(AdjBaseCC!$DG$1*(IniBaseCC!EI87-IniBaseCC!EJ87))),AdjBaseCC!CE85))</f>
        <v>14494.606869833493</v>
      </c>
      <c r="DD85" s="600">
        <f>IF(IniBaseCC!EJ87&gt;IniBaseCC!EK87,MIN((AdjBaseCC!DC85-(AdjBaseCC!$DG$1*(IniBaseCC!EJ87-IniBaseCC!EK87))),AdjBaseCC!CF85),MAX((AdjBaseCC!DC85-(AdjBaseCC!$DG$1*(IniBaseCC!EJ87-IniBaseCC!EK87))),AdjBaseCC!CF85))</f>
        <v>11128.105970287181</v>
      </c>
      <c r="DE85" s="600">
        <f>IF(IniBaseCC!EK87&gt;IniBaseCC!EL87,MIN((AdjBaseCC!DD85-(AdjBaseCC!$DG$1*(IniBaseCC!EK87-IniBaseCC!EL87))),AdjBaseCC!CG85),MAX((AdjBaseCC!DD85-(AdjBaseCC!$DG$1*(IniBaseCC!EK87-IniBaseCC!EL87))),AdjBaseCC!CG85))</f>
        <v>11092.589992288915</v>
      </c>
      <c r="DF85" s="600">
        <f>IF(IniBaseCC!EL87&gt;IniBaseCC!EM87,MIN((AdjBaseCC!DE85-(AdjBaseCC!$DG$1*(IniBaseCC!EL87-IniBaseCC!EM87))),AdjBaseCC!CH85),MAX((AdjBaseCC!DE85-(AdjBaseCC!$DG$1*(IniBaseCC!EL87-IniBaseCC!EM87))),AdjBaseCC!CH85))</f>
        <v>10895.546671521617</v>
      </c>
      <c r="DG85" s="600">
        <f>IF(IniBaseCC!EM87&gt;IniBaseCC!EN87,MIN((AdjBaseCC!DF85-(AdjBaseCC!$DG$1*(IniBaseCC!EM87-IniBaseCC!EN87))),AdjBaseCC!CI85),MAX((AdjBaseCC!DF85-(AdjBaseCC!$DG$1*(IniBaseCC!EM87-IniBaseCC!EN87))),AdjBaseCC!CI85))</f>
        <v>10788.425251709601</v>
      </c>
      <c r="DH85" s="600">
        <f>IF(IniBaseCC!EN87&gt;IniBaseCC!EO87,MIN((AdjBaseCC!DG85-(AdjBaseCC!$DG$1*(IniBaseCC!EN87-IniBaseCC!EO87))),AdjBaseCC!CJ85),MAX((AdjBaseCC!DG85-(AdjBaseCC!$DG$1*(IniBaseCC!EN87-IniBaseCC!EO87))),AdjBaseCC!CJ85))</f>
        <v>14444.716290448443</v>
      </c>
      <c r="DI85" s="603">
        <f>IF(IniBaseCC!EO87&gt;IniBaseCC!EP87,MIN((AdjBaseCC!DH85-(AdjBaseCC!$DG$1*(IniBaseCC!EO87-IniBaseCC!EP87))),AdjBaseCC!CK85),MAX((AdjBaseCC!DH85-(AdjBaseCC!$DG$1*(IniBaseCC!EO87-IniBaseCC!EP87))),AdjBaseCC!CK85))</f>
        <v>14729.09946126469</v>
      </c>
      <c r="DJ85" s="600">
        <f>IF(IniBaseCC!EP87&gt;IniBaseCC!EQ87,MIN((AdjBaseCC!DI85-(AdjBaseCC!$DG$1*(IniBaseCC!EP87-IniBaseCC!EQ87))),AdjBaseCC!CL85),MAX((AdjBaseCC!DI85-(AdjBaseCC!$DG$1*(IniBaseCC!EP87-IniBaseCC!EQ87))),AdjBaseCC!CL85))</f>
        <v>14746.646878914304</v>
      </c>
      <c r="DK85" s="600">
        <f>IF(IniBaseCC!EQ87&gt;IniBaseCC!ER87,MIN((AdjBaseCC!DJ85-(AdjBaseCC!$DG$1*(IniBaseCC!EQ87-IniBaseCC!ER87))),AdjBaseCC!CM85),MAX((AdjBaseCC!DJ85-(AdjBaseCC!$DG$1*(IniBaseCC!EQ87-IniBaseCC!ER87))),AdjBaseCC!CM85))</f>
        <v>14763.569236479188</v>
      </c>
      <c r="DL85" s="600">
        <f>IF(IniBaseCC!ER87&gt;IniBaseCC!ES87,MIN((AdjBaseCC!DK85-(AdjBaseCC!$DG$1*(IniBaseCC!ER87-IniBaseCC!ES87))),AdjBaseCC!CN85),MAX((AdjBaseCC!DK85-(AdjBaseCC!$DG$1*(IniBaseCC!ER87-IniBaseCC!ES87))),AdjBaseCC!CN85))</f>
        <v>14779.899347614477</v>
      </c>
      <c r="DM85" s="603">
        <f>DA85*IniBaseCC!CJ87</f>
        <v>10616985.100965615</v>
      </c>
      <c r="DN85" s="600">
        <f>DB85*IniBaseCC!CJ87</f>
        <v>7626701.553066182</v>
      </c>
      <c r="DO85" s="600">
        <f>DC85*IniBaseCC!CK87</f>
        <v>7711130.8547514183</v>
      </c>
      <c r="DP85" s="600">
        <f>DD85*IniBaseCC!CL87</f>
        <v>6220611.237390534</v>
      </c>
      <c r="DQ85" s="600">
        <f>DE85*IniBaseCC!CM87</f>
        <v>6455887.3755121483</v>
      </c>
      <c r="DR85" s="600">
        <f>DF85*IniBaseCC!CN87</f>
        <v>6570014.6429275349</v>
      </c>
      <c r="DS85" s="600">
        <f>DG85*IniBaseCC!CO87</f>
        <v>6915380.5863458542</v>
      </c>
      <c r="DT85" s="600">
        <f>DH85*IniBaseCC!CP87</f>
        <v>9923520.0915380809</v>
      </c>
      <c r="DU85" s="603">
        <f>DI85*IniBaseCC!CQ87</f>
        <v>10118891.329888841</v>
      </c>
      <c r="DV85" s="600">
        <f>DJ85*IniBaseCC!CR87</f>
        <v>10318049.479204983</v>
      </c>
      <c r="DW85" s="600">
        <f>DK85*IniBaseCC!CS87</f>
        <v>10517207.628521124</v>
      </c>
      <c r="DX85" s="601">
        <f>DL85*IniBaseCC!CT87</f>
        <v>10716365.777837265</v>
      </c>
      <c r="DZ85" s="60" t="s">
        <v>80</v>
      </c>
      <c r="EA85" s="68">
        <f t="shared" si="29"/>
        <v>0.60021766203391713</v>
      </c>
      <c r="EB85" s="373">
        <f>IFERROR(AdjBaseCC!CO85/IniBaseCC!AA87,"")</f>
        <v>0.83115524485886783</v>
      </c>
      <c r="EC85" s="373">
        <f>IFERROR(AdjBaseCC!CP85/IniBaseCC!AB87,"")</f>
        <v>0.59364897253658389</v>
      </c>
      <c r="ED85" s="373">
        <f>IFERROR(AdjBaseCC!CQ85/IniBaseCC!AC87,"")</f>
        <v>0.61304549607238712</v>
      </c>
      <c r="EE85" s="373">
        <f>IFERROR(AdjBaseCC!CR85/IniBaseCC!AD87,"")</f>
        <v>0.48521451998205151</v>
      </c>
      <c r="EF85" s="373">
        <f>IFERROR(AdjBaseCC!CS85/IniBaseCC!AE87,"")</f>
        <v>0.63701351189080291</v>
      </c>
      <c r="EG85" s="373">
        <f>IFERROR(AdjBaseCC!CT85/IniBaseCC!AF87,"")</f>
        <v>0.67216580968776063</v>
      </c>
      <c r="EH85" s="374">
        <f t="shared" si="30"/>
        <v>0.67737693220826967</v>
      </c>
      <c r="EI85" s="373">
        <f>IFERROR(CU85/IniBaseCC!AG87,"")</f>
        <v>0.63916211209535212</v>
      </c>
      <c r="EJ85" s="373">
        <f>IFERROR(CW85/IniBaseCC!AI87,"")</f>
        <v>0.76945513991857661</v>
      </c>
      <c r="EK85" s="373">
        <f>IFERROR(CX85/IniBaseCC!AJ87,"")</f>
        <v>0.64271495636327602</v>
      </c>
      <c r="EL85" s="373">
        <f>IFERROR(CY85/IniBaseCC!AK87,"")</f>
        <v>0.65350316805289754</v>
      </c>
      <c r="EM85" s="375">
        <f>IFERROR(CZ85/IniBaseCC!AL87,"")</f>
        <v>0.68204928461124636</v>
      </c>
      <c r="FH85" s="196"/>
    </row>
    <row r="86" spans="1:164" s="118" customFormat="1" x14ac:dyDescent="0.25">
      <c r="A86" s="107">
        <v>89</v>
      </c>
      <c r="B86" s="60" t="s">
        <v>81</v>
      </c>
      <c r="C86" s="157">
        <v>404.23373190000001</v>
      </c>
      <c r="D86" s="158">
        <v>383.11983850000001</v>
      </c>
      <c r="E86" s="158">
        <v>410.12457439999997</v>
      </c>
      <c r="F86" s="158">
        <v>364.74669499999999</v>
      </c>
      <c r="G86" s="158">
        <v>410.07513060000002</v>
      </c>
      <c r="H86" s="158">
        <v>396.30086160000002</v>
      </c>
      <c r="I86" s="158">
        <v>409.76796350000001</v>
      </c>
      <c r="J86" s="158">
        <v>416.16969353887447</v>
      </c>
      <c r="K86" s="158">
        <v>354.94293973482053</v>
      </c>
      <c r="L86" s="157">
        <f t="shared" si="26"/>
        <v>388.78910385729159</v>
      </c>
      <c r="M86" s="158">
        <f t="shared" si="26"/>
        <v>387.66955954489003</v>
      </c>
      <c r="N86" s="159">
        <f t="shared" si="26"/>
        <v>386.55001523248848</v>
      </c>
      <c r="O86" s="158"/>
      <c r="P86" s="564">
        <f>INDEX(EquitySolution!$V$13:$BT$173,ROW(82:82),(1+EquitySolution!$CB$12))</f>
        <v>0.69566276730035215</v>
      </c>
      <c r="Q86" s="69">
        <f>INDEX(EquitySolution!$V$13:$BT$173,ROW(82:82),(1+EquitySolution!$CB$12))</f>
        <v>0.69566276730035215</v>
      </c>
      <c r="R86" s="300">
        <f>INDEX(EquitySolution!$V$13:$BT$173,ROW(82:82),(1+EquitySolution!$CB$12)+2)</f>
        <v>0.55000000000000004</v>
      </c>
      <c r="S86" s="300">
        <f>INDEX(EquitySolution!$V$13:$BT$173,ROW(82:82),(1+EquitySolution!$CB$12)+3)</f>
        <v>0.55000000000000004</v>
      </c>
      <c r="T86" s="300">
        <f>INDEX(EquitySolution!$V$13:$BT$173,ROW(82:82),(1+EquitySolution!$CB$12)+4)</f>
        <v>0.55000000000000004</v>
      </c>
      <c r="U86" s="300">
        <f>INDEX(EquitySolution!$V$13:$BT$173,ROW(82:82),(1+EquitySolution!$CB$12)+5)</f>
        <v>0.55000000000000004</v>
      </c>
      <c r="V86" s="2">
        <f>INDEX(EquitySolution!$V$13:$BT$173,ROW(82:82),(1+EquitySolution!$CB$12)+6)</f>
        <v>0.55000000000000004</v>
      </c>
      <c r="W86" s="2">
        <f>INDEX(EquitySolution!$V$13:$BT$173,ROW(82:82),(1+EquitySolution!$CB$12)+6)</f>
        <v>0.55000000000000004</v>
      </c>
      <c r="X86" s="2">
        <f>INDEX(EquitySolution!$V$13:$BT$173,ROW(82:82),(1+EquitySolution!$CB$12)+6)</f>
        <v>0.55000000000000004</v>
      </c>
      <c r="Y86" s="567">
        <f>INDEX(EquitySolution!$V$13:$BT$173,ROW(82:82),(1+EquitySolution!$CB$12)+7)</f>
        <v>0.55000000000000004</v>
      </c>
      <c r="Z86" s="372">
        <f>INDEX(EquitySolution!$V$13:$BT$173,ROW(82:82),(1+EquitySolution!$CB$12)+8)</f>
        <v>0.55000000000000004</v>
      </c>
      <c r="AA86" s="372">
        <f>INDEX(EquitySolution!$V$13:$BT$173,ROW(82:82),(1+EquitySolution!$CB$12)+9)</f>
        <v>0.55000000000000004</v>
      </c>
      <c r="AB86" s="371">
        <f>INDEX(EquitySolution!$V$13:$BT$173,ROW(82:82),(1+EquitySolution!$CB$12)+10)</f>
        <v>0.55000000000000004</v>
      </c>
      <c r="AS86" s="60" t="s">
        <v>81</v>
      </c>
      <c r="AT86" s="600">
        <v>0</v>
      </c>
      <c r="AU86" s="600">
        <f>MAX(-(AdjBaseCC!$BU$1),(IniBaseCC!DW88-AF$9+IniBaseCC!DK88-AdjBaseCC!AF$7))</f>
        <v>1591.1539567053987</v>
      </c>
      <c r="AV86" s="600">
        <f>MAX(-(AdjBaseCC!$BU$1),(IniBaseCC!DX88-AG$9+IniBaseCC!DL88-AdjBaseCC!AG$7))</f>
        <v>-2430.4406994201063</v>
      </c>
      <c r="AW86" s="600">
        <f>MAX(-(AdjBaseCC!$BU$1),(IniBaseCC!DY88-AH$9+IniBaseCC!DM88-AdjBaseCC!AH$7))</f>
        <v>-384.62478317194245</v>
      </c>
      <c r="AX86" s="600">
        <f>MAX(-(AdjBaseCC!$BU$1),(IniBaseCC!DZ88-AI$9+IniBaseCC!DN88-AdjBaseCC!AI$7))</f>
        <v>-1681.8304161721153</v>
      </c>
      <c r="AY86" s="600">
        <f>MAX(-(AdjBaseCC!$BU$1),(IniBaseCC!EA88-AJ$9+IniBaseCC!DO88-AdjBaseCC!AJ$7))</f>
        <v>-3092.1191506335449</v>
      </c>
      <c r="AZ86" s="600">
        <f>MAX(-(AdjBaseCC!$BU$1),(IniBaseCC!EB88-AK$9+IniBaseCC!DP88-AdjBaseCC!AK$7))</f>
        <v>-4000</v>
      </c>
      <c r="BA86" s="601">
        <f>MAX(-(AdjBaseCC!$BU$1),(IniBaseCC!EC88-AL$9+IniBaseCC!DQ88-AdjBaseCC!AL$7))</f>
        <v>-2905.9086577688172</v>
      </c>
      <c r="BB86" s="600">
        <f>MAX(-(AdjBaseCC!$BU$1),(IniBaseCC!ED88-AM$9+IniBaseCC!DR88-AdjBaseCC!AM$7))</f>
        <v>-4000</v>
      </c>
      <c r="BC86" s="600">
        <f>MAX(-(AdjBaseCC!$BU$1),(IniBaseCC!EE88-AN$9+IniBaseCC!DS88-AdjBaseCC!AN$7))</f>
        <v>-4000</v>
      </c>
      <c r="BD86" s="600">
        <f>MAX(-(AdjBaseCC!$BU$1),(IniBaseCC!EF88-AO$9+IniBaseCC!DT88-AdjBaseCC!AO$7))</f>
        <v>-4000</v>
      </c>
      <c r="BE86" s="601">
        <f>MAX(-(AdjBaseCC!$BU$1),(IniBaseCC!EG88-AP$9+IniBaseCC!DU88-AdjBaseCC!AP$7))</f>
        <v>-4000</v>
      </c>
      <c r="BF86" s="600">
        <f>MAX((AdjBaseCC!AF$7+AdjBaseCC!AF$9)*IniBaseCC!CJ88-IniBaseCC!AA88,0)</f>
        <v>0</v>
      </c>
      <c r="BG86" s="600">
        <f>MAX((AdjBaseCC!AG$7+AdjBaseCC!AG$9)*IniBaseCC!CK88-IniBaseCC!AB88,0)</f>
        <v>3565456.5060492977</v>
      </c>
      <c r="BH86" s="600">
        <f>MAX((AdjBaseCC!AH$7+AdjBaseCC!AH$9)*IniBaseCC!CL88-IniBaseCC!AC88,0)</f>
        <v>588091.2934698984</v>
      </c>
      <c r="BI86" s="600">
        <f>MAX((AdjBaseCC!AI$7+AdjBaseCC!AI$9)*IniBaseCC!CM88-IniBaseCC!AD88,0)</f>
        <v>2704383.3092047647</v>
      </c>
      <c r="BJ86" s="600">
        <f>MAX((AdjBaseCC!AJ$7+AdjBaseCC!AJ$9)*IniBaseCC!CN88-IniBaseCC!AE88,0)</f>
        <v>5055614.8112858459</v>
      </c>
      <c r="BK86" s="600">
        <f>MAX((AdjBaseCC!AK$7+AdjBaseCC!AK$9)*IniBaseCC!CO88-IniBaseCC!AF88,0)</f>
        <v>6820795.3196372241</v>
      </c>
      <c r="BL86" s="600">
        <f>MAX((AdjBaseCC!AL$7+AdjBaseCC!AL$9)*IniBaseCC!CP88-IniBaseCC!AG88,0)</f>
        <v>4931326.9922336861</v>
      </c>
      <c r="BM86" s="600">
        <f>MAX((AdjBaseCC!AM$7+AdjBaseCC!AM$9)*IniBaseCC!CQ88-IniBaseCC!AH88,0)</f>
        <v>10981099.722270511</v>
      </c>
      <c r="BN86" s="603">
        <f>MAX((AdjBaseCC!AN$7+AdjBaseCC!AN$9)*IniBaseCC!CR88-IniBaseCC!AI88,0)</f>
        <v>11314489.835955866</v>
      </c>
      <c r="BO86" s="600">
        <f>MAX((AdjBaseCC!AO$7+AdjBaseCC!AO$9)*IniBaseCC!CS88-IniBaseCC!AJ88,0)</f>
        <v>11647879.949641176</v>
      </c>
      <c r="BP86" s="600">
        <f>MAX((AdjBaseCC!AP$7+AdjBaseCC!AP$9)*IniBaseCC!CT88-IniBaseCC!AK88,0)</f>
        <v>11981270.063326493</v>
      </c>
      <c r="BQ86" s="600">
        <f>MAX((AdjBaseCC!AQ$7+AdjBaseCC!AQ$9)*IniBaseCC!CU88-IniBaseCC!AL88,0)</f>
        <v>12314660.177011773</v>
      </c>
      <c r="BR86" s="603">
        <f>IFERROR(BF86/SUM(BF$5:BF$182)*BR$4/IniBaseCC!CK88,0)</f>
        <v>0</v>
      </c>
      <c r="BS86" s="600">
        <f>IFERROR(BG86/SUM(BG$5:BG$182)*BS$4/IniBaseCC!CL88,0)</f>
        <v>974.65888916522169</v>
      </c>
      <c r="BT86" s="600">
        <f>IFERROR(BH86/SUM(BH$5:BH$182)*BT$4/IniBaseCC!CM88,0)</f>
        <v>328.91592766263739</v>
      </c>
      <c r="BU86" s="600">
        <f>IFERROR(BI86/SUM(BI$5:BI$182)*BU$4/IniBaseCC!CN88,0)</f>
        <v>450.39981462586712</v>
      </c>
      <c r="BV86" s="600">
        <f>IFERROR(BJ86/SUM(BJ$5:BJ$182)*BV$4/IniBaseCC!CO88,0)</f>
        <v>646.30033784236593</v>
      </c>
      <c r="BW86" s="600">
        <f>IFERROR(BK86/SUM(BK$5:BK$182)*BW$4/IniBaseCC!CP88,0)</f>
        <v>1072.6471425197185</v>
      </c>
      <c r="BX86" s="600">
        <f>IFERROR(BL86/SUM(BL$5:BL$182)*BX$4/IniBaseCC!CQ88,0)</f>
        <v>127.98667973668036</v>
      </c>
      <c r="BY86" s="603">
        <f>IFERROR(BM86/SUM(BM$5:BM$182)*BY$4/IniBaseCC!CR88,0)</f>
        <v>205.95848251913444</v>
      </c>
      <c r="BZ86" s="600">
        <f>IFERROR(BN86/SUM(BN$5:BN$182)*BZ$4/IniBaseCC!CS88,0)</f>
        <v>1838.0597372131708</v>
      </c>
      <c r="CA86" s="600">
        <f>IFERROR(BO86/SUM(BO$5:BO$182)*CA$4/IniBaseCC!CT88,0)</f>
        <v>1765.0879592048054</v>
      </c>
      <c r="CB86" s="600">
        <f>IFERROR(BP86/SUM(BP$5:BP$182)*CB$4/IniBaseCC!CU88,0)</f>
        <v>1459.250160646186</v>
      </c>
      <c r="CC86" s="603">
        <f>(IniBaseCC!CW88+AT86)*P86</f>
        <v>16656.000433864345</v>
      </c>
      <c r="CD86" s="600">
        <f>((IniBaseCC!CX88+AU86)-(BR86/Q86))*Q86</f>
        <v>17762.906998586925</v>
      </c>
      <c r="CE86" s="600">
        <f>((IniBaseCC!CY88+AV86)-(BS86/R86))*R86</f>
        <v>11456.628538641655</v>
      </c>
      <c r="CF86" s="600">
        <f>((IniBaseCC!CZ88+AW86)-(BT86/S86))*S86</f>
        <v>13289.997349571893</v>
      </c>
      <c r="CG86" s="600">
        <f>((IniBaseCC!DA88+AX86)-(BU86/T86))*T86</f>
        <v>12502.425839658868</v>
      </c>
      <c r="CH86" s="600">
        <f>((IniBaseCC!DB88+AY86)-(BV86/U86))*U86</f>
        <v>11979.501291466138</v>
      </c>
      <c r="CI86" s="600">
        <f>((IniBaseCC!DC88+AZ86)-(BW86/V86))*V86</f>
        <v>11290.999552839787</v>
      </c>
      <c r="CJ86" s="601">
        <f>((IniBaseCC!DD88+BA86)-(BX86/W86))*W86</f>
        <v>13086.110838676141</v>
      </c>
      <c r="CK86" s="600">
        <f>((IniBaseCC!DE88+BB86)-(BY86/Y86))*Y86</f>
        <v>12527.086316799547</v>
      </c>
      <c r="CL86" s="600">
        <f>((IniBaseCC!DF88+BC86)-(BZ86/Z86))*Z86</f>
        <v>11100.323938856871</v>
      </c>
      <c r="CM86" s="600">
        <f>((IniBaseCC!DG88+BD86)-(CA86/AA86))*AA86</f>
        <v>11371.320176289577</v>
      </c>
      <c r="CN86" s="601">
        <f>((IniBaseCC!DH88+BE86)-(CB86/AB86))*AB86</f>
        <v>11868.252000459339</v>
      </c>
      <c r="CO86" s="600">
        <f>CC86*IniBaseCC!CJ88</f>
        <v>24567600.63994991</v>
      </c>
      <c r="CP86" s="600">
        <f>IniBaseCC!CJ88*CD86</f>
        <v>26200287.822915714</v>
      </c>
      <c r="CQ86" s="600">
        <f>IniBaseCC!CK88*CE86</f>
        <v>16806874.066187307</v>
      </c>
      <c r="CR86" s="600">
        <f>IniBaseCC!CL88*CF86</f>
        <v>20320405.947495423</v>
      </c>
      <c r="CS86" s="600">
        <f>IniBaseCC!CM88*CG86</f>
        <v>20103900.75017146</v>
      </c>
      <c r="CT86" s="600">
        <f>IniBaseCC!CN88*CH86</f>
        <v>19586484.611547135</v>
      </c>
      <c r="CU86" s="600">
        <f>IniBaseCC!CO88*CI86</f>
        <v>19047916.245640721</v>
      </c>
      <c r="CV86" s="601">
        <f>IniBaseCC!CP88*CJ86</f>
        <v>22207130.09323341</v>
      </c>
      <c r="CW86" s="600">
        <f>IniBaseCC!CQ88*CK86</f>
        <v>23538395.189266346</v>
      </c>
      <c r="CX86" s="600">
        <f>IniBaseCC!CR88*CL86</f>
        <v>21242714.941335972</v>
      </c>
      <c r="CY86" s="600">
        <f>IniBaseCC!CS88*CM86</f>
        <v>22155931.492196262</v>
      </c>
      <c r="CZ86" s="600">
        <f>IniBaseCC!CT88*CN86</f>
        <v>23536010.793355878</v>
      </c>
      <c r="DA86" s="603">
        <f t="shared" si="27"/>
        <v>16656.000433864345</v>
      </c>
      <c r="DB86" s="600">
        <f t="shared" si="28"/>
        <v>17762.906998586925</v>
      </c>
      <c r="DC86" s="600">
        <f>IF(IniBaseCC!EI88&gt;IniBaseCC!EJ88,MIN((AdjBaseCC!DB86-(AdjBaseCC!$DG$1*(IniBaseCC!EI88-IniBaseCC!EJ88))),AdjBaseCC!CE86),MAX((AdjBaseCC!DB86-(AdjBaseCC!$DG$1*(IniBaseCC!EI88-IniBaseCC!EJ88))),AdjBaseCC!CE86))</f>
        <v>11456.628538641655</v>
      </c>
      <c r="DD86" s="600">
        <f>IF(IniBaseCC!EJ88&gt;IniBaseCC!EK88,MIN((AdjBaseCC!DC86-(AdjBaseCC!$DG$1*(IniBaseCC!EJ88-IniBaseCC!EK88))),AdjBaseCC!CF86),MAX((AdjBaseCC!DC86-(AdjBaseCC!$DG$1*(IniBaseCC!EJ88-IniBaseCC!EK88))),AdjBaseCC!CF86))</f>
        <v>13289.997349571893</v>
      </c>
      <c r="DE86" s="600">
        <f>IF(IniBaseCC!EK88&gt;IniBaseCC!EL88,MIN((AdjBaseCC!DD86-(AdjBaseCC!$DG$1*(IniBaseCC!EK88-IniBaseCC!EL88))),AdjBaseCC!CG86),MAX((AdjBaseCC!DD86-(AdjBaseCC!$DG$1*(IniBaseCC!EK88-IniBaseCC!EL88))),AdjBaseCC!CG86))</f>
        <v>12502.425839658868</v>
      </c>
      <c r="DF86" s="600">
        <f>IF(IniBaseCC!EL88&gt;IniBaseCC!EM88,MIN((AdjBaseCC!DE86-(AdjBaseCC!$DG$1*(IniBaseCC!EL88-IniBaseCC!EM88))),AdjBaseCC!CH86),MAX((AdjBaseCC!DE86-(AdjBaseCC!$DG$1*(IniBaseCC!EL88-IniBaseCC!EM88))),AdjBaseCC!CH86))</f>
        <v>11979.501291466138</v>
      </c>
      <c r="DG86" s="600">
        <f>IF(IniBaseCC!EM88&gt;IniBaseCC!EN88,MIN((AdjBaseCC!DF86-(AdjBaseCC!$DG$1*(IniBaseCC!EM88-IniBaseCC!EN88))),AdjBaseCC!CI86),MAX((AdjBaseCC!DF86-(AdjBaseCC!$DG$1*(IniBaseCC!EM88-IniBaseCC!EN88))),AdjBaseCC!CI86))</f>
        <v>11290.999552839787</v>
      </c>
      <c r="DH86" s="600">
        <f>IF(IniBaseCC!EN88&gt;IniBaseCC!EO88,MIN((AdjBaseCC!DG86-(AdjBaseCC!$DG$1*(IniBaseCC!EN88-IniBaseCC!EO88))),AdjBaseCC!CJ86),MAX((AdjBaseCC!DG86-(AdjBaseCC!$DG$1*(IniBaseCC!EN88-IniBaseCC!EO88))),AdjBaseCC!CJ86))</f>
        <v>13086.110838676141</v>
      </c>
      <c r="DI86" s="603">
        <f>IF(IniBaseCC!EO88&gt;IniBaseCC!EP88,MIN((AdjBaseCC!DH86-(AdjBaseCC!$DG$1*(IniBaseCC!EO88-IniBaseCC!EP88))),AdjBaseCC!CK86),MAX((AdjBaseCC!DH86-(AdjBaseCC!$DG$1*(IniBaseCC!EO88-IniBaseCC!EP88))),AdjBaseCC!CK86))</f>
        <v>12527.086316799547</v>
      </c>
      <c r="DJ86" s="600">
        <f>IF(IniBaseCC!EP88&gt;IniBaseCC!EQ88,MIN((AdjBaseCC!DI86-(AdjBaseCC!$DG$1*(IniBaseCC!EP88-IniBaseCC!EQ88))),AdjBaseCC!CL86),MAX((AdjBaseCC!DI86-(AdjBaseCC!$DG$1*(IniBaseCC!EP88-IniBaseCC!EQ88))),AdjBaseCC!CL86))</f>
        <v>12546.701407667799</v>
      </c>
      <c r="DK86" s="600">
        <f>IF(IniBaseCC!EQ88&gt;IniBaseCC!ER88,MIN((AdjBaseCC!DJ86-(AdjBaseCC!$DG$1*(IniBaseCC!EQ88-IniBaseCC!ER88))),AdjBaseCC!CM86),MAX((AdjBaseCC!DJ86-(AdjBaseCC!$DG$1*(IniBaseCC!EQ88-IniBaseCC!ER88))),AdjBaseCC!CM86))</f>
        <v>12565.617785448751</v>
      </c>
      <c r="DL86" s="600">
        <f>IF(IniBaseCC!ER88&gt;IniBaseCC!ES88,MIN((AdjBaseCC!DK86-(AdjBaseCC!$DG$1*(IniBaseCC!ER88-IniBaseCC!ES88))),AdjBaseCC!CN86),MAX((AdjBaseCC!DK86-(AdjBaseCC!$DG$1*(IniBaseCC!ER88-IniBaseCC!ES88))),AdjBaseCC!CN86))</f>
        <v>12583.872130344585</v>
      </c>
      <c r="DM86" s="603">
        <f>DA86*IniBaseCC!CJ88</f>
        <v>24567600.63994991</v>
      </c>
      <c r="DN86" s="600">
        <f>DB86*IniBaseCC!CJ88</f>
        <v>26200287.822915714</v>
      </c>
      <c r="DO86" s="600">
        <f>DC86*IniBaseCC!CK88</f>
        <v>16806874.066187307</v>
      </c>
      <c r="DP86" s="600">
        <f>DD86*IniBaseCC!CL88</f>
        <v>20320405.947495423</v>
      </c>
      <c r="DQ86" s="600">
        <f>DE86*IniBaseCC!CM88</f>
        <v>20103900.75017146</v>
      </c>
      <c r="DR86" s="600">
        <f>DF86*IniBaseCC!CN88</f>
        <v>19586484.611547135</v>
      </c>
      <c r="DS86" s="600">
        <f>DG86*IniBaseCC!CO88</f>
        <v>19047916.245640721</v>
      </c>
      <c r="DT86" s="600">
        <f>DH86*IniBaseCC!CP88</f>
        <v>22207130.09323341</v>
      </c>
      <c r="DU86" s="603">
        <f>DI86*IniBaseCC!CQ88</f>
        <v>23538395.189266346</v>
      </c>
      <c r="DV86" s="600">
        <f>DJ86*IniBaseCC!CR88</f>
        <v>24010650.763458088</v>
      </c>
      <c r="DW86" s="600">
        <f>DK86*IniBaseCC!CS88</f>
        <v>24482906.337649826</v>
      </c>
      <c r="DX86" s="601">
        <f>DL86*IniBaseCC!CT88</f>
        <v>24955161.911841568</v>
      </c>
      <c r="DZ86" s="60" t="s">
        <v>81</v>
      </c>
      <c r="EA86" s="68">
        <f t="shared" si="29"/>
        <v>0.54739045895037042</v>
      </c>
      <c r="EB86" s="373">
        <f>IFERROR(AdjBaseCC!CO86/IniBaseCC!AA88,"")</f>
        <v>0.63263383874949652</v>
      </c>
      <c r="EC86" s="373">
        <f>IFERROR(AdjBaseCC!CP86/IniBaseCC!AB88,"")</f>
        <v>0.76278086652514177</v>
      </c>
      <c r="ED86" s="373">
        <f>IFERROR(AdjBaseCC!CQ86/IniBaseCC!AC88,"")</f>
        <v>0.42999489145220721</v>
      </c>
      <c r="EE86" s="373">
        <f>IFERROR(AdjBaseCC!CR86/IniBaseCC!AD88,"")</f>
        <v>0.52033727699871524</v>
      </c>
      <c r="EF86" s="373">
        <f>IFERROR(AdjBaseCC!CS86/IniBaseCC!AE88,"")</f>
        <v>0.51990559183080753</v>
      </c>
      <c r="EG86" s="373">
        <f>IFERROR(AdjBaseCC!CT86/IniBaseCC!AF88,"")</f>
        <v>0.50393366794498062</v>
      </c>
      <c r="EH86" s="374">
        <f t="shared" si="30"/>
        <v>0.50258699290888897</v>
      </c>
      <c r="EI86" s="373">
        <f>IFERROR(CU86/IniBaseCC!AG88,"")</f>
        <v>0.45699919843986009</v>
      </c>
      <c r="EJ86" s="373">
        <f>IFERROR(CW86/IniBaseCC!AI88,"")</f>
        <v>0.5582872406213466</v>
      </c>
      <c r="EK86" s="373">
        <f>IFERROR(CX86/IniBaseCC!AJ88,"")</f>
        <v>0.48926317600359526</v>
      </c>
      <c r="EL86" s="373">
        <f>IFERROR(CY86/IniBaseCC!AK88,"")</f>
        <v>0.49594983349360883</v>
      </c>
      <c r="EM86" s="375">
        <f>IFERROR(CZ86/IniBaseCC!AL88,"")</f>
        <v>0.51243551598603376</v>
      </c>
      <c r="FH86" s="196"/>
    </row>
    <row r="87" spans="1:164" s="118" customFormat="1" x14ac:dyDescent="0.25">
      <c r="A87" s="107">
        <v>90</v>
      </c>
      <c r="B87" s="60" t="s">
        <v>82</v>
      </c>
      <c r="C87" s="157">
        <v>34.77976795</v>
      </c>
      <c r="D87" s="158">
        <v>41.710501950000001</v>
      </c>
      <c r="E87" s="158">
        <v>44.246485470000003</v>
      </c>
      <c r="F87" s="158">
        <v>26.375300670000001</v>
      </c>
      <c r="G87" s="158">
        <v>38.084328730000003</v>
      </c>
      <c r="H87" s="158">
        <v>37.168708969999997</v>
      </c>
      <c r="I87" s="158">
        <v>34.042820949999999</v>
      </c>
      <c r="J87" s="158">
        <v>41.628211540342221</v>
      </c>
      <c r="K87" s="158">
        <v>54.973192245142101</v>
      </c>
      <c r="L87" s="157">
        <f t="shared" si="26"/>
        <v>45.132666376019642</v>
      </c>
      <c r="M87" s="158">
        <f t="shared" si="26"/>
        <v>46.314548129546438</v>
      </c>
      <c r="N87" s="159">
        <f t="shared" si="26"/>
        <v>47.496429883073233</v>
      </c>
      <c r="O87" s="158"/>
      <c r="P87" s="564">
        <f>INDEX(EquitySolution!$V$13:$BT$173,ROW(83:83),(1+EquitySolution!$CB$12))</f>
        <v>0.97591099366143097</v>
      </c>
      <c r="Q87" s="69">
        <f>INDEX(EquitySolution!$V$13:$BT$173,ROW(83:83),(1+EquitySolution!$CB$12))</f>
        <v>0.97591099366143097</v>
      </c>
      <c r="R87" s="300">
        <f>INDEX(EquitySolution!$V$13:$BT$173,ROW(83:83),(1+EquitySolution!$CB$12)+2)</f>
        <v>0.98</v>
      </c>
      <c r="S87" s="300">
        <f>INDEX(EquitySolution!$V$13:$BT$173,ROW(83:83),(1+EquitySolution!$CB$12)+3)</f>
        <v>0.97912591950959516</v>
      </c>
      <c r="T87" s="300">
        <f>INDEX(EquitySolution!$V$13:$BT$173,ROW(83:83),(1+EquitySolution!$CB$12)+4)</f>
        <v>0.97785678292182932</v>
      </c>
      <c r="U87" s="300">
        <f>INDEX(EquitySolution!$V$13:$BT$173,ROW(83:83),(1+EquitySolution!$CB$12)+5)</f>
        <v>0.98</v>
      </c>
      <c r="V87" s="2">
        <f>INDEX(EquitySolution!$V$13:$BT$173,ROW(83:83),(1+EquitySolution!$CB$12)+6)</f>
        <v>0.98</v>
      </c>
      <c r="W87" s="2">
        <f>INDEX(EquitySolution!$V$13:$BT$173,ROW(83:83),(1+EquitySolution!$CB$12)+6)</f>
        <v>0.98</v>
      </c>
      <c r="X87" s="2">
        <f>INDEX(EquitySolution!$V$13:$BT$173,ROW(83:83),(1+EquitySolution!$CB$12)+6)</f>
        <v>0.98</v>
      </c>
      <c r="Y87" s="567">
        <f>INDEX(EquitySolution!$V$13:$BT$173,ROW(83:83),(1+EquitySolution!$CB$12)+7)</f>
        <v>0.98</v>
      </c>
      <c r="Z87" s="372">
        <f>INDEX(EquitySolution!$V$13:$BT$173,ROW(83:83),(1+EquitySolution!$CB$12)+8)</f>
        <v>0.98</v>
      </c>
      <c r="AA87" s="372">
        <f>INDEX(EquitySolution!$V$13:$BT$173,ROW(83:83),(1+EquitySolution!$CB$12)+9)</f>
        <v>0.98</v>
      </c>
      <c r="AB87" s="371">
        <f>INDEX(EquitySolution!$V$13:$BT$173,ROW(83:83),(1+EquitySolution!$CB$12)+10)</f>
        <v>0.97248858714011233</v>
      </c>
      <c r="AS87" s="60" t="s">
        <v>82</v>
      </c>
      <c r="AT87" s="600">
        <v>0</v>
      </c>
      <c r="AU87" s="600">
        <f>MAX(-(AdjBaseCC!$BU$1),(IniBaseCC!DW89-AF$9+IniBaseCC!DK89-AdjBaseCC!AF$7))</f>
        <v>9686.6197209272104</v>
      </c>
      <c r="AV87" s="600">
        <f>MAX(-(AdjBaseCC!$BU$1),(IniBaseCC!DX89-AG$9+IniBaseCC!DL89-AdjBaseCC!AG$7))</f>
        <v>11736.893403693928</v>
      </c>
      <c r="AW87" s="600">
        <f>MAX(-(AdjBaseCC!$BU$1),(IniBaseCC!DY89-AH$9+IniBaseCC!DM89-AdjBaseCC!AH$7))</f>
        <v>12718.071875085869</v>
      </c>
      <c r="AX87" s="600">
        <f>MAX(-(AdjBaseCC!$BU$1),(IniBaseCC!DZ89-AI$9+IniBaseCC!DN89-AdjBaseCC!AI$7))</f>
        <v>17235.286615855246</v>
      </c>
      <c r="AY87" s="600">
        <f>MAX(-(AdjBaseCC!$BU$1),(IniBaseCC!EA89-AJ$9+IniBaseCC!DO89-AdjBaseCC!AJ$7))</f>
        <v>18982.09679036701</v>
      </c>
      <c r="AZ87" s="600">
        <f>MAX(-(AdjBaseCC!$BU$1),(IniBaseCC!EB89-AK$9+IniBaseCC!DP89-AdjBaseCC!AK$7))</f>
        <v>18072.389715348447</v>
      </c>
      <c r="BA87" s="601">
        <f>MAX(-(AdjBaseCC!$BU$1),(IniBaseCC!EC89-AL$9+IniBaseCC!DQ89-AdjBaseCC!AL$7))</f>
        <v>14586.649667847818</v>
      </c>
      <c r="BB87" s="600">
        <f>MAX(-(AdjBaseCC!$BU$1),(IniBaseCC!ED89-AM$9+IniBaseCC!DR89-AdjBaseCC!AM$7))</f>
        <v>12182.788626123165</v>
      </c>
      <c r="BC87" s="600">
        <f>MAX(-(AdjBaseCC!$BU$1),(IniBaseCC!EE89-AN$9+IniBaseCC!DS89-AdjBaseCC!AN$7))</f>
        <v>12321.936458538166</v>
      </c>
      <c r="BD87" s="600">
        <f>MAX(-(AdjBaseCC!$BU$1),(IniBaseCC!EF89-AO$9+IniBaseCC!DT89-AdjBaseCC!AO$7))</f>
        <v>12456.127678096735</v>
      </c>
      <c r="BE87" s="601">
        <f>MAX(-(AdjBaseCC!$BU$1),(IniBaseCC!EG89-AP$9+IniBaseCC!DU89-AdjBaseCC!AP$7))</f>
        <v>12585.622491119642</v>
      </c>
      <c r="BF87" s="600">
        <f>MAX((AdjBaseCC!AF$7+AdjBaseCC!AF$9)*IniBaseCC!CJ89-IniBaseCC!AA89,0)</f>
        <v>0</v>
      </c>
      <c r="BG87" s="600">
        <f>MAX((AdjBaseCC!AG$7+AdjBaseCC!AG$9)*IniBaseCC!CK89-IniBaseCC!AB89,0)</f>
        <v>0</v>
      </c>
      <c r="BH87" s="600">
        <f>MAX((AdjBaseCC!AH$7+AdjBaseCC!AH$9)*IniBaseCC!CL89-IniBaseCC!AC89,0)</f>
        <v>0</v>
      </c>
      <c r="BI87" s="600">
        <f>MAX((AdjBaseCC!AI$7+AdjBaseCC!AI$9)*IniBaseCC!CM89-IniBaseCC!AD89,0)</f>
        <v>0</v>
      </c>
      <c r="BJ87" s="600">
        <f>MAX((AdjBaseCC!AJ$7+AdjBaseCC!AJ$9)*IniBaseCC!CN89-IniBaseCC!AE89,0)</f>
        <v>0</v>
      </c>
      <c r="BK87" s="600">
        <f>MAX((AdjBaseCC!AK$7+AdjBaseCC!AK$9)*IniBaseCC!CO89-IniBaseCC!AF89,0)</f>
        <v>0</v>
      </c>
      <c r="BL87" s="600">
        <f>MAX((AdjBaseCC!AL$7+AdjBaseCC!AL$9)*IniBaseCC!CP89-IniBaseCC!AG89,0)</f>
        <v>0</v>
      </c>
      <c r="BM87" s="600">
        <f>MAX((AdjBaseCC!AM$7+AdjBaseCC!AM$9)*IniBaseCC!CQ89-IniBaseCC!AH89,0)</f>
        <v>0</v>
      </c>
      <c r="BN87" s="603">
        <f>MAX((AdjBaseCC!AN$7+AdjBaseCC!AN$9)*IniBaseCC!CR89-IniBaseCC!AI89,0)</f>
        <v>0</v>
      </c>
      <c r="BO87" s="600">
        <f>MAX((AdjBaseCC!AO$7+AdjBaseCC!AO$9)*IniBaseCC!CS89-IniBaseCC!AJ89,0)</f>
        <v>0</v>
      </c>
      <c r="BP87" s="600">
        <f>MAX((AdjBaseCC!AP$7+AdjBaseCC!AP$9)*IniBaseCC!CT89-IniBaseCC!AK89,0)</f>
        <v>0</v>
      </c>
      <c r="BQ87" s="600">
        <f>MAX((AdjBaseCC!AQ$7+AdjBaseCC!AQ$9)*IniBaseCC!CU89-IniBaseCC!AL89,0)</f>
        <v>0</v>
      </c>
      <c r="BR87" s="603">
        <f>IFERROR(BF87/SUM(BF$5:BF$182)*BR$4/IniBaseCC!CK89,0)</f>
        <v>0</v>
      </c>
      <c r="BS87" s="600">
        <f>IFERROR(BG87/SUM(BG$5:BG$182)*BS$4/IniBaseCC!CL89,0)</f>
        <v>0</v>
      </c>
      <c r="BT87" s="600">
        <f>IFERROR(BH87/SUM(BH$5:BH$182)*BT$4/IniBaseCC!CM89,0)</f>
        <v>0</v>
      </c>
      <c r="BU87" s="600">
        <f>IFERROR(BI87/SUM(BI$5:BI$182)*BU$4/IniBaseCC!CN89,0)</f>
        <v>0</v>
      </c>
      <c r="BV87" s="600">
        <f>IFERROR(BJ87/SUM(BJ$5:BJ$182)*BV$4/IniBaseCC!CO89,0)</f>
        <v>0</v>
      </c>
      <c r="BW87" s="600">
        <f>IFERROR(BK87/SUM(BK$5:BK$182)*BW$4/IniBaseCC!CP89,0)</f>
        <v>0</v>
      </c>
      <c r="BX87" s="600">
        <f>IFERROR(BL87/SUM(BL$5:BL$182)*BX$4/IniBaseCC!CQ89,0)</f>
        <v>0</v>
      </c>
      <c r="BY87" s="603">
        <f>IFERROR(BM87/SUM(BM$5:BM$182)*BY$4/IniBaseCC!CR89,0)</f>
        <v>0</v>
      </c>
      <c r="BZ87" s="600">
        <f>IFERROR(BN87/SUM(BN$5:BN$182)*BZ$4/IniBaseCC!CS89,0)</f>
        <v>0</v>
      </c>
      <c r="CA87" s="600">
        <f>IFERROR(BO87/SUM(BO$5:BO$182)*CA$4/IniBaseCC!CT89,0)</f>
        <v>0</v>
      </c>
      <c r="CB87" s="600">
        <f>IFERROR(BP87/SUM(BP$5:BP$182)*CB$4/IniBaseCC!CU89,0)</f>
        <v>0</v>
      </c>
      <c r="CC87" s="603">
        <f>(IniBaseCC!CW89+AT87)*P87</f>
        <v>23365.881714379266</v>
      </c>
      <c r="CD87" s="600">
        <f>((IniBaseCC!CX89+AU87)-(BR87/Q87))*Q87</f>
        <v>32819.160391449761</v>
      </c>
      <c r="CE87" s="600">
        <f>((IniBaseCC!CY89+AV87)-(BS87/R87))*R87</f>
        <v>36034.281383325819</v>
      </c>
      <c r="CF87" s="600">
        <f>((IniBaseCC!CZ89+AW87)-(BT87/S87))*S87</f>
        <v>37073.973523196873</v>
      </c>
      <c r="CG87" s="600">
        <f>((IniBaseCC!DA89+AX87)-(BU87/T87))*T87</f>
        <v>41527.337428632592</v>
      </c>
      <c r="CH87" s="600">
        <f>((IniBaseCC!DB89+AY87)-(BV87/U87))*U87</f>
        <v>44129.614525312056</v>
      </c>
      <c r="CI87" s="600">
        <f>((IniBaseCC!DC89+AZ87)-(BW87/V87))*V87</f>
        <v>43660.712396409326</v>
      </c>
      <c r="CJ87" s="601">
        <f>((IniBaseCC!DD89+BA87)-(BX87/W87))*W87</f>
        <v>40687.826373730779</v>
      </c>
      <c r="CK87" s="600">
        <f>((IniBaseCC!DE89+BB87)-(BY87/Y87))*Y87</f>
        <v>38547.103586932164</v>
      </c>
      <c r="CL87" s="600">
        <f>((IniBaseCC!DF89+BC87)-(BZ87/Z87))*Z87</f>
        <v>39049.345006728567</v>
      </c>
      <c r="CM87" s="600">
        <f>((IniBaseCC!DG89+BD87)-(CA87/AA87))*AA87</f>
        <v>39533.695984142971</v>
      </c>
      <c r="CN87" s="601">
        <f>((IniBaseCC!DH89+BE87)-(CB87/AB87))*AB87</f>
        <v>39694.499031883308</v>
      </c>
      <c r="CO87" s="600">
        <f>CC87*IniBaseCC!CJ89</f>
        <v>10491280.88975629</v>
      </c>
      <c r="CP87" s="600">
        <f>IniBaseCC!CJ89*CD87</f>
        <v>14735803.015760943</v>
      </c>
      <c r="CQ87" s="600">
        <f>IniBaseCC!CK89*CE87</f>
        <v>14774055.367163585</v>
      </c>
      <c r="CR87" s="600">
        <f>IniBaseCC!CL89*CF87</f>
        <v>14792515.435755553</v>
      </c>
      <c r="CS87" s="600">
        <f>IniBaseCC!CM89*CG87</f>
        <v>15946497.572594915</v>
      </c>
      <c r="CT87" s="600">
        <f>IniBaseCC!CN89*CH87</f>
        <v>15974920.458162963</v>
      </c>
      <c r="CU87" s="600">
        <f>IniBaseCC!CO89*CI87</f>
        <v>16853034.985013999</v>
      </c>
      <c r="CV87" s="601">
        <f>IniBaseCC!CP89*CJ87</f>
        <v>17088887.076966926</v>
      </c>
      <c r="CW87" s="600">
        <f>IniBaseCC!CQ89*CK87</f>
        <v>17847308.960749593</v>
      </c>
      <c r="CX87" s="600">
        <f>IniBaseCC!CR89*CL87</f>
        <v>18413753.833823152</v>
      </c>
      <c r="CY87" s="600">
        <f>IniBaseCC!CS89*CM87</f>
        <v>18980198.706896707</v>
      </c>
      <c r="CZ87" s="600">
        <f>IniBaseCC!CT89*CN87</f>
        <v>19396824.284098603</v>
      </c>
      <c r="DA87" s="603">
        <f t="shared" si="27"/>
        <v>23365.881714379266</v>
      </c>
      <c r="DB87" s="600">
        <f t="shared" si="28"/>
        <v>32819.160391449761</v>
      </c>
      <c r="DC87" s="600">
        <f>IF(IniBaseCC!EI89&gt;IniBaseCC!EJ89,MIN((AdjBaseCC!DB87-(AdjBaseCC!$DG$1*(IniBaseCC!EI89-IniBaseCC!EJ89))),AdjBaseCC!CE87),MAX((AdjBaseCC!DB87-(AdjBaseCC!$DG$1*(IniBaseCC!EI89-IniBaseCC!EJ89))),AdjBaseCC!CE87))</f>
        <v>36034.281383325819</v>
      </c>
      <c r="DD87" s="600">
        <f>IF(IniBaseCC!EJ89&gt;IniBaseCC!EK89,MIN((AdjBaseCC!DC87-(AdjBaseCC!$DG$1*(IniBaseCC!EJ89-IniBaseCC!EK89))),AdjBaseCC!CF87),MAX((AdjBaseCC!DC87-(AdjBaseCC!$DG$1*(IniBaseCC!EJ89-IniBaseCC!EK89))),AdjBaseCC!CF87))</f>
        <v>37073.973523196873</v>
      </c>
      <c r="DE87" s="600">
        <f>IF(IniBaseCC!EK89&gt;IniBaseCC!EL89,MIN((AdjBaseCC!DD87-(AdjBaseCC!$DG$1*(IniBaseCC!EK89-IniBaseCC!EL89))),AdjBaseCC!CG87),MAX((AdjBaseCC!DD87-(AdjBaseCC!$DG$1*(IniBaseCC!EK89-IniBaseCC!EL89))),AdjBaseCC!CG87))</f>
        <v>41527.337428632592</v>
      </c>
      <c r="DF87" s="600">
        <f>IF(IniBaseCC!EL89&gt;IniBaseCC!EM89,MIN((AdjBaseCC!DE87-(AdjBaseCC!$DG$1*(IniBaseCC!EL89-IniBaseCC!EM89))),AdjBaseCC!CH87),MAX((AdjBaseCC!DE87-(AdjBaseCC!$DG$1*(IniBaseCC!EL89-IniBaseCC!EM89))),AdjBaseCC!CH87))</f>
        <v>44129.614525312056</v>
      </c>
      <c r="DG87" s="600">
        <f>IF(IniBaseCC!EM89&gt;IniBaseCC!EN89,MIN((AdjBaseCC!DF87-(AdjBaseCC!$DG$1*(IniBaseCC!EM89-IniBaseCC!EN89))),AdjBaseCC!CI87),MAX((AdjBaseCC!DF87-(AdjBaseCC!$DG$1*(IniBaseCC!EM89-IniBaseCC!EN89))),AdjBaseCC!CI87))</f>
        <v>43660.712396409326</v>
      </c>
      <c r="DH87" s="600">
        <f>IF(IniBaseCC!EN89&gt;IniBaseCC!EO89,MIN((AdjBaseCC!DG87-(AdjBaseCC!$DG$1*(IniBaseCC!EN89-IniBaseCC!EO89))),AdjBaseCC!CJ87),MAX((AdjBaseCC!DG87-(AdjBaseCC!$DG$1*(IniBaseCC!EN89-IniBaseCC!EO89))),AdjBaseCC!CJ87))</f>
        <v>40687.826373730779</v>
      </c>
      <c r="DI87" s="603">
        <f>IF(IniBaseCC!EO89&gt;IniBaseCC!EP89,MIN((AdjBaseCC!DH87-(AdjBaseCC!$DG$1*(IniBaseCC!EO89-IniBaseCC!EP89))),AdjBaseCC!CK87),MAX((AdjBaseCC!DH87-(AdjBaseCC!$DG$1*(IniBaseCC!EO89-IniBaseCC!EP89))),AdjBaseCC!CK87))</f>
        <v>38547.103586932164</v>
      </c>
      <c r="DJ87" s="600">
        <f>IF(IniBaseCC!EP89&gt;IniBaseCC!EQ89,MIN((AdjBaseCC!DI87-(AdjBaseCC!$DG$1*(IniBaseCC!EP89-IniBaseCC!EQ89))),AdjBaseCC!CL87),MAX((AdjBaseCC!DI87-(AdjBaseCC!$DG$1*(IniBaseCC!EP89-IniBaseCC!EQ89))),AdjBaseCC!CL87))</f>
        <v>39049.345006728567</v>
      </c>
      <c r="DK87" s="600">
        <f>IF(IniBaseCC!EQ89&gt;IniBaseCC!ER89,MIN((AdjBaseCC!DJ87-(AdjBaseCC!$DG$1*(IniBaseCC!EQ89-IniBaseCC!ER89))),AdjBaseCC!CM87),MAX((AdjBaseCC!DJ87-(AdjBaseCC!$DG$1*(IniBaseCC!EQ89-IniBaseCC!ER89))),AdjBaseCC!CM87))</f>
        <v>39533.695984142971</v>
      </c>
      <c r="DL87" s="600">
        <f>IF(IniBaseCC!ER89&gt;IniBaseCC!ES89,MIN((AdjBaseCC!DK87-(AdjBaseCC!$DG$1*(IniBaseCC!ER89-IniBaseCC!ES89))),AdjBaseCC!CN87),MAX((AdjBaseCC!DK87-(AdjBaseCC!$DG$1*(IniBaseCC!ER89-IniBaseCC!ES89))),AdjBaseCC!CN87))</f>
        <v>39694.499031883308</v>
      </c>
      <c r="DM87" s="603">
        <f>DA87*IniBaseCC!CJ89</f>
        <v>10491280.88975629</v>
      </c>
      <c r="DN87" s="600">
        <f>DB87*IniBaseCC!CJ89</f>
        <v>14735803.015760943</v>
      </c>
      <c r="DO87" s="600">
        <f>DC87*IniBaseCC!CK89</f>
        <v>14774055.367163585</v>
      </c>
      <c r="DP87" s="600">
        <f>DD87*IniBaseCC!CL89</f>
        <v>14792515.435755553</v>
      </c>
      <c r="DQ87" s="600">
        <f>DE87*IniBaseCC!CM89</f>
        <v>15946497.572594915</v>
      </c>
      <c r="DR87" s="600">
        <f>DF87*IniBaseCC!CN89</f>
        <v>15974920.458162963</v>
      </c>
      <c r="DS87" s="600">
        <f>DG87*IniBaseCC!CO89</f>
        <v>16853034.985013999</v>
      </c>
      <c r="DT87" s="600">
        <f>DH87*IniBaseCC!CP89</f>
        <v>17088887.076966926</v>
      </c>
      <c r="DU87" s="603">
        <f>DI87*IniBaseCC!CQ89</f>
        <v>17847308.960749593</v>
      </c>
      <c r="DV87" s="600">
        <f>DJ87*IniBaseCC!CR89</f>
        <v>18413753.833823152</v>
      </c>
      <c r="DW87" s="600">
        <f>DK87*IniBaseCC!CS89</f>
        <v>18980198.706896707</v>
      </c>
      <c r="DX87" s="601">
        <f>DL87*IniBaseCC!CT89</f>
        <v>19396824.284098603</v>
      </c>
      <c r="DZ87" s="60" t="s">
        <v>82</v>
      </c>
      <c r="EA87" s="68">
        <f t="shared" si="29"/>
        <v>0.93711224438887675</v>
      </c>
      <c r="EB87" s="373">
        <f>IFERROR(AdjBaseCC!CO87/IniBaseCC!AA89,"")</f>
        <v>0.67877720178121292</v>
      </c>
      <c r="EC87" s="373">
        <f>IFERROR(AdjBaseCC!CP87/IniBaseCC!AB89,"")</f>
        <v>0.9563512257055371</v>
      </c>
      <c r="ED87" s="373">
        <f>IFERROR(AdjBaseCC!CQ87/IniBaseCC!AC89,"")</f>
        <v>0.95763082006399425</v>
      </c>
      <c r="EE87" s="373">
        <f>IFERROR(AdjBaseCC!CR87/IniBaseCC!AD89,"")</f>
        <v>0.89164645447294744</v>
      </c>
      <c r="EF87" s="373">
        <f>IFERROR(AdjBaseCC!CS87/IniBaseCC!AE89,"")</f>
        <v>0.96340053541763426</v>
      </c>
      <c r="EG87" s="373">
        <f>IFERROR(AdjBaseCC!CT87/IniBaseCC!AF89,"")</f>
        <v>0.91653218628427069</v>
      </c>
      <c r="EH87" s="374">
        <f t="shared" si="30"/>
        <v>0.94363943327963773</v>
      </c>
      <c r="EI87" s="373">
        <f>IFERROR(CU87/IniBaseCC!AG89,"")</f>
        <v>0.95416539264727429</v>
      </c>
      <c r="EJ87" s="373">
        <f>IFERROR(CW87/IniBaseCC!AI89,"")</f>
        <v>0.93995598474771835</v>
      </c>
      <c r="EK87" s="373">
        <f>IFERROR(CX87/IniBaseCC!AJ89,"")</f>
        <v>0.94193747388685223</v>
      </c>
      <c r="EL87" s="373">
        <f>IFERROR(CY87/IniBaseCC!AK89,"")</f>
        <v>0.94380832820730864</v>
      </c>
      <c r="EM87" s="375">
        <f>IFERROR(CZ87/IniBaseCC!AL89,"")</f>
        <v>0.93832998690903513</v>
      </c>
      <c r="FH87" s="196"/>
    </row>
    <row r="88" spans="1:164" s="118" customFormat="1" x14ac:dyDescent="0.25">
      <c r="A88" s="107">
        <v>91</v>
      </c>
      <c r="B88" s="60" t="s">
        <v>83</v>
      </c>
      <c r="C88" s="157">
        <v>218.02686639999999</v>
      </c>
      <c r="D88" s="158">
        <v>214.58614449999999</v>
      </c>
      <c r="E88" s="158">
        <v>221.6775791</v>
      </c>
      <c r="F88" s="158">
        <v>206.13939360000001</v>
      </c>
      <c r="G88" s="158">
        <v>217.0025129</v>
      </c>
      <c r="H88" s="158">
        <v>209.45763170000001</v>
      </c>
      <c r="I88" s="158">
        <v>214.9497294</v>
      </c>
      <c r="J88" s="158">
        <v>216.45265051084482</v>
      </c>
      <c r="K88" s="158">
        <v>221.2456077195915</v>
      </c>
      <c r="L88" s="157">
        <f t="shared" si="26"/>
        <v>216.19898692651242</v>
      </c>
      <c r="M88" s="158">
        <f t="shared" si="26"/>
        <v>216.33793729336077</v>
      </c>
      <c r="N88" s="159">
        <f t="shared" si="26"/>
        <v>216.47688766020912</v>
      </c>
      <c r="O88" s="158"/>
      <c r="P88" s="564">
        <f>INDEX(EquitySolution!$V$13:$BT$173,ROW(84:84),(1+EquitySolution!$CB$12))</f>
        <v>0.84433112861941417</v>
      </c>
      <c r="Q88" s="69">
        <f>INDEX(EquitySolution!$V$13:$BT$173,ROW(84:84),(1+EquitySolution!$CB$12))</f>
        <v>0.84433112861941417</v>
      </c>
      <c r="R88" s="300">
        <f>INDEX(EquitySolution!$V$13:$BT$173,ROW(84:84),(1+EquitySolution!$CB$12)+2)</f>
        <v>0.89088814218155543</v>
      </c>
      <c r="S88" s="300">
        <f>INDEX(EquitySolution!$V$13:$BT$173,ROW(84:84),(1+EquitySolution!$CB$12)+3)</f>
        <v>0.8926100563884809</v>
      </c>
      <c r="T88" s="300">
        <f>INDEX(EquitySolution!$V$13:$BT$173,ROW(84:84),(1+EquitySolution!$CB$12)+4)</f>
        <v>0.88906113777776064</v>
      </c>
      <c r="U88" s="300">
        <f>INDEX(EquitySolution!$V$13:$BT$173,ROW(84:84),(1+EquitySolution!$CB$12)+5)</f>
        <v>0.89683724498430173</v>
      </c>
      <c r="V88" s="2">
        <f>INDEX(EquitySolution!$V$13:$BT$173,ROW(84:84),(1+EquitySolution!$CB$12)+6)</f>
        <v>0.89140078135898038</v>
      </c>
      <c r="W88" s="2">
        <f>INDEX(EquitySolution!$V$13:$BT$173,ROW(84:84),(1+EquitySolution!$CB$12)+6)</f>
        <v>0.89140078135898038</v>
      </c>
      <c r="X88" s="2">
        <f>INDEX(EquitySolution!$V$13:$BT$173,ROW(84:84),(1+EquitySolution!$CB$12)+6)</f>
        <v>0.89140078135898038</v>
      </c>
      <c r="Y88" s="567">
        <f>INDEX(EquitySolution!$V$13:$BT$173,ROW(84:84),(1+EquitySolution!$CB$12)+7)</f>
        <v>0.89517662797065944</v>
      </c>
      <c r="Z88" s="372">
        <f>INDEX(EquitySolution!$V$13:$BT$173,ROW(84:84),(1+EquitySolution!$CB$12)+8)</f>
        <v>0.89242809980409854</v>
      </c>
      <c r="AA88" s="372">
        <f>INDEX(EquitySolution!$V$13:$BT$173,ROW(84:84),(1+EquitySolution!$CB$12)+9)</f>
        <v>0.89435639286843471</v>
      </c>
      <c r="AB88" s="371">
        <f>INDEX(EquitySolution!$V$13:$BT$173,ROW(84:84),(1+EquitySolution!$CB$12)+10)</f>
        <v>0.88927731847429137</v>
      </c>
      <c r="AS88" s="60" t="s">
        <v>83</v>
      </c>
      <c r="AT88" s="600">
        <v>0</v>
      </c>
      <c r="AU88" s="600">
        <f>MAX(-(AdjBaseCC!$BU$1),(IniBaseCC!DW90-AF$9+IniBaseCC!DK90-AdjBaseCC!AF$7))</f>
        <v>-1931.1398107052382</v>
      </c>
      <c r="AV88" s="600">
        <f>MAX(-(AdjBaseCC!$BU$1),(IniBaseCC!DX90-AG$9+IniBaseCC!DL90-AdjBaseCC!AG$7))</f>
        <v>-2745.5912230614267</v>
      </c>
      <c r="AW88" s="600">
        <f>MAX(-(AdjBaseCC!$BU$1),(IniBaseCC!DY90-AH$9+IniBaseCC!DM90-AdjBaseCC!AH$7))</f>
        <v>-540.94143776615374</v>
      </c>
      <c r="AX88" s="600">
        <f>MAX(-(AdjBaseCC!$BU$1),(IniBaseCC!DZ90-AI$9+IniBaseCC!DN90-AdjBaseCC!AI$7))</f>
        <v>-1133.6582024233396</v>
      </c>
      <c r="AY88" s="600">
        <f>MAX(-(AdjBaseCC!$BU$1),(IniBaseCC!EA90-AJ$9+IniBaseCC!DO90-AdjBaseCC!AJ$7))</f>
        <v>-2143.6683385106035</v>
      </c>
      <c r="AZ88" s="600">
        <f>MAX(-(AdjBaseCC!$BU$1),(IniBaseCC!EB90-AK$9+IniBaseCC!DP90-AdjBaseCC!AK$7))</f>
        <v>2474.7927898998955</v>
      </c>
      <c r="BA88" s="601">
        <f>MAX(-(AdjBaseCC!$BU$1),(IniBaseCC!EC90-AL$9+IniBaseCC!DQ90-AdjBaseCC!AL$7))</f>
        <v>1932.2502533279085</v>
      </c>
      <c r="BB88" s="600">
        <f>MAX(-(AdjBaseCC!$BU$1),(IniBaseCC!ED90-AM$9+IniBaseCC!DR90-AdjBaseCC!AM$7))</f>
        <v>5358.8416819623817</v>
      </c>
      <c r="BC88" s="600">
        <f>MAX(-(AdjBaseCC!$BU$1),(IniBaseCC!EE90-AN$9+IniBaseCC!DS90-AdjBaseCC!AN$7))</f>
        <v>5422.6046199759621</v>
      </c>
      <c r="BD88" s="600">
        <f>MAX(-(AdjBaseCC!$BU$1),(IniBaseCC!EF90-AO$9+IniBaseCC!DT90-AdjBaseCC!AO$7))</f>
        <v>5484.0962455814788</v>
      </c>
      <c r="BE88" s="601">
        <f>MAX(-(AdjBaseCC!$BU$1),(IniBaseCC!EG90-AP$9+IniBaseCC!DU90-AdjBaseCC!AP$7))</f>
        <v>5543.4357954153238</v>
      </c>
      <c r="BF88" s="600">
        <f>MAX((AdjBaseCC!AF$7+AdjBaseCC!AF$9)*IniBaseCC!CJ90-IniBaseCC!AA90,0)</f>
        <v>585135.36264368705</v>
      </c>
      <c r="BG88" s="600">
        <f>MAX((AdjBaseCC!AG$7+AdjBaseCC!AG$9)*IniBaseCC!CK90-IniBaseCC!AB90,0)</f>
        <v>815440.59324924368</v>
      </c>
      <c r="BH88" s="600">
        <f>MAX((AdjBaseCC!AH$7+AdjBaseCC!AH$9)*IniBaseCC!CL90-IniBaseCC!AC90,0)</f>
        <v>150922.66113675758</v>
      </c>
      <c r="BI88" s="600">
        <f>MAX((AdjBaseCC!AI$7+AdjBaseCC!AI$9)*IniBaseCC!CM90-IniBaseCC!AD90,0)</f>
        <v>310622.34746399522</v>
      </c>
      <c r="BJ88" s="600">
        <f>MAX((AdjBaseCC!AJ$7+AdjBaseCC!AJ$9)*IniBaseCC!CN90-IniBaseCC!AE90,0)</f>
        <v>550922.76299722493</v>
      </c>
      <c r="BK88" s="600">
        <f>MAX((AdjBaseCC!AK$7+AdjBaseCC!AK$9)*IniBaseCC!CO90-IniBaseCC!AF90,0)</f>
        <v>0</v>
      </c>
      <c r="BL88" s="600">
        <f>MAX((AdjBaseCC!AL$7+AdjBaseCC!AL$9)*IniBaseCC!CP90-IniBaseCC!AG90,0)</f>
        <v>0</v>
      </c>
      <c r="BM88" s="600">
        <f>MAX((AdjBaseCC!AM$7+AdjBaseCC!AM$9)*IniBaseCC!CQ90-IniBaseCC!AH90,0)</f>
        <v>0</v>
      </c>
      <c r="BN88" s="603">
        <f>MAX((AdjBaseCC!AN$7+AdjBaseCC!AN$9)*IniBaseCC!CR90-IniBaseCC!AI90,0)</f>
        <v>0</v>
      </c>
      <c r="BO88" s="600">
        <f>MAX((AdjBaseCC!AO$7+AdjBaseCC!AO$9)*IniBaseCC!CS90-IniBaseCC!AJ90,0)</f>
        <v>0</v>
      </c>
      <c r="BP88" s="600">
        <f>MAX((AdjBaseCC!AP$7+AdjBaseCC!AP$9)*IniBaseCC!CT90-IniBaseCC!AK90,0)</f>
        <v>0</v>
      </c>
      <c r="BQ88" s="600">
        <f>MAX((AdjBaseCC!AQ$7+AdjBaseCC!AQ$9)*IniBaseCC!CU90-IniBaseCC!AL90,0)</f>
        <v>0</v>
      </c>
      <c r="BR88" s="603">
        <f>IFERROR(BF88/SUM(BF$5:BF$182)*BR$4/IniBaseCC!CK90,0)</f>
        <v>2108.4574202833196</v>
      </c>
      <c r="BS88" s="600">
        <f>IFERROR(BG88/SUM(BG$5:BG$182)*BS$4/IniBaseCC!CL90,0)</f>
        <v>1221.6115054036477</v>
      </c>
      <c r="BT88" s="600">
        <f>IFERROR(BH88/SUM(BH$5:BH$182)*BT$4/IniBaseCC!CM90,0)</f>
        <v>495.37044345532672</v>
      </c>
      <c r="BU88" s="600">
        <f>IFERROR(BI88/SUM(BI$5:BI$182)*BU$4/IniBaseCC!CN90,0)</f>
        <v>329.11470508244003</v>
      </c>
      <c r="BV88" s="600">
        <f>IFERROR(BJ88/SUM(BJ$5:BJ$182)*BV$4/IniBaseCC!CO90,0)</f>
        <v>490.96534567086655</v>
      </c>
      <c r="BW88" s="600">
        <f>IFERROR(BK88/SUM(BK$5:BK$182)*BW$4/IniBaseCC!CP90,0)</f>
        <v>0</v>
      </c>
      <c r="BX88" s="600">
        <f>IFERROR(BL88/SUM(BL$5:BL$182)*BX$4/IniBaseCC!CQ90,0)</f>
        <v>0</v>
      </c>
      <c r="BY88" s="603">
        <f>IFERROR(BM88/SUM(BM$5:BM$182)*BY$4/IniBaseCC!CR90,0)</f>
        <v>0</v>
      </c>
      <c r="BZ88" s="600">
        <f>IFERROR(BN88/SUM(BN$5:BN$182)*BZ$4/IniBaseCC!CS90,0)</f>
        <v>0</v>
      </c>
      <c r="CA88" s="600">
        <f>IFERROR(BO88/SUM(BO$5:BO$182)*CA$4/IniBaseCC!CT90,0)</f>
        <v>0</v>
      </c>
      <c r="CB88" s="600">
        <f>IFERROR(BP88/SUM(BP$5:BP$182)*CB$4/IniBaseCC!CU90,0)</f>
        <v>0</v>
      </c>
      <c r="CC88" s="603">
        <f>(IniBaseCC!CW90+AT88)*P88</f>
        <v>20215.51289741278</v>
      </c>
      <c r="CD88" s="600">
        <f>((IniBaseCC!CX90+AU88)-(BR88/Q88))*Q88</f>
        <v>16476.534021234824</v>
      </c>
      <c r="CE88" s="600">
        <f>((IniBaseCC!CY90+AV88)-(BS88/R88))*R88</f>
        <v>18633.782014597982</v>
      </c>
      <c r="CF88" s="600">
        <f>((IniBaseCC!CZ90+AW88)-(BT88/S88))*S88</f>
        <v>21467.606917476776</v>
      </c>
      <c r="CG88" s="600">
        <f>((IniBaseCC!DA90+AX88)-(BU88/T88))*T88</f>
        <v>21096.160113580936</v>
      </c>
      <c r="CH88" s="600">
        <f>((IniBaseCC!DB90+AY88)-(BV88/U88))*U88</f>
        <v>20947.439120308136</v>
      </c>
      <c r="CI88" s="600">
        <f>((IniBaseCC!DC90+AZ88)-(BW88/V88))*V88</f>
        <v>25809.752306035785</v>
      </c>
      <c r="CJ88" s="601">
        <f>((IniBaseCC!DD90+BA88)-(BX88/W88))*W88</f>
        <v>25729.205638903175</v>
      </c>
      <c r="CK88" s="600">
        <f>((IniBaseCC!DE90+BB88)-(BY88/Y88))*Y88</f>
        <v>29102.041988122044</v>
      </c>
      <c r="CL88" s="600">
        <f>((IniBaseCC!DF90+BC88)-(BZ88/Z88))*Z88</f>
        <v>29402.773788158745</v>
      </c>
      <c r="CM88" s="600">
        <f>((IniBaseCC!DG90+BD88)-(CA88/AA88))*AA88</f>
        <v>29843.308644739525</v>
      </c>
      <c r="CN88" s="601">
        <f>((IniBaseCC!DH90+BE88)-(CB88/AB88))*AB88</f>
        <v>30035.570781884398</v>
      </c>
      <c r="CO88" s="600">
        <f>CC88*IniBaseCC!CJ90</f>
        <v>6125300.4079160728</v>
      </c>
      <c r="CP88" s="600">
        <f>IniBaseCC!CJ90*CD88</f>
        <v>4992389.808434152</v>
      </c>
      <c r="CQ88" s="600">
        <f>IniBaseCC!CK90*CE88</f>
        <v>5534233.2583356006</v>
      </c>
      <c r="CR88" s="600">
        <f>IniBaseCC!CL90*CF88</f>
        <v>5989462.3299760204</v>
      </c>
      <c r="CS88" s="600">
        <f>IniBaseCC!CM90*CG88</f>
        <v>5780347.8711211765</v>
      </c>
      <c r="CT88" s="600">
        <f>IniBaseCC!CN90*CH88</f>
        <v>5383491.8539191913</v>
      </c>
      <c r="CU88" s="600">
        <f>IniBaseCC!CO90*CI88</f>
        <v>6245960.05806066</v>
      </c>
      <c r="CV88" s="601">
        <f>IniBaseCC!CP90*CJ88</f>
        <v>6277926.1758923745</v>
      </c>
      <c r="CW88" s="600">
        <f>IniBaseCC!CQ90*CK88</f>
        <v>6955388.0351611683</v>
      </c>
      <c r="CX88" s="600">
        <f>IniBaseCC!CR90*CL88</f>
        <v>7157045.7256508954</v>
      </c>
      <c r="CY88" s="600">
        <f>IniBaseCC!CS90*CM88</f>
        <v>7396005.3568082564</v>
      </c>
      <c r="CZ88" s="600">
        <f>IniBaseCC!CT90*CN88</f>
        <v>7576229.2175029712</v>
      </c>
      <c r="DA88" s="603">
        <f t="shared" si="27"/>
        <v>20215.51289741278</v>
      </c>
      <c r="DB88" s="600">
        <f t="shared" si="28"/>
        <v>16476.534021234824</v>
      </c>
      <c r="DC88" s="600">
        <f>IF(IniBaseCC!EI90&gt;IniBaseCC!EJ90,MIN((AdjBaseCC!DB88-(AdjBaseCC!$DG$1*(IniBaseCC!EI90-IniBaseCC!EJ90))),AdjBaseCC!CE88),MAX((AdjBaseCC!DB88-(AdjBaseCC!$DG$1*(IniBaseCC!EI90-IniBaseCC!EJ90))),AdjBaseCC!CE88))</f>
        <v>18633.782014597982</v>
      </c>
      <c r="DD88" s="600">
        <f>IF(IniBaseCC!EJ90&gt;IniBaseCC!EK90,MIN((AdjBaseCC!DC88-(AdjBaseCC!$DG$1*(IniBaseCC!EJ90-IniBaseCC!EK90))),AdjBaseCC!CF88),MAX((AdjBaseCC!DC88-(AdjBaseCC!$DG$1*(IniBaseCC!EJ90-IniBaseCC!EK90))),AdjBaseCC!CF88))</f>
        <v>21467.606917476776</v>
      </c>
      <c r="DE88" s="600">
        <f>IF(IniBaseCC!EK90&gt;IniBaseCC!EL90,MIN((AdjBaseCC!DD88-(AdjBaseCC!$DG$1*(IniBaseCC!EK90-IniBaseCC!EL90))),AdjBaseCC!CG88),MAX((AdjBaseCC!DD88-(AdjBaseCC!$DG$1*(IniBaseCC!EK90-IniBaseCC!EL90))),AdjBaseCC!CG88))</f>
        <v>21096.160113580936</v>
      </c>
      <c r="DF88" s="600">
        <f>IF(IniBaseCC!EL90&gt;IniBaseCC!EM90,MIN((AdjBaseCC!DE88-(AdjBaseCC!$DG$1*(IniBaseCC!EL90-IniBaseCC!EM90))),AdjBaseCC!CH88),MAX((AdjBaseCC!DE88-(AdjBaseCC!$DG$1*(IniBaseCC!EL90-IniBaseCC!EM90))),AdjBaseCC!CH88))</f>
        <v>20947.439120308136</v>
      </c>
      <c r="DG88" s="600">
        <f>IF(IniBaseCC!EM90&gt;IniBaseCC!EN90,MIN((AdjBaseCC!DF88-(AdjBaseCC!$DG$1*(IniBaseCC!EM90-IniBaseCC!EN90))),AdjBaseCC!CI88),MAX((AdjBaseCC!DF88-(AdjBaseCC!$DG$1*(IniBaseCC!EM90-IniBaseCC!EN90))),AdjBaseCC!CI88))</f>
        <v>25809.752306035785</v>
      </c>
      <c r="DH88" s="600">
        <f>IF(IniBaseCC!EN90&gt;IniBaseCC!EO90,MIN((AdjBaseCC!DG88-(AdjBaseCC!$DG$1*(IniBaseCC!EN90-IniBaseCC!EO90))),AdjBaseCC!CJ88),MAX((AdjBaseCC!DG88-(AdjBaseCC!$DG$1*(IniBaseCC!EN90-IniBaseCC!EO90))),AdjBaseCC!CJ88))</f>
        <v>25729.205638903175</v>
      </c>
      <c r="DI88" s="603">
        <f>IF(IniBaseCC!EO90&gt;IniBaseCC!EP90,MIN((AdjBaseCC!DH88-(AdjBaseCC!$DG$1*(IniBaseCC!EO90-IniBaseCC!EP90))),AdjBaseCC!CK88),MAX((AdjBaseCC!DH88-(AdjBaseCC!$DG$1*(IniBaseCC!EO90-IniBaseCC!EP90))),AdjBaseCC!CK88))</f>
        <v>29102.041988122044</v>
      </c>
      <c r="DJ88" s="600">
        <f>IF(IniBaseCC!EP90&gt;IniBaseCC!EQ90,MIN((AdjBaseCC!DI88-(AdjBaseCC!$DG$1*(IniBaseCC!EP90-IniBaseCC!EQ90))),AdjBaseCC!CL88),MAX((AdjBaseCC!DI88-(AdjBaseCC!$DG$1*(IniBaseCC!EP90-IniBaseCC!EQ90))),AdjBaseCC!CL88))</f>
        <v>29402.773788158745</v>
      </c>
      <c r="DK88" s="600">
        <f>IF(IniBaseCC!EQ90&gt;IniBaseCC!ER90,MIN((AdjBaseCC!DJ88-(AdjBaseCC!$DG$1*(IniBaseCC!EQ90-IniBaseCC!ER90))),AdjBaseCC!CM88),MAX((AdjBaseCC!DJ88-(AdjBaseCC!$DG$1*(IniBaseCC!EQ90-IniBaseCC!ER90))),AdjBaseCC!CM88))</f>
        <v>29843.308644739525</v>
      </c>
      <c r="DL88" s="600">
        <f>IF(IniBaseCC!ER90&gt;IniBaseCC!ES90,MIN((AdjBaseCC!DK88-(AdjBaseCC!$DG$1*(IniBaseCC!ER90-IniBaseCC!ES90))),AdjBaseCC!CN88),MAX((AdjBaseCC!DK88-(AdjBaseCC!$DG$1*(IniBaseCC!ER90-IniBaseCC!ES90))),AdjBaseCC!CN88))</f>
        <v>30035.570781884398</v>
      </c>
      <c r="DM88" s="603">
        <f>DA88*IniBaseCC!CJ90</f>
        <v>6125300.4079160728</v>
      </c>
      <c r="DN88" s="600">
        <f>DB88*IniBaseCC!CJ90</f>
        <v>4992389.808434152</v>
      </c>
      <c r="DO88" s="600">
        <f>DC88*IniBaseCC!CK90</f>
        <v>5534233.2583356006</v>
      </c>
      <c r="DP88" s="600">
        <f>DD88*IniBaseCC!CL90</f>
        <v>5989462.3299760204</v>
      </c>
      <c r="DQ88" s="600">
        <f>DE88*IniBaseCC!CM90</f>
        <v>5780347.8711211765</v>
      </c>
      <c r="DR88" s="600">
        <f>DF88*IniBaseCC!CN90</f>
        <v>5383491.8539191913</v>
      </c>
      <c r="DS88" s="600">
        <f>DG88*IniBaseCC!CO90</f>
        <v>6245960.05806066</v>
      </c>
      <c r="DT88" s="600">
        <f>DH88*IniBaseCC!CP90</f>
        <v>6277926.1758923745</v>
      </c>
      <c r="DU88" s="603">
        <f>DI88*IniBaseCC!CQ90</f>
        <v>6955388.0351611683</v>
      </c>
      <c r="DV88" s="600">
        <f>DJ88*IniBaseCC!CR90</f>
        <v>7157045.7256508954</v>
      </c>
      <c r="DW88" s="600">
        <f>DK88*IniBaseCC!CS90</f>
        <v>7396005.3568082564</v>
      </c>
      <c r="DX88" s="601">
        <f>DL88*IniBaseCC!CT90</f>
        <v>7576229.2175029712</v>
      </c>
      <c r="DZ88" s="60" t="s">
        <v>83</v>
      </c>
      <c r="EA88" s="68">
        <f t="shared" si="29"/>
        <v>0.81112424404181738</v>
      </c>
      <c r="EB88" s="373">
        <f>IFERROR(AdjBaseCC!CO88/IniBaseCC!AA90,"")</f>
        <v>0.88642242663438842</v>
      </c>
      <c r="EC88" s="373">
        <f>IFERROR(AdjBaseCC!CP88/IniBaseCC!AB90,"")</f>
        <v>0.72771468471499445</v>
      </c>
      <c r="ED88" s="373">
        <f>IFERROR(AdjBaseCC!CQ88/IniBaseCC!AC90,"")</f>
        <v>0.78073007717469456</v>
      </c>
      <c r="EE88" s="373">
        <f>IFERROR(AdjBaseCC!CR88/IniBaseCC!AD90,"")</f>
        <v>0.88020189881678201</v>
      </c>
      <c r="EF88" s="373">
        <f>IFERROR(AdjBaseCC!CS88/IniBaseCC!AE90,"")</f>
        <v>0.91433726972246421</v>
      </c>
      <c r="EG88" s="373">
        <f>IFERROR(AdjBaseCC!CT88/IniBaseCC!AF90,"")</f>
        <v>0.75263728978015176</v>
      </c>
      <c r="EH88" s="374">
        <f t="shared" si="30"/>
        <v>0.85977561054545737</v>
      </c>
      <c r="EI88" s="373">
        <f>IFERROR(CU88/IniBaseCC!AG90,"")</f>
        <v>0.87070493509410252</v>
      </c>
      <c r="EJ88" s="373">
        <f>IFERROR(CW88/IniBaseCC!AI90,"")</f>
        <v>0.85637751849493648</v>
      </c>
      <c r="EK88" s="373">
        <f>IFERROR(CX88/IniBaseCC!AJ90,"")</f>
        <v>0.85577789574239138</v>
      </c>
      <c r="EL88" s="373">
        <f>IFERROR(CY88/IniBaseCC!AK90,"")</f>
        <v>0.85954705587440183</v>
      </c>
      <c r="EM88" s="375">
        <f>IFERROR(CZ88/IniBaseCC!AL90,"")</f>
        <v>0.85647064752145408</v>
      </c>
      <c r="FH88" s="196"/>
    </row>
    <row r="89" spans="1:164" s="118" customFormat="1" x14ac:dyDescent="0.25">
      <c r="A89" s="107">
        <v>92</v>
      </c>
      <c r="B89" s="60" t="s">
        <v>84</v>
      </c>
      <c r="C89" s="157">
        <v>243.44670919999999</v>
      </c>
      <c r="D89" s="158">
        <v>232.4986083</v>
      </c>
      <c r="E89" s="158">
        <v>241.93212130000001</v>
      </c>
      <c r="F89" s="158">
        <v>221.02891070000001</v>
      </c>
      <c r="G89" s="158">
        <v>225.37709240000001</v>
      </c>
      <c r="H89" s="158">
        <v>226.0977757</v>
      </c>
      <c r="I89" s="158">
        <v>224.4539383</v>
      </c>
      <c r="J89" s="158">
        <v>227.20606452492771</v>
      </c>
      <c r="K89" s="158">
        <v>224.55157033418351</v>
      </c>
      <c r="L89" s="157">
        <f t="shared" si="26"/>
        <v>219.5092805464169</v>
      </c>
      <c r="M89" s="158">
        <f t="shared" si="26"/>
        <v>217.4868524166086</v>
      </c>
      <c r="N89" s="159">
        <f t="shared" si="26"/>
        <v>215.46442428680075</v>
      </c>
      <c r="O89" s="158"/>
      <c r="P89" s="564">
        <f>INDEX(EquitySolution!$V$13:$BT$173,ROW(85:85),(1+EquitySolution!$CB$12))</f>
        <v>0.84388369267321961</v>
      </c>
      <c r="Q89" s="69">
        <f>INDEX(EquitySolution!$V$13:$BT$173,ROW(85:85),(1+EquitySolution!$CB$12))</f>
        <v>0.84388369267321961</v>
      </c>
      <c r="R89" s="300">
        <f>INDEX(EquitySolution!$V$13:$BT$173,ROW(85:85),(1+EquitySolution!$CB$12)+2)</f>
        <v>0.87816674541446049</v>
      </c>
      <c r="S89" s="300">
        <f>INDEX(EquitySolution!$V$13:$BT$173,ROW(85:85),(1+EquitySolution!$CB$12)+3)</f>
        <v>0.88364573820331793</v>
      </c>
      <c r="T89" s="300">
        <f>INDEX(EquitySolution!$V$13:$BT$173,ROW(85:85),(1+EquitySolution!$CB$12)+4)</f>
        <v>0.87892472310008729</v>
      </c>
      <c r="U89" s="300">
        <f>INDEX(EquitySolution!$V$13:$BT$173,ROW(85:85),(1+EquitySolution!$CB$12)+5)</f>
        <v>0.88938576480836828</v>
      </c>
      <c r="V89" s="2">
        <f>INDEX(EquitySolution!$V$13:$BT$173,ROW(85:85),(1+EquitySolution!$CB$12)+6)</f>
        <v>0.88720971104374302</v>
      </c>
      <c r="W89" s="2">
        <f>INDEX(EquitySolution!$V$13:$BT$173,ROW(85:85),(1+EquitySolution!$CB$12)+6)</f>
        <v>0.88720971104374302</v>
      </c>
      <c r="X89" s="2">
        <f>INDEX(EquitySolution!$V$13:$BT$173,ROW(85:85),(1+EquitySolution!$CB$12)+6)</f>
        <v>0.88720971104374302</v>
      </c>
      <c r="Y89" s="567">
        <f>INDEX(EquitySolution!$V$13:$BT$173,ROW(85:85),(1+EquitySolution!$CB$12)+7)</f>
        <v>0.88684904405320131</v>
      </c>
      <c r="Z89" s="372">
        <f>INDEX(EquitySolution!$V$13:$BT$173,ROW(85:85),(1+EquitySolution!$CB$12)+8)</f>
        <v>0.88767170483637459</v>
      </c>
      <c r="AA89" s="372">
        <f>INDEX(EquitySolution!$V$13:$BT$173,ROW(85:85),(1+EquitySolution!$CB$12)+9)</f>
        <v>0.89072284419553083</v>
      </c>
      <c r="AB89" s="371">
        <f>INDEX(EquitySolution!$V$13:$BT$173,ROW(85:85),(1+EquitySolution!$CB$12)+10)</f>
        <v>0.88762284474491771</v>
      </c>
      <c r="AS89" s="60" t="s">
        <v>84</v>
      </c>
      <c r="AT89" s="600">
        <v>0</v>
      </c>
      <c r="AU89" s="600">
        <f>MAX(-(AdjBaseCC!$BU$1),(IniBaseCC!DW91-AF$9+IniBaseCC!DK91-AdjBaseCC!AF$7))</f>
        <v>16365.169182694099</v>
      </c>
      <c r="AV89" s="600">
        <f>MAX(-(AdjBaseCC!$BU$1),(IniBaseCC!DX91-AG$9+IniBaseCC!DL91-AdjBaseCC!AG$7))</f>
        <v>4280.5617350915309</v>
      </c>
      <c r="AW89" s="600">
        <f>MAX(-(AdjBaseCC!$BU$1),(IniBaseCC!DY91-AH$9+IniBaseCC!DM91-AdjBaseCC!AH$7))</f>
        <v>7074.0528274668213</v>
      </c>
      <c r="AX89" s="600">
        <f>MAX(-(AdjBaseCC!$BU$1),(IniBaseCC!DZ91-AI$9+IniBaseCC!DN91-AdjBaseCC!AI$7))</f>
        <v>10203.411204671034</v>
      </c>
      <c r="AY89" s="600">
        <f>MAX(-(AdjBaseCC!$BU$1),(IniBaseCC!EA91-AJ$9+IniBaseCC!DO91-AdjBaseCC!AJ$7))</f>
        <v>11397.767018658473</v>
      </c>
      <c r="AZ89" s="600">
        <f>MAX(-(AdjBaseCC!$BU$1),(IniBaseCC!EB91-AK$9+IniBaseCC!DP91-AdjBaseCC!AK$7))</f>
        <v>12273.954726590993</v>
      </c>
      <c r="BA89" s="601">
        <f>MAX(-(AdjBaseCC!$BU$1),(IniBaseCC!EC91-AL$9+IniBaseCC!DQ91-AdjBaseCC!AL$7))</f>
        <v>923.00681070495875</v>
      </c>
      <c r="BB89" s="600">
        <f>MAX(-(AdjBaseCC!$BU$1),(IniBaseCC!ED91-AM$9+IniBaseCC!DR91-AdjBaseCC!AM$7))</f>
        <v>7411.528461673166</v>
      </c>
      <c r="BC89" s="600">
        <f>MAX(-(AdjBaseCC!$BU$1),(IniBaseCC!EE91-AN$9+IniBaseCC!DS91-AdjBaseCC!AN$7))</f>
        <v>7493.4931872407224</v>
      </c>
      <c r="BD89" s="600">
        <f>MAX(-(AdjBaseCC!$BU$1),(IniBaseCC!EF91-AO$9+IniBaseCC!DT91-AdjBaseCC!AO$7))</f>
        <v>7572.5382308738263</v>
      </c>
      <c r="BE89" s="601">
        <f>MAX(-(AdjBaseCC!$BU$1),(IniBaseCC!EG91-AP$9+IniBaseCC!DU91-AdjBaseCC!AP$7))</f>
        <v>7648.8168665351441</v>
      </c>
      <c r="BF89" s="600">
        <f>MAX((AdjBaseCC!AF$7+AdjBaseCC!AF$9)*IniBaseCC!CJ91-IniBaseCC!AA91,0)</f>
        <v>0</v>
      </c>
      <c r="BG89" s="600">
        <f>MAX((AdjBaseCC!AG$7+AdjBaseCC!AG$9)*IniBaseCC!CK91-IniBaseCC!AB91,0)</f>
        <v>0</v>
      </c>
      <c r="BH89" s="600">
        <f>MAX((AdjBaseCC!AH$7+AdjBaseCC!AH$9)*IniBaseCC!CL91-IniBaseCC!AC91,0)</f>
        <v>0</v>
      </c>
      <c r="BI89" s="600">
        <f>MAX((AdjBaseCC!AI$7+AdjBaseCC!AI$9)*IniBaseCC!CM91-IniBaseCC!AD91,0)</f>
        <v>0</v>
      </c>
      <c r="BJ89" s="600">
        <f>MAX((AdjBaseCC!AJ$7+AdjBaseCC!AJ$9)*IniBaseCC!CN91-IniBaseCC!AE91,0)</f>
        <v>0</v>
      </c>
      <c r="BK89" s="600">
        <f>MAX((AdjBaseCC!AK$7+AdjBaseCC!AK$9)*IniBaseCC!CO91-IniBaseCC!AF91,0)</f>
        <v>0</v>
      </c>
      <c r="BL89" s="600">
        <f>MAX((AdjBaseCC!AL$7+AdjBaseCC!AL$9)*IniBaseCC!CP91-IniBaseCC!AG91,0)</f>
        <v>0</v>
      </c>
      <c r="BM89" s="600">
        <f>MAX((AdjBaseCC!AM$7+AdjBaseCC!AM$9)*IniBaseCC!CQ91-IniBaseCC!AH91,0)</f>
        <v>0</v>
      </c>
      <c r="BN89" s="603">
        <f>MAX((AdjBaseCC!AN$7+AdjBaseCC!AN$9)*IniBaseCC!CR91-IniBaseCC!AI91,0)</f>
        <v>0</v>
      </c>
      <c r="BO89" s="600">
        <f>MAX((AdjBaseCC!AO$7+AdjBaseCC!AO$9)*IniBaseCC!CS91-IniBaseCC!AJ91,0)</f>
        <v>0</v>
      </c>
      <c r="BP89" s="600">
        <f>MAX((AdjBaseCC!AP$7+AdjBaseCC!AP$9)*IniBaseCC!CT91-IniBaseCC!AK91,0)</f>
        <v>0</v>
      </c>
      <c r="BQ89" s="600">
        <f>MAX((AdjBaseCC!AQ$7+AdjBaseCC!AQ$9)*IniBaseCC!CU91-IniBaseCC!AL91,0)</f>
        <v>0</v>
      </c>
      <c r="BR89" s="603">
        <f>IFERROR(BF89/SUM(BF$5:BF$182)*BR$4/IniBaseCC!CK91,0)</f>
        <v>0</v>
      </c>
      <c r="BS89" s="600">
        <f>IFERROR(BG89/SUM(BG$5:BG$182)*BS$4/IniBaseCC!CL91,0)</f>
        <v>0</v>
      </c>
      <c r="BT89" s="600">
        <f>IFERROR(BH89/SUM(BH$5:BH$182)*BT$4/IniBaseCC!CM91,0)</f>
        <v>0</v>
      </c>
      <c r="BU89" s="600">
        <f>IFERROR(BI89/SUM(BI$5:BI$182)*BU$4/IniBaseCC!CN91,0)</f>
        <v>0</v>
      </c>
      <c r="BV89" s="600">
        <f>IFERROR(BJ89/SUM(BJ$5:BJ$182)*BV$4/IniBaseCC!CO91,0)</f>
        <v>0</v>
      </c>
      <c r="BW89" s="600">
        <f>IFERROR(BK89/SUM(BK$5:BK$182)*BW$4/IniBaseCC!CP91,0)</f>
        <v>0</v>
      </c>
      <c r="BX89" s="600">
        <f>IFERROR(BL89/SUM(BL$5:BL$182)*BX$4/IniBaseCC!CQ91,0)</f>
        <v>0</v>
      </c>
      <c r="BY89" s="603">
        <f>IFERROR(BM89/SUM(BM$5:BM$182)*BY$4/IniBaseCC!CR91,0)</f>
        <v>0</v>
      </c>
      <c r="BZ89" s="600">
        <f>IFERROR(BN89/SUM(BN$5:BN$182)*BZ$4/IniBaseCC!CS91,0)</f>
        <v>0</v>
      </c>
      <c r="CA89" s="600">
        <f>IFERROR(BO89/SUM(BO$5:BO$182)*CA$4/IniBaseCC!CT91,0)</f>
        <v>0</v>
      </c>
      <c r="CB89" s="600">
        <f>IFERROR(BP89/SUM(BP$5:BP$182)*CB$4/IniBaseCC!CU91,0)</f>
        <v>0</v>
      </c>
      <c r="CC89" s="603">
        <f>(IniBaseCC!CW91+AT89)*P89</f>
        <v>20204.800101408382</v>
      </c>
      <c r="CD89" s="600">
        <f>((IniBaseCC!CX91+AU89)-(BR89/Q89))*Q89</f>
        <v>34015.099502522258</v>
      </c>
      <c r="CE89" s="600">
        <f>((IniBaseCC!CY91+AV89)-(BS89/R89))*R89</f>
        <v>25742.003205999721</v>
      </c>
      <c r="CF89" s="600">
        <f>((IniBaseCC!CZ91+AW89)-(BT89/S89))*S89</f>
        <v>28471.36445852595</v>
      </c>
      <c r="CG89" s="600">
        <f>((IniBaseCC!DA91+AX89)-(BU89/T89))*T89</f>
        <v>31145.43033976978</v>
      </c>
      <c r="CH89" s="600">
        <f>((IniBaseCC!DB91+AY89)-(BV89/U89))*U89</f>
        <v>33303.84074430068</v>
      </c>
      <c r="CI89" s="600">
        <f>((IniBaseCC!DC91+AZ89)-(BW89/V89))*V89</f>
        <v>34382.315056039268</v>
      </c>
      <c r="CJ89" s="601">
        <f>((IniBaseCC!DD91+BA89)-(BX89/W89))*W89</f>
        <v>24712.824879149866</v>
      </c>
      <c r="CK89" s="600">
        <f>((IniBaseCC!DE91+BB89)-(BY89/Y89))*Y89</f>
        <v>30651.73694044321</v>
      </c>
      <c r="CL89" s="600">
        <f>((IniBaseCC!DF91+BC89)-(BZ89/Z89))*Z89</f>
        <v>31084.334320341801</v>
      </c>
      <c r="CM89" s="600">
        <f>((IniBaseCC!DG91+BD89)-(CA89/AA89))*AA89</f>
        <v>31582.285652948842</v>
      </c>
      <c r="CN89" s="601">
        <f>((IniBaseCC!DH91+BE89)-(CB89/AB89))*AB89</f>
        <v>31848.474840594728</v>
      </c>
      <c r="CO89" s="600">
        <f>CC89*IniBaseCC!CJ91</f>
        <v>969830.40486760228</v>
      </c>
      <c r="CP89" s="600">
        <f>IniBaseCC!CJ91*CD89</f>
        <v>1632724.7761210683</v>
      </c>
      <c r="CQ89" s="600">
        <f>IniBaseCC!CK91*CE89</f>
        <v>1621746.2019779824</v>
      </c>
      <c r="CR89" s="600">
        <f>IniBaseCC!CL91*CF89</f>
        <v>1708281.8675115569</v>
      </c>
      <c r="CS89" s="600">
        <f>IniBaseCC!CM91*CG89</f>
        <v>1775289.5293668774</v>
      </c>
      <c r="CT89" s="600">
        <f>IniBaseCC!CN91*CH89</f>
        <v>1765103.559447936</v>
      </c>
      <c r="CU89" s="600">
        <f>IniBaseCC!CO91*CI89</f>
        <v>1822262.6979700811</v>
      </c>
      <c r="CV89" s="601">
        <f>IniBaseCC!CP91*CJ89</f>
        <v>1482769.4927489921</v>
      </c>
      <c r="CW89" s="600">
        <f>IniBaseCC!CQ91*CK89</f>
        <v>1747149.0056052629</v>
      </c>
      <c r="CX89" s="600">
        <f>IniBaseCC!CR91*CL89</f>
        <v>1804529.6206086043</v>
      </c>
      <c r="CY89" s="600">
        <f>IniBaseCC!CS91*CM89</f>
        <v>1866683.8003948373</v>
      </c>
      <c r="CZ89" s="600">
        <f>IniBaseCC!CT91*CN89</f>
        <v>1915943.9974518877</v>
      </c>
      <c r="DA89" s="603">
        <f t="shared" si="27"/>
        <v>20204.800101408382</v>
      </c>
      <c r="DB89" s="600">
        <f t="shared" si="28"/>
        <v>34015.099502522258</v>
      </c>
      <c r="DC89" s="600">
        <f>IF(IniBaseCC!EI91&gt;IniBaseCC!EJ91,MIN((AdjBaseCC!DB89-(AdjBaseCC!$DG$1*(IniBaseCC!EI91-IniBaseCC!EJ91))),AdjBaseCC!CE89),MAX((AdjBaseCC!DB89-(AdjBaseCC!$DG$1*(IniBaseCC!EI91-IniBaseCC!EJ91))),AdjBaseCC!CE89))</f>
        <v>25742.003205999721</v>
      </c>
      <c r="DD89" s="600">
        <f>IF(IniBaseCC!EJ91&gt;IniBaseCC!EK91,MIN((AdjBaseCC!DC89-(AdjBaseCC!$DG$1*(IniBaseCC!EJ91-IniBaseCC!EK91))),AdjBaseCC!CF89),MAX((AdjBaseCC!DC89-(AdjBaseCC!$DG$1*(IniBaseCC!EJ91-IniBaseCC!EK91))),AdjBaseCC!CF89))</f>
        <v>28471.36445852595</v>
      </c>
      <c r="DE89" s="600">
        <f>IF(IniBaseCC!EK91&gt;IniBaseCC!EL91,MIN((AdjBaseCC!DD89-(AdjBaseCC!$DG$1*(IniBaseCC!EK91-IniBaseCC!EL91))),AdjBaseCC!CG89),MAX((AdjBaseCC!DD89-(AdjBaseCC!$DG$1*(IniBaseCC!EK91-IniBaseCC!EL91))),AdjBaseCC!CG89))</f>
        <v>31145.43033976978</v>
      </c>
      <c r="DF89" s="600">
        <f>IF(IniBaseCC!EL91&gt;IniBaseCC!EM91,MIN((AdjBaseCC!DE89-(AdjBaseCC!$DG$1*(IniBaseCC!EL91-IniBaseCC!EM91))),AdjBaseCC!CH89),MAX((AdjBaseCC!DE89-(AdjBaseCC!$DG$1*(IniBaseCC!EL91-IniBaseCC!EM91))),AdjBaseCC!CH89))</f>
        <v>33303.84074430068</v>
      </c>
      <c r="DG89" s="600">
        <f>IF(IniBaseCC!EM91&gt;IniBaseCC!EN91,MIN((AdjBaseCC!DF89-(AdjBaseCC!$DG$1*(IniBaseCC!EM91-IniBaseCC!EN91))),AdjBaseCC!CI89),MAX((AdjBaseCC!DF89-(AdjBaseCC!$DG$1*(IniBaseCC!EM91-IniBaseCC!EN91))),AdjBaseCC!CI89))</f>
        <v>34382.315056039268</v>
      </c>
      <c r="DH89" s="600">
        <f>IF(IniBaseCC!EN91&gt;IniBaseCC!EO91,MIN((AdjBaseCC!DG89-(AdjBaseCC!$DG$1*(IniBaseCC!EN91-IniBaseCC!EO91))),AdjBaseCC!CJ89),MAX((AdjBaseCC!DG89-(AdjBaseCC!$DG$1*(IniBaseCC!EN91-IniBaseCC!EO91))),AdjBaseCC!CJ89))</f>
        <v>24712.824879149866</v>
      </c>
      <c r="DI89" s="603">
        <f>IF(IniBaseCC!EO91&gt;IniBaseCC!EP91,MIN((AdjBaseCC!DH89-(AdjBaseCC!$DG$1*(IniBaseCC!EO91-IniBaseCC!EP91))),AdjBaseCC!CK89),MAX((AdjBaseCC!DH89-(AdjBaseCC!$DG$1*(IniBaseCC!EO91-IniBaseCC!EP91))),AdjBaseCC!CK89))</f>
        <v>30651.73694044321</v>
      </c>
      <c r="DJ89" s="600">
        <f>IF(IniBaseCC!EP91&gt;IniBaseCC!EQ91,MIN((AdjBaseCC!DI89-(AdjBaseCC!$DG$1*(IniBaseCC!EP91-IniBaseCC!EQ91))),AdjBaseCC!CL89),MAX((AdjBaseCC!DI89-(AdjBaseCC!$DG$1*(IniBaseCC!EP91-IniBaseCC!EQ91))),AdjBaseCC!CL89))</f>
        <v>31084.334320341801</v>
      </c>
      <c r="DK89" s="600">
        <f>IF(IniBaseCC!EQ91&gt;IniBaseCC!ER91,MIN((AdjBaseCC!DJ89-(AdjBaseCC!$DG$1*(IniBaseCC!EQ91-IniBaseCC!ER91))),AdjBaseCC!CM89),MAX((AdjBaseCC!DJ89-(AdjBaseCC!$DG$1*(IniBaseCC!EQ91-IniBaseCC!ER91))),AdjBaseCC!CM89))</f>
        <v>31582.285652948842</v>
      </c>
      <c r="DL89" s="600">
        <f>IF(IniBaseCC!ER91&gt;IniBaseCC!ES91,MIN((AdjBaseCC!DK89-(AdjBaseCC!$DG$1*(IniBaseCC!ER91-IniBaseCC!ES91))),AdjBaseCC!CN89),MAX((AdjBaseCC!DK89-(AdjBaseCC!$DG$1*(IniBaseCC!ER91-IniBaseCC!ES91))),AdjBaseCC!CN89))</f>
        <v>31848.474840594728</v>
      </c>
      <c r="DM89" s="603">
        <f>DA89*IniBaseCC!CJ91</f>
        <v>969830.40486760228</v>
      </c>
      <c r="DN89" s="600">
        <f>DB89*IniBaseCC!CJ91</f>
        <v>1632724.7761210683</v>
      </c>
      <c r="DO89" s="600">
        <f>DC89*IniBaseCC!CK91</f>
        <v>1621746.2019779824</v>
      </c>
      <c r="DP89" s="600">
        <f>DD89*IniBaseCC!CL91</f>
        <v>1708281.8675115569</v>
      </c>
      <c r="DQ89" s="600">
        <f>DE89*IniBaseCC!CM91</f>
        <v>1775289.5293668774</v>
      </c>
      <c r="DR89" s="600">
        <f>DF89*IniBaseCC!CN91</f>
        <v>1765103.559447936</v>
      </c>
      <c r="DS89" s="600">
        <f>DG89*IniBaseCC!CO91</f>
        <v>1822262.6979700811</v>
      </c>
      <c r="DT89" s="600">
        <f>DH89*IniBaseCC!CP91</f>
        <v>1482769.4927489921</v>
      </c>
      <c r="DU89" s="603">
        <f>DI89*IniBaseCC!CQ91</f>
        <v>1747149.0056052629</v>
      </c>
      <c r="DV89" s="600">
        <f>DJ89*IniBaseCC!CR91</f>
        <v>1804529.6206086043</v>
      </c>
      <c r="DW89" s="600">
        <f>DK89*IniBaseCC!CS91</f>
        <v>1866683.8003948373</v>
      </c>
      <c r="DX89" s="601">
        <f>DL89*IniBaseCC!CT91</f>
        <v>1915943.9974518877</v>
      </c>
      <c r="DZ89" s="60" t="s">
        <v>84</v>
      </c>
      <c r="EA89" s="68">
        <f t="shared" si="29"/>
        <v>0.84636066500068519</v>
      </c>
      <c r="EB89" s="373">
        <f>IFERROR(AdjBaseCC!CO89/IniBaseCC!AA91,"")</f>
        <v>0.49157655634888486</v>
      </c>
      <c r="EC89" s="373">
        <f>IFERROR(AdjBaseCC!CP89/IniBaseCC!AB91,"")</f>
        <v>0.86029009051749317</v>
      </c>
      <c r="ED89" s="373">
        <f>IFERROR(AdjBaseCC!CQ89/IniBaseCC!AC91,"")</f>
        <v>0.81851971213980124</v>
      </c>
      <c r="EE89" s="373">
        <f>IFERROR(AdjBaseCC!CR89/IniBaseCC!AD91,"")</f>
        <v>0.82854791714314391</v>
      </c>
      <c r="EF89" s="373">
        <f>IFERROR(AdjBaseCC!CS89/IniBaseCC!AE91,"")</f>
        <v>0.87823274436210996</v>
      </c>
      <c r="EG89" s="373">
        <f>IFERROR(AdjBaseCC!CT89/IniBaseCC!AF91,"")</f>
        <v>0.84621286084087821</v>
      </c>
      <c r="EH89" s="374">
        <f t="shared" si="30"/>
        <v>0.89665856234698149</v>
      </c>
      <c r="EI89" s="373">
        <f>IFERROR(CU89/IniBaseCC!AG91,"")</f>
        <v>1.0697740225454258</v>
      </c>
      <c r="EJ89" s="373">
        <f>IFERROR(CW89/IniBaseCC!AI91,"")</f>
        <v>0.84927008219299471</v>
      </c>
      <c r="EK89" s="373">
        <f>IFERROR(CX89/IniBaseCC!AJ91,"")</f>
        <v>0.85199294757736577</v>
      </c>
      <c r="EL89" s="373">
        <f>IFERROR(CY89/IniBaseCC!AK91,"")</f>
        <v>0.85675484284503856</v>
      </c>
      <c r="EM89" s="375">
        <f>IFERROR(CZ89/IniBaseCC!AL91,"")</f>
        <v>0.85550091657408212</v>
      </c>
      <c r="FH89" s="196"/>
    </row>
    <row r="90" spans="1:164" s="118" customFormat="1" x14ac:dyDescent="0.25">
      <c r="A90" s="107">
        <v>93</v>
      </c>
      <c r="B90" s="60" t="s">
        <v>85</v>
      </c>
      <c r="C90" s="157">
        <v>393.5760621</v>
      </c>
      <c r="D90" s="158">
        <v>405.3178532</v>
      </c>
      <c r="E90" s="158">
        <v>426.3288129</v>
      </c>
      <c r="F90" s="158">
        <v>370.67552590000003</v>
      </c>
      <c r="G90" s="158">
        <v>414.89051569999998</v>
      </c>
      <c r="H90" s="158">
        <v>418.12984130000001</v>
      </c>
      <c r="I90" s="158">
        <v>386.73732799999999</v>
      </c>
      <c r="J90" s="158">
        <v>389.18601706925409</v>
      </c>
      <c r="K90" s="158">
        <v>327.04201941750671</v>
      </c>
      <c r="L90" s="157">
        <f t="shared" si="26"/>
        <v>363.57652504945509</v>
      </c>
      <c r="M90" s="158">
        <f t="shared" si="26"/>
        <v>357.80551949075198</v>
      </c>
      <c r="N90" s="159">
        <f t="shared" si="26"/>
        <v>352.03451393204887</v>
      </c>
      <c r="O90" s="158"/>
      <c r="P90" s="564">
        <f>INDEX(EquitySolution!$V$13:$BT$173,ROW(86:86),(1+EquitySolution!$CB$12))</f>
        <v>0.70087746037047716</v>
      </c>
      <c r="Q90" s="69">
        <f>INDEX(EquitySolution!$V$13:$BT$173,ROW(86:86),(1+EquitySolution!$CB$12))</f>
        <v>0.70087746037047716</v>
      </c>
      <c r="R90" s="300">
        <f>INDEX(EquitySolution!$V$13:$BT$173,ROW(86:86),(1+EquitySolution!$CB$12)+2)</f>
        <v>0.55000000000000004</v>
      </c>
      <c r="S90" s="300">
        <f>INDEX(EquitySolution!$V$13:$BT$173,ROW(86:86),(1+EquitySolution!$CB$12)+3)</f>
        <v>0.55000000000000004</v>
      </c>
      <c r="T90" s="300">
        <f>INDEX(EquitySolution!$V$13:$BT$173,ROW(86:86),(1+EquitySolution!$CB$12)+4)</f>
        <v>0.55000000000000004</v>
      </c>
      <c r="U90" s="300">
        <f>INDEX(EquitySolution!$V$13:$BT$173,ROW(86:86),(1+EquitySolution!$CB$12)+5)</f>
        <v>0.55000000000000004</v>
      </c>
      <c r="V90" s="2">
        <f>INDEX(EquitySolution!$V$13:$BT$173,ROW(86:86),(1+EquitySolution!$CB$12)+6)</f>
        <v>0.55000000000000004</v>
      </c>
      <c r="W90" s="2">
        <f>INDEX(EquitySolution!$V$13:$BT$173,ROW(86:86),(1+EquitySolution!$CB$12)+6)</f>
        <v>0.55000000000000004</v>
      </c>
      <c r="X90" s="2">
        <f>INDEX(EquitySolution!$V$13:$BT$173,ROW(86:86),(1+EquitySolution!$CB$12)+6)</f>
        <v>0.55000000000000004</v>
      </c>
      <c r="Y90" s="567">
        <f>INDEX(EquitySolution!$V$13:$BT$173,ROW(86:86),(1+EquitySolution!$CB$12)+7)</f>
        <v>0.55000000000000004</v>
      </c>
      <c r="Z90" s="372">
        <f>INDEX(EquitySolution!$V$13:$BT$173,ROW(86:86),(1+EquitySolution!$CB$12)+8)</f>
        <v>0.55000000000000004</v>
      </c>
      <c r="AA90" s="372">
        <f>INDEX(EquitySolution!$V$13:$BT$173,ROW(86:86),(1+EquitySolution!$CB$12)+9)</f>
        <v>0.55000000000000004</v>
      </c>
      <c r="AB90" s="371">
        <f>INDEX(EquitySolution!$V$13:$BT$173,ROW(86:86),(1+EquitySolution!$CB$12)+10)</f>
        <v>0.55000000000000004</v>
      </c>
      <c r="AS90" s="60" t="s">
        <v>85</v>
      </c>
      <c r="AT90" s="600">
        <v>0</v>
      </c>
      <c r="AU90" s="600">
        <f>MAX(-(AdjBaseCC!$BU$1),(IniBaseCC!DW92-AF$9+IniBaseCC!DK92-AdjBaseCC!AF$7))</f>
        <v>2243.3891843491811</v>
      </c>
      <c r="AV90" s="600">
        <f>MAX(-(AdjBaseCC!$BU$1),(IniBaseCC!DX92-AG$9+IniBaseCC!DL92-AdjBaseCC!AG$7))</f>
        <v>1684.1546362846211</v>
      </c>
      <c r="AW90" s="600">
        <f>MAX(-(AdjBaseCC!$BU$1),(IniBaseCC!DY92-AH$9+IniBaseCC!DM92-AdjBaseCC!AH$7))</f>
        <v>-972.24332175099016</v>
      </c>
      <c r="AX90" s="600">
        <f>MAX(-(AdjBaseCC!$BU$1),(IniBaseCC!DZ92-AI$9+IniBaseCC!DN92-AdjBaseCC!AI$7))</f>
        <v>-2128.1706566860285</v>
      </c>
      <c r="AY90" s="600">
        <f>MAX(-(AdjBaseCC!$BU$1),(IniBaseCC!EA92-AJ$9+IniBaseCC!DO92-AdjBaseCC!AJ$7))</f>
        <v>-3044.8871446662688</v>
      </c>
      <c r="AZ90" s="600">
        <f>MAX(-(AdjBaseCC!$BU$1),(IniBaseCC!EB92-AK$9+IniBaseCC!DP92-AdjBaseCC!AK$7))</f>
        <v>-4000</v>
      </c>
      <c r="BA90" s="601">
        <f>MAX(-(AdjBaseCC!$BU$1),(IniBaseCC!EC92-AL$9+IniBaseCC!DQ92-AdjBaseCC!AL$7))</f>
        <v>-4000</v>
      </c>
      <c r="BB90" s="600">
        <f>MAX(-(AdjBaseCC!$BU$1),(IniBaseCC!ED92-AM$9+IniBaseCC!DR92-AdjBaseCC!AM$7))</f>
        <v>-4000</v>
      </c>
      <c r="BC90" s="600">
        <f>MAX(-(AdjBaseCC!$BU$1),(IniBaseCC!EE92-AN$9+IniBaseCC!DS92-AdjBaseCC!AN$7))</f>
        <v>-4000</v>
      </c>
      <c r="BD90" s="600">
        <f>MAX(-(AdjBaseCC!$BU$1),(IniBaseCC!EF92-AO$9+IniBaseCC!DT92-AdjBaseCC!AO$7))</f>
        <v>-4000</v>
      </c>
      <c r="BE90" s="601">
        <f>MAX(-(AdjBaseCC!$BU$1),(IniBaseCC!EG92-AP$9+IniBaseCC!DU92-AdjBaseCC!AP$7))</f>
        <v>-4000</v>
      </c>
      <c r="BF90" s="600">
        <f>MAX((AdjBaseCC!AF$7+AdjBaseCC!AF$9)*IniBaseCC!CJ92-IniBaseCC!AA92,0)</f>
        <v>0</v>
      </c>
      <c r="BG90" s="600">
        <f>MAX((AdjBaseCC!AG$7+AdjBaseCC!AG$9)*IniBaseCC!CK92-IniBaseCC!AB92,0)</f>
        <v>0</v>
      </c>
      <c r="BH90" s="600">
        <f>MAX((AdjBaseCC!AH$7+AdjBaseCC!AH$9)*IniBaseCC!CL92-IniBaseCC!AC92,0)</f>
        <v>2154491.2010001913</v>
      </c>
      <c r="BI90" s="600">
        <f>MAX((AdjBaseCC!AI$7+AdjBaseCC!AI$9)*IniBaseCC!CM92-IniBaseCC!AD92,0)</f>
        <v>4984175.6779586747</v>
      </c>
      <c r="BJ90" s="600">
        <f>MAX((AdjBaseCC!AJ$7+AdjBaseCC!AJ$9)*IniBaseCC!CN92-IniBaseCC!AE92,0)</f>
        <v>7377761.5515263677</v>
      </c>
      <c r="BK90" s="600">
        <f>MAX((AdjBaseCC!AK$7+AdjBaseCC!AK$9)*IniBaseCC!CO92-IniBaseCC!AF92,0)</f>
        <v>12672731.970885217</v>
      </c>
      <c r="BL90" s="600">
        <f>MAX((AdjBaseCC!AL$7+AdjBaseCC!AL$9)*IniBaseCC!CP92-IniBaseCC!AG92,0)</f>
        <v>13218535.364244133</v>
      </c>
      <c r="BM90" s="600">
        <f>MAX((AdjBaseCC!AM$7+AdjBaseCC!AM$9)*IniBaseCC!CQ92-IniBaseCC!AH92,0)</f>
        <v>15013029.72555095</v>
      </c>
      <c r="BN90" s="603">
        <f>MAX((AdjBaseCC!AN$7+AdjBaseCC!AN$9)*IniBaseCC!CR92-IniBaseCC!AI92,0)</f>
        <v>15426614.440834656</v>
      </c>
      <c r="BO90" s="600">
        <f>MAX((AdjBaseCC!AO$7+AdjBaseCC!AO$9)*IniBaseCC!CS92-IniBaseCC!AJ92,0)</f>
        <v>15840199.156118289</v>
      </c>
      <c r="BP90" s="600">
        <f>MAX((AdjBaseCC!AP$7+AdjBaseCC!AP$9)*IniBaseCC!CT92-IniBaseCC!AK92,0)</f>
        <v>16253783.871401936</v>
      </c>
      <c r="BQ90" s="600">
        <f>MAX((AdjBaseCC!AQ$7+AdjBaseCC!AQ$9)*IniBaseCC!CU92-IniBaseCC!AL92,0)</f>
        <v>16667368.586685508</v>
      </c>
      <c r="BR90" s="603">
        <f>IFERROR(BF90/SUM(BF$5:BF$182)*BR$4/IniBaseCC!CK92,0)</f>
        <v>0</v>
      </c>
      <c r="BS90" s="600">
        <f>IFERROR(BG90/SUM(BG$5:BG$182)*BS$4/IniBaseCC!CL92,0)</f>
        <v>0</v>
      </c>
      <c r="BT90" s="600">
        <f>IFERROR(BH90/SUM(BH$5:BH$182)*BT$4/IniBaseCC!CM92,0)</f>
        <v>827.34002132653836</v>
      </c>
      <c r="BU90" s="600">
        <f>IFERROR(BI90/SUM(BI$5:BI$182)*BU$4/IniBaseCC!CN92,0)</f>
        <v>560.12846125317799</v>
      </c>
      <c r="BV90" s="600">
        <f>IFERROR(BJ90/SUM(BJ$5:BJ$182)*BV$4/IniBaseCC!CO92,0)</f>
        <v>603.37869722213804</v>
      </c>
      <c r="BW90" s="600">
        <f>IFERROR(BK90/SUM(BK$5:BK$182)*BW$4/IniBaseCC!CP92,0)</f>
        <v>1200.568951892958</v>
      </c>
      <c r="BX90" s="600">
        <f>IFERROR(BL90/SUM(BL$5:BL$182)*BX$4/IniBaseCC!CQ92,0)</f>
        <v>216.82840722982775</v>
      </c>
      <c r="BY90" s="603">
        <f>IFERROR(BM90/SUM(BM$5:BM$182)*BY$4/IniBaseCC!CR92,0)</f>
        <v>177.96478047556687</v>
      </c>
      <c r="BZ90" s="600">
        <f>IFERROR(BN90/SUM(BN$5:BN$182)*BZ$4/IniBaseCC!CS92,0)</f>
        <v>1583.8977484966342</v>
      </c>
      <c r="CA90" s="600">
        <f>IFERROR(BO90/SUM(BO$5:BO$182)*CA$4/IniBaseCC!CT92,0)</f>
        <v>1517.0921982498367</v>
      </c>
      <c r="CB90" s="600">
        <f>IFERROR(BP90/SUM(BP$5:BP$182)*CB$4/IniBaseCC!CU92,0)</f>
        <v>1251.1611304741011</v>
      </c>
      <c r="CC90" s="603">
        <f>(IniBaseCC!CW92+AT90)*P90</f>
        <v>16780.853932026293</v>
      </c>
      <c r="CD90" s="600">
        <f>((IniBaseCC!CX92+AU90)-(BR90/Q90))*Q90</f>
        <v>18353.194846175542</v>
      </c>
      <c r="CE90" s="600">
        <f>((IniBaseCC!CY92+AV90)-(BS90/R90))*R90</f>
        <v>14694.314862444477</v>
      </c>
      <c r="CF90" s="600">
        <f>((IniBaseCC!CZ92+AW90)-(BT90/S90))*S90</f>
        <v>12468.383059689517</v>
      </c>
      <c r="CG90" s="600">
        <f>((IniBaseCC!DA92+AX90)-(BU90/T90))*T90</f>
        <v>12147.210060748906</v>
      </c>
      <c r="CH90" s="600">
        <f>((IniBaseCC!DB92+AY90)-(BV90/U90))*U90</f>
        <v>12048.40053536837</v>
      </c>
      <c r="CI90" s="600">
        <f>((IniBaseCC!DC92+AZ90)-(BW90/V90))*V90</f>
        <v>11163.077743466547</v>
      </c>
      <c r="CJ90" s="601">
        <f>((IniBaseCC!DD92+BA90)-(BX90/W90))*W90</f>
        <v>12395.518872955843</v>
      </c>
      <c r="CK90" s="600">
        <f>((IniBaseCC!DE92+BB90)-(BY90/Y90))*Y90</f>
        <v>12555.080018843113</v>
      </c>
      <c r="CL90" s="600">
        <f>((IniBaseCC!DF92+BC90)-(BZ90/Z90))*Z90</f>
        <v>11354.485927573407</v>
      </c>
      <c r="CM90" s="600">
        <f>((IniBaseCC!DG92+BD90)-(CA90/AA90))*AA90</f>
        <v>11619.315937244548</v>
      </c>
      <c r="CN90" s="601">
        <f>((IniBaseCC!DH92+BE90)-(CB90/AB90))*AB90</f>
        <v>12076.341030631424</v>
      </c>
      <c r="CO90" s="600">
        <f>CC90*IniBaseCC!CJ92</f>
        <v>33796639.819100954</v>
      </c>
      <c r="CP90" s="600">
        <f>IniBaseCC!CJ92*CD90</f>
        <v>36963334.420197539</v>
      </c>
      <c r="CQ90" s="600">
        <f>IniBaseCC!CK92*CE90</f>
        <v>31240113.397556957</v>
      </c>
      <c r="CR90" s="600">
        <f>IniBaseCC!CL92*CF90</f>
        <v>27629936.860271968</v>
      </c>
      <c r="CS90" s="600">
        <f>IniBaseCC!CM92*CG90</f>
        <v>28448765.96227394</v>
      </c>
      <c r="CT90" s="600">
        <f>IniBaseCC!CN92*CH90</f>
        <v>29193274.497197561</v>
      </c>
      <c r="CU90" s="600">
        <f>IniBaseCC!CO92*CI90</f>
        <v>29437036.009521283</v>
      </c>
      <c r="CV90" s="601">
        <f>IniBaseCC!CP92*CJ90</f>
        <v>34918176.665116608</v>
      </c>
      <c r="CW90" s="600">
        <f>IniBaseCC!CQ92*CK90</f>
        <v>37326252.896020576</v>
      </c>
      <c r="CX90" s="600">
        <f>IniBaseCC!CR92*CL90</f>
        <v>34380324.690051809</v>
      </c>
      <c r="CY90" s="600">
        <f>IniBaseCC!CS92*CM90</f>
        <v>35820184.251446538</v>
      </c>
      <c r="CZ90" s="600">
        <f>IniBaseCC!CT92*CN90</f>
        <v>37892180.139675185</v>
      </c>
      <c r="DA90" s="603">
        <f t="shared" si="27"/>
        <v>16780.853932026293</v>
      </c>
      <c r="DB90" s="600">
        <f t="shared" si="28"/>
        <v>18353.194846175542</v>
      </c>
      <c r="DC90" s="600">
        <f>IF(IniBaseCC!EI92&gt;IniBaseCC!EJ92,MIN((AdjBaseCC!DB90-(AdjBaseCC!$DG$1*(IniBaseCC!EI92-IniBaseCC!EJ92))),AdjBaseCC!CE90),MAX((AdjBaseCC!DB90-(AdjBaseCC!$DG$1*(IniBaseCC!EI92-IniBaseCC!EJ92))),AdjBaseCC!CE90))</f>
        <v>18394.322069593272</v>
      </c>
      <c r="DD90" s="600">
        <f>IF(IniBaseCC!EJ92&gt;IniBaseCC!EK92,MIN((AdjBaseCC!DC90-(AdjBaseCC!$DG$1*(IniBaseCC!EJ92-IniBaseCC!EK92))),AdjBaseCC!CF90),MAX((AdjBaseCC!DC90-(AdjBaseCC!$DG$1*(IniBaseCC!EJ92-IniBaseCC!EK92))),AdjBaseCC!CF90))</f>
        <v>12468.383059689517</v>
      </c>
      <c r="DE90" s="600">
        <f>IF(IniBaseCC!EK92&gt;IniBaseCC!EL92,MIN((AdjBaseCC!DD90-(AdjBaseCC!$DG$1*(IniBaseCC!EK92-IniBaseCC!EL92))),AdjBaseCC!CG90),MAX((AdjBaseCC!DD90-(AdjBaseCC!$DG$1*(IniBaseCC!EK92-IniBaseCC!EL92))),AdjBaseCC!CG90))</f>
        <v>12147.210060748906</v>
      </c>
      <c r="DF90" s="600">
        <f>IF(IniBaseCC!EL92&gt;IniBaseCC!EM92,MIN((AdjBaseCC!DE90-(AdjBaseCC!$DG$1*(IniBaseCC!EL92-IniBaseCC!EM92))),AdjBaseCC!CH90),MAX((AdjBaseCC!DE90-(AdjBaseCC!$DG$1*(IniBaseCC!EL92-IniBaseCC!EM92))),AdjBaseCC!CH90))</f>
        <v>12048.40053536837</v>
      </c>
      <c r="DG90" s="600">
        <f>IF(IniBaseCC!EM92&gt;IniBaseCC!EN92,MIN((AdjBaseCC!DF90-(AdjBaseCC!$DG$1*(IniBaseCC!EM92-IniBaseCC!EN92))),AdjBaseCC!CI90),MAX((AdjBaseCC!DF90-(AdjBaseCC!$DG$1*(IniBaseCC!EM92-IniBaseCC!EN92))),AdjBaseCC!CI90))</f>
        <v>11163.077743466547</v>
      </c>
      <c r="DH90" s="600">
        <f>IF(IniBaseCC!EN92&gt;IniBaseCC!EO92,MIN((AdjBaseCC!DG90-(AdjBaseCC!$DG$1*(IniBaseCC!EN92-IniBaseCC!EO92))),AdjBaseCC!CJ90),MAX((AdjBaseCC!DG90-(AdjBaseCC!$DG$1*(IniBaseCC!EN92-IniBaseCC!EO92))),AdjBaseCC!CJ90))</f>
        <v>12395.518872955843</v>
      </c>
      <c r="DI90" s="603">
        <f>IF(IniBaseCC!EO92&gt;IniBaseCC!EP92,MIN((AdjBaseCC!DH90-(AdjBaseCC!$DG$1*(IniBaseCC!EO92-IniBaseCC!EP92))),AdjBaseCC!CK90),MAX((AdjBaseCC!DH90-(AdjBaseCC!$DG$1*(IniBaseCC!EO92-IniBaseCC!EP92))),AdjBaseCC!CK90))</f>
        <v>12379.739017515667</v>
      </c>
      <c r="DJ90" s="600">
        <f>IF(IniBaseCC!EP92&gt;IniBaseCC!EQ92,MIN((AdjBaseCC!DI90-(AdjBaseCC!$DG$1*(IniBaseCC!EP92-IniBaseCC!EQ92))),AdjBaseCC!CL90),MAX((AdjBaseCC!DI90-(AdjBaseCC!$DG$1*(IniBaseCC!EP92-IniBaseCC!EQ92))),AdjBaseCC!CL90))</f>
        <v>12401.095394496502</v>
      </c>
      <c r="DK90" s="600">
        <f>IF(IniBaseCC!EQ92&gt;IniBaseCC!ER92,MIN((AdjBaseCC!DJ90-(AdjBaseCC!$DG$1*(IniBaseCC!EQ92-IniBaseCC!ER92))),AdjBaseCC!CM90),MAX((AdjBaseCC!DJ90-(AdjBaseCC!$DG$1*(IniBaseCC!EQ92-IniBaseCC!ER92))),AdjBaseCC!CM90))</f>
        <v>12421.691031688057</v>
      </c>
      <c r="DL90" s="600">
        <f>IF(IniBaseCC!ER92&gt;IniBaseCC!ES92,MIN((AdjBaseCC!DK90-(AdjBaseCC!$DG$1*(IniBaseCC!ER92-IniBaseCC!ES92))),AdjBaseCC!CN90),MAX((AdjBaseCC!DK90-(AdjBaseCC!$DG$1*(IniBaseCC!ER92-IniBaseCC!ES92))),AdjBaseCC!CN90))</f>
        <v>12441.565865495972</v>
      </c>
      <c r="DM90" s="603">
        <f>DA90*IniBaseCC!CJ92</f>
        <v>33796639.819100954</v>
      </c>
      <c r="DN90" s="600">
        <f>DB90*IniBaseCC!CJ92</f>
        <v>36963334.420197539</v>
      </c>
      <c r="DO90" s="600">
        <f>DC90*IniBaseCC!CK92</f>
        <v>39106328.719955295</v>
      </c>
      <c r="DP90" s="600">
        <f>DD90*IniBaseCC!CL92</f>
        <v>27629936.860271968</v>
      </c>
      <c r="DQ90" s="600">
        <f>DE90*IniBaseCC!CM92</f>
        <v>28448765.96227394</v>
      </c>
      <c r="DR90" s="600">
        <f>DF90*IniBaseCC!CN92</f>
        <v>29193274.497197561</v>
      </c>
      <c r="DS90" s="600">
        <f>DG90*IniBaseCC!CO92</f>
        <v>29437036.009521283</v>
      </c>
      <c r="DT90" s="600">
        <f>DH90*IniBaseCC!CP92</f>
        <v>34918176.665116608</v>
      </c>
      <c r="DU90" s="603">
        <f>DI90*IniBaseCC!CQ92</f>
        <v>36804964.099074081</v>
      </c>
      <c r="DV90" s="600">
        <f>DJ90*IniBaseCC!CR92</f>
        <v>37549360.569440849</v>
      </c>
      <c r="DW90" s="600">
        <f>DK90*IniBaseCC!CS92</f>
        <v>38293757.039807618</v>
      </c>
      <c r="DX90" s="601">
        <f>DL90*IniBaseCC!CT92</f>
        <v>39038153.510174394</v>
      </c>
      <c r="DZ90" s="60" t="s">
        <v>85</v>
      </c>
      <c r="EA90" s="68">
        <f t="shared" si="29"/>
        <v>0.53666152560155667</v>
      </c>
      <c r="EB90" s="373">
        <f>IFERROR(AdjBaseCC!CO90/IniBaseCC!AA92,"")</f>
        <v>0.62196779773003996</v>
      </c>
      <c r="EC90" s="373">
        <f>IFERROR(AdjBaseCC!CP90/IniBaseCC!AB92,"")</f>
        <v>0.63157272608191395</v>
      </c>
      <c r="ED90" s="373">
        <f>IFERROR(AdjBaseCC!CQ90/IniBaseCC!AC92,"")</f>
        <v>0.56445102851415851</v>
      </c>
      <c r="EE90" s="373">
        <f>IFERROR(AdjBaseCC!CR90/IniBaseCC!AD92,"")</f>
        <v>0.49486580231948357</v>
      </c>
      <c r="EF90" s="373">
        <f>IFERROR(AdjBaseCC!CS90/IniBaseCC!AE92,"")</f>
        <v>0.49545643195173145</v>
      </c>
      <c r="EG90" s="373">
        <f>IFERROR(AdjBaseCC!CT90/IniBaseCC!AF92,"")</f>
        <v>0.49696163914049546</v>
      </c>
      <c r="EH90" s="374">
        <f t="shared" si="30"/>
        <v>0.49413875271889529</v>
      </c>
      <c r="EI90" s="373">
        <f>IFERROR(CU90/IniBaseCC!AG92,"")</f>
        <v>0.45883236586988552</v>
      </c>
      <c r="EJ90" s="373">
        <f>IFERROR(CW90/IniBaseCC!AI92,"")</f>
        <v>0.53951454768465323</v>
      </c>
      <c r="EK90" s="373">
        <f>IFERROR(CX90/IniBaseCC!AJ92,"")</f>
        <v>0.48228703830632436</v>
      </c>
      <c r="EL90" s="373">
        <f>IFERROR(CY90/IniBaseCC!AK92,"")</f>
        <v>0.4880988045636086</v>
      </c>
      <c r="EM90" s="375">
        <f>IFERROR(CZ90/IniBaseCC!AL92,"")</f>
        <v>0.50196100717000447</v>
      </c>
      <c r="FH90" s="196"/>
    </row>
    <row r="91" spans="1:164" s="118" customFormat="1" x14ac:dyDescent="0.25">
      <c r="A91" s="107">
        <v>95</v>
      </c>
      <c r="B91" s="60" t="s">
        <v>86</v>
      </c>
      <c r="C91" s="157">
        <v>336.20757950000001</v>
      </c>
      <c r="D91" s="158">
        <v>331.27396099999999</v>
      </c>
      <c r="E91" s="158">
        <v>355.2306021</v>
      </c>
      <c r="F91" s="158">
        <v>317.53289239999998</v>
      </c>
      <c r="G91" s="158">
        <v>356.09872369999999</v>
      </c>
      <c r="H91" s="158">
        <v>344.7363987</v>
      </c>
      <c r="I91" s="158">
        <v>359.4047961</v>
      </c>
      <c r="J91" s="158">
        <v>360.60655129961924</v>
      </c>
      <c r="K91" s="158">
        <v>329.01762580297725</v>
      </c>
      <c r="L91" s="157">
        <f t="shared" si="26"/>
        <v>351.24461315674125</v>
      </c>
      <c r="M91" s="158">
        <f t="shared" si="26"/>
        <v>352.82444399692076</v>
      </c>
      <c r="N91" s="159">
        <f t="shared" si="26"/>
        <v>354.40427483710027</v>
      </c>
      <c r="O91" s="158"/>
      <c r="P91" s="564">
        <f>INDEX(EquitySolution!$V$13:$BT$173,ROW(87:87),(1+EquitySolution!$CB$12))</f>
        <v>0.72579950125707127</v>
      </c>
      <c r="Q91" s="69">
        <f>INDEX(EquitySolution!$V$13:$BT$173,ROW(87:87),(1+EquitySolution!$CB$12))</f>
        <v>0.72579950125707127</v>
      </c>
      <c r="R91" s="300">
        <f>INDEX(EquitySolution!$V$13:$BT$173,ROW(87:87),(1+EquitySolution!$CB$12)+2)</f>
        <v>0.55000000000000004</v>
      </c>
      <c r="S91" s="300">
        <f>INDEX(EquitySolution!$V$13:$BT$173,ROW(87:87),(1+EquitySolution!$CB$12)+3)</f>
        <v>0.55000000000000004</v>
      </c>
      <c r="T91" s="300">
        <f>INDEX(EquitySolution!$V$13:$BT$173,ROW(87:87),(1+EquitySolution!$CB$12)+4)</f>
        <v>0.55000000000000004</v>
      </c>
      <c r="U91" s="300">
        <f>INDEX(EquitySolution!$V$13:$BT$173,ROW(87:87),(1+EquitySolution!$CB$12)+5)</f>
        <v>0.55000000000000004</v>
      </c>
      <c r="V91" s="2">
        <f>INDEX(EquitySolution!$V$13:$BT$173,ROW(87:87),(1+EquitySolution!$CB$12)+6)</f>
        <v>0.55000000000000004</v>
      </c>
      <c r="W91" s="2">
        <f>INDEX(EquitySolution!$V$13:$BT$173,ROW(87:87),(1+EquitySolution!$CB$12)+6)</f>
        <v>0.55000000000000004</v>
      </c>
      <c r="X91" s="2">
        <f>INDEX(EquitySolution!$V$13:$BT$173,ROW(87:87),(1+EquitySolution!$CB$12)+6)</f>
        <v>0.55000000000000004</v>
      </c>
      <c r="Y91" s="567">
        <f>INDEX(EquitySolution!$V$13:$BT$173,ROW(87:87),(1+EquitySolution!$CB$12)+7)</f>
        <v>0.55000000000000004</v>
      </c>
      <c r="Z91" s="372">
        <f>INDEX(EquitySolution!$V$13:$BT$173,ROW(87:87),(1+EquitySolution!$CB$12)+8)</f>
        <v>0.55000000000000004</v>
      </c>
      <c r="AA91" s="372">
        <f>INDEX(EquitySolution!$V$13:$BT$173,ROW(87:87),(1+EquitySolution!$CB$12)+9)</f>
        <v>0.55000000000000004</v>
      </c>
      <c r="AB91" s="371">
        <f>INDEX(EquitySolution!$V$13:$BT$173,ROW(87:87),(1+EquitySolution!$CB$12)+10)</f>
        <v>0.55000000000000004</v>
      </c>
      <c r="AS91" s="60" t="s">
        <v>86</v>
      </c>
      <c r="AT91" s="600">
        <v>0</v>
      </c>
      <c r="AU91" s="600">
        <f>MAX(-(AdjBaseCC!$BU$1),(IniBaseCC!DW93-AF$9+IniBaseCC!DK93-AdjBaseCC!AF$7))</f>
        <v>-230.88877725158954</v>
      </c>
      <c r="AV91" s="600">
        <f>MAX(-(AdjBaseCC!$BU$1),(IniBaseCC!DX93-AG$9+IniBaseCC!DL93-AdjBaseCC!AG$7))</f>
        <v>-3796.7802362435073</v>
      </c>
      <c r="AW91" s="600">
        <f>MAX(-(AdjBaseCC!$BU$1),(IniBaseCC!DY93-AH$9+IniBaseCC!DM93-AdjBaseCC!AH$7))</f>
        <v>-4000</v>
      </c>
      <c r="AX91" s="600">
        <f>MAX(-(AdjBaseCC!$BU$1),(IniBaseCC!DZ93-AI$9+IniBaseCC!DN93-AdjBaseCC!AI$7))</f>
        <v>-4000</v>
      </c>
      <c r="AY91" s="600">
        <f>MAX(-(AdjBaseCC!$BU$1),(IniBaseCC!EA93-AJ$9+IniBaseCC!DO93-AdjBaseCC!AJ$7))</f>
        <v>-4000</v>
      </c>
      <c r="AZ91" s="600">
        <f>MAX(-(AdjBaseCC!$BU$1),(IniBaseCC!EB93-AK$9+IniBaseCC!DP93-AdjBaseCC!AK$7))</f>
        <v>-4000</v>
      </c>
      <c r="BA91" s="601">
        <f>MAX(-(AdjBaseCC!$BU$1),(IniBaseCC!EC93-AL$9+IniBaseCC!DQ93-AdjBaseCC!AL$7))</f>
        <v>-1317.2451959840034</v>
      </c>
      <c r="BB91" s="600">
        <f>MAX(-(AdjBaseCC!$BU$1),(IniBaseCC!ED93-AM$9+IniBaseCC!DR93-AdjBaseCC!AM$7))</f>
        <v>-1491.2658756553049</v>
      </c>
      <c r="BC91" s="600">
        <f>MAX(-(AdjBaseCC!$BU$1),(IniBaseCC!EE93-AN$9+IniBaseCC!DS93-AdjBaseCC!AN$7))</f>
        <v>-1503.2472861239257</v>
      </c>
      <c r="BD91" s="600">
        <f>MAX(-(AdjBaseCC!$BU$1),(IniBaseCC!EF93-AO$9+IniBaseCC!DT93-AdjBaseCC!AO$7))</f>
        <v>-1514.8019043663282</v>
      </c>
      <c r="BE91" s="601">
        <f>MAX(-(AdjBaseCC!$BU$1),(IniBaseCC!EG93-AP$9+IniBaseCC!DU93-AdjBaseCC!AP$7))</f>
        <v>-1525.952135609278</v>
      </c>
      <c r="BF91" s="600">
        <f>MAX((AdjBaseCC!AF$7+AdjBaseCC!AF$9)*IniBaseCC!CJ93-IniBaseCC!AA93,0)</f>
        <v>113366.38963053003</v>
      </c>
      <c r="BG91" s="600">
        <f>MAX((AdjBaseCC!AG$7+AdjBaseCC!AG$9)*IniBaseCC!CK93-IniBaseCC!AB93,0)</f>
        <v>2190742.1963125039</v>
      </c>
      <c r="BH91" s="600">
        <f>MAX((AdjBaseCC!AH$7+AdjBaseCC!AH$9)*IniBaseCC!CL93-IniBaseCC!AC93,0)</f>
        <v>2408838.4984612428</v>
      </c>
      <c r="BI91" s="600">
        <f>MAX((AdjBaseCC!AI$7+AdjBaseCC!AI$9)*IniBaseCC!CM93-IniBaseCC!AD93,0)</f>
        <v>2717379.6440513469</v>
      </c>
      <c r="BJ91" s="600">
        <f>MAX((AdjBaseCC!AJ$7+AdjBaseCC!AJ$9)*IniBaseCC!CN93-IniBaseCC!AE93,0)</f>
        <v>3493424.1474560611</v>
      </c>
      <c r="BK91" s="600">
        <f>MAX((AdjBaseCC!AK$7+AdjBaseCC!AK$9)*IniBaseCC!CO93-IniBaseCC!AF93,0)</f>
        <v>4404151.5709775425</v>
      </c>
      <c r="BL91" s="600">
        <f>MAX((AdjBaseCC!AL$7+AdjBaseCC!AL$9)*IniBaseCC!CP93-IniBaseCC!AG93,0)</f>
        <v>787712.62719843537</v>
      </c>
      <c r="BM91" s="600">
        <f>MAX((AdjBaseCC!AM$7+AdjBaseCC!AM$9)*IniBaseCC!CQ93-IniBaseCC!AH93,0)</f>
        <v>903707.12064711563</v>
      </c>
      <c r="BN91" s="603">
        <f>MAX((AdjBaseCC!AN$7+AdjBaseCC!AN$9)*IniBaseCC!CR93-IniBaseCC!AI93,0)</f>
        <v>927792.037325982</v>
      </c>
      <c r="BO91" s="600">
        <f>MAX((AdjBaseCC!AO$7+AdjBaseCC!AO$9)*IniBaseCC!CS93-IniBaseCC!AJ93,0)</f>
        <v>951876.95400483161</v>
      </c>
      <c r="BP91" s="600">
        <f>MAX((AdjBaseCC!AP$7+AdjBaseCC!AP$9)*IniBaseCC!CT93-IniBaseCC!AK93,0)</f>
        <v>975961.8706836924</v>
      </c>
      <c r="BQ91" s="600">
        <f>MAX((AdjBaseCC!AQ$7+AdjBaseCC!AQ$9)*IniBaseCC!CU93-IniBaseCC!AL93,0)</f>
        <v>1000046.7873625308</v>
      </c>
      <c r="BR91" s="603">
        <f>IFERROR(BF91/SUM(BF$5:BF$182)*BR$4/IniBaseCC!CK93,0)</f>
        <v>210.26812477940868</v>
      </c>
      <c r="BS91" s="600">
        <f>IFERROR(BG91/SUM(BG$5:BG$182)*BS$4/IniBaseCC!CL93,0)</f>
        <v>1551.9733241225954</v>
      </c>
      <c r="BT91" s="600">
        <f>IFERROR(BH91/SUM(BH$5:BH$182)*BT$4/IniBaseCC!CM93,0)</f>
        <v>3477.3294288343959</v>
      </c>
      <c r="BU91" s="600">
        <f>IFERROR(BI91/SUM(BI$5:BI$182)*BU$4/IniBaseCC!CN93,0)</f>
        <v>1145.4219806152119</v>
      </c>
      <c r="BV91" s="600">
        <f>IFERROR(BJ91/SUM(BJ$5:BJ$182)*BV$4/IniBaseCC!CO93,0)</f>
        <v>1134.6416632873807</v>
      </c>
      <c r="BW91" s="600">
        <f>IFERROR(BK91/SUM(BK$5:BK$182)*BW$4/IniBaseCC!CP93,0)</f>
        <v>1965.4625727684645</v>
      </c>
      <c r="BX91" s="600">
        <f>IFERROR(BL91/SUM(BL$5:BL$182)*BX$4/IniBaseCC!CQ93,0)</f>
        <v>63.390318627031256</v>
      </c>
      <c r="BY91" s="603">
        <f>IFERROR(BM91/SUM(BM$5:BM$182)*BY$4/IniBaseCC!CR93,0)</f>
        <v>52.555201800412789</v>
      </c>
      <c r="BZ91" s="600">
        <f>IFERROR(BN91/SUM(BN$5:BN$182)*BZ$4/IniBaseCC!CS93,0)</f>
        <v>467.33622068257188</v>
      </c>
      <c r="CA91" s="600">
        <f>IFERROR(BO91/SUM(BO$5:BO$182)*CA$4/IniBaseCC!CT93,0)</f>
        <v>447.25420725817361</v>
      </c>
      <c r="CB91" s="600">
        <f>IFERROR(BP91/SUM(BP$5:BP$182)*CB$4/IniBaseCC!CU93,0)</f>
        <v>368.56483711017063</v>
      </c>
      <c r="CC91" s="603">
        <f>(IniBaseCC!CW93+AT91)*P91</f>
        <v>17377.55328598306</v>
      </c>
      <c r="CD91" s="600">
        <f>((IniBaseCC!CX93+AU91)-(BR91/Q91))*Q91</f>
        <v>16999.706201828594</v>
      </c>
      <c r="CE91" s="600">
        <f>((IniBaseCC!CY93+AV91)-(BS91/R91))*R91</f>
        <v>10127.82735843141</v>
      </c>
      <c r="CF91" s="600">
        <f>((IniBaseCC!CZ93+AW91)-(BT91/S91))*S91</f>
        <v>8153.127479144704</v>
      </c>
      <c r="CG91" s="600">
        <f>((IniBaseCC!DA93+AX91)-(BU91/T91))*T91</f>
        <v>10532.41040256419</v>
      </c>
      <c r="CH91" s="600">
        <f>((IniBaseCC!DB93+AY91)-(BV91/U91))*U91</f>
        <v>10991.825498869575</v>
      </c>
      <c r="CI91" s="600">
        <f>((IniBaseCC!DC93+AZ91)-(BW91/V91))*V91</f>
        <v>10398.184122591041</v>
      </c>
      <c r="CJ91" s="601">
        <f>((IniBaseCC!DD93+BA91)-(BX91/W91))*W91</f>
        <v>14024.472103767437</v>
      </c>
      <c r="CK91" s="600">
        <f>((IniBaseCC!DE93+BB91)-(BY91/Y91))*Y91</f>
        <v>14060.293365907848</v>
      </c>
      <c r="CL91" s="600">
        <f>((IniBaseCC!DF93+BC91)-(BZ91/Z91))*Z91</f>
        <v>13844.26144801931</v>
      </c>
      <c r="CM91" s="600">
        <f>((IniBaseCC!DG93+BD91)-(CA91/AA91))*AA91</f>
        <v>14056.012880834729</v>
      </c>
      <c r="CN91" s="601">
        <f>((IniBaseCC!DH93+BE91)-(CB91/AB91))*AB91</f>
        <v>14319.663649410253</v>
      </c>
      <c r="CO91" s="600">
        <f>CC91*IniBaseCC!CJ93</f>
        <v>8532378.6634176821</v>
      </c>
      <c r="CP91" s="600">
        <f>IniBaseCC!CJ93*CD91</f>
        <v>8346855.7450978402</v>
      </c>
      <c r="CQ91" s="600">
        <f>IniBaseCC!CK93*CE91</f>
        <v>5843756.3858149238</v>
      </c>
      <c r="CR91" s="600">
        <f>IniBaseCC!CL93*CF91</f>
        <v>4810345.2126953751</v>
      </c>
      <c r="CS91" s="600">
        <f>IniBaseCC!CM93*CG91</f>
        <v>6561691.6807974903</v>
      </c>
      <c r="CT91" s="600">
        <f>IniBaseCC!CN93*CH91</f>
        <v>7100719.2722697454</v>
      </c>
      <c r="CU91" s="600">
        <f>IniBaseCC!CO93*CI91</f>
        <v>6904394.2574004512</v>
      </c>
      <c r="CV91" s="601">
        <f>IniBaseCC!CP93*CJ91</f>
        <v>8386634.318052927</v>
      </c>
      <c r="CW91" s="600">
        <f>IniBaseCC!CQ93*CK91</f>
        <v>8520537.7797401566</v>
      </c>
      <c r="CX91" s="600">
        <f>IniBaseCC!CR93*CL91</f>
        <v>8544565.922517471</v>
      </c>
      <c r="CY91" s="600">
        <f>IniBaseCC!CS93*CM91</f>
        <v>8832570.5743409544</v>
      </c>
      <c r="CZ91" s="600">
        <f>IniBaseCC!CT93*CN91</f>
        <v>9158508.5775050111</v>
      </c>
      <c r="DA91" s="603">
        <f t="shared" si="27"/>
        <v>17377.55328598306</v>
      </c>
      <c r="DB91" s="600">
        <f t="shared" si="28"/>
        <v>16999.706201828594</v>
      </c>
      <c r="DC91" s="600">
        <f>IF(IniBaseCC!EI93&gt;IniBaseCC!EJ93,MIN((AdjBaseCC!DB91-(AdjBaseCC!$DG$1*(IniBaseCC!EI93-IniBaseCC!EJ93))),AdjBaseCC!CE91),MAX((AdjBaseCC!DB91-(AdjBaseCC!$DG$1*(IniBaseCC!EI93-IniBaseCC!EJ93))),AdjBaseCC!CE91))</f>
        <v>10127.82735843141</v>
      </c>
      <c r="DD91" s="600">
        <f>IF(IniBaseCC!EJ93&gt;IniBaseCC!EK93,MIN((AdjBaseCC!DC91-(AdjBaseCC!$DG$1*(IniBaseCC!EJ93-IniBaseCC!EK93))),AdjBaseCC!CF91),MAX((AdjBaseCC!DC91-(AdjBaseCC!$DG$1*(IniBaseCC!EJ93-IniBaseCC!EK93))),AdjBaseCC!CF91))</f>
        <v>8153.127479144704</v>
      </c>
      <c r="DE91" s="600">
        <f>IF(IniBaseCC!EK93&gt;IniBaseCC!EL93,MIN((AdjBaseCC!DD91-(AdjBaseCC!$DG$1*(IniBaseCC!EK93-IniBaseCC!EL93))),AdjBaseCC!CG91),MAX((AdjBaseCC!DD91-(AdjBaseCC!$DG$1*(IniBaseCC!EK93-IniBaseCC!EL93))),AdjBaseCC!CG91))</f>
        <v>8133.7222931257147</v>
      </c>
      <c r="DF91" s="600">
        <f>IF(IniBaseCC!EL93&gt;IniBaseCC!EM93,MIN((AdjBaseCC!DE91-(AdjBaseCC!$DG$1*(IniBaseCC!EL93-IniBaseCC!EM93))),AdjBaseCC!CH91),MAX((AdjBaseCC!DE91-(AdjBaseCC!$DG$1*(IniBaseCC!EL93-IniBaseCC!EM93))),AdjBaseCC!CH91))</f>
        <v>8113.3487109755279</v>
      </c>
      <c r="DG91" s="600">
        <f>IF(IniBaseCC!EM93&gt;IniBaseCC!EN93,MIN((AdjBaseCC!DF91-(AdjBaseCC!$DG$1*(IniBaseCC!EM93-IniBaseCC!EN93))),AdjBaseCC!CI91),MAX((AdjBaseCC!DF91-(AdjBaseCC!$DG$1*(IniBaseCC!EM93-IniBaseCC!EN93))),AdjBaseCC!CI91))</f>
        <v>8046.9667128592237</v>
      </c>
      <c r="DH91" s="600">
        <f>IF(IniBaseCC!EN93&gt;IniBaseCC!EO93,MIN((AdjBaseCC!DG91-(AdjBaseCC!$DG$1*(IniBaseCC!EN93-IniBaseCC!EO93))),AdjBaseCC!CJ91),MAX((AdjBaseCC!DG91-(AdjBaseCC!$DG$1*(IniBaseCC!EN93-IniBaseCC!EO93))),AdjBaseCC!CJ91))</f>
        <v>14024.472103767437</v>
      </c>
      <c r="DI91" s="603">
        <f>IF(IniBaseCC!EO93&gt;IniBaseCC!EP93,MIN((AdjBaseCC!DH91-(AdjBaseCC!$DG$1*(IniBaseCC!EO93-IniBaseCC!EP93))),AdjBaseCC!CK91),MAX((AdjBaseCC!DH91-(AdjBaseCC!$DG$1*(IniBaseCC!EO93-IniBaseCC!EP93))),AdjBaseCC!CK91))</f>
        <v>14022.44386318</v>
      </c>
      <c r="DJ91" s="600">
        <f>IF(IniBaseCC!EP93&gt;IniBaseCC!EQ93,MIN((AdjBaseCC!DI91-(AdjBaseCC!$DG$1*(IniBaseCC!EP93-IniBaseCC!EQ93))),AdjBaseCC!CL91),MAX((AdjBaseCC!DI91-(AdjBaseCC!$DG$1*(IniBaseCC!EP93-IniBaseCC!EQ93))),AdjBaseCC!CL91))</f>
        <v>14046.278151053739</v>
      </c>
      <c r="DK91" s="600">
        <f>IF(IniBaseCC!EQ93&gt;IniBaseCC!ER93,MIN((AdjBaseCC!DJ91-(AdjBaseCC!$DG$1*(IniBaseCC!EQ93-IniBaseCC!ER93))),AdjBaseCC!CM91),MAX((AdjBaseCC!DJ91-(AdjBaseCC!$DG$1*(IniBaseCC!EQ93-IniBaseCC!ER93))),AdjBaseCC!CM91))</f>
        <v>14069.263432977123</v>
      </c>
      <c r="DL91" s="600">
        <f>IF(IniBaseCC!ER93&gt;IniBaseCC!ES93,MIN((AdjBaseCC!DK91-(AdjBaseCC!$DG$1*(IniBaseCC!ER93-IniBaseCC!ES93))),AdjBaseCC!CN91),MAX((AdjBaseCC!DK91-(AdjBaseCC!$DG$1*(IniBaseCC!ER93-IniBaseCC!ES93))),AdjBaseCC!CN91))</f>
        <v>14319.663649410253</v>
      </c>
      <c r="DM91" s="603">
        <f>DA91*IniBaseCC!CJ93</f>
        <v>8532378.6634176821</v>
      </c>
      <c r="DN91" s="600">
        <f>DB91*IniBaseCC!CJ93</f>
        <v>8346855.7450978402</v>
      </c>
      <c r="DO91" s="600">
        <f>DC91*IniBaseCC!CK93</f>
        <v>5843756.3858149238</v>
      </c>
      <c r="DP91" s="600">
        <f>DD91*IniBaseCC!CL93</f>
        <v>4810345.2126953751</v>
      </c>
      <c r="DQ91" s="600">
        <f>DE91*IniBaseCC!CM93</f>
        <v>5067308.9886173205</v>
      </c>
      <c r="DR91" s="600">
        <f>DF91*IniBaseCC!CN93</f>
        <v>5241223.2672901908</v>
      </c>
      <c r="DS91" s="600">
        <f>DG91*IniBaseCC!CO93</f>
        <v>5343185.8973385245</v>
      </c>
      <c r="DT91" s="600">
        <f>DH91*IniBaseCC!CP93</f>
        <v>8386634.318052927</v>
      </c>
      <c r="DU91" s="603">
        <f>DI91*IniBaseCC!CQ93</f>
        <v>8497600.9810870811</v>
      </c>
      <c r="DV91" s="600">
        <f>DJ91*IniBaseCC!CR93</f>
        <v>8669248.9937674925</v>
      </c>
      <c r="DW91" s="600">
        <f>DK91*IniBaseCC!CS93</f>
        <v>8840897.0064479038</v>
      </c>
      <c r="DX91" s="601">
        <f>DL91*IniBaseCC!CT93</f>
        <v>9158508.5775050111</v>
      </c>
      <c r="DZ91" s="60" t="s">
        <v>86</v>
      </c>
      <c r="EA91" s="68">
        <f t="shared" si="29"/>
        <v>0.49310117276051735</v>
      </c>
      <c r="EB91" s="373">
        <f>IFERROR(AdjBaseCC!CO91/IniBaseCC!AA93,"")</f>
        <v>0.70911470006474853</v>
      </c>
      <c r="EC91" s="373">
        <f>IFERROR(AdjBaseCC!CP91/IniBaseCC!AB93,"")</f>
        <v>0.65612110136690771</v>
      </c>
      <c r="ED91" s="373">
        <f>IFERROR(AdjBaseCC!CQ91/IniBaseCC!AC93,"")</f>
        <v>0.45298993852327057</v>
      </c>
      <c r="EE91" s="373">
        <f>IFERROR(AdjBaseCC!CR91/IniBaseCC!AD93,"")</f>
        <v>0.35736040990051865</v>
      </c>
      <c r="EF91" s="373">
        <f>IFERROR(AdjBaseCC!CS91/IniBaseCC!AE93,"")</f>
        <v>0.47609800133182306</v>
      </c>
      <c r="EG91" s="373">
        <f>IFERROR(AdjBaseCC!CT91/IniBaseCC!AF93,"")</f>
        <v>0.52293641268006674</v>
      </c>
      <c r="EH91" s="374">
        <f t="shared" si="30"/>
        <v>0.49953483107754809</v>
      </c>
      <c r="EI91" s="373">
        <f>IFERROR(CU91/IniBaseCC!AG93,"")</f>
        <v>0.44152408540703947</v>
      </c>
      <c r="EJ91" s="373">
        <f>IFERROR(CW91/IniBaseCC!AI93,"")</f>
        <v>0.52212530742188512</v>
      </c>
      <c r="EK91" s="373">
        <f>IFERROR(CX91/IniBaseCC!AJ93,"")</f>
        <v>0.50837955707075977</v>
      </c>
      <c r="EL91" s="373">
        <f>IFERROR(CY91/IniBaseCC!AK93,"")</f>
        <v>0.51067259428938727</v>
      </c>
      <c r="EM91" s="375">
        <f>IFERROR(CZ91/IniBaseCC!AL93,"")</f>
        <v>0.51497261119866877</v>
      </c>
      <c r="FH91" s="196"/>
    </row>
    <row r="92" spans="1:164" s="118" customFormat="1" x14ac:dyDescent="0.25">
      <c r="A92" s="107">
        <v>96</v>
      </c>
      <c r="B92" s="60" t="s">
        <v>87</v>
      </c>
      <c r="C92" s="157">
        <v>246.7671847</v>
      </c>
      <c r="D92" s="158">
        <v>227.23624620000001</v>
      </c>
      <c r="E92" s="158">
        <v>231.88469929999999</v>
      </c>
      <c r="F92" s="158">
        <v>219.81471959999999</v>
      </c>
      <c r="G92" s="158">
        <v>223.1244801</v>
      </c>
      <c r="H92" s="158">
        <v>222.11988790000001</v>
      </c>
      <c r="I92" s="158">
        <v>215.24997999999999</v>
      </c>
      <c r="J92" s="158">
        <v>222.63946199414619</v>
      </c>
      <c r="K92" s="158">
        <v>225.11440893304183</v>
      </c>
      <c r="L92" s="157">
        <f t="shared" si="26"/>
        <v>215.04741935979382</v>
      </c>
      <c r="M92" s="158">
        <f t="shared" si="26"/>
        <v>212.85799059337023</v>
      </c>
      <c r="N92" s="159">
        <f t="shared" si="26"/>
        <v>210.66856182694755</v>
      </c>
      <c r="O92" s="158"/>
      <c r="P92" s="564">
        <f>INDEX(EquitySolution!$V$13:$BT$173,ROW(88:88),(1+EquitySolution!$CB$12))</f>
        <v>0.8520166420842743</v>
      </c>
      <c r="Q92" s="69">
        <f>INDEX(EquitySolution!$V$13:$BT$173,ROW(88:88),(1+EquitySolution!$CB$12))</f>
        <v>0.8520166420842743</v>
      </c>
      <c r="R92" s="300">
        <f>INDEX(EquitySolution!$V$13:$BT$173,ROW(88:88),(1+EquitySolution!$CB$12)+2)</f>
        <v>0.87650500869078107</v>
      </c>
      <c r="S92" s="300">
        <f>INDEX(EquitySolution!$V$13:$BT$173,ROW(88:88),(1+EquitySolution!$CB$12)+3)</f>
        <v>0.88627929485954648</v>
      </c>
      <c r="T92" s="300">
        <f>INDEX(EquitySolution!$V$13:$BT$173,ROW(88:88),(1+EquitySolution!$CB$12)+4)</f>
        <v>0.88395296984237004</v>
      </c>
      <c r="U92" s="300">
        <f>INDEX(EquitySolution!$V$13:$BT$173,ROW(88:88),(1+EquitySolution!$CB$12)+5)</f>
        <v>0.8899934084848341</v>
      </c>
      <c r="V92" s="2">
        <f>INDEX(EquitySolution!$V$13:$BT$173,ROW(88:88),(1+EquitySolution!$CB$12)+6)</f>
        <v>0.88833703409826392</v>
      </c>
      <c r="W92" s="2">
        <f>INDEX(EquitySolution!$V$13:$BT$173,ROW(88:88),(1+EquitySolution!$CB$12)+6)</f>
        <v>0.88833703409826392</v>
      </c>
      <c r="X92" s="2">
        <f>INDEX(EquitySolution!$V$13:$BT$173,ROW(88:88),(1+EquitySolution!$CB$12)+6)</f>
        <v>0.88833703409826392</v>
      </c>
      <c r="Y92" s="567">
        <f>INDEX(EquitySolution!$V$13:$BT$173,ROW(88:88),(1+EquitySolution!$CB$12)+7)</f>
        <v>0.88883978370477723</v>
      </c>
      <c r="Z92" s="372">
        <f>INDEX(EquitySolution!$V$13:$BT$173,ROW(88:88),(1+EquitySolution!$CB$12)+8)</f>
        <v>0.89227783896093715</v>
      </c>
      <c r="AA92" s="372">
        <f>INDEX(EquitySolution!$V$13:$BT$173,ROW(88:88),(1+EquitySolution!$CB$12)+9)</f>
        <v>0.89471555305690542</v>
      </c>
      <c r="AB92" s="371">
        <f>INDEX(EquitySolution!$V$13:$BT$173,ROW(88:88),(1+EquitySolution!$CB$12)+10)</f>
        <v>0.8873411713613234</v>
      </c>
      <c r="AS92" s="60" t="s">
        <v>87</v>
      </c>
      <c r="AT92" s="600">
        <v>0</v>
      </c>
      <c r="AU92" s="600">
        <f>MAX(-(AdjBaseCC!$BU$1),(IniBaseCC!DW94-AF$9+IniBaseCC!DK94-AdjBaseCC!AF$7))</f>
        <v>-4000</v>
      </c>
      <c r="AV92" s="600">
        <f>MAX(-(AdjBaseCC!$BU$1),(IniBaseCC!DX94-AG$9+IniBaseCC!DL94-AdjBaseCC!AG$7))</f>
        <v>-4000</v>
      </c>
      <c r="AW92" s="600">
        <f>MAX(-(AdjBaseCC!$BU$1),(IniBaseCC!DY94-AH$9+IniBaseCC!DM94-AdjBaseCC!AH$7))</f>
        <v>-4000</v>
      </c>
      <c r="AX92" s="600">
        <f>MAX(-(AdjBaseCC!$BU$1),(IniBaseCC!DZ94-AI$9+IniBaseCC!DN94-AdjBaseCC!AI$7))</f>
        <v>-4000</v>
      </c>
      <c r="AY92" s="600">
        <f>MAX(-(AdjBaseCC!$BU$1),(IniBaseCC!EA94-AJ$9+IniBaseCC!DO94-AdjBaseCC!AJ$7))</f>
        <v>-3229.7428367522771</v>
      </c>
      <c r="AZ92" s="600">
        <f>MAX(-(AdjBaseCC!$BU$1),(IniBaseCC!EB94-AK$9+IniBaseCC!DP94-AdjBaseCC!AK$7))</f>
        <v>-2949.695179738459</v>
      </c>
      <c r="BA92" s="601">
        <f>MAX(-(AdjBaseCC!$BU$1),(IniBaseCC!EC94-AL$9+IniBaseCC!DQ94-AdjBaseCC!AL$7))</f>
        <v>-3454.7273998213564</v>
      </c>
      <c r="BB92" s="600">
        <f>MAX(-(AdjBaseCC!$BU$1),(IniBaseCC!ED94-AM$9+IniBaseCC!DR94-AdjBaseCC!AM$7))</f>
        <v>-3454.6611086381563</v>
      </c>
      <c r="BC92" s="600">
        <f>MAX(-(AdjBaseCC!$BU$1),(IniBaseCC!EE94-AN$9+IniBaseCC!DS94-AdjBaseCC!AN$7))</f>
        <v>-3494.5105452990679</v>
      </c>
      <c r="BD92" s="600">
        <f>MAX(-(AdjBaseCC!$BU$1),(IniBaseCC!EF94-AO$9+IniBaseCC!DT94-AdjBaseCC!AO$7))</f>
        <v>-3532.9404971814456</v>
      </c>
      <c r="BE92" s="601">
        <f>MAX(-(AdjBaseCC!$BU$1),(IniBaseCC!EG94-AP$9+IniBaseCC!DU94-AdjBaseCC!AP$7))</f>
        <v>-3570.0254826958412</v>
      </c>
      <c r="BF92" s="600">
        <f>MAX((AdjBaseCC!AF$7+AdjBaseCC!AF$9)*IniBaseCC!CJ94-IniBaseCC!AA94,0)</f>
        <v>3948460.5843898375</v>
      </c>
      <c r="BG92" s="600">
        <f>MAX((AdjBaseCC!AG$7+AdjBaseCC!AG$9)*IniBaseCC!CK94-IniBaseCC!AB94,0)</f>
        <v>2753724.2170345578</v>
      </c>
      <c r="BH92" s="600">
        <f>MAX((AdjBaseCC!AH$7+AdjBaseCC!AH$9)*IniBaseCC!CL94-IniBaseCC!AC94,0)</f>
        <v>3160812.9890844394</v>
      </c>
      <c r="BI92" s="600">
        <f>MAX((AdjBaseCC!AI$7+AdjBaseCC!AI$9)*IniBaseCC!CM94-IniBaseCC!AD94,0)</f>
        <v>3023820.5317470264</v>
      </c>
      <c r="BJ92" s="600">
        <f>MAX((AdjBaseCC!AJ$7+AdjBaseCC!AJ$9)*IniBaseCC!CN94-IniBaseCC!AE94,0)</f>
        <v>1879710.3309898246</v>
      </c>
      <c r="BK92" s="600">
        <f>MAX((AdjBaseCC!AK$7+AdjBaseCC!AK$9)*IniBaseCC!CO94-IniBaseCC!AF94,0)</f>
        <v>1663628.081372492</v>
      </c>
      <c r="BL92" s="600">
        <f>MAX((AdjBaseCC!AL$7+AdjBaseCC!AL$9)*IniBaseCC!CP94-IniBaseCC!AG94,0)</f>
        <v>1969194.6178981736</v>
      </c>
      <c r="BM92" s="600">
        <f>MAX((AdjBaseCC!AM$7+AdjBaseCC!AM$9)*IniBaseCC!CQ94-IniBaseCC!AH94,0)</f>
        <v>2007158.1041187681</v>
      </c>
      <c r="BN92" s="603">
        <f>MAX((AdjBaseCC!AN$7+AdjBaseCC!AN$9)*IniBaseCC!CR94-IniBaseCC!AI94,0)</f>
        <v>2067807.3564429432</v>
      </c>
      <c r="BO92" s="600">
        <f>MAX((AdjBaseCC!AO$7+AdjBaseCC!AO$9)*IniBaseCC!CS94-IniBaseCC!AJ94,0)</f>
        <v>2128456.6087670997</v>
      </c>
      <c r="BP92" s="600">
        <f>MAX((AdjBaseCC!AP$7+AdjBaseCC!AP$9)*IniBaseCC!CT94-IniBaseCC!AK94,0)</f>
        <v>2189105.8610912617</v>
      </c>
      <c r="BQ92" s="600">
        <f>MAX((AdjBaseCC!AQ$7+AdjBaseCC!AQ$9)*IniBaseCC!CU94-IniBaseCC!AL94,0)</f>
        <v>2249755.1134154107</v>
      </c>
      <c r="BR92" s="603">
        <f>IFERROR(BF92/SUM(BF$5:BF$182)*BR$4/IniBaseCC!CK94,0)</f>
        <v>6571.7611840071177</v>
      </c>
      <c r="BS92" s="600">
        <f>IFERROR(BG92/SUM(BG$5:BG$182)*BS$4/IniBaseCC!CL94,0)</f>
        <v>1883.7541587823296</v>
      </c>
      <c r="BT92" s="600">
        <f>IFERROR(BH92/SUM(BH$5:BH$182)*BT$4/IniBaseCC!CM94,0)</f>
        <v>4801.7914480606178</v>
      </c>
      <c r="BU92" s="600">
        <f>IFERROR(BI92/SUM(BI$5:BI$182)*BU$4/IniBaseCC!CN94,0)</f>
        <v>1414.753379725689</v>
      </c>
      <c r="BV92" s="600">
        <f>IFERROR(BJ92/SUM(BJ$5:BJ$182)*BV$4/IniBaseCC!CO94,0)</f>
        <v>718.76564748872488</v>
      </c>
      <c r="BW92" s="600">
        <f>IFERROR(BK92/SUM(BK$5:BK$182)*BW$4/IniBaseCC!CP94,0)</f>
        <v>778.90607659785121</v>
      </c>
      <c r="BX92" s="600">
        <f>IFERROR(BL92/SUM(BL$5:BL$182)*BX$4/IniBaseCC!CQ94,0)</f>
        <v>165.28759450570678</v>
      </c>
      <c r="BY92" s="603">
        <f>IFERROR(BM92/SUM(BM$5:BM$182)*BY$4/IniBaseCC!CR94,0)</f>
        <v>121.74918951775314</v>
      </c>
      <c r="BZ92" s="600">
        <f>IFERROR(BN92/SUM(BN$5:BN$182)*BZ$4/IniBaseCC!CS94,0)</f>
        <v>1086.3890235826618</v>
      </c>
      <c r="CA92" s="600">
        <f>IFERROR(BO92/SUM(BO$5:BO$182)*CA$4/IniBaseCC!CT94,0)</f>
        <v>1043.1215440134968</v>
      </c>
      <c r="CB92" s="600">
        <f>IFERROR(BP92/SUM(BP$5:BP$182)*CB$4/IniBaseCC!CU94,0)</f>
        <v>862.27203973444739</v>
      </c>
      <c r="CC92" s="603">
        <f>(IniBaseCC!CW94+AT92)*P92</f>
        <v>20399.524348969899</v>
      </c>
      <c r="CD92" s="600">
        <f>((IniBaseCC!CX94+AU92)-(BR92/Q92))*Q92</f>
        <v>10419.696596625683</v>
      </c>
      <c r="CE92" s="600">
        <f>((IniBaseCC!CY94+AV92)-(BS92/R92))*R92</f>
        <v>16551.584152726671</v>
      </c>
      <c r="CF92" s="600">
        <f>((IniBaseCC!CZ94+AW92)-(BT92/S92))*S92</f>
        <v>13939.723365208578</v>
      </c>
      <c r="CG92" s="600">
        <f>((IniBaseCC!DA94+AX92)-(BU92/T92))*T92</f>
        <v>17353.7095592431</v>
      </c>
      <c r="CH92" s="600">
        <f>((IniBaseCC!DB94+AY92)-(BV92/U92))*U92</f>
        <v>19589.44150068994</v>
      </c>
      <c r="CI92" s="600">
        <f>((IniBaseCC!DC94+AZ92)-(BW92/V92))*V92</f>
        <v>20123.364475958693</v>
      </c>
      <c r="CJ92" s="601">
        <f>((IniBaseCC!DD94+BA92)-(BX92/W92))*W92</f>
        <v>20690.034933361934</v>
      </c>
      <c r="CK92" s="600">
        <f>((IniBaseCC!DE94+BB92)-(BY92/Y92))*Y92</f>
        <v>20940.491140598209</v>
      </c>
      <c r="CL92" s="600">
        <f>((IniBaseCC!DF94+BC92)-(BZ92/Z92))*Z92</f>
        <v>20354.889880368595</v>
      </c>
      <c r="CM92" s="600">
        <f>((IniBaseCC!DG94+BD92)-(CA92/AA92))*AA92</f>
        <v>20744.488712143266</v>
      </c>
      <c r="CN92" s="601">
        <f>((IniBaseCC!DH94+BE92)-(CB92/AB92))*AB92</f>
        <v>21021.155468389279</v>
      </c>
      <c r="CO92" s="600">
        <f>CC92*IniBaseCC!CJ94</f>
        <v>13504485.119018072</v>
      </c>
      <c r="CP92" s="600">
        <f>IniBaseCC!CJ94*CD92</f>
        <v>6897839.1469662022</v>
      </c>
      <c r="CQ92" s="600">
        <f>IniBaseCC!CK94*CE92</f>
        <v>10642668.610203249</v>
      </c>
      <c r="CR92" s="600">
        <f>IniBaseCC!CL94*CF92</f>
        <v>8517170.9761424419</v>
      </c>
      <c r="CS92" s="600">
        <f>IniBaseCC!CM94*CG92</f>
        <v>10273396.059071915</v>
      </c>
      <c r="CT92" s="600">
        <f>IniBaseCC!CN94*CH92</f>
        <v>11401054.953401545</v>
      </c>
      <c r="CU92" s="600">
        <f>IniBaseCC!CO94*CI92</f>
        <v>11349577.564440703</v>
      </c>
      <c r="CV92" s="601">
        <f>IniBaseCC!CP94*CJ92</f>
        <v>11793319.912016302</v>
      </c>
      <c r="CW92" s="600">
        <f>IniBaseCC!CQ94*CK92</f>
        <v>12166425.35268756</v>
      </c>
      <c r="CX92" s="600">
        <f>IniBaseCC!CR94*CL92</f>
        <v>12044602.667126887</v>
      </c>
      <c r="CY92" s="600">
        <f>IniBaseCC!CS94*CM92</f>
        <v>12497732.166754961</v>
      </c>
      <c r="CZ92" s="600">
        <f>IniBaseCC!CT94*CN92</f>
        <v>12889973.717501942</v>
      </c>
      <c r="DA92" s="603">
        <f t="shared" si="27"/>
        <v>20399.524348969899</v>
      </c>
      <c r="DB92" s="600">
        <f t="shared" si="28"/>
        <v>10419.696596625683</v>
      </c>
      <c r="DC92" s="600">
        <f>IF(IniBaseCC!EI94&gt;IniBaseCC!EJ94,MIN((AdjBaseCC!DB92-(AdjBaseCC!$DG$1*(IniBaseCC!EI94-IniBaseCC!EJ94))),AdjBaseCC!CE92),MAX((AdjBaseCC!DB92-(AdjBaseCC!$DG$1*(IniBaseCC!EI94-IniBaseCC!EJ94))),AdjBaseCC!CE92))</f>
        <v>16551.584152726671</v>
      </c>
      <c r="DD92" s="600">
        <f>IF(IniBaseCC!EJ94&gt;IniBaseCC!EK94,MIN((AdjBaseCC!DC92-(AdjBaseCC!$DG$1*(IniBaseCC!EJ94-IniBaseCC!EK94))),AdjBaseCC!CF92),MAX((AdjBaseCC!DC92-(AdjBaseCC!$DG$1*(IniBaseCC!EJ94-IniBaseCC!EK94))),AdjBaseCC!CF92))</f>
        <v>13939.723365208578</v>
      </c>
      <c r="DE92" s="600">
        <f>IF(IniBaseCC!EK94&gt;IniBaseCC!EL94,MIN((AdjBaseCC!DD92-(AdjBaseCC!$DG$1*(IniBaseCC!EK94-IniBaseCC!EL94))),AdjBaseCC!CG92),MAX((AdjBaseCC!DD92-(AdjBaseCC!$DG$1*(IniBaseCC!EK94-IniBaseCC!EL94))),AdjBaseCC!CG92))</f>
        <v>17353.7095592431</v>
      </c>
      <c r="DF92" s="600">
        <f>IF(IniBaseCC!EL94&gt;IniBaseCC!EM94,MIN((AdjBaseCC!DE92-(AdjBaseCC!$DG$1*(IniBaseCC!EL94-IniBaseCC!EM94))),AdjBaseCC!CH92),MAX((AdjBaseCC!DE92-(AdjBaseCC!$DG$1*(IniBaseCC!EL94-IniBaseCC!EM94))),AdjBaseCC!CH92))</f>
        <v>19589.44150068994</v>
      </c>
      <c r="DG92" s="600">
        <f>IF(IniBaseCC!EM94&gt;IniBaseCC!EN94,MIN((AdjBaseCC!DF92-(AdjBaseCC!$DG$1*(IniBaseCC!EM94-IniBaseCC!EN94))),AdjBaseCC!CI92),MAX((AdjBaseCC!DF92-(AdjBaseCC!$DG$1*(IniBaseCC!EM94-IniBaseCC!EN94))),AdjBaseCC!CI92))</f>
        <v>20123.364475958693</v>
      </c>
      <c r="DH92" s="600">
        <f>IF(IniBaseCC!EN94&gt;IniBaseCC!EO94,MIN((AdjBaseCC!DG92-(AdjBaseCC!$DG$1*(IniBaseCC!EN94-IniBaseCC!EO94))),AdjBaseCC!CJ92),MAX((AdjBaseCC!DG92-(AdjBaseCC!$DG$1*(IniBaseCC!EN94-IniBaseCC!EO94))),AdjBaseCC!CJ92))</f>
        <v>20114.343931445816</v>
      </c>
      <c r="DI92" s="603">
        <f>IF(IniBaseCC!EO94&gt;IniBaseCC!EP94,MIN((AdjBaseCC!DH92-(AdjBaseCC!$DG$1*(IniBaseCC!EO94-IniBaseCC!EP94))),AdjBaseCC!CK92),MAX((AdjBaseCC!DH92-(AdjBaseCC!$DG$1*(IniBaseCC!EO94-IniBaseCC!EP94))),AdjBaseCC!CK92))</f>
        <v>20940.491140598209</v>
      </c>
      <c r="DJ92" s="600">
        <f>IF(IniBaseCC!EP94&gt;IniBaseCC!EQ94,MIN((AdjBaseCC!DI92-(AdjBaseCC!$DG$1*(IniBaseCC!EP94-IniBaseCC!EQ94))),AdjBaseCC!CL92),MAX((AdjBaseCC!DI92-(AdjBaseCC!$DG$1*(IniBaseCC!EP94-IniBaseCC!EQ94))),AdjBaseCC!CL92))</f>
        <v>20962.235326507525</v>
      </c>
      <c r="DK92" s="600">
        <f>IF(IniBaseCC!EQ94&gt;IniBaseCC!ER94,MIN((AdjBaseCC!DJ92-(AdjBaseCC!$DG$1*(IniBaseCC!EQ94-IniBaseCC!ER94))),AdjBaseCC!CM92),MAX((AdjBaseCC!DJ92-(AdjBaseCC!$DG$1*(IniBaseCC!EQ94-IniBaseCC!ER94))),AdjBaseCC!CM92))</f>
        <v>20983.20495840791</v>
      </c>
      <c r="DL92" s="600">
        <f>IF(IniBaseCC!ER94&gt;IniBaseCC!ES94,MIN((AdjBaseCC!DK92-(AdjBaseCC!$DG$1*(IniBaseCC!ER94-IniBaseCC!ES94))),AdjBaseCC!CN92),MAX((AdjBaseCC!DK92-(AdjBaseCC!$DG$1*(IniBaseCC!ER94-IniBaseCC!ES94))),AdjBaseCC!CN92))</f>
        <v>21021.155468389279</v>
      </c>
      <c r="DM92" s="603">
        <f>DA92*IniBaseCC!CJ94</f>
        <v>13504485.119018072</v>
      </c>
      <c r="DN92" s="600">
        <f>DB92*IniBaseCC!CJ94</f>
        <v>6897839.1469662022</v>
      </c>
      <c r="DO92" s="600">
        <f>DC92*IniBaseCC!CK94</f>
        <v>10642668.610203249</v>
      </c>
      <c r="DP92" s="600">
        <f>DD92*IniBaseCC!CL94</f>
        <v>8517170.9761424419</v>
      </c>
      <c r="DQ92" s="600">
        <f>DE92*IniBaseCC!CM94</f>
        <v>10273396.059071915</v>
      </c>
      <c r="DR92" s="600">
        <f>DF92*IniBaseCC!CN94</f>
        <v>11401054.953401545</v>
      </c>
      <c r="DS92" s="600">
        <f>DG92*IniBaseCC!CO94</f>
        <v>11349577.564440703</v>
      </c>
      <c r="DT92" s="600">
        <f>DH92*IniBaseCC!CP94</f>
        <v>11465176.040924115</v>
      </c>
      <c r="DU92" s="603">
        <f>DI92*IniBaseCC!CQ94</f>
        <v>12166425.35268756</v>
      </c>
      <c r="DV92" s="600">
        <f>DJ92*IniBaseCC!CR94</f>
        <v>12403987.297720617</v>
      </c>
      <c r="DW92" s="600">
        <f>DK92*IniBaseCC!CS94</f>
        <v>12641549.24275367</v>
      </c>
      <c r="DX92" s="601">
        <f>DL92*IniBaseCC!CT94</f>
        <v>12889973.717501942</v>
      </c>
      <c r="DZ92" s="60" t="s">
        <v>87</v>
      </c>
      <c r="EA92" s="68">
        <f t="shared" si="29"/>
        <v>0.72280819348374048</v>
      </c>
      <c r="EB92" s="373">
        <f>IFERROR(AdjBaseCC!CO92/IniBaseCC!AA94,"")</f>
        <v>1.0866746495184187</v>
      </c>
      <c r="EC92" s="373">
        <f>IFERROR(AdjBaseCC!CP92/IniBaseCC!AB94,"")</f>
        <v>0.49752631382439916</v>
      </c>
      <c r="ED92" s="373">
        <f>IFERROR(AdjBaseCC!CQ92/IniBaseCC!AC94,"")</f>
        <v>0.8384449587983408</v>
      </c>
      <c r="EE92" s="373">
        <f>IFERROR(AdjBaseCC!CR92/IniBaseCC!AD94,"")</f>
        <v>0.68968778153526922</v>
      </c>
      <c r="EF92" s="373">
        <f>IFERROR(AdjBaseCC!CS92/IniBaseCC!AE94,"")</f>
        <v>0.75073651691941379</v>
      </c>
      <c r="EG92" s="373">
        <f>IFERROR(AdjBaseCC!CT92/IniBaseCC!AF94,"")</f>
        <v>0.83764539634127899</v>
      </c>
      <c r="EH92" s="374">
        <f t="shared" si="30"/>
        <v>0.82236599305994851</v>
      </c>
      <c r="EI92" s="373">
        <f>IFERROR(CU92/IniBaseCC!AG94,"")</f>
        <v>0.82921850767995997</v>
      </c>
      <c r="EJ92" s="373">
        <f>IFERROR(CW92/IniBaseCC!AI94,"")</f>
        <v>0.84095235006497815</v>
      </c>
      <c r="EK92" s="373">
        <f>IFERROR(CX92/IniBaseCC!AJ94,"")</f>
        <v>0.80845871515518342</v>
      </c>
      <c r="EL92" s="373">
        <f>IFERROR(CY92/IniBaseCC!AK94,"")</f>
        <v>0.81529884994203938</v>
      </c>
      <c r="EM92" s="375">
        <f>IFERROR(CZ92/IniBaseCC!AL94,"")</f>
        <v>0.81790154245758118</v>
      </c>
      <c r="FH92" s="196"/>
    </row>
    <row r="93" spans="1:164" s="118" customFormat="1" x14ac:dyDescent="0.25">
      <c r="A93" s="107">
        <v>94</v>
      </c>
      <c r="B93" s="60" t="s">
        <v>88</v>
      </c>
      <c r="C93" s="157">
        <v>269.93934519999999</v>
      </c>
      <c r="D93" s="158">
        <v>246.88516970000001</v>
      </c>
      <c r="E93" s="158">
        <v>260.4266758</v>
      </c>
      <c r="F93" s="158">
        <v>241.3074762</v>
      </c>
      <c r="G93" s="158">
        <v>244.4309815</v>
      </c>
      <c r="H93" s="158">
        <v>243.2147928</v>
      </c>
      <c r="I93" s="158">
        <v>241.87900149999999</v>
      </c>
      <c r="J93" s="158">
        <v>249.09415480069222</v>
      </c>
      <c r="K93" s="158">
        <v>245.32033457936694</v>
      </c>
      <c r="L93" s="157">
        <f t="shared" si="26"/>
        <v>238.58001029941352</v>
      </c>
      <c r="M93" s="158">
        <f t="shared" si="26"/>
        <v>236.46272497973951</v>
      </c>
      <c r="N93" s="159">
        <f t="shared" si="26"/>
        <v>234.34543966006459</v>
      </c>
      <c r="O93" s="158"/>
      <c r="P93" s="564">
        <f>INDEX(EquitySolution!$V$13:$BT$173,ROW(89:89),(1+EquitySolution!$CB$12))</f>
        <v>0.83362571457677892</v>
      </c>
      <c r="Q93" s="69">
        <f>INDEX(EquitySolution!$V$13:$BT$173,ROW(89:89),(1+EquitySolution!$CB$12))</f>
        <v>0.83362571457677892</v>
      </c>
      <c r="R93" s="300">
        <f>INDEX(EquitySolution!$V$13:$BT$173,ROW(89:89),(1+EquitySolution!$CB$12)+2)</f>
        <v>0.86490846775264019</v>
      </c>
      <c r="S93" s="300">
        <f>INDEX(EquitySolution!$V$13:$BT$173,ROW(89:89),(1+EquitySolution!$CB$12)+3)</f>
        <v>0.87644596292840649</v>
      </c>
      <c r="T93" s="300">
        <f>INDEX(EquitySolution!$V$13:$BT$173,ROW(89:89),(1+EquitySolution!$CB$12)+4)</f>
        <v>0.86966909678971671</v>
      </c>
      <c r="U93" s="300">
        <f>INDEX(EquitySolution!$V$13:$BT$173,ROW(89:89),(1+EquitySolution!$CB$12)+5)</f>
        <v>0.87923732763577389</v>
      </c>
      <c r="V93" s="2">
        <f>INDEX(EquitySolution!$V$13:$BT$173,ROW(89:89),(1+EquitySolution!$CB$12)+6)</f>
        <v>0.87767416493102957</v>
      </c>
      <c r="W93" s="2">
        <f>INDEX(EquitySolution!$V$13:$BT$173,ROW(89:89),(1+EquitySolution!$CB$12)+6)</f>
        <v>0.87767416493102957</v>
      </c>
      <c r="X93" s="2">
        <f>INDEX(EquitySolution!$V$13:$BT$173,ROW(89:89),(1+EquitySolution!$CB$12)+6)</f>
        <v>0.87767416493102957</v>
      </c>
      <c r="Y93" s="567">
        <f>INDEX(EquitySolution!$V$13:$BT$173,ROW(89:89),(1+EquitySolution!$CB$12)+7)</f>
        <v>0.87828280830927885</v>
      </c>
      <c r="Z93" s="372">
        <f>INDEX(EquitySolution!$V$13:$BT$173,ROW(89:89),(1+EquitySolution!$CB$12)+8)</f>
        <v>0.87895130698014134</v>
      </c>
      <c r="AA93" s="372">
        <f>INDEX(EquitySolution!$V$13:$BT$173,ROW(89:89),(1+EquitySolution!$CB$12)+9)</f>
        <v>0.88271091598750684</v>
      </c>
      <c r="AB93" s="371">
        <f>INDEX(EquitySolution!$V$13:$BT$173,ROW(89:89),(1+EquitySolution!$CB$12)+10)</f>
        <v>0.87722908690762558</v>
      </c>
      <c r="AS93" s="60" t="s">
        <v>88</v>
      </c>
      <c r="AT93" s="600">
        <v>0</v>
      </c>
      <c r="AU93" s="600">
        <f>MAX(-(AdjBaseCC!$BU$1),(IniBaseCC!DW95-AF$9+IniBaseCC!DK95-AdjBaseCC!AF$7))</f>
        <v>-4000</v>
      </c>
      <c r="AV93" s="600">
        <f>MAX(-(AdjBaseCC!$BU$1),(IniBaseCC!DX95-AG$9+IniBaseCC!DL95-AdjBaseCC!AG$7))</f>
        <v>-4000</v>
      </c>
      <c r="AW93" s="600">
        <f>MAX(-(AdjBaseCC!$BU$1),(IniBaseCC!DY95-AH$9+IniBaseCC!DM95-AdjBaseCC!AH$7))</f>
        <v>-4000</v>
      </c>
      <c r="AX93" s="600">
        <f>MAX(-(AdjBaseCC!$BU$1),(IniBaseCC!DZ95-AI$9+IniBaseCC!DN95-AdjBaseCC!AI$7))</f>
        <v>-4000</v>
      </c>
      <c r="AY93" s="600">
        <f>MAX(-(AdjBaseCC!$BU$1),(IniBaseCC!EA95-AJ$9+IniBaseCC!DO95-AdjBaseCC!AJ$7))</f>
        <v>-4000</v>
      </c>
      <c r="AZ93" s="600">
        <f>MAX(-(AdjBaseCC!$BU$1),(IniBaseCC!EB95-AK$9+IniBaseCC!DP95-AdjBaseCC!AK$7))</f>
        <v>-4000</v>
      </c>
      <c r="BA93" s="601">
        <f>MAX(-(AdjBaseCC!$BU$1),(IniBaseCC!EC95-AL$9+IniBaseCC!DQ95-AdjBaseCC!AL$7))</f>
        <v>-4000</v>
      </c>
      <c r="BB93" s="600">
        <f>MAX(-(AdjBaseCC!$BU$1),(IniBaseCC!ED95-AM$9+IniBaseCC!DR95-AdjBaseCC!AM$7))</f>
        <v>-4000</v>
      </c>
      <c r="BC93" s="600">
        <f>MAX(-(AdjBaseCC!$BU$1),(IniBaseCC!EE95-AN$9+IniBaseCC!DS95-AdjBaseCC!AN$7))</f>
        <v>-4000</v>
      </c>
      <c r="BD93" s="600">
        <f>MAX(-(AdjBaseCC!$BU$1),(IniBaseCC!EF95-AO$9+IniBaseCC!DT95-AdjBaseCC!AO$7))</f>
        <v>-4000</v>
      </c>
      <c r="BE93" s="601">
        <f>MAX(-(AdjBaseCC!$BU$1),(IniBaseCC!EG95-AP$9+IniBaseCC!DU95-AdjBaseCC!AP$7))</f>
        <v>-4000</v>
      </c>
      <c r="BF93" s="600">
        <f>MAX((AdjBaseCC!AF$7+AdjBaseCC!AF$9)*IniBaseCC!CJ95-IniBaseCC!AA95,0)</f>
        <v>3883436.0943420362</v>
      </c>
      <c r="BG93" s="600">
        <f>MAX((AdjBaseCC!AG$7+AdjBaseCC!AG$9)*IniBaseCC!CK95-IniBaseCC!AB95,0)</f>
        <v>2568147.23556857</v>
      </c>
      <c r="BH93" s="600">
        <f>MAX((AdjBaseCC!AH$7+AdjBaseCC!AH$9)*IniBaseCC!CL95-IniBaseCC!AC95,0)</f>
        <v>2949591.8630505875</v>
      </c>
      <c r="BI93" s="600">
        <f>MAX((AdjBaseCC!AI$7+AdjBaseCC!AI$9)*IniBaseCC!CM95-IniBaseCC!AD95,0)</f>
        <v>3181235.6336881667</v>
      </c>
      <c r="BJ93" s="600">
        <f>MAX((AdjBaseCC!AJ$7+AdjBaseCC!AJ$9)*IniBaseCC!CN95-IniBaseCC!AE95,0)</f>
        <v>3166534.4743755795</v>
      </c>
      <c r="BK93" s="600">
        <f>MAX((AdjBaseCC!AK$7+AdjBaseCC!AK$9)*IniBaseCC!CO95-IniBaseCC!AF95,0)</f>
        <v>2713183.8402186222</v>
      </c>
      <c r="BL93" s="600">
        <f>MAX((AdjBaseCC!AL$7+AdjBaseCC!AL$9)*IniBaseCC!CP95-IniBaseCC!AG95,0)</f>
        <v>3163958.6039477829</v>
      </c>
      <c r="BM93" s="600">
        <f>MAX((AdjBaseCC!AM$7+AdjBaseCC!AM$9)*IniBaseCC!CQ95-IniBaseCC!AH95,0)</f>
        <v>3076689.9504009429</v>
      </c>
      <c r="BN93" s="603">
        <f>MAX((AdjBaseCC!AN$7+AdjBaseCC!AN$9)*IniBaseCC!CR95-IniBaseCC!AI95,0)</f>
        <v>3169857.4394231383</v>
      </c>
      <c r="BO93" s="600">
        <f>MAX((AdjBaseCC!AO$7+AdjBaseCC!AO$9)*IniBaseCC!CS95-IniBaseCC!AJ95,0)</f>
        <v>3263024.9284453243</v>
      </c>
      <c r="BP93" s="600">
        <f>MAX((AdjBaseCC!AP$7+AdjBaseCC!AP$9)*IniBaseCC!CT95-IniBaseCC!AK95,0)</f>
        <v>3356192.4174675085</v>
      </c>
      <c r="BQ93" s="600">
        <f>MAX((AdjBaseCC!AQ$7+AdjBaseCC!AQ$9)*IniBaseCC!CU95-IniBaseCC!AL95,0)</f>
        <v>3449359.9064896833</v>
      </c>
      <c r="BR93" s="603">
        <f>IFERROR(BF93/SUM(BF$5:BF$182)*BR$4/IniBaseCC!CK95,0)</f>
        <v>8165.1340536750822</v>
      </c>
      <c r="BS93" s="600">
        <f>IFERROR(BG93/SUM(BG$5:BG$182)*BS$4/IniBaseCC!CL95,0)</f>
        <v>2064.2465416084319</v>
      </c>
      <c r="BT93" s="600">
        <f>IFERROR(BH93/SUM(BH$5:BH$182)*BT$4/IniBaseCC!CM95,0)</f>
        <v>4912.407274968954</v>
      </c>
      <c r="BU93" s="600">
        <f>IFERROR(BI93/SUM(BI$5:BI$182)*BU$4/IniBaseCC!CN95,0)</f>
        <v>1628.2906134390298</v>
      </c>
      <c r="BV93" s="600">
        <f>IFERROR(BJ93/SUM(BJ$5:BJ$182)*BV$4/IniBaseCC!CO95,0)</f>
        <v>1295.8331724612287</v>
      </c>
      <c r="BW93" s="600">
        <f>IFERROR(BK93/SUM(BK$5:BK$182)*BW$4/IniBaseCC!CP95,0)</f>
        <v>1371.352189905959</v>
      </c>
      <c r="BX93" s="600">
        <f>IFERROR(BL93/SUM(BL$5:BL$182)*BX$4/IniBaseCC!CQ95,0)</f>
        <v>291.12712707105777</v>
      </c>
      <c r="BY93" s="603">
        <f>IFERROR(BM93/SUM(BM$5:BM$182)*BY$4/IniBaseCC!CR95,0)</f>
        <v>204.58250466529083</v>
      </c>
      <c r="BZ93" s="600">
        <f>IFERROR(BN93/SUM(BN$5:BN$182)*BZ$4/IniBaseCC!CS95,0)</f>
        <v>1825.6406050436169</v>
      </c>
      <c r="CA93" s="600">
        <f>IFERROR(BO93/SUM(BO$5:BO$182)*CA$4/IniBaseCC!CT95,0)</f>
        <v>1753.0357330764573</v>
      </c>
      <c r="CB93" s="600">
        <f>IFERROR(BP93/SUM(BP$5:BP$182)*CB$4/IniBaseCC!CU95,0)</f>
        <v>1449.1877513681807</v>
      </c>
      <c r="CC93" s="603">
        <f>(IniBaseCC!CW95+AT93)*P93</f>
        <v>19959.197065489228</v>
      </c>
      <c r="CD93" s="600">
        <f>((IniBaseCC!CX95+AU93)-(BR93/Q93))*Q93</f>
        <v>8459.5601535070291</v>
      </c>
      <c r="CE93" s="600">
        <f>((IniBaseCC!CY95+AV93)-(BS93/R93))*R93</f>
        <v>16127.184258456658</v>
      </c>
      <c r="CF93" s="600">
        <f>((IniBaseCC!CZ95+AW93)-(BT93/S93))*S93</f>
        <v>13621.16909596028</v>
      </c>
      <c r="CG93" s="600">
        <f>((IniBaseCC!DA95+AX93)-(BU93/T93))*T93</f>
        <v>16836.891097727032</v>
      </c>
      <c r="CH93" s="600">
        <f>((IniBaseCC!DB95+AY93)-(BV93/U93))*U93</f>
        <v>18089.69879357122</v>
      </c>
      <c r="CI93" s="600">
        <f>((IniBaseCC!DC95+AZ93)-(BW93/V93))*V93</f>
        <v>18358.199244370291</v>
      </c>
      <c r="CJ93" s="601">
        <f>((IniBaseCC!DD95+BA93)-(BX93/W93))*W93</f>
        <v>19835.293540123668</v>
      </c>
      <c r="CK93" s="600">
        <f>((IniBaseCC!DE95+BB93)-(BY93/Y93))*Y93</f>
        <v>20128.534485650103</v>
      </c>
      <c r="CL93" s="600">
        <f>((IniBaseCC!DF95+BC93)-(BZ93/Z93))*Z93</f>
        <v>18851.103471851453</v>
      </c>
      <c r="CM93" s="600">
        <f>((IniBaseCC!DG95+BD93)-(CA93/AA93))*AA93</f>
        <v>19329.965827047148</v>
      </c>
      <c r="CN93" s="601">
        <f>((IniBaseCC!DH95+BE93)-(CB93/AB93))*AB93</f>
        <v>19807.671433260919</v>
      </c>
      <c r="CO93" s="600">
        <f>CC93*IniBaseCC!CJ95</f>
        <v>10159231.306334017</v>
      </c>
      <c r="CP93" s="600">
        <f>IniBaseCC!CJ95*CD93</f>
        <v>4305916.1181350779</v>
      </c>
      <c r="CQ93" s="600">
        <f>IniBaseCC!CK95*CE93</f>
        <v>8208736.7875544392</v>
      </c>
      <c r="CR93" s="600">
        <f>IniBaseCC!CL95*CF93</f>
        <v>7083007.9298993461</v>
      </c>
      <c r="CS93" s="600">
        <f>IniBaseCC!CM95*CG93</f>
        <v>9091921.1927725971</v>
      </c>
      <c r="CT93" s="600">
        <f>IniBaseCC!CN95*CH93</f>
        <v>9623719.75817989</v>
      </c>
      <c r="CU93" s="600">
        <f>IniBaseCC!CO95*CI93</f>
        <v>9674771.0017831437</v>
      </c>
      <c r="CV93" s="601">
        <f>IniBaseCC!CP95*CJ93</f>
        <v>10473034.989185296</v>
      </c>
      <c r="CW93" s="600">
        <f>IniBaseCC!CQ95*CK93</f>
        <v>10668123.277394556</v>
      </c>
      <c r="CX93" s="600">
        <f>IniBaseCC!CR95*CL93</f>
        <v>10175604.884429267</v>
      </c>
      <c r="CY93" s="600">
        <f>IniBaseCC!CS95*CM93</f>
        <v>10623296.463055022</v>
      </c>
      <c r="CZ93" s="600">
        <f>IniBaseCC!CT95*CN93</f>
        <v>11079715.482965199</v>
      </c>
      <c r="DA93" s="603">
        <f t="shared" si="27"/>
        <v>19959.197065489228</v>
      </c>
      <c r="DB93" s="600">
        <f t="shared" si="28"/>
        <v>8459.5601535070291</v>
      </c>
      <c r="DC93" s="600">
        <f>IF(IniBaseCC!EI95&gt;IniBaseCC!EJ95,MIN((AdjBaseCC!DB93-(AdjBaseCC!$DG$1*(IniBaseCC!EI95-IniBaseCC!EJ95))),AdjBaseCC!CE93),MAX((AdjBaseCC!DB93-(AdjBaseCC!$DG$1*(IniBaseCC!EI95-IniBaseCC!EJ95))),AdjBaseCC!CE93))</f>
        <v>16127.184258456658</v>
      </c>
      <c r="DD93" s="600">
        <f>IF(IniBaseCC!EJ95&gt;IniBaseCC!EK95,MIN((AdjBaseCC!DC93-(AdjBaseCC!$DG$1*(IniBaseCC!EJ95-IniBaseCC!EK95))),AdjBaseCC!CF93),MAX((AdjBaseCC!DC93-(AdjBaseCC!$DG$1*(IniBaseCC!EJ95-IniBaseCC!EK95))),AdjBaseCC!CF93))</f>
        <v>13621.16909596028</v>
      </c>
      <c r="DE93" s="600">
        <f>IF(IniBaseCC!EK95&gt;IniBaseCC!EL95,MIN((AdjBaseCC!DD93-(AdjBaseCC!$DG$1*(IniBaseCC!EK95-IniBaseCC!EL95))),AdjBaseCC!CG93),MAX((AdjBaseCC!DD93-(AdjBaseCC!$DG$1*(IniBaseCC!EK95-IniBaseCC!EL95))),AdjBaseCC!CG93))</f>
        <v>13606.271628011562</v>
      </c>
      <c r="DF93" s="600">
        <f>IF(IniBaseCC!EL95&gt;IniBaseCC!EM95,MIN((AdjBaseCC!DE93-(AdjBaseCC!$DG$1*(IniBaseCC!EL95-IniBaseCC!EM95))),AdjBaseCC!CH93),MAX((AdjBaseCC!DE93-(AdjBaseCC!$DG$1*(IniBaseCC!EL95-IniBaseCC!EM95))),AdjBaseCC!CH93))</f>
        <v>18089.69879357122</v>
      </c>
      <c r="DG93" s="600">
        <f>IF(IniBaseCC!EM95&gt;IniBaseCC!EN95,MIN((AdjBaseCC!DF93-(AdjBaseCC!$DG$1*(IniBaseCC!EM95-IniBaseCC!EN95))),AdjBaseCC!CI93),MAX((AdjBaseCC!DF93-(AdjBaseCC!$DG$1*(IniBaseCC!EM95-IniBaseCC!EN95))),AdjBaseCC!CI93))</f>
        <v>18358.199244370291</v>
      </c>
      <c r="DH93" s="600">
        <f>IF(IniBaseCC!EN95&gt;IniBaseCC!EO95,MIN((AdjBaseCC!DG93-(AdjBaseCC!$DG$1*(IniBaseCC!EN95-IniBaseCC!EO95))),AdjBaseCC!CJ93),MAX((AdjBaseCC!DG93-(AdjBaseCC!$DG$1*(IniBaseCC!EN95-IniBaseCC!EO95))),AdjBaseCC!CJ93))</f>
        <v>18323.756910781798</v>
      </c>
      <c r="DI93" s="603">
        <f>IF(IniBaseCC!EO95&gt;IniBaseCC!EP95,MIN((AdjBaseCC!DH93-(AdjBaseCC!$DG$1*(IniBaseCC!EO95-IniBaseCC!EP95))),AdjBaseCC!CK93),MAX((AdjBaseCC!DH93-(AdjBaseCC!$DG$1*(IniBaseCC!EO95-IniBaseCC!EP95))),AdjBaseCC!CK93))</f>
        <v>20128.534485650103</v>
      </c>
      <c r="DJ93" s="600">
        <f>IF(IniBaseCC!EP95&gt;IniBaseCC!EQ95,MIN((AdjBaseCC!DI93-(AdjBaseCC!$DG$1*(IniBaseCC!EP95-IniBaseCC!EQ95))),AdjBaseCC!CL93),MAX((AdjBaseCC!DI93-(AdjBaseCC!$DG$1*(IniBaseCC!EP95-IniBaseCC!EQ95))),AdjBaseCC!CL93))</f>
        <v>20148.217380679875</v>
      </c>
      <c r="DK93" s="600">
        <f>IF(IniBaseCC!EQ95&gt;IniBaseCC!ER95,MIN((AdjBaseCC!DJ93-(AdjBaseCC!$DG$1*(IniBaseCC!EQ95-IniBaseCC!ER95))),AdjBaseCC!CM93),MAX((AdjBaseCC!DJ93-(AdjBaseCC!$DG$1*(IniBaseCC!EQ95-IniBaseCC!ER95))),AdjBaseCC!CM93))</f>
        <v>20167.199147356703</v>
      </c>
      <c r="DL93" s="600">
        <f>IF(IniBaseCC!ER95&gt;IniBaseCC!ES95,MIN((AdjBaseCC!DK93-(AdjBaseCC!$DG$1*(IniBaseCC!ER95-IniBaseCC!ES95))),AdjBaseCC!CN93),MAX((AdjBaseCC!DK93-(AdjBaseCC!$DG$1*(IniBaseCC!ER95-IniBaseCC!ES95))),AdjBaseCC!CN93))</f>
        <v>20185.516592676497</v>
      </c>
      <c r="DM93" s="603">
        <f>DA93*IniBaseCC!CJ95</f>
        <v>10159231.306334017</v>
      </c>
      <c r="DN93" s="600">
        <f>DB93*IniBaseCC!CJ95</f>
        <v>4305916.1181350779</v>
      </c>
      <c r="DO93" s="600">
        <f>DC93*IniBaseCC!CK95</f>
        <v>8208736.7875544392</v>
      </c>
      <c r="DP93" s="600">
        <f>DD93*IniBaseCC!CL95</f>
        <v>7083007.9298993461</v>
      </c>
      <c r="DQ93" s="600">
        <f>DE93*IniBaseCC!CM95</f>
        <v>7347386.6791262431</v>
      </c>
      <c r="DR93" s="600">
        <f>DF93*IniBaseCC!CN95</f>
        <v>9623719.75817989</v>
      </c>
      <c r="DS93" s="600">
        <f>DG93*IniBaseCC!CO95</f>
        <v>9674771.0017831437</v>
      </c>
      <c r="DT93" s="600">
        <f>DH93*IniBaseCC!CP95</f>
        <v>9674943.6488927901</v>
      </c>
      <c r="DU93" s="603">
        <f>DI93*IniBaseCC!CQ95</f>
        <v>10668123.277394556</v>
      </c>
      <c r="DV93" s="600">
        <f>DJ93*IniBaseCC!CR95</f>
        <v>10875771.781610873</v>
      </c>
      <c r="DW93" s="600">
        <f>DK93*IniBaseCC!CS95</f>
        <v>11083420.28582719</v>
      </c>
      <c r="DX93" s="601">
        <f>DL93*IniBaseCC!CT95</f>
        <v>11291068.790043509</v>
      </c>
      <c r="DZ93" s="60" t="s">
        <v>88</v>
      </c>
      <c r="EA93" s="68">
        <f t="shared" si="29"/>
        <v>0.69863978573751184</v>
      </c>
      <c r="EB93" s="373">
        <f>IFERROR(AdjBaseCC!CO93/IniBaseCC!AA95,"")</f>
        <v>1.1667042551102316</v>
      </c>
      <c r="EC93" s="373">
        <f>IFERROR(AdjBaseCC!CP93/IniBaseCC!AB95,"")</f>
        <v>0.40672929230889565</v>
      </c>
      <c r="ED93" s="373">
        <f>IFERROR(AdjBaseCC!CQ93/IniBaseCC!AC95,"")</f>
        <v>0.77857332297425863</v>
      </c>
      <c r="EE93" s="373">
        <f>IFERROR(AdjBaseCC!CR93/IniBaseCC!AD95,"")</f>
        <v>0.65332023649551285</v>
      </c>
      <c r="EF93" s="373">
        <f>IFERROR(AdjBaseCC!CS93/IniBaseCC!AE95,"")</f>
        <v>0.82201912800234389</v>
      </c>
      <c r="EG93" s="373">
        <f>IFERROR(AdjBaseCC!CT93/IniBaseCC!AF95,"")</f>
        <v>0.83255694890654852</v>
      </c>
      <c r="EH93" s="374">
        <f t="shared" si="30"/>
        <v>0.85464045730154381</v>
      </c>
      <c r="EI93" s="373">
        <f>IFERROR(CU93/IniBaseCC!AG95,"")</f>
        <v>0.85325275159871983</v>
      </c>
      <c r="EJ93" s="373">
        <f>IFERROR(CW93/IniBaseCC!AI95,"")</f>
        <v>0.89543287615830847</v>
      </c>
      <c r="EK93" s="373">
        <f>IFERROR(CX93/IniBaseCC!AJ95,"")</f>
        <v>0.82937098439777568</v>
      </c>
      <c r="EL93" s="373">
        <f>IFERROR(CY93/IniBaseCC!AK95,"")</f>
        <v>0.84150271118244013</v>
      </c>
      <c r="EM93" s="375">
        <f>IFERROR(CZ93/IniBaseCC!AL95,"")</f>
        <v>0.85364296317047483</v>
      </c>
      <c r="FH93" s="196"/>
    </row>
    <row r="94" spans="1:164" s="118" customFormat="1" x14ac:dyDescent="0.25">
      <c r="A94" s="107">
        <v>97</v>
      </c>
      <c r="B94" s="60" t="s">
        <v>89</v>
      </c>
      <c r="C94" s="157">
        <v>220.94694459999999</v>
      </c>
      <c r="D94" s="158">
        <v>205.7345541</v>
      </c>
      <c r="E94" s="158">
        <v>217.78354659999999</v>
      </c>
      <c r="F94" s="158">
        <v>204.7891204</v>
      </c>
      <c r="G94" s="158">
        <v>214.90520620000001</v>
      </c>
      <c r="H94" s="158">
        <v>211.64479979999999</v>
      </c>
      <c r="I94" s="158">
        <v>211.3530489</v>
      </c>
      <c r="J94" s="158">
        <v>218.40424684914387</v>
      </c>
      <c r="K94" s="158">
        <v>218.48546890875164</v>
      </c>
      <c r="L94" s="157">
        <f t="shared" si="26"/>
        <v>215.62948121885825</v>
      </c>
      <c r="M94" s="158">
        <f t="shared" si="26"/>
        <v>215.99877887689888</v>
      </c>
      <c r="N94" s="159">
        <f t="shared" si="26"/>
        <v>216.36807653493952</v>
      </c>
      <c r="O94" s="158"/>
      <c r="P94" s="564">
        <f>INDEX(EquitySolution!$V$13:$BT$173,ROW(90:90),(1+EquitySolution!$CB$12))</f>
        <v>0.8450900539207068</v>
      </c>
      <c r="Q94" s="69">
        <f>INDEX(EquitySolution!$V$13:$BT$173,ROW(90:90),(1+EquitySolution!$CB$12))</f>
        <v>0.8450900539207068</v>
      </c>
      <c r="R94" s="300">
        <f>INDEX(EquitySolution!$V$13:$BT$173,ROW(90:90),(1+EquitySolution!$CB$12)+2)</f>
        <v>0.88942678486060678</v>
      </c>
      <c r="S94" s="300">
        <f>INDEX(EquitySolution!$V$13:$BT$173,ROW(90:90),(1+EquitySolution!$CB$12)+3)</f>
        <v>0.89703984749239007</v>
      </c>
      <c r="T94" s="300">
        <f>INDEX(EquitySolution!$V$13:$BT$173,ROW(90:90),(1+EquitySolution!$CB$12)+4)</f>
        <v>0.89100991192424994</v>
      </c>
      <c r="U94" s="300">
        <f>INDEX(EquitySolution!$V$13:$BT$173,ROW(90:90),(1+EquitySolution!$CB$12)+5)</f>
        <v>0.89751299114277816</v>
      </c>
      <c r="V94" s="2">
        <f>INDEX(EquitySolution!$V$13:$BT$173,ROW(90:90),(1+EquitySolution!$CB$12)+6)</f>
        <v>0.89245038150335998</v>
      </c>
      <c r="W94" s="2">
        <f>INDEX(EquitySolution!$V$13:$BT$173,ROW(90:90),(1+EquitySolution!$CB$12)+6)</f>
        <v>0.89245038150335998</v>
      </c>
      <c r="X94" s="2">
        <f>INDEX(EquitySolution!$V$13:$BT$173,ROW(90:90),(1+EquitySolution!$CB$12)+6)</f>
        <v>0.89245038150335998</v>
      </c>
      <c r="Y94" s="567">
        <f>INDEX(EquitySolution!$V$13:$BT$173,ROW(90:90),(1+EquitySolution!$CB$12)+7)</f>
        <v>0.89408205655983886</v>
      </c>
      <c r="Z94" s="372">
        <f>INDEX(EquitySolution!$V$13:$BT$173,ROW(90:90),(1+EquitySolution!$CB$12)+8)</f>
        <v>0.89422806371595143</v>
      </c>
      <c r="AA94" s="372">
        <f>INDEX(EquitySolution!$V$13:$BT$173,ROW(90:90),(1+EquitySolution!$CB$12)+9)</f>
        <v>0.89509696592560251</v>
      </c>
      <c r="AB94" s="371">
        <f>INDEX(EquitySolution!$V$13:$BT$173,ROW(90:90),(1+EquitySolution!$CB$12)+10)</f>
        <v>0.89065863389867128</v>
      </c>
      <c r="AS94" s="60" t="s">
        <v>89</v>
      </c>
      <c r="AT94" s="600">
        <v>0</v>
      </c>
      <c r="AU94" s="600">
        <f>MAX(-(AdjBaseCC!$BU$1),(IniBaseCC!DW96-AF$9+IniBaseCC!DK96-AdjBaseCC!AF$7))</f>
        <v>1417.8471628265515</v>
      </c>
      <c r="AV94" s="600">
        <f>MAX(-(AdjBaseCC!$BU$1),(IniBaseCC!DX96-AG$9+IniBaseCC!DL96-AdjBaseCC!AG$7))</f>
        <v>2390.9592233985313</v>
      </c>
      <c r="AW94" s="600">
        <f>MAX(-(AdjBaseCC!$BU$1),(IniBaseCC!DY96-AH$9+IniBaseCC!DM96-AdjBaseCC!AH$7))</f>
        <v>3126.8263906852098</v>
      </c>
      <c r="AX94" s="600">
        <f>MAX(-(AdjBaseCC!$BU$1),(IniBaseCC!DZ96-AI$9+IniBaseCC!DN96-AdjBaseCC!AI$7))</f>
        <v>4366.0668399714086</v>
      </c>
      <c r="AY94" s="600">
        <f>MAX(-(AdjBaseCC!$BU$1),(IniBaseCC!EA96-AJ$9+IniBaseCC!DO96-AdjBaseCC!AJ$7))</f>
        <v>7584.9659219022706</v>
      </c>
      <c r="AZ94" s="600">
        <f>MAX(-(AdjBaseCC!$BU$1),(IniBaseCC!EB96-AK$9+IniBaseCC!DP96-AdjBaseCC!AK$7))</f>
        <v>6423.1858802051938</v>
      </c>
      <c r="BA94" s="601">
        <f>MAX(-(AdjBaseCC!$BU$1),(IniBaseCC!EC96-AL$9+IniBaseCC!DQ96-AdjBaseCC!AL$7))</f>
        <v>5121.8629082659345</v>
      </c>
      <c r="BB94" s="600">
        <f>MAX(-(AdjBaseCC!$BU$1),(IniBaseCC!ED96-AM$9+IniBaseCC!DR96-AdjBaseCC!AM$7))</f>
        <v>3875.8310763178833</v>
      </c>
      <c r="BC94" s="600">
        <f>MAX(-(AdjBaseCC!$BU$1),(IniBaseCC!EE96-AN$9+IniBaseCC!DS96-AdjBaseCC!AN$7))</f>
        <v>3912.9785783005582</v>
      </c>
      <c r="BD94" s="600">
        <f>MAX(-(AdjBaseCC!$BU$1),(IniBaseCC!EF96-AO$9+IniBaseCC!DT96-AdjBaseCC!AO$7))</f>
        <v>3948.8028416620255</v>
      </c>
      <c r="BE94" s="601">
        <f>MAX(-(AdjBaseCC!$BU$1),(IniBaseCC!EG96-AP$9+IniBaseCC!DU96-AdjBaseCC!AP$7))</f>
        <v>3983.3733321973687</v>
      </c>
      <c r="BF94" s="600">
        <f>MAX((AdjBaseCC!AF$7+AdjBaseCC!AF$9)*IniBaseCC!CJ96-IniBaseCC!AA96,0)</f>
        <v>0</v>
      </c>
      <c r="BG94" s="600">
        <f>MAX((AdjBaseCC!AG$7+AdjBaseCC!AG$9)*IniBaseCC!CK96-IniBaseCC!AB96,0)</f>
        <v>0</v>
      </c>
      <c r="BH94" s="600">
        <f>MAX((AdjBaseCC!AH$7+AdjBaseCC!AH$9)*IniBaseCC!CL96-IniBaseCC!AC96,0)</f>
        <v>0</v>
      </c>
      <c r="BI94" s="600">
        <f>MAX((AdjBaseCC!AI$7+AdjBaseCC!AI$9)*IniBaseCC!CM96-IniBaseCC!AD96,0)</f>
        <v>0</v>
      </c>
      <c r="BJ94" s="600">
        <f>MAX((AdjBaseCC!AJ$7+AdjBaseCC!AJ$9)*IniBaseCC!CN96-IniBaseCC!AE96,0)</f>
        <v>0</v>
      </c>
      <c r="BK94" s="600">
        <f>MAX((AdjBaseCC!AK$7+AdjBaseCC!AK$9)*IniBaseCC!CO96-IniBaseCC!AF96,0)</f>
        <v>0</v>
      </c>
      <c r="BL94" s="600">
        <f>MAX((AdjBaseCC!AL$7+AdjBaseCC!AL$9)*IniBaseCC!CP96-IniBaseCC!AG96,0)</f>
        <v>0</v>
      </c>
      <c r="BM94" s="600">
        <f>MAX((AdjBaseCC!AM$7+AdjBaseCC!AM$9)*IniBaseCC!CQ96-IniBaseCC!AH96,0)</f>
        <v>0</v>
      </c>
      <c r="BN94" s="603">
        <f>MAX((AdjBaseCC!AN$7+AdjBaseCC!AN$9)*IniBaseCC!CR96-IniBaseCC!AI96,0)</f>
        <v>0</v>
      </c>
      <c r="BO94" s="600">
        <f>MAX((AdjBaseCC!AO$7+AdjBaseCC!AO$9)*IniBaseCC!CS96-IniBaseCC!AJ96,0)</f>
        <v>0</v>
      </c>
      <c r="BP94" s="600">
        <f>MAX((AdjBaseCC!AP$7+AdjBaseCC!AP$9)*IniBaseCC!CT96-IniBaseCC!AK96,0)</f>
        <v>0</v>
      </c>
      <c r="BQ94" s="600">
        <f>MAX((AdjBaseCC!AQ$7+AdjBaseCC!AQ$9)*IniBaseCC!CU96-IniBaseCC!AL96,0)</f>
        <v>0</v>
      </c>
      <c r="BR94" s="603">
        <f>IFERROR(BF94/SUM(BF$5:BF$182)*BR$4/IniBaseCC!CK96,0)</f>
        <v>0</v>
      </c>
      <c r="BS94" s="600">
        <f>IFERROR(BG94/SUM(BG$5:BG$182)*BS$4/IniBaseCC!CL96,0)</f>
        <v>0</v>
      </c>
      <c r="BT94" s="600">
        <f>IFERROR(BH94/SUM(BH$5:BH$182)*BT$4/IniBaseCC!CM96,0)</f>
        <v>0</v>
      </c>
      <c r="BU94" s="600">
        <f>IFERROR(BI94/SUM(BI$5:BI$182)*BU$4/IniBaseCC!CN96,0)</f>
        <v>0</v>
      </c>
      <c r="BV94" s="600">
        <f>IFERROR(BJ94/SUM(BJ$5:BJ$182)*BV$4/IniBaseCC!CO96,0)</f>
        <v>0</v>
      </c>
      <c r="BW94" s="600">
        <f>IFERROR(BK94/SUM(BK$5:BK$182)*BW$4/IniBaseCC!CP96,0)</f>
        <v>0</v>
      </c>
      <c r="BX94" s="600">
        <f>IFERROR(BL94/SUM(BL$5:BL$182)*BX$4/IniBaseCC!CQ96,0)</f>
        <v>0</v>
      </c>
      <c r="BY94" s="603">
        <f>IFERROR(BM94/SUM(BM$5:BM$182)*BY$4/IniBaseCC!CR96,0)</f>
        <v>0</v>
      </c>
      <c r="BZ94" s="600">
        <f>IFERROR(BN94/SUM(BN$5:BN$182)*BZ$4/IniBaseCC!CS96,0)</f>
        <v>0</v>
      </c>
      <c r="CA94" s="600">
        <f>IFERROR(BO94/SUM(BO$5:BO$182)*CA$4/IniBaseCC!CT96,0)</f>
        <v>0</v>
      </c>
      <c r="CB94" s="600">
        <f>IFERROR(BP94/SUM(BP$5:BP$182)*CB$4/IniBaseCC!CU96,0)</f>
        <v>0</v>
      </c>
      <c r="CC94" s="603">
        <f>(IniBaseCC!CW96+AT94)*P94</f>
        <v>20233.683569672063</v>
      </c>
      <c r="CD94" s="600">
        <f>((IniBaseCC!CX96+AU94)-(BR94/Q94))*Q94</f>
        <v>21431.892104956474</v>
      </c>
      <c r="CE94" s="600">
        <f>((IniBaseCC!CY96+AV94)-(BS94/R94))*R94</f>
        <v>24391.409520229488</v>
      </c>
      <c r="CF94" s="600">
        <f>((IniBaseCC!CZ96+AW94)-(BT94/S94))*S94</f>
        <v>25362.107787696612</v>
      </c>
      <c r="CG94" s="600">
        <f>((IniBaseCC!DA96+AX94)-(BU94/T94))*T94</f>
        <v>26372.547393149551</v>
      </c>
      <c r="CH94" s="600">
        <f>((IniBaseCC!DB96+AY94)-(BV94/U94))*U94</f>
        <v>30186.133443584869</v>
      </c>
      <c r="CI94" s="600">
        <f>((IniBaseCC!DC96+AZ94)-(BW94/V94))*V94</f>
        <v>29363.887506262916</v>
      </c>
      <c r="CJ94" s="601">
        <f>((IniBaseCC!DD96+BA94)-(BX94/W94))*W94</f>
        <v>28606.072108602493</v>
      </c>
      <c r="CK94" s="600">
        <f>((IniBaseCC!DE96+BB94)-(BY94/Y94))*Y94</f>
        <v>27740.524483002013</v>
      </c>
      <c r="CL94" s="600">
        <f>((IniBaseCC!DF96+BC94)-(BZ94/Z94))*Z94</f>
        <v>28112.127116419848</v>
      </c>
      <c r="CM94" s="600">
        <f>((IniBaseCC!DG96+BD94)-(CA94/AA94))*AA94</f>
        <v>28493.783970387798</v>
      </c>
      <c r="CN94" s="601">
        <f>((IniBaseCC!DH96+BE94)-(CB94/AB94))*AB94</f>
        <v>28692.741964306781</v>
      </c>
      <c r="CO94" s="600">
        <f>CC94*IniBaseCC!CJ96</f>
        <v>9165858.6570614446</v>
      </c>
      <c r="CP94" s="600">
        <f>IniBaseCC!CJ96*CD94</f>
        <v>9708647.1235452835</v>
      </c>
      <c r="CQ94" s="600">
        <f>IniBaseCC!CK96*CE94</f>
        <v>10512697.50321891</v>
      </c>
      <c r="CR94" s="600">
        <f>IniBaseCC!CL96*CF94</f>
        <v>10297015.761804825</v>
      </c>
      <c r="CS94" s="600">
        <f>IniBaseCC!CM96*CG94</f>
        <v>10443528.767687222</v>
      </c>
      <c r="CT94" s="600">
        <f>IniBaseCC!CN96*CH94</f>
        <v>12255570.178095456</v>
      </c>
      <c r="CU94" s="600">
        <f>IniBaseCC!CO96*CI94</f>
        <v>12861382.727743156</v>
      </c>
      <c r="CV94" s="601">
        <f>IniBaseCC!CP96*CJ94</f>
        <v>14074187.477432426</v>
      </c>
      <c r="CW94" s="600">
        <f>IniBaseCC!CQ96*CK94</f>
        <v>14369591.682195043</v>
      </c>
      <c r="CX94" s="600">
        <f>IniBaseCC!CR96*CL94</f>
        <v>14831021.208855985</v>
      </c>
      <c r="CY94" s="600">
        <f>IniBaseCC!CS96*CM94</f>
        <v>15304961.189924501</v>
      </c>
      <c r="CZ94" s="600">
        <f>IniBaseCC!CT96*CN94</f>
        <v>15686322.072110737</v>
      </c>
      <c r="DA94" s="603">
        <f t="shared" si="27"/>
        <v>20233.683569672063</v>
      </c>
      <c r="DB94" s="600">
        <f t="shared" si="28"/>
        <v>21431.892104956474</v>
      </c>
      <c r="DC94" s="600">
        <f>IF(IniBaseCC!EI96&gt;IniBaseCC!EJ96,MIN((AdjBaseCC!DB94-(AdjBaseCC!$DG$1*(IniBaseCC!EI96-IniBaseCC!EJ96))),AdjBaseCC!CE94),MAX((AdjBaseCC!DB94-(AdjBaseCC!$DG$1*(IniBaseCC!EI96-IniBaseCC!EJ96))),AdjBaseCC!CE94))</f>
        <v>24391.409520229488</v>
      </c>
      <c r="DD94" s="600">
        <f>IF(IniBaseCC!EJ96&gt;IniBaseCC!EK96,MIN((AdjBaseCC!DC94-(AdjBaseCC!$DG$1*(IniBaseCC!EJ96-IniBaseCC!EK96))),AdjBaseCC!CF94),MAX((AdjBaseCC!DC94-(AdjBaseCC!$DG$1*(IniBaseCC!EJ96-IniBaseCC!EK96))),AdjBaseCC!CF94))</f>
        <v>25362.107787696612</v>
      </c>
      <c r="DE94" s="600">
        <f>IF(IniBaseCC!EK96&gt;IniBaseCC!EL96,MIN((AdjBaseCC!DD94-(AdjBaseCC!$DG$1*(IniBaseCC!EK96-IniBaseCC!EL96))),AdjBaseCC!CG94),MAX((AdjBaseCC!DD94-(AdjBaseCC!$DG$1*(IniBaseCC!EK96-IniBaseCC!EL96))),AdjBaseCC!CG94))</f>
        <v>26372.547393149551</v>
      </c>
      <c r="DF94" s="600">
        <f>IF(IniBaseCC!EL96&gt;IniBaseCC!EM96,MIN((AdjBaseCC!DE94-(AdjBaseCC!$DG$1*(IniBaseCC!EL96-IniBaseCC!EM96))),AdjBaseCC!CH94),MAX((AdjBaseCC!DE94-(AdjBaseCC!$DG$1*(IniBaseCC!EL96-IniBaseCC!EM96))),AdjBaseCC!CH94))</f>
        <v>30186.133443584869</v>
      </c>
      <c r="DG94" s="600">
        <f>IF(IniBaseCC!EM96&gt;IniBaseCC!EN96,MIN((AdjBaseCC!DF94-(AdjBaseCC!$DG$1*(IniBaseCC!EM96-IniBaseCC!EN96))),AdjBaseCC!CI94),MAX((AdjBaseCC!DF94-(AdjBaseCC!$DG$1*(IniBaseCC!EM96-IniBaseCC!EN96))),AdjBaseCC!CI94))</f>
        <v>29363.887506262916</v>
      </c>
      <c r="DH94" s="600">
        <f>IF(IniBaseCC!EN96&gt;IniBaseCC!EO96,MIN((AdjBaseCC!DG94-(AdjBaseCC!$DG$1*(IniBaseCC!EN96-IniBaseCC!EO96))),AdjBaseCC!CJ94),MAX((AdjBaseCC!DG94-(AdjBaseCC!$DG$1*(IniBaseCC!EN96-IniBaseCC!EO96))),AdjBaseCC!CJ94))</f>
        <v>28606.072108602493</v>
      </c>
      <c r="DI94" s="603">
        <f>IF(IniBaseCC!EO96&gt;IniBaseCC!EP96,MIN((AdjBaseCC!DH94-(AdjBaseCC!$DG$1*(IniBaseCC!EO96-IniBaseCC!EP96))),AdjBaseCC!CK94),MAX((AdjBaseCC!DH94-(AdjBaseCC!$DG$1*(IniBaseCC!EO96-IniBaseCC!EP96))),AdjBaseCC!CK94))</f>
        <v>27740.524483002013</v>
      </c>
      <c r="DJ94" s="600">
        <f>IF(IniBaseCC!EP96&gt;IniBaseCC!EQ96,MIN((AdjBaseCC!DI94-(AdjBaseCC!$DG$1*(IniBaseCC!EP96-IniBaseCC!EQ96))),AdjBaseCC!CL94),MAX((AdjBaseCC!DI94-(AdjBaseCC!$DG$1*(IniBaseCC!EP96-IniBaseCC!EQ96))),AdjBaseCC!CL94))</f>
        <v>28112.127116419848</v>
      </c>
      <c r="DK94" s="600">
        <f>IF(IniBaseCC!EQ96&gt;IniBaseCC!ER96,MIN((AdjBaseCC!DJ94-(AdjBaseCC!$DG$1*(IniBaseCC!EQ96-IniBaseCC!ER96))),AdjBaseCC!CM94),MAX((AdjBaseCC!DJ94-(AdjBaseCC!$DG$1*(IniBaseCC!EQ96-IniBaseCC!ER96))),AdjBaseCC!CM94))</f>
        <v>28493.783970387798</v>
      </c>
      <c r="DL94" s="600">
        <f>IF(IniBaseCC!ER96&gt;IniBaseCC!ES96,MIN((AdjBaseCC!DK94-(AdjBaseCC!$DG$1*(IniBaseCC!ER96-IniBaseCC!ES96))),AdjBaseCC!CN94),MAX((AdjBaseCC!DK94-(AdjBaseCC!$DG$1*(IniBaseCC!ER96-IniBaseCC!ES96))),AdjBaseCC!CN94))</f>
        <v>28692.741964306781</v>
      </c>
      <c r="DM94" s="603">
        <f>DA94*IniBaseCC!CJ96</f>
        <v>9165858.6570614446</v>
      </c>
      <c r="DN94" s="600">
        <f>DB94*IniBaseCC!CJ96</f>
        <v>9708647.1235452835</v>
      </c>
      <c r="DO94" s="600">
        <f>DC94*IniBaseCC!CK96</f>
        <v>10512697.50321891</v>
      </c>
      <c r="DP94" s="600">
        <f>DD94*IniBaseCC!CL96</f>
        <v>10297015.761804825</v>
      </c>
      <c r="DQ94" s="600">
        <f>DE94*IniBaseCC!CM96</f>
        <v>10443528.767687222</v>
      </c>
      <c r="DR94" s="600">
        <f>DF94*IniBaseCC!CN96</f>
        <v>12255570.178095456</v>
      </c>
      <c r="DS94" s="600">
        <f>DG94*IniBaseCC!CO96</f>
        <v>12861382.727743156</v>
      </c>
      <c r="DT94" s="600">
        <f>DH94*IniBaseCC!CP96</f>
        <v>14074187.477432426</v>
      </c>
      <c r="DU94" s="603">
        <f>DI94*IniBaseCC!CQ96</f>
        <v>14369591.682195043</v>
      </c>
      <c r="DV94" s="600">
        <f>DJ94*IniBaseCC!CR96</f>
        <v>14831021.208855985</v>
      </c>
      <c r="DW94" s="600">
        <f>DK94*IniBaseCC!CS96</f>
        <v>15304961.189924501</v>
      </c>
      <c r="DX94" s="601">
        <f>DL94*IniBaseCC!CT96</f>
        <v>15686322.072110737</v>
      </c>
      <c r="DZ94" s="60" t="s">
        <v>89</v>
      </c>
      <c r="EA94" s="68">
        <f t="shared" si="29"/>
        <v>0.82600367556070498</v>
      </c>
      <c r="EB94" s="373">
        <f>IFERROR(AdjBaseCC!CO94/IniBaseCC!AA96,"")</f>
        <v>0.77361500497476421</v>
      </c>
      <c r="EC94" s="373">
        <f>IFERROR(AdjBaseCC!CP94/IniBaseCC!AB96,"")</f>
        <v>0.79778717754719664</v>
      </c>
      <c r="ED94" s="373">
        <f>IFERROR(AdjBaseCC!CQ94/IniBaseCC!AC96,"")</f>
        <v>0.89057969513214341</v>
      </c>
      <c r="EE94" s="373">
        <f>IFERROR(AdjBaseCC!CR94/IniBaseCC!AD96,"")</f>
        <v>0.85720294215748127</v>
      </c>
      <c r="EF94" s="373">
        <f>IFERROR(AdjBaseCC!CS94/IniBaseCC!AE96,"")</f>
        <v>0.74934105149887331</v>
      </c>
      <c r="EG94" s="373">
        <f>IFERROR(AdjBaseCC!CT94/IniBaseCC!AF96,"")</f>
        <v>0.83510751146783035</v>
      </c>
      <c r="EH94" s="374">
        <f t="shared" si="30"/>
        <v>0.84639048146078688</v>
      </c>
      <c r="EI94" s="373">
        <f>IFERROR(CU94/IniBaseCC!AG96,"")</f>
        <v>0.8021423459831275</v>
      </c>
      <c r="EJ94" s="373">
        <f>IFERROR(CW94/IniBaseCC!AI96,"")</f>
        <v>0.8549957591759777</v>
      </c>
      <c r="EK94" s="373">
        <f>IFERROR(CX94/IniBaseCC!AJ96,"")</f>
        <v>0.85721253235322137</v>
      </c>
      <c r="EL94" s="373">
        <f>IFERROR(CY94/IniBaseCC!AK96,"")</f>
        <v>0.86000901151452436</v>
      </c>
      <c r="EM94" s="375">
        <f>IFERROR(CZ94/IniBaseCC!AL96,"")</f>
        <v>0.85759275827708281</v>
      </c>
      <c r="FH94" s="196"/>
    </row>
    <row r="95" spans="1:164" s="118" customFormat="1" x14ac:dyDescent="0.25">
      <c r="A95" s="107">
        <v>98</v>
      </c>
      <c r="B95" s="60" t="s">
        <v>90</v>
      </c>
      <c r="C95" s="157">
        <v>228.54678129999999</v>
      </c>
      <c r="D95" s="158">
        <v>221.90134789999999</v>
      </c>
      <c r="E95" s="158">
        <v>223.2532391</v>
      </c>
      <c r="F95" s="158">
        <v>191.5211023</v>
      </c>
      <c r="G95" s="158">
        <v>210.24954289999999</v>
      </c>
      <c r="H95" s="158">
        <v>196.3626203</v>
      </c>
      <c r="I95" s="158">
        <v>202.26003019999999</v>
      </c>
      <c r="J95" s="158">
        <v>210.30373638173828</v>
      </c>
      <c r="K95" s="158">
        <v>191.88561507693774</v>
      </c>
      <c r="L95" s="157">
        <f t="shared" si="26"/>
        <v>190.26080178037773</v>
      </c>
      <c r="M95" s="158">
        <f t="shared" si="26"/>
        <v>186.61776179292701</v>
      </c>
      <c r="N95" s="159">
        <f t="shared" si="26"/>
        <v>182.9747218054772</v>
      </c>
      <c r="O95" s="158"/>
      <c r="P95" s="564">
        <f>INDEX(EquitySolution!$V$13:$BT$173,ROW(91:91),(1+EquitySolution!$CB$12))</f>
        <v>0.86945976942372871</v>
      </c>
      <c r="Q95" s="69">
        <f>INDEX(EquitySolution!$V$13:$BT$173,ROW(91:91),(1+EquitySolution!$CB$12))</f>
        <v>0.86945976942372871</v>
      </c>
      <c r="R95" s="300">
        <f>INDEX(EquitySolution!$V$13:$BT$173,ROW(91:91),(1+EquitySolution!$CB$12)+2)</f>
        <v>0.88562343569017721</v>
      </c>
      <c r="S95" s="300">
        <f>INDEX(EquitySolution!$V$13:$BT$173,ROW(91:91),(1+EquitySolution!$CB$12)+3)</f>
        <v>0.88894915236104133</v>
      </c>
      <c r="T95" s="300">
        <f>INDEX(EquitySolution!$V$13:$BT$173,ROW(91:91),(1+EquitySolution!$CB$12)+4)</f>
        <v>0.88827259647214563</v>
      </c>
      <c r="U95" s="300">
        <f>INDEX(EquitySolution!$V$13:$BT$173,ROW(91:91),(1+EquitySolution!$CB$12)+5)</f>
        <v>0.90415298981983916</v>
      </c>
      <c r="V95" s="2">
        <f>INDEX(EquitySolution!$V$13:$BT$173,ROW(91:91),(1+EquitySolution!$CB$12)+6)</f>
        <v>0.89478031487546184</v>
      </c>
      <c r="W95" s="2">
        <f>INDEX(EquitySolution!$V$13:$BT$173,ROW(91:91),(1+EquitySolution!$CB$12)+6)</f>
        <v>0.89478031487546184</v>
      </c>
      <c r="X95" s="2">
        <f>INDEX(EquitySolution!$V$13:$BT$173,ROW(91:91),(1+EquitySolution!$CB$12)+6)</f>
        <v>0.89478031487546184</v>
      </c>
      <c r="Y95" s="567">
        <f>INDEX(EquitySolution!$V$13:$BT$173,ROW(91:91),(1+EquitySolution!$CB$12)+7)</f>
        <v>0.90173004519671063</v>
      </c>
      <c r="Z95" s="372">
        <f>INDEX(EquitySolution!$V$13:$BT$173,ROW(91:91),(1+EquitySolution!$CB$12)+8)</f>
        <v>0.89877867795866873</v>
      </c>
      <c r="AA95" s="372">
        <f>INDEX(EquitySolution!$V$13:$BT$173,ROW(91:91),(1+EquitySolution!$CB$12)+9)</f>
        <v>0.90483177760773903</v>
      </c>
      <c r="AB95" s="371">
        <f>INDEX(EquitySolution!$V$13:$BT$173,ROW(91:91),(1+EquitySolution!$CB$12)+10)</f>
        <v>0.90397056887811322</v>
      </c>
      <c r="AS95" s="60" t="s">
        <v>90</v>
      </c>
      <c r="AT95" s="600">
        <v>0</v>
      </c>
      <c r="AU95" s="600">
        <f>MAX(-(AdjBaseCC!$BU$1),(IniBaseCC!DW97-AF$9+IniBaseCC!DK97-AdjBaseCC!AF$7))</f>
        <v>-982.60581730590002</v>
      </c>
      <c r="AV95" s="600">
        <f>MAX(-(AdjBaseCC!$BU$1),(IniBaseCC!DX97-AG$9+IniBaseCC!DL97-AdjBaseCC!AG$7))</f>
        <v>-4000</v>
      </c>
      <c r="AW95" s="600">
        <f>MAX(-(AdjBaseCC!$BU$1),(IniBaseCC!DY97-AH$9+IniBaseCC!DM97-AdjBaseCC!AH$7))</f>
        <v>-2787.505505866513</v>
      </c>
      <c r="AX95" s="600">
        <f>MAX(-(AdjBaseCC!$BU$1),(IniBaseCC!DZ97-AI$9+IniBaseCC!DN97-AdjBaseCC!AI$7))</f>
        <v>-4000</v>
      </c>
      <c r="AY95" s="600">
        <f>MAX(-(AdjBaseCC!$BU$1),(IniBaseCC!EA97-AJ$9+IniBaseCC!DO97-AdjBaseCC!AJ$7))</f>
        <v>-1961.4971322849219</v>
      </c>
      <c r="AZ95" s="600">
        <f>MAX(-(AdjBaseCC!$BU$1),(IniBaseCC!EB97-AK$9+IniBaseCC!DP97-AdjBaseCC!AK$7))</f>
        <v>-4000</v>
      </c>
      <c r="BA95" s="601">
        <f>MAX(-(AdjBaseCC!$BU$1),(IniBaseCC!EC97-AL$9+IniBaseCC!DQ97-AdjBaseCC!AL$7))</f>
        <v>-4000</v>
      </c>
      <c r="BB95" s="600">
        <f>MAX(-(AdjBaseCC!$BU$1),(IniBaseCC!ED97-AM$9+IniBaseCC!DR97-AdjBaseCC!AM$7))</f>
        <v>-4000</v>
      </c>
      <c r="BC95" s="600">
        <f>MAX(-(AdjBaseCC!$BU$1),(IniBaseCC!EE97-AN$9+IniBaseCC!DS97-AdjBaseCC!AN$7))</f>
        <v>-4000</v>
      </c>
      <c r="BD95" s="600">
        <f>MAX(-(AdjBaseCC!$BU$1),(IniBaseCC!EF97-AO$9+IniBaseCC!DT97-AdjBaseCC!AO$7))</f>
        <v>-4000</v>
      </c>
      <c r="BE95" s="601">
        <f>MAX(-(AdjBaseCC!$BU$1),(IniBaseCC!EG97-AP$9+IniBaseCC!DU97-AdjBaseCC!AP$7))</f>
        <v>-4000</v>
      </c>
      <c r="BF95" s="600">
        <f>MAX((AdjBaseCC!AF$7+AdjBaseCC!AF$9)*IniBaseCC!CJ97-IniBaseCC!AA97,0)</f>
        <v>14739.087259588472</v>
      </c>
      <c r="BG95" s="600">
        <f>MAX((AdjBaseCC!AG$7+AdjBaseCC!AG$9)*IniBaseCC!CK97-IniBaseCC!AB97,0)</f>
        <v>71977.520175043435</v>
      </c>
      <c r="BH95" s="600">
        <f>MAX((AdjBaseCC!AH$7+AdjBaseCC!AH$9)*IniBaseCC!CL97-IniBaseCC!AC97,0)</f>
        <v>44600.088093864208</v>
      </c>
      <c r="BI95" s="600">
        <f>MAX((AdjBaseCC!AI$7+AdjBaseCC!AI$9)*IniBaseCC!CM97-IniBaseCC!AD97,0)</f>
        <v>77281.387789605535</v>
      </c>
      <c r="BJ95" s="600">
        <f>MAX((AdjBaseCC!AJ$7+AdjBaseCC!AJ$9)*IniBaseCC!CN97-IniBaseCC!AE97,0)</f>
        <v>33345.451248843689</v>
      </c>
      <c r="BK95" s="600">
        <f>MAX((AdjBaseCC!AK$7+AdjBaseCC!AK$9)*IniBaseCC!CO97-IniBaseCC!AF97,0)</f>
        <v>121374.69792101032</v>
      </c>
      <c r="BL95" s="600">
        <f>MAX((AdjBaseCC!AL$7+AdjBaseCC!AL$9)*IniBaseCC!CP97-IniBaseCC!AG97,0)</f>
        <v>169385.57740731078</v>
      </c>
      <c r="BM95" s="600">
        <f>MAX((AdjBaseCC!AM$7+AdjBaseCC!AM$9)*IniBaseCC!CQ97-IniBaseCC!AH97,0)</f>
        <v>136596.17190040933</v>
      </c>
      <c r="BN95" s="603">
        <f>MAX((AdjBaseCC!AN$7+AdjBaseCC!AN$9)*IniBaseCC!CR97-IniBaseCC!AI97,0)</f>
        <v>141398.02884342475</v>
      </c>
      <c r="BO95" s="600">
        <f>MAX((AdjBaseCC!AO$7+AdjBaseCC!AO$9)*IniBaseCC!CS97-IniBaseCC!AJ97,0)</f>
        <v>146199.88578643976</v>
      </c>
      <c r="BP95" s="600">
        <f>MAX((AdjBaseCC!AP$7+AdjBaseCC!AP$9)*IniBaseCC!CT97-IniBaseCC!AK97,0)</f>
        <v>151001.74272945483</v>
      </c>
      <c r="BQ95" s="600">
        <f>MAX((AdjBaseCC!AQ$7+AdjBaseCC!AQ$9)*IniBaseCC!CU97-IniBaseCC!AL97,0)</f>
        <v>155803.59967246949</v>
      </c>
      <c r="BR95" s="603">
        <f>IFERROR(BF95/SUM(BF$5:BF$182)*BR$4/IniBaseCC!CK97,0)</f>
        <v>985.86068132186483</v>
      </c>
      <c r="BS95" s="600">
        <f>IFERROR(BG95/SUM(BG$5:BG$182)*BS$4/IniBaseCC!CL97,0)</f>
        <v>1880.2772339938208</v>
      </c>
      <c r="BT95" s="600">
        <f>IFERROR(BH95/SUM(BH$5:BH$182)*BT$4/IniBaseCC!CM97,0)</f>
        <v>2228.3808139132761</v>
      </c>
      <c r="BU95" s="600">
        <f>IFERROR(BI95/SUM(BI$5:BI$182)*BU$4/IniBaseCC!CN97,0)</f>
        <v>1237.8661985993751</v>
      </c>
      <c r="BV95" s="600">
        <f>IFERROR(BJ95/SUM(BJ$5:BJ$182)*BV$4/IniBaseCC!CO97,0)</f>
        <v>359.5688749716204</v>
      </c>
      <c r="BW95" s="600">
        <f>IFERROR(BK95/SUM(BK$5:BK$182)*BW$4/IniBaseCC!CP97,0)</f>
        <v>1799.5311226455754</v>
      </c>
      <c r="BX95" s="600">
        <f>IFERROR(BL95/SUM(BL$5:BL$182)*BX$4/IniBaseCC!CQ97,0)</f>
        <v>458.9143893956259</v>
      </c>
      <c r="BY95" s="603">
        <f>IFERROR(BM95/SUM(BM$5:BM$182)*BY$4/IniBaseCC!CR97,0)</f>
        <v>267.44017715207866</v>
      </c>
      <c r="BZ95" s="600">
        <f>IFERROR(BN95/SUM(BN$5:BN$182)*BZ$4/IniBaseCC!CS97,0)</f>
        <v>2397.8514555957622</v>
      </c>
      <c r="CA95" s="600">
        <f>IFERROR(BO95/SUM(BO$5:BO$182)*CA$4/IniBaseCC!CT97,0)</f>
        <v>2312.7078516110009</v>
      </c>
      <c r="CB95" s="600">
        <f>IFERROR(BP95/SUM(BP$5:BP$182)*CB$4/IniBaseCC!CU97,0)</f>
        <v>1919.831560638755</v>
      </c>
      <c r="CC95" s="603">
        <f>(IniBaseCC!CW97+AT95)*P95</f>
        <v>20817.158798002394</v>
      </c>
      <c r="CD95" s="600">
        <f>((IniBaseCC!CX97+AU95)-(BR95/Q95))*Q95</f>
        <v>18976.961889331327</v>
      </c>
      <c r="CE95" s="600">
        <f>((IniBaseCC!CY97+AV95)-(BS95/R95))*R95</f>
        <v>16746.846960009741</v>
      </c>
      <c r="CF95" s="600">
        <f>((IniBaseCC!CZ97+AW95)-(BT95/S95))*S95</f>
        <v>17647.437520561187</v>
      </c>
      <c r="CG95" s="600">
        <f>((IniBaseCC!DA97+AX95)-(BU95/T95))*T95</f>
        <v>17622.312878079298</v>
      </c>
      <c r="CH95" s="600">
        <f>((IniBaseCC!DB97+AY95)-(BV95/U95))*U95</f>
        <v>21418.425116022572</v>
      </c>
      <c r="CI95" s="600">
        <f>((IniBaseCC!DC97+AZ95)-(BW95/V95))*V95</f>
        <v>18314.5555738685</v>
      </c>
      <c r="CJ95" s="601">
        <f>((IniBaseCC!DD97+BA95)-(BX95/W95))*W95</f>
        <v>20059.776648210209</v>
      </c>
      <c r="CK95" s="600">
        <f>((IniBaseCC!DE97+BB95)-(BY95/Y95))*Y95</f>
        <v>20608.503572632239</v>
      </c>
      <c r="CL95" s="600">
        <f>((IniBaseCC!DF97+BC95)-(BZ95/Z95))*Z95</f>
        <v>18745.318317677422</v>
      </c>
      <c r="CM95" s="600">
        <f>((IniBaseCC!DG97+BD95)-(CA95/AA95))*AA95</f>
        <v>19298.636738607445</v>
      </c>
      <c r="CN95" s="601">
        <f>((IniBaseCC!DH97+BE95)-(CB95/AB95))*AB95</f>
        <v>19985.022458086412</v>
      </c>
      <c r="CO95" s="600">
        <f>CC95*IniBaseCC!CJ97</f>
        <v>312257.3819700359</v>
      </c>
      <c r="CP95" s="600">
        <f>IniBaseCC!CJ97*CD95</f>
        <v>284654.42833996989</v>
      </c>
      <c r="CQ95" s="600">
        <f>IniBaseCC!CK97*CE95</f>
        <v>267949.55136015586</v>
      </c>
      <c r="CR95" s="600">
        <f>IniBaseCC!CL97*CF95</f>
        <v>282359.00032897899</v>
      </c>
      <c r="CS95" s="600">
        <f>IniBaseCC!CM97*CG95</f>
        <v>317201.63180542737</v>
      </c>
      <c r="CT95" s="600">
        <f>IniBaseCC!CN97*CH95</f>
        <v>364113.22697238374</v>
      </c>
      <c r="CU95" s="600">
        <f>IniBaseCC!CO97*CI95</f>
        <v>366291.11147737002</v>
      </c>
      <c r="CV95" s="601">
        <f>IniBaseCC!CP97*CJ95</f>
        <v>361075.97966778377</v>
      </c>
      <c r="CW95" s="600">
        <f>IniBaseCC!CQ97*CK95</f>
        <v>370953.06430738029</v>
      </c>
      <c r="CX95" s="600">
        <f>IniBaseCC!CR97*CL95</f>
        <v>343647.28178764897</v>
      </c>
      <c r="CY95" s="600">
        <f>IniBaseCC!CS97*CM95</f>
        <v>360206.44742897345</v>
      </c>
      <c r="CZ95" s="600">
        <f>IniBaseCC!CT97*CN95</f>
        <v>379661.41410299134</v>
      </c>
      <c r="DA95" s="603">
        <f t="shared" si="27"/>
        <v>20817.158798002394</v>
      </c>
      <c r="DB95" s="600">
        <f t="shared" si="28"/>
        <v>18976.961889331327</v>
      </c>
      <c r="DC95" s="600">
        <f>IF(IniBaseCC!EI97&gt;IniBaseCC!EJ97,MIN((AdjBaseCC!DB95-(AdjBaseCC!$DG$1*(IniBaseCC!EI97-IniBaseCC!EJ97))),AdjBaseCC!CE95),MAX((AdjBaseCC!DB95-(AdjBaseCC!$DG$1*(IniBaseCC!EI97-IniBaseCC!EJ97))),AdjBaseCC!CE95))</f>
        <v>16746.846960009741</v>
      </c>
      <c r="DD95" s="600">
        <f>IF(IniBaseCC!EJ97&gt;IniBaseCC!EK97,MIN((AdjBaseCC!DC95-(AdjBaseCC!$DG$1*(IniBaseCC!EJ97-IniBaseCC!EK97))),AdjBaseCC!CF95),MAX((AdjBaseCC!DC95-(AdjBaseCC!$DG$1*(IniBaseCC!EJ97-IniBaseCC!EK97))),AdjBaseCC!CF95))</f>
        <v>17647.437520561187</v>
      </c>
      <c r="DE95" s="600">
        <f>IF(IniBaseCC!EK97&gt;IniBaseCC!EL97,MIN((AdjBaseCC!DD95-(AdjBaseCC!$DG$1*(IniBaseCC!EK97-IniBaseCC!EL97))),AdjBaseCC!CG95),MAX((AdjBaseCC!DD95-(AdjBaseCC!$DG$1*(IniBaseCC!EK97-IniBaseCC!EL97))),AdjBaseCC!CG95))</f>
        <v>17536.013562227854</v>
      </c>
      <c r="DF95" s="600">
        <f>IF(IniBaseCC!EL97&gt;IniBaseCC!EM97,MIN((AdjBaseCC!DE95-(AdjBaseCC!$DG$1*(IniBaseCC!EL97-IniBaseCC!EM97))),AdjBaseCC!CH95),MAX((AdjBaseCC!DE95-(AdjBaseCC!$DG$1*(IniBaseCC!EL97-IniBaseCC!EM97))),AdjBaseCC!CH95))</f>
        <v>21418.425116022572</v>
      </c>
      <c r="DG95" s="600">
        <f>IF(IniBaseCC!EM97&gt;IniBaseCC!EN97,MIN((AdjBaseCC!DF95-(AdjBaseCC!$DG$1*(IniBaseCC!EM97-IniBaseCC!EN97))),AdjBaseCC!CI95),MAX((AdjBaseCC!DF95-(AdjBaseCC!$DG$1*(IniBaseCC!EM97-IniBaseCC!EN97))),AdjBaseCC!CI95))</f>
        <v>18314.5555738685</v>
      </c>
      <c r="DH95" s="600">
        <f>IF(IniBaseCC!EN97&gt;IniBaseCC!EO97,MIN((AdjBaseCC!DG95-(AdjBaseCC!$DG$1*(IniBaseCC!EN97-IniBaseCC!EO97))),AdjBaseCC!CJ95),MAX((AdjBaseCC!DG95-(AdjBaseCC!$DG$1*(IniBaseCC!EN97-IniBaseCC!EO97))),AdjBaseCC!CJ95))</f>
        <v>18092.7943238685</v>
      </c>
      <c r="DI95" s="603">
        <f>IF(IniBaseCC!EO97&gt;IniBaseCC!EP97,MIN((AdjBaseCC!DH95-(AdjBaseCC!$DG$1*(IniBaseCC!EO97-IniBaseCC!EP97))),AdjBaseCC!CK95),MAX((AdjBaseCC!DH95-(AdjBaseCC!$DG$1*(IniBaseCC!EO97-IniBaseCC!EP97))),AdjBaseCC!CK95))</f>
        <v>20608.503572632239</v>
      </c>
      <c r="DJ95" s="600">
        <f>IF(IniBaseCC!EP97&gt;IniBaseCC!EQ97,MIN((AdjBaseCC!DI95-(AdjBaseCC!$DG$1*(IniBaseCC!EP97-IniBaseCC!EQ97))),AdjBaseCC!CL95),MAX((AdjBaseCC!DI95-(AdjBaseCC!$DG$1*(IniBaseCC!EP97-IniBaseCC!EQ97))),AdjBaseCC!CL95))</f>
        <v>20623.912275137627</v>
      </c>
      <c r="DK95" s="600">
        <f>IF(IniBaseCC!EQ97&gt;IniBaseCC!ER97,MIN((AdjBaseCC!DJ95-(AdjBaseCC!$DG$1*(IniBaseCC!EQ97-IniBaseCC!ER97))),AdjBaseCC!CM95),MAX((AdjBaseCC!DJ95-(AdjBaseCC!$DG$1*(IniBaseCC!EQ97-IniBaseCC!ER97))),AdjBaseCC!CM95))</f>
        <v>20638.772101159539</v>
      </c>
      <c r="DL95" s="600">
        <f>IF(IniBaseCC!ER97&gt;IniBaseCC!ES97,MIN((AdjBaseCC!DK95-(AdjBaseCC!$DG$1*(IniBaseCC!ER97-IniBaseCC!ES97))),AdjBaseCC!CN95),MAX((AdjBaseCC!DK95-(AdjBaseCC!$DG$1*(IniBaseCC!ER97-IniBaseCC!ES97))),AdjBaseCC!CN95))</f>
        <v>20653.111864957722</v>
      </c>
      <c r="DM95" s="603">
        <f>DA95*IniBaseCC!CJ97</f>
        <v>312257.3819700359</v>
      </c>
      <c r="DN95" s="600">
        <f>DB95*IniBaseCC!CJ97</f>
        <v>284654.42833996989</v>
      </c>
      <c r="DO95" s="600">
        <f>DC95*IniBaseCC!CK97</f>
        <v>267949.55136015586</v>
      </c>
      <c r="DP95" s="600">
        <f>DD95*IniBaseCC!CL97</f>
        <v>282359.00032897899</v>
      </c>
      <c r="DQ95" s="600">
        <f>DE95*IniBaseCC!CM97</f>
        <v>315648.24412010139</v>
      </c>
      <c r="DR95" s="600">
        <f>DF95*IniBaseCC!CN97</f>
        <v>364113.22697238374</v>
      </c>
      <c r="DS95" s="600">
        <f>DG95*IniBaseCC!CO97</f>
        <v>366291.11147737002</v>
      </c>
      <c r="DT95" s="600">
        <f>DH95*IniBaseCC!CP97</f>
        <v>325670.297829633</v>
      </c>
      <c r="DU95" s="603">
        <f>DI95*IniBaseCC!CQ97</f>
        <v>370953.06430738029</v>
      </c>
      <c r="DV95" s="600">
        <f>DJ95*IniBaseCC!CR97</f>
        <v>378086.47861126898</v>
      </c>
      <c r="DW95" s="600">
        <f>DK95*IniBaseCC!CS97</f>
        <v>385219.8929151576</v>
      </c>
      <c r="DX95" s="601">
        <f>DL95*IniBaseCC!CT97</f>
        <v>392353.30721904628</v>
      </c>
      <c r="DZ95" s="60" t="s">
        <v>90</v>
      </c>
      <c r="EA95" s="68">
        <f t="shared" si="29"/>
        <v>0.77991890224415794</v>
      </c>
      <c r="EB95" s="373">
        <f>IFERROR(AdjBaseCC!CO95/IniBaseCC!AA97,"")</f>
        <v>0.87635451307003343</v>
      </c>
      <c r="EC95" s="373">
        <f>IFERROR(AdjBaseCC!CP95/IniBaseCC!AB97,"")</f>
        <v>0.83345853806640013</v>
      </c>
      <c r="ED95" s="373">
        <f>IFERROR(AdjBaseCC!CQ95/IniBaseCC!AC97,"")</f>
        <v>0.72308185683564019</v>
      </c>
      <c r="EE95" s="373">
        <f>IFERROR(AdjBaseCC!CR95/IniBaseCC!AD97,"")</f>
        <v>0.72372835824880233</v>
      </c>
      <c r="EF95" s="373">
        <f>IFERROR(AdjBaseCC!CS95/IniBaseCC!AE97,"")</f>
        <v>0.75295264589670785</v>
      </c>
      <c r="EG95" s="373">
        <f>IFERROR(AdjBaseCC!CT95/IniBaseCC!AF97,"")</f>
        <v>0.8663731121732392</v>
      </c>
      <c r="EH95" s="374">
        <f t="shared" si="30"/>
        <v>0.97840162046533852</v>
      </c>
      <c r="EI95" s="373">
        <f>IFERROR(CU95/IniBaseCC!AG97,"")</f>
        <v>1.1269698189893331</v>
      </c>
      <c r="EJ95" s="373">
        <f>IFERROR(CW95/IniBaseCC!AI97,"")</f>
        <v>1.0001929730621937</v>
      </c>
      <c r="EK95" s="373">
        <f>IFERROR(CX95/IniBaseCC!AJ97,"")</f>
        <v>0.90123993206639397</v>
      </c>
      <c r="EL95" s="373">
        <f>IFERROR(CY95/IniBaseCC!AK97,"")</f>
        <v>0.91953090855602293</v>
      </c>
      <c r="EM95" s="375">
        <f>IFERROR(CZ95/IniBaseCC!AL97,"")</f>
        <v>0.94407446965274888</v>
      </c>
      <c r="FH95" s="196"/>
    </row>
    <row r="96" spans="1:164" s="118" customFormat="1" x14ac:dyDescent="0.25">
      <c r="A96" s="107">
        <v>99</v>
      </c>
      <c r="B96" s="60" t="s">
        <v>91</v>
      </c>
      <c r="C96" s="157">
        <v>257.37645839999999</v>
      </c>
      <c r="D96" s="158">
        <v>237.1386162</v>
      </c>
      <c r="E96" s="158">
        <v>250.45121750000001</v>
      </c>
      <c r="F96" s="158">
        <v>236.87625019999999</v>
      </c>
      <c r="G96" s="158">
        <v>236.68441079999999</v>
      </c>
      <c r="H96" s="158">
        <v>237.42847470000001</v>
      </c>
      <c r="I96" s="158">
        <v>227.624889</v>
      </c>
      <c r="J96" s="158">
        <v>232.49086186134491</v>
      </c>
      <c r="K96" s="158">
        <v>230.4239364468381</v>
      </c>
      <c r="L96" s="157">
        <f t="shared" si="26"/>
        <v>224.59497529019063</v>
      </c>
      <c r="M96" s="158">
        <f t="shared" si="26"/>
        <v>221.81407890138053</v>
      </c>
      <c r="N96" s="159">
        <f t="shared" si="26"/>
        <v>219.03318251257042</v>
      </c>
      <c r="O96" s="158"/>
      <c r="P96" s="564">
        <f>INDEX(EquitySolution!$V$13:$BT$173,ROW(92:92),(1+EquitySolution!$CB$12))</f>
        <v>0.83955794501201253</v>
      </c>
      <c r="Q96" s="69">
        <f>INDEX(EquitySolution!$V$13:$BT$173,ROW(92:92),(1+EquitySolution!$CB$12))</f>
        <v>0.83955794501201253</v>
      </c>
      <c r="R96" s="300">
        <f>INDEX(EquitySolution!$V$13:$BT$173,ROW(92:92),(1+EquitySolution!$CB$12)+2)</f>
        <v>0.87119558245985229</v>
      </c>
      <c r="S96" s="300">
        <f>INDEX(EquitySolution!$V$13:$BT$173,ROW(92:92),(1+EquitySolution!$CB$12)+3)</f>
        <v>0.88132363959858717</v>
      </c>
      <c r="T96" s="300">
        <f>INDEX(EquitySolution!$V$13:$BT$173,ROW(92:92),(1+EquitySolution!$CB$12)+4)</f>
        <v>0.8746613291951788</v>
      </c>
      <c r="U96" s="300">
        <f>INDEX(EquitySolution!$V$13:$BT$173,ROW(92:92),(1+EquitySolution!$CB$12)+5)</f>
        <v>0.88145494103937327</v>
      </c>
      <c r="V96" s="2">
        <f>INDEX(EquitySolution!$V$13:$BT$173,ROW(92:92),(1+EquitySolution!$CB$12)+6)</f>
        <v>0.8815509473420936</v>
      </c>
      <c r="W96" s="2">
        <f>INDEX(EquitySolution!$V$13:$BT$173,ROW(92:92),(1+EquitySolution!$CB$12)+6)</f>
        <v>0.8815509473420936</v>
      </c>
      <c r="X96" s="2">
        <f>INDEX(EquitySolution!$V$13:$BT$173,ROW(92:92),(1+EquitySolution!$CB$12)+6)</f>
        <v>0.8815509473420936</v>
      </c>
      <c r="Y96" s="567">
        <f>INDEX(EquitySolution!$V$13:$BT$173,ROW(92:92),(1+EquitySolution!$CB$12)+7)</f>
        <v>0.88117857949676714</v>
      </c>
      <c r="Z96" s="372">
        <f>INDEX(EquitySolution!$V$13:$BT$173,ROW(92:92),(1+EquitySolution!$CB$12)+8)</f>
        <v>0.88608479801319007</v>
      </c>
      <c r="AA96" s="372">
        <f>INDEX(EquitySolution!$V$13:$BT$173,ROW(92:92),(1+EquitySolution!$CB$12)+9)</f>
        <v>0.88695956596404724</v>
      </c>
      <c r="AB96" s="371">
        <f>INDEX(EquitySolution!$V$13:$BT$173,ROW(92:92),(1+EquitySolution!$CB$12)+10)</f>
        <v>0.88468401070615166</v>
      </c>
      <c r="AS96" s="60" t="s">
        <v>91</v>
      </c>
      <c r="AT96" s="600">
        <v>0</v>
      </c>
      <c r="AU96" s="600">
        <f>MAX(-(AdjBaseCC!$BU$1),(IniBaseCC!DW98-AF$9+IniBaseCC!DK98-AdjBaseCC!AF$7))</f>
        <v>-4000</v>
      </c>
      <c r="AV96" s="600">
        <f>MAX(-(AdjBaseCC!$BU$1),(IniBaseCC!DX98-AG$9+IniBaseCC!DL98-AdjBaseCC!AG$7))</f>
        <v>-4000</v>
      </c>
      <c r="AW96" s="600">
        <f>MAX(-(AdjBaseCC!$BU$1),(IniBaseCC!DY98-AH$9+IniBaseCC!DM98-AdjBaseCC!AH$7))</f>
        <v>-4000</v>
      </c>
      <c r="AX96" s="600">
        <f>MAX(-(AdjBaseCC!$BU$1),(IniBaseCC!DZ98-AI$9+IniBaseCC!DN98-AdjBaseCC!AI$7))</f>
        <v>-4000</v>
      </c>
      <c r="AY96" s="600">
        <f>MAX(-(AdjBaseCC!$BU$1),(IniBaseCC!EA98-AJ$9+IniBaseCC!DO98-AdjBaseCC!AJ$7))</f>
        <v>-4000</v>
      </c>
      <c r="AZ96" s="600">
        <f>MAX(-(AdjBaseCC!$BU$1),(IniBaseCC!EB98-AK$9+IniBaseCC!DP98-AdjBaseCC!AK$7))</f>
        <v>-4000</v>
      </c>
      <c r="BA96" s="601">
        <f>MAX(-(AdjBaseCC!$BU$1),(IniBaseCC!EC98-AL$9+IniBaseCC!DQ98-AdjBaseCC!AL$7))</f>
        <v>-4000</v>
      </c>
      <c r="BB96" s="600">
        <f>MAX(-(AdjBaseCC!$BU$1),(IniBaseCC!ED98-AM$9+IniBaseCC!DR98-AdjBaseCC!AM$7))</f>
        <v>-4000</v>
      </c>
      <c r="BC96" s="600">
        <f>MAX(-(AdjBaseCC!$BU$1),(IniBaseCC!EE98-AN$9+IniBaseCC!DS98-AdjBaseCC!AN$7))</f>
        <v>-4000</v>
      </c>
      <c r="BD96" s="600">
        <f>MAX(-(AdjBaseCC!$BU$1),(IniBaseCC!EF98-AO$9+IniBaseCC!DT98-AdjBaseCC!AO$7))</f>
        <v>-4000</v>
      </c>
      <c r="BE96" s="601">
        <f>MAX(-(AdjBaseCC!$BU$1),(IniBaseCC!EG98-AP$9+IniBaseCC!DU98-AdjBaseCC!AP$7))</f>
        <v>-4000</v>
      </c>
      <c r="BF96" s="600">
        <f>MAX((AdjBaseCC!AF$7+AdjBaseCC!AF$9)*IniBaseCC!CJ98-IniBaseCC!AA98,0)</f>
        <v>2334567.6579321809</v>
      </c>
      <c r="BG96" s="600">
        <f>MAX((AdjBaseCC!AG$7+AdjBaseCC!AG$9)*IniBaseCC!CK98-IniBaseCC!AB98,0)</f>
        <v>2265811.6532273637</v>
      </c>
      <c r="BH96" s="600">
        <f>MAX((AdjBaseCC!AH$7+AdjBaseCC!AH$9)*IniBaseCC!CL98-IniBaseCC!AC98,0)</f>
        <v>1738242.4535487592</v>
      </c>
      <c r="BI96" s="600">
        <f>MAX((AdjBaseCC!AI$7+AdjBaseCC!AI$9)*IniBaseCC!CM98-IniBaseCC!AD98,0)</f>
        <v>2143063.1433938639</v>
      </c>
      <c r="BJ96" s="600">
        <f>MAX((AdjBaseCC!AJ$7+AdjBaseCC!AJ$9)*IniBaseCC!CN98-IniBaseCC!AE98,0)</f>
        <v>2458233.6712303432</v>
      </c>
      <c r="BK96" s="600">
        <f>MAX((AdjBaseCC!AK$7+AdjBaseCC!AK$9)*IniBaseCC!CO98-IniBaseCC!AF98,0)</f>
        <v>2362636.2349585993</v>
      </c>
      <c r="BL96" s="600">
        <f>MAX((AdjBaseCC!AL$7+AdjBaseCC!AL$9)*IniBaseCC!CP98-IniBaseCC!AG98,0)</f>
        <v>1833344.5202454319</v>
      </c>
      <c r="BM96" s="600">
        <f>MAX((AdjBaseCC!AM$7+AdjBaseCC!AM$9)*IniBaseCC!CQ98-IniBaseCC!AH98,0)</f>
        <v>1027410.7685891325</v>
      </c>
      <c r="BN96" s="603">
        <f>MAX((AdjBaseCC!AN$7+AdjBaseCC!AN$9)*IniBaseCC!CR98-IniBaseCC!AI98,0)</f>
        <v>1059415.0349279577</v>
      </c>
      <c r="BO96" s="600">
        <f>MAX((AdjBaseCC!AO$7+AdjBaseCC!AO$9)*IniBaseCC!CS98-IniBaseCC!AJ98,0)</f>
        <v>1091419.3012667773</v>
      </c>
      <c r="BP96" s="600">
        <f>MAX((AdjBaseCC!AP$7+AdjBaseCC!AP$9)*IniBaseCC!CT98-IniBaseCC!AK98,0)</f>
        <v>1123423.567605597</v>
      </c>
      <c r="BQ96" s="600">
        <f>MAX((AdjBaseCC!AQ$7+AdjBaseCC!AQ$9)*IniBaseCC!CU98-IniBaseCC!AL98,0)</f>
        <v>1155427.8339444119</v>
      </c>
      <c r="BR96" s="603">
        <f>IFERROR(BF96/SUM(BF$5:BF$182)*BR$4/IniBaseCC!CK98,0)</f>
        <v>8469.3364831377603</v>
      </c>
      <c r="BS96" s="600">
        <f>IFERROR(BG96/SUM(BG$5:BG$182)*BS$4/IniBaseCC!CL98,0)</f>
        <v>3587.2766417276357</v>
      </c>
      <c r="BT96" s="600">
        <f>IFERROR(BH96/SUM(BH$5:BH$182)*BT$4/IniBaseCC!CM98,0)</f>
        <v>5583.1400293249835</v>
      </c>
      <c r="BU96" s="600">
        <f>IFERROR(BI96/SUM(BI$5:BI$182)*BU$4/IniBaseCC!CN98,0)</f>
        <v>2019.2255725908499</v>
      </c>
      <c r="BV96" s="600">
        <f>IFERROR(BJ96/SUM(BJ$5:BJ$182)*BV$4/IniBaseCC!CO98,0)</f>
        <v>1834.4285813586389</v>
      </c>
      <c r="BW96" s="600">
        <f>IFERROR(BK96/SUM(BK$5:BK$182)*BW$4/IniBaseCC!CP98,0)</f>
        <v>2284.5016887104725</v>
      </c>
      <c r="BX96" s="600">
        <f>IFERROR(BL96/SUM(BL$5:BL$182)*BX$4/IniBaseCC!CQ98,0)</f>
        <v>350.61593955044418</v>
      </c>
      <c r="BY96" s="603">
        <f>IFERROR(BM96/SUM(BM$5:BM$182)*BY$4/IniBaseCC!CR98,0)</f>
        <v>141.99222378678448</v>
      </c>
      <c r="BZ96" s="600">
        <f>IFERROR(BN96/SUM(BN$5:BN$182)*BZ$4/IniBaseCC!CS98,0)</f>
        <v>1268.1697130529203</v>
      </c>
      <c r="CA96" s="600">
        <f>IFERROR(BO96/SUM(BO$5:BO$182)*CA$4/IniBaseCC!CT98,0)</f>
        <v>1218.7024829795214</v>
      </c>
      <c r="CB96" s="600">
        <f>IFERROR(BP96/SUM(BP$5:BP$182)*CB$4/IniBaseCC!CU98,0)</f>
        <v>1008.223979438212</v>
      </c>
      <c r="CC96" s="603">
        <f>(IniBaseCC!CW98+AT96)*P96</f>
        <v>20101.230299618564</v>
      </c>
      <c r="CD96" s="600">
        <f>((IniBaseCC!CX98+AU96)-(BR96/Q96))*Q96</f>
        <v>8273.6620364327537</v>
      </c>
      <c r="CE96" s="600">
        <f>((IniBaseCC!CY98+AV96)-(BS96/R96))*R96</f>
        <v>14736.389668096655</v>
      </c>
      <c r="CF96" s="600">
        <f>((IniBaseCC!CZ98+AW96)-(BT96/S96))*S96</f>
        <v>13053.581084010779</v>
      </c>
      <c r="CG96" s="600">
        <f>((IniBaseCC!DA98+AX96)-(BU96/T96))*T96</f>
        <v>16551.953326300416</v>
      </c>
      <c r="CH96" s="600">
        <f>((IniBaseCC!DB98+AY96)-(BV96/U96))*U96</f>
        <v>17599.997595795823</v>
      </c>
      <c r="CI96" s="600">
        <f>((IniBaseCC!DC98+AZ96)-(BW96/V96))*V96</f>
        <v>17532.19732382974</v>
      </c>
      <c r="CJ96" s="601">
        <f>((IniBaseCC!DD98+BA96)-(BX96/W96))*W96</f>
        <v>19864.705320549838</v>
      </c>
      <c r="CK96" s="600">
        <f>((IniBaseCC!DE98+BB96)-(BY96/Y96))*Y96</f>
        <v>20258.164737908366</v>
      </c>
      <c r="CL96" s="600">
        <f>((IniBaseCC!DF98+BC96)-(BZ96/Z96))*Z96</f>
        <v>19576.38498917922</v>
      </c>
      <c r="CM96" s="600">
        <f>((IniBaseCC!DG98+BD96)-(CA96/AA96))*AA96</f>
        <v>19965.775440992616</v>
      </c>
      <c r="CN96" s="601">
        <f>((IniBaseCC!DH98+BE96)-(CB96/AB96))*AB96</f>
        <v>20429.281592528583</v>
      </c>
      <c r="CO96" s="600">
        <f>CC96*IniBaseCC!CJ98</f>
        <v>5728850.6353912912</v>
      </c>
      <c r="CP96" s="600">
        <f>IniBaseCC!CJ98*CD96</f>
        <v>2357993.6803833349</v>
      </c>
      <c r="CQ96" s="600">
        <f>IniBaseCC!CK98*CE96</f>
        <v>4347234.9520885134</v>
      </c>
      <c r="CR96" s="600">
        <f>IniBaseCC!CL98*CF96</f>
        <v>3446145.4061788456</v>
      </c>
      <c r="CS96" s="600">
        <f>IniBaseCC!CM98*CG96</f>
        <v>4634546.9313641163</v>
      </c>
      <c r="CT96" s="600">
        <f>IniBaseCC!CN98*CH96</f>
        <v>5086399.305184993</v>
      </c>
      <c r="CU96" s="600">
        <f>IniBaseCC!CO98*CI96</f>
        <v>5066805.0265867943</v>
      </c>
      <c r="CV96" s="601">
        <f>IniBaseCC!CP98*CJ96</f>
        <v>5482658.6684717555</v>
      </c>
      <c r="CW96" s="600">
        <f>IniBaseCC!CQ98*CK96</f>
        <v>5165832.0081666335</v>
      </c>
      <c r="CX96" s="600">
        <f>IniBaseCC!CR98*CL96</f>
        <v>5084172.368213377</v>
      </c>
      <c r="CY96" s="600">
        <f>IniBaseCC!CS98*CM96</f>
        <v>5279328.7666710522</v>
      </c>
      <c r="CZ96" s="600">
        <f>IniBaseCC!CT98*CN96</f>
        <v>5498099.4405311737</v>
      </c>
      <c r="DA96" s="603">
        <f t="shared" si="27"/>
        <v>20101.230299618564</v>
      </c>
      <c r="DB96" s="600">
        <f t="shared" si="28"/>
        <v>8273.6620364327537</v>
      </c>
      <c r="DC96" s="600">
        <f>IF(IniBaseCC!EI98&gt;IniBaseCC!EJ98,MIN((AdjBaseCC!DB96-(AdjBaseCC!$DG$1*(IniBaseCC!EI98-IniBaseCC!EJ98))),AdjBaseCC!CE96),MAX((AdjBaseCC!DB96-(AdjBaseCC!$DG$1*(IniBaseCC!EI98-IniBaseCC!EJ98))),AdjBaseCC!CE96))</f>
        <v>14736.389668096655</v>
      </c>
      <c r="DD96" s="600">
        <f>IF(IniBaseCC!EJ98&gt;IniBaseCC!EK98,MIN((AdjBaseCC!DC96-(AdjBaseCC!$DG$1*(IniBaseCC!EJ98-IniBaseCC!EK98))),AdjBaseCC!CF96),MAX((AdjBaseCC!DC96-(AdjBaseCC!$DG$1*(IniBaseCC!EJ98-IniBaseCC!EK98))),AdjBaseCC!CF96))</f>
        <v>14826.380386509598</v>
      </c>
      <c r="DE96" s="600">
        <f>IF(IniBaseCC!EK98&gt;IniBaseCC!EL98,MIN((AdjBaseCC!DD96-(AdjBaseCC!$DG$1*(IniBaseCC!EK98-IniBaseCC!EL98))),AdjBaseCC!CG96),MAX((AdjBaseCC!DD96-(AdjBaseCC!$DG$1*(IniBaseCC!EK98-IniBaseCC!EL98))),AdjBaseCC!CG96))</f>
        <v>14747.683405990118</v>
      </c>
      <c r="DF96" s="600">
        <f>IF(IniBaseCC!EL98&gt;IniBaseCC!EM98,MIN((AdjBaseCC!DE96-(AdjBaseCC!$DG$1*(IniBaseCC!EL98-IniBaseCC!EM98))),AdjBaseCC!CH96),MAX((AdjBaseCC!DE96-(AdjBaseCC!$DG$1*(IniBaseCC!EL98-IniBaseCC!EM98))),AdjBaseCC!CH96))</f>
        <v>14741.845597660904</v>
      </c>
      <c r="DG96" s="600">
        <f>IF(IniBaseCC!EM98&gt;IniBaseCC!EN98,MIN((AdjBaseCC!DF96-(AdjBaseCC!$DG$1*(IniBaseCC!EM98-IniBaseCC!EN98))),AdjBaseCC!CI96),MAX((AdjBaseCC!DF96-(AdjBaseCC!$DG$1*(IniBaseCC!EM98-IniBaseCC!EN98))),AdjBaseCC!CI96))</f>
        <v>17532.19732382974</v>
      </c>
      <c r="DH96" s="600">
        <f>IF(IniBaseCC!EN98&gt;IniBaseCC!EO98,MIN((AdjBaseCC!DG96-(AdjBaseCC!$DG$1*(IniBaseCC!EN98-IniBaseCC!EO98))),AdjBaseCC!CJ96),MAX((AdjBaseCC!DG96-(AdjBaseCC!$DG$1*(IniBaseCC!EN98-IniBaseCC!EO98))),AdjBaseCC!CJ96))</f>
        <v>19864.705320549838</v>
      </c>
      <c r="DI96" s="603">
        <f>IF(IniBaseCC!EO98&gt;IniBaseCC!EP98,MIN((AdjBaseCC!DH96-(AdjBaseCC!$DG$1*(IniBaseCC!EO98-IniBaseCC!EP98))),AdjBaseCC!CK96),MAX((AdjBaseCC!DH96-(AdjBaseCC!$DG$1*(IniBaseCC!EO98-IniBaseCC!EP98))),AdjBaseCC!CK96))</f>
        <v>20258.164737908366</v>
      </c>
      <c r="DJ96" s="600">
        <f>IF(IniBaseCC!EP98&gt;IniBaseCC!EQ98,MIN((AdjBaseCC!DI96-(AdjBaseCC!$DG$1*(IniBaseCC!EP98-IniBaseCC!EQ98))),AdjBaseCC!CL96),MAX((AdjBaseCC!DI96-(AdjBaseCC!$DG$1*(IniBaseCC!EP98-IniBaseCC!EQ98))),AdjBaseCC!CL96))</f>
        <v>20279.134899346107</v>
      </c>
      <c r="DK96" s="600">
        <f>IF(IniBaseCC!EQ98&gt;IniBaseCC!ER98,MIN((AdjBaseCC!DJ96-(AdjBaseCC!$DG$1*(IniBaseCC!EQ98-IniBaseCC!ER98))),AdjBaseCC!CM96),MAX((AdjBaseCC!DJ96-(AdjBaseCC!$DG$1*(IniBaseCC!EQ98-IniBaseCC!ER98))),AdjBaseCC!CM96))</f>
        <v>20299.358078455916</v>
      </c>
      <c r="DL96" s="600">
        <f>IF(IniBaseCC!ER98&gt;IniBaseCC!ES98,MIN((AdjBaseCC!DK96-(AdjBaseCC!$DG$1*(IniBaseCC!ER98-IniBaseCC!ES98))),AdjBaseCC!CN96),MAX((AdjBaseCC!DK96-(AdjBaseCC!$DG$1*(IniBaseCC!ER98-IniBaseCC!ES98))),AdjBaseCC!CN96))</f>
        <v>20429.281592528583</v>
      </c>
      <c r="DM96" s="603">
        <f>DA96*IniBaseCC!CJ98</f>
        <v>5728850.6353912912</v>
      </c>
      <c r="DN96" s="600">
        <f>DB96*IniBaseCC!CJ98</f>
        <v>2357993.6803833349</v>
      </c>
      <c r="DO96" s="600">
        <f>DC96*IniBaseCC!CK98</f>
        <v>4347234.9520885134</v>
      </c>
      <c r="DP96" s="600">
        <f>DD96*IniBaseCC!CL98</f>
        <v>3914164.4220385337</v>
      </c>
      <c r="DQ96" s="600">
        <f>DE96*IniBaseCC!CM98</f>
        <v>4129351.3536772327</v>
      </c>
      <c r="DR96" s="600">
        <f>DF96*IniBaseCC!CN98</f>
        <v>4260393.3777240012</v>
      </c>
      <c r="DS96" s="600">
        <f>DG96*IniBaseCC!CO98</f>
        <v>5066805.0265867943</v>
      </c>
      <c r="DT96" s="600">
        <f>DH96*IniBaseCC!CP98</f>
        <v>5482658.6684717555</v>
      </c>
      <c r="DU96" s="603">
        <f>DI96*IniBaseCC!CQ98</f>
        <v>5165832.0081666335</v>
      </c>
      <c r="DV96" s="600">
        <f>DJ96*IniBaseCC!CR98</f>
        <v>5266683.1676796647</v>
      </c>
      <c r="DW96" s="600">
        <f>DK96*IniBaseCC!CS98</f>
        <v>5367534.3271926949</v>
      </c>
      <c r="DX96" s="601">
        <f>DL96*IniBaseCC!CT98</f>
        <v>5498099.4405311737</v>
      </c>
      <c r="DZ96" s="60" t="s">
        <v>91</v>
      </c>
      <c r="EA96" s="68">
        <f t="shared" si="29"/>
        <v>0.75454222384358627</v>
      </c>
      <c r="EB96" s="373">
        <f>IFERROR(AdjBaseCC!CO96/IniBaseCC!AA98,"")</f>
        <v>1.2149130135211725</v>
      </c>
      <c r="EC96" s="373">
        <f>IFERROR(AdjBaseCC!CP96/IniBaseCC!AB98,"")</f>
        <v>0.44006319167291735</v>
      </c>
      <c r="ED96" s="373">
        <f>IFERROR(AdjBaseCC!CQ96/IniBaseCC!AC98,"")</f>
        <v>0.85039840627647223</v>
      </c>
      <c r="EE96" s="373">
        <f>IFERROR(AdjBaseCC!CR96/IniBaseCC!AD98,"")</f>
        <v>0.67202340051701215</v>
      </c>
      <c r="EF96" s="373">
        <f>IFERROR(AdjBaseCC!CS96/IniBaseCC!AE98,"")</f>
        <v>0.87936260212117234</v>
      </c>
      <c r="EG96" s="373">
        <f>IFERROR(AdjBaseCC!CT96/IniBaseCC!AF98,"")</f>
        <v>0.93086351863035688</v>
      </c>
      <c r="EH96" s="374">
        <f t="shared" si="30"/>
        <v>0.82610528890836288</v>
      </c>
      <c r="EI96" s="373">
        <f>IFERROR(CU96/IniBaseCC!AG98,"")</f>
        <v>0.88155342869743325</v>
      </c>
      <c r="EJ96" s="373">
        <f>IFERROR(CW96/IniBaseCC!AI98,"")</f>
        <v>0.83348394966845585</v>
      </c>
      <c r="EK96" s="373">
        <f>IFERROR(CX96/IniBaseCC!AJ98,"")</f>
        <v>0.79669661603003628</v>
      </c>
      <c r="EL96" s="373">
        <f>IFERROR(CY96/IniBaseCC!AK98,"")</f>
        <v>0.80413160945112527</v>
      </c>
      <c r="EM96" s="375">
        <f>IFERROR(CZ96/IniBaseCC!AL98,"")</f>
        <v>0.81466084069476474</v>
      </c>
      <c r="FH96" s="196"/>
    </row>
    <row r="97" spans="1:164" s="118" customFormat="1" x14ac:dyDescent="0.25">
      <c r="A97" s="107">
        <v>100</v>
      </c>
      <c r="B97" s="60" t="s">
        <v>92</v>
      </c>
      <c r="C97" s="157">
        <v>263.04968070000001</v>
      </c>
      <c r="D97" s="158">
        <v>254.09006719999999</v>
      </c>
      <c r="E97" s="158">
        <v>267.98764849999998</v>
      </c>
      <c r="F97" s="158">
        <v>245.52972349999999</v>
      </c>
      <c r="G97" s="158">
        <v>251.45039349999999</v>
      </c>
      <c r="H97" s="158">
        <v>250.68237980000001</v>
      </c>
      <c r="I97" s="158">
        <v>239.31937579999999</v>
      </c>
      <c r="J97" s="158">
        <v>239.53318066556434</v>
      </c>
      <c r="K97" s="158">
        <v>247.76141090034881</v>
      </c>
      <c r="L97" s="157">
        <f t="shared" si="26"/>
        <v>237.96090440438638</v>
      </c>
      <c r="M97" s="158">
        <f t="shared" si="26"/>
        <v>235.34411060602088</v>
      </c>
      <c r="N97" s="159">
        <f t="shared" si="26"/>
        <v>232.72731680765628</v>
      </c>
      <c r="O97" s="158"/>
      <c r="P97" s="564">
        <f>INDEX(EquitySolution!$V$13:$BT$173,ROW(93:93),(1+EquitySolution!$CB$12))</f>
        <v>0.82864169841673629</v>
      </c>
      <c r="Q97" s="69">
        <f>INDEX(EquitySolution!$V$13:$BT$173,ROW(93:93),(1+EquitySolution!$CB$12))</f>
        <v>0.82864169841673629</v>
      </c>
      <c r="R97" s="300">
        <f>INDEX(EquitySolution!$V$13:$BT$173,ROW(93:93),(1+EquitySolution!$CB$12)+2)</f>
        <v>0.86835641022759003</v>
      </c>
      <c r="S97" s="300">
        <f>INDEX(EquitySolution!$V$13:$BT$173,ROW(93:93),(1+EquitySolution!$CB$12)+3)</f>
        <v>0.87284026164673889</v>
      </c>
      <c r="T97" s="300">
        <f>INDEX(EquitySolution!$V$13:$BT$173,ROW(93:93),(1+EquitySolution!$CB$12)+4)</f>
        <v>0.86588519716379642</v>
      </c>
      <c r="U97" s="300">
        <f>INDEX(EquitySolution!$V$13:$BT$173,ROW(93:93),(1+EquitySolution!$CB$12)+5)</f>
        <v>0.87712429792214819</v>
      </c>
      <c r="V97" s="2">
        <f>INDEX(EquitySolution!$V$13:$BT$173,ROW(93:93),(1+EquitySolution!$CB$12)+6)</f>
        <v>0.87416129013371935</v>
      </c>
      <c r="W97" s="2">
        <f>INDEX(EquitySolution!$V$13:$BT$173,ROW(93:93),(1+EquitySolution!$CB$12)+6)</f>
        <v>0.87416129013371935</v>
      </c>
      <c r="X97" s="2">
        <f>INDEX(EquitySolution!$V$13:$BT$173,ROW(93:93),(1+EquitySolution!$CB$12)+6)</f>
        <v>0.87416129013371935</v>
      </c>
      <c r="Y97" s="567">
        <f>INDEX(EquitySolution!$V$13:$BT$173,ROW(93:93),(1+EquitySolution!$CB$12)+7)</f>
        <v>0.87454564369078636</v>
      </c>
      <c r="Z97" s="372">
        <f>INDEX(EquitySolution!$V$13:$BT$173,ROW(93:93),(1+EquitySolution!$CB$12)+8)</f>
        <v>0.88023227533077775</v>
      </c>
      <c r="AA97" s="372">
        <f>INDEX(EquitySolution!$V$13:$BT$173,ROW(93:93),(1+EquitySolution!$CB$12)+9)</f>
        <v>0.88006568978330546</v>
      </c>
      <c r="AB97" s="371">
        <f>INDEX(EquitySolution!$V$13:$BT$173,ROW(93:93),(1+EquitySolution!$CB$12)+10)</f>
        <v>0.87600744676365228</v>
      </c>
      <c r="AS97" s="60" t="s">
        <v>92</v>
      </c>
      <c r="AT97" s="600">
        <v>0</v>
      </c>
      <c r="AU97" s="600">
        <f>MAX(-(AdjBaseCC!$BU$1),(IniBaseCC!DW99-AF$9+IniBaseCC!DK99-AdjBaseCC!AF$7))</f>
        <v>993.09973824965527</v>
      </c>
      <c r="AV97" s="600">
        <f>MAX(-(AdjBaseCC!$BU$1),(IniBaseCC!DX99-AG$9+IniBaseCC!DL99-AdjBaseCC!AG$7))</f>
        <v>2575.6442747740712</v>
      </c>
      <c r="AW97" s="600">
        <f>MAX(-(AdjBaseCC!$BU$1),(IniBaseCC!DY99-AH$9+IniBaseCC!DM99-AdjBaseCC!AH$7))</f>
        <v>-1933.6436637612503</v>
      </c>
      <c r="AX97" s="600">
        <f>MAX(-(AdjBaseCC!$BU$1),(IniBaseCC!DZ99-AI$9+IniBaseCC!DN99-AdjBaseCC!AI$7))</f>
        <v>-3563.3419573036681</v>
      </c>
      <c r="AY97" s="600">
        <f>MAX(-(AdjBaseCC!$BU$1),(IniBaseCC!EA99-AJ$9+IniBaseCC!DO99-AdjBaseCC!AJ$7))</f>
        <v>-3519.0653141031044</v>
      </c>
      <c r="AZ97" s="600">
        <f>MAX(-(AdjBaseCC!$BU$1),(IniBaseCC!EB99-AK$9+IniBaseCC!DP99-AdjBaseCC!AK$7))</f>
        <v>-1682.7404516060701</v>
      </c>
      <c r="BA97" s="601">
        <f>MAX(-(AdjBaseCC!$BU$1),(IniBaseCC!EC99-AL$9+IniBaseCC!DQ99-AdjBaseCC!AL$7))</f>
        <v>3471.9357580733786</v>
      </c>
      <c r="BB97" s="600">
        <f>MAX(-(AdjBaseCC!$BU$1),(IniBaseCC!ED99-AM$9+IniBaseCC!DR99-AdjBaseCC!AM$7))</f>
        <v>110.47933886614555</v>
      </c>
      <c r="BC97" s="600">
        <f>MAX(-(AdjBaseCC!$BU$1),(IniBaseCC!EE99-AN$9+IniBaseCC!DS99-AdjBaseCC!AN$7))</f>
        <v>65.145630460415305</v>
      </c>
      <c r="BD97" s="600">
        <f>MAX(-(AdjBaseCC!$BU$1),(IniBaseCC!EF99-AO$9+IniBaseCC!DT99-AdjBaseCC!AO$7))</f>
        <v>21.426763177370958</v>
      </c>
      <c r="BE97" s="601">
        <f>MAX(-(AdjBaseCC!$BU$1),(IniBaseCC!EG99-AP$9+IniBaseCC!DU99-AdjBaseCC!AP$7))</f>
        <v>-20.762036976730087</v>
      </c>
      <c r="BF97" s="600">
        <f>MAX((AdjBaseCC!AF$7+AdjBaseCC!AF$9)*IniBaseCC!CJ99-IniBaseCC!AA99,0)</f>
        <v>0</v>
      </c>
      <c r="BG97" s="600">
        <f>MAX((AdjBaseCC!AG$7+AdjBaseCC!AG$9)*IniBaseCC!CK99-IniBaseCC!AB99,0)</f>
        <v>0</v>
      </c>
      <c r="BH97" s="600">
        <f>MAX((AdjBaseCC!AH$7+AdjBaseCC!AH$9)*IniBaseCC!CL99-IniBaseCC!AC99,0)</f>
        <v>73478.459222927457</v>
      </c>
      <c r="BI97" s="600">
        <f>MAX((AdjBaseCC!AI$7+AdjBaseCC!AI$9)*IniBaseCC!CM99-IniBaseCC!AD99,0)</f>
        <v>153223.70416405774</v>
      </c>
      <c r="BJ97" s="600">
        <f>MAX((AdjBaseCC!AJ$7+AdjBaseCC!AJ$9)*IniBaseCC!CN99-IniBaseCC!AE99,0)</f>
        <v>154838.87382053654</v>
      </c>
      <c r="BK97" s="600">
        <f>MAX((AdjBaseCC!AK$7+AdjBaseCC!AK$9)*IniBaseCC!CO99-IniBaseCC!AF99,0)</f>
        <v>75723.320322273299</v>
      </c>
      <c r="BL97" s="600">
        <f>MAX((AdjBaseCC!AL$7+AdjBaseCC!AL$9)*IniBaseCC!CP99-IniBaseCC!AG99,0)</f>
        <v>0</v>
      </c>
      <c r="BM97" s="600">
        <f>MAX((AdjBaseCC!AM$7+AdjBaseCC!AM$9)*IniBaseCC!CQ99-IniBaseCC!AH99,0)</f>
        <v>0</v>
      </c>
      <c r="BN97" s="603">
        <f>MAX((AdjBaseCC!AN$7+AdjBaseCC!AN$9)*IniBaseCC!CR99-IniBaseCC!AI99,0)</f>
        <v>0</v>
      </c>
      <c r="BO97" s="600">
        <f>MAX((AdjBaseCC!AO$7+AdjBaseCC!AO$9)*IniBaseCC!CS99-IniBaseCC!AJ99,0)</f>
        <v>0</v>
      </c>
      <c r="BP97" s="600">
        <f>MAX((AdjBaseCC!AP$7+AdjBaseCC!AP$9)*IniBaseCC!CT99-IniBaseCC!AK99,0)</f>
        <v>876.49464434641413</v>
      </c>
      <c r="BQ97" s="600">
        <f>MAX((AdjBaseCC!AQ$7+AdjBaseCC!AQ$9)*IniBaseCC!CU99-IniBaseCC!AL99,0)</f>
        <v>2641.7173773425166</v>
      </c>
      <c r="BR97" s="603">
        <f>IFERROR(BF97/SUM(BF$5:BF$182)*BR$4/IniBaseCC!CK99,0)</f>
        <v>0</v>
      </c>
      <c r="BS97" s="600">
        <f>IFERROR(BG97/SUM(BG$5:BG$182)*BS$4/IniBaseCC!CL99,0)</f>
        <v>0</v>
      </c>
      <c r="BT97" s="600">
        <f>IFERROR(BH97/SUM(BH$5:BH$182)*BT$4/IniBaseCC!CM99,0)</f>
        <v>1536.8015311133995</v>
      </c>
      <c r="BU97" s="600">
        <f>IFERROR(BI97/SUM(BI$5:BI$182)*BU$4/IniBaseCC!CN99,0)</f>
        <v>948.24594422079724</v>
      </c>
      <c r="BV97" s="600">
        <f>IFERROR(BJ97/SUM(BJ$5:BJ$182)*BV$4/IniBaseCC!CO99,0)</f>
        <v>742.06675975137557</v>
      </c>
      <c r="BW97" s="600">
        <f>IFERROR(BK97/SUM(BK$5:BK$182)*BW$4/IniBaseCC!CP99,0)</f>
        <v>531.80174402795001</v>
      </c>
      <c r="BX97" s="600">
        <f>IFERROR(BL97/SUM(BL$5:BL$182)*BX$4/IniBaseCC!CQ99,0)</f>
        <v>0</v>
      </c>
      <c r="BY97" s="603">
        <f>IFERROR(BM97/SUM(BM$5:BM$182)*BY$4/IniBaseCC!CR99,0)</f>
        <v>0</v>
      </c>
      <c r="BZ97" s="600">
        <f>IFERROR(BN97/SUM(BN$5:BN$182)*BZ$4/IniBaseCC!CS99,0)</f>
        <v>0</v>
      </c>
      <c r="CA97" s="600">
        <f>IFERROR(BO97/SUM(BO$5:BO$182)*CA$4/IniBaseCC!CT99,0)</f>
        <v>0</v>
      </c>
      <c r="CB97" s="600">
        <f>IFERROR(BP97/SUM(BP$5:BP$182)*CB$4/IniBaseCC!CU99,0)</f>
        <v>5.0146768026570765</v>
      </c>
      <c r="CC97" s="603">
        <f>(IniBaseCC!CW99+AT97)*P97</f>
        <v>19839.866580624832</v>
      </c>
      <c r="CD97" s="600">
        <f>((IniBaseCC!CX99+AU97)-(BR97/Q97))*Q97</f>
        <v>20662.790434425246</v>
      </c>
      <c r="CE97" s="600">
        <f>((IniBaseCC!CY99+AV97)-(BS97/R97))*R97</f>
        <v>23973.953478063257</v>
      </c>
      <c r="CF97" s="600">
        <f>((IniBaseCC!CZ99+AW97)-(BT97/S97))*S97</f>
        <v>18724.126657031171</v>
      </c>
      <c r="CG97" s="600">
        <f>((IniBaseCC!DA99+AX97)-(BU97/T97))*T97</f>
        <v>17814.690146727131</v>
      </c>
      <c r="CH97" s="600">
        <f>((IniBaseCC!DB99+AY97)-(BV97/U97))*U97</f>
        <v>19018.716367840356</v>
      </c>
      <c r="CI97" s="600">
        <f>((IniBaseCC!DC99+AZ97)-(BW97/V97))*V97</f>
        <v>21144.44111777615</v>
      </c>
      <c r="CJ97" s="601">
        <f>((IniBaseCC!DD99+BA97)-(BX97/W97))*W97</f>
        <v>26577.542038549353</v>
      </c>
      <c r="CK97" s="600">
        <f>((IniBaseCC!DE99+BB97)-(BY97/Y97))*Y97</f>
        <v>23841.399726856867</v>
      </c>
      <c r="CL97" s="600">
        <f>((IniBaseCC!DF99+BC97)-(BZ97/Z97))*Z97</f>
        <v>24285.150392014275</v>
      </c>
      <c r="CM97" s="600">
        <f>((IniBaseCC!DG99+BD97)-(CA97/AA97))*AA97</f>
        <v>24558.941694683082</v>
      </c>
      <c r="CN97" s="601">
        <f>((IniBaseCC!DH99+BE97)-(CB97/AB97))*AB97</f>
        <v>24708.084029226917</v>
      </c>
      <c r="CO97" s="600">
        <f>CC97*IniBaseCC!CJ99</f>
        <v>714235.19690249395</v>
      </c>
      <c r="CP97" s="600">
        <f>IniBaseCC!CJ99*CD97</f>
        <v>743860.45563930878</v>
      </c>
      <c r="CQ97" s="600">
        <f>IniBaseCC!CK99*CE97</f>
        <v>839088.371732214</v>
      </c>
      <c r="CR97" s="600">
        <f>IniBaseCC!CL99*CF97</f>
        <v>711516.81296718447</v>
      </c>
      <c r="CS97" s="600">
        <f>IniBaseCC!CM99*CG97</f>
        <v>766031.67630926659</v>
      </c>
      <c r="CT97" s="600">
        <f>IniBaseCC!CN99*CH97</f>
        <v>836823.5201849757</v>
      </c>
      <c r="CU97" s="600">
        <f>IniBaseCC!CO99*CI97</f>
        <v>951499.85029992671</v>
      </c>
      <c r="CV97" s="601">
        <f>IniBaseCC!CP99*CJ97</f>
        <v>1009946.5974648754</v>
      </c>
      <c r="CW97" s="600">
        <f>IniBaseCC!CQ99*CK97</f>
        <v>953655.98907427466</v>
      </c>
      <c r="CX97" s="600">
        <f>IniBaseCC!CR99*CL97</f>
        <v>989346.39792757353</v>
      </c>
      <c r="CY97" s="600">
        <f>IniBaseCC!CS99*CM97</f>
        <v>1018642.9527843101</v>
      </c>
      <c r="CZ97" s="600">
        <f>IniBaseCC!CT99*CN97</f>
        <v>1043081.8203410426</v>
      </c>
      <c r="DA97" s="603">
        <f t="shared" si="27"/>
        <v>19839.866580624832</v>
      </c>
      <c r="DB97" s="600">
        <f t="shared" si="28"/>
        <v>20662.790434425246</v>
      </c>
      <c r="DC97" s="600">
        <f>IF(IniBaseCC!EI99&gt;IniBaseCC!EJ99,MIN((AdjBaseCC!DB97-(AdjBaseCC!$DG$1*(IniBaseCC!EI99-IniBaseCC!EJ99))),AdjBaseCC!CE97),MAX((AdjBaseCC!DB97-(AdjBaseCC!$DG$1*(IniBaseCC!EI99-IniBaseCC!EJ99))),AdjBaseCC!CE97))</f>
        <v>23973.953478063257</v>
      </c>
      <c r="DD97" s="600">
        <f>IF(IniBaseCC!EJ99&gt;IniBaseCC!EK99,MIN((AdjBaseCC!DC97-(AdjBaseCC!$DG$1*(IniBaseCC!EJ99-IniBaseCC!EK99))),AdjBaseCC!CF97),MAX((AdjBaseCC!DC97-(AdjBaseCC!$DG$1*(IniBaseCC!EJ99-IniBaseCC!EK99))),AdjBaseCC!CF97))</f>
        <v>18724.126657031171</v>
      </c>
      <c r="DE97" s="600">
        <f>IF(IniBaseCC!EK99&gt;IniBaseCC!EL99,MIN((AdjBaseCC!DD97-(AdjBaseCC!$DG$1*(IniBaseCC!EK99-IniBaseCC!EL99))),AdjBaseCC!CG97),MAX((AdjBaseCC!DD97-(AdjBaseCC!$DG$1*(IniBaseCC!EK99-IniBaseCC!EL99))),AdjBaseCC!CG97))</f>
        <v>17814.690146727131</v>
      </c>
      <c r="DF97" s="600">
        <f>IF(IniBaseCC!EL99&gt;IniBaseCC!EM99,MIN((AdjBaseCC!DE97-(AdjBaseCC!$DG$1*(IniBaseCC!EL99-IniBaseCC!EM99))),AdjBaseCC!CH97),MAX((AdjBaseCC!DE97-(AdjBaseCC!$DG$1*(IniBaseCC!EL99-IniBaseCC!EM99))),AdjBaseCC!CH97))</f>
        <v>19018.716367840356</v>
      </c>
      <c r="DG97" s="600">
        <f>IF(IniBaseCC!EM99&gt;IniBaseCC!EN99,MIN((AdjBaseCC!DF97-(AdjBaseCC!$DG$1*(IniBaseCC!EM99-IniBaseCC!EN99))),AdjBaseCC!CI97),MAX((AdjBaseCC!DF97-(AdjBaseCC!$DG$1*(IniBaseCC!EM99-IniBaseCC!EN99))),AdjBaseCC!CI97))</f>
        <v>21144.44111777615</v>
      </c>
      <c r="DH97" s="600">
        <f>IF(IniBaseCC!EN99&gt;IniBaseCC!EO99,MIN((AdjBaseCC!DG97-(AdjBaseCC!$DG$1*(IniBaseCC!EN99-IniBaseCC!EO99))),AdjBaseCC!CJ97),MAX((AdjBaseCC!DG97-(AdjBaseCC!$DG$1*(IniBaseCC!EN99-IniBaseCC!EO99))),AdjBaseCC!CJ97))</f>
        <v>26577.542038549353</v>
      </c>
      <c r="DI97" s="603">
        <f>IF(IniBaseCC!EO99&gt;IniBaseCC!EP99,MIN((AdjBaseCC!DH97-(AdjBaseCC!$DG$1*(IniBaseCC!EO99-IniBaseCC!EP99))),AdjBaseCC!CK97),MAX((AdjBaseCC!DH97-(AdjBaseCC!$DG$1*(IniBaseCC!EO99-IniBaseCC!EP99))),AdjBaseCC!CK97))</f>
        <v>23841.399726856867</v>
      </c>
      <c r="DJ97" s="600">
        <f>IF(IniBaseCC!EP99&gt;IniBaseCC!EQ99,MIN((AdjBaseCC!DI97-(AdjBaseCC!$DG$1*(IniBaseCC!EP99-IniBaseCC!EQ99))),AdjBaseCC!CL97),MAX((AdjBaseCC!DI97-(AdjBaseCC!$DG$1*(IniBaseCC!EP99-IniBaseCC!EQ99))),AdjBaseCC!CL97))</f>
        <v>24285.150392014275</v>
      </c>
      <c r="DK97" s="600">
        <f>IF(IniBaseCC!EQ99&gt;IniBaseCC!ER99,MIN((AdjBaseCC!DJ97-(AdjBaseCC!$DG$1*(IniBaseCC!EQ99-IniBaseCC!ER99))),AdjBaseCC!CM97),MAX((AdjBaseCC!DJ97-(AdjBaseCC!$DG$1*(IniBaseCC!EQ99-IniBaseCC!ER99))),AdjBaseCC!CM97))</f>
        <v>24558.941694683082</v>
      </c>
      <c r="DL97" s="600">
        <f>IF(IniBaseCC!ER99&gt;IniBaseCC!ES99,MIN((AdjBaseCC!DK97-(AdjBaseCC!$DG$1*(IniBaseCC!ER99-IniBaseCC!ES99))),AdjBaseCC!CN97),MAX((AdjBaseCC!DK97-(AdjBaseCC!$DG$1*(IniBaseCC!ER99-IniBaseCC!ES99))),AdjBaseCC!CN97))</f>
        <v>24708.084029226917</v>
      </c>
      <c r="DM97" s="603">
        <f>DA97*IniBaseCC!CJ99</f>
        <v>714235.19690249395</v>
      </c>
      <c r="DN97" s="600">
        <f>DB97*IniBaseCC!CJ99</f>
        <v>743860.45563930878</v>
      </c>
      <c r="DO97" s="600">
        <f>DC97*IniBaseCC!CK99</f>
        <v>839088.371732214</v>
      </c>
      <c r="DP97" s="600">
        <f>DD97*IniBaseCC!CL99</f>
        <v>711516.81296718447</v>
      </c>
      <c r="DQ97" s="600">
        <f>DE97*IniBaseCC!CM99</f>
        <v>766031.67630926659</v>
      </c>
      <c r="DR97" s="600">
        <f>DF97*IniBaseCC!CN99</f>
        <v>836823.5201849757</v>
      </c>
      <c r="DS97" s="600">
        <f>DG97*IniBaseCC!CO99</f>
        <v>951499.85029992671</v>
      </c>
      <c r="DT97" s="600">
        <f>DH97*IniBaseCC!CP99</f>
        <v>1009946.5974648754</v>
      </c>
      <c r="DU97" s="603">
        <f>DI97*IniBaseCC!CQ99</f>
        <v>953655.98907427466</v>
      </c>
      <c r="DV97" s="600">
        <f>DJ97*IniBaseCC!CR99</f>
        <v>989346.39792757353</v>
      </c>
      <c r="DW97" s="600">
        <f>DK97*IniBaseCC!CS99</f>
        <v>1018642.9527843101</v>
      </c>
      <c r="DX97" s="601">
        <f>DL97*IniBaseCC!CT99</f>
        <v>1043081.8203410426</v>
      </c>
      <c r="DZ97" s="60" t="s">
        <v>92</v>
      </c>
      <c r="EA97" s="68">
        <f t="shared" si="29"/>
        <v>0.77753531901602047</v>
      </c>
      <c r="EB97" s="373">
        <f>IFERROR(AdjBaseCC!CO97/IniBaseCC!AA99,"")</f>
        <v>0.77107998443502868</v>
      </c>
      <c r="EC97" s="373">
        <f>IFERROR(AdjBaseCC!CP97/IniBaseCC!AB99,"")</f>
        <v>0.74782091520624105</v>
      </c>
      <c r="ED97" s="373">
        <f>IFERROR(AdjBaseCC!CQ97/IniBaseCC!AC99,"")</f>
        <v>0.91950758566707025</v>
      </c>
      <c r="EE97" s="373">
        <f>IFERROR(AdjBaseCC!CR97/IniBaseCC!AD99,"")</f>
        <v>0.7385430576176446</v>
      </c>
      <c r="EF97" s="373">
        <f>IFERROR(AdjBaseCC!CS97/IniBaseCC!AE99,"")</f>
        <v>0.74966572389100217</v>
      </c>
      <c r="EG97" s="373">
        <f>IFERROR(AdjBaseCC!CT97/IniBaseCC!AF99,"")</f>
        <v>0.73213931269814425</v>
      </c>
      <c r="EH97" s="374">
        <f t="shared" si="30"/>
        <v>0.83534000853979007</v>
      </c>
      <c r="EI97" s="373">
        <f>IFERROR(CU97/IniBaseCC!AG99,"")</f>
        <v>0.80931529304186645</v>
      </c>
      <c r="EJ97" s="373">
        <f>IFERROR(CW97/IniBaseCC!AI99,"")</f>
        <v>0.83576843520646793</v>
      </c>
      <c r="EK97" s="373">
        <f>IFERROR(CX97/IniBaseCC!AJ99,"")</f>
        <v>0.84334500761921438</v>
      </c>
      <c r="EL97" s="373">
        <f>IFERROR(CY97/IniBaseCC!AK99,"")</f>
        <v>0.84521310692417717</v>
      </c>
      <c r="EM97" s="375">
        <f>IFERROR(CZ97/IniBaseCC!AL99,"")</f>
        <v>0.84305819990722453</v>
      </c>
      <c r="FH97" s="196"/>
    </row>
    <row r="98" spans="1:164" s="118" customFormat="1" x14ac:dyDescent="0.25">
      <c r="A98" s="107">
        <v>101</v>
      </c>
      <c r="B98" s="60" t="s">
        <v>93</v>
      </c>
      <c r="C98" s="157">
        <v>274.30691949999999</v>
      </c>
      <c r="D98" s="158">
        <v>232.95211549999999</v>
      </c>
      <c r="E98" s="158">
        <v>239.7785921</v>
      </c>
      <c r="F98" s="158">
        <v>226.5351441</v>
      </c>
      <c r="G98" s="158">
        <v>233.70579179999999</v>
      </c>
      <c r="H98" s="158">
        <v>234.68155239999999</v>
      </c>
      <c r="I98" s="158">
        <v>229.42429780000001</v>
      </c>
      <c r="J98" s="158">
        <v>231.76041677914839</v>
      </c>
      <c r="K98" s="158">
        <v>232.42919000824924</v>
      </c>
      <c r="L98" s="157">
        <f t="shared" si="26"/>
        <v>221.98198601835884</v>
      </c>
      <c r="M98" s="158">
        <f t="shared" si="26"/>
        <v>218.92118277786631</v>
      </c>
      <c r="N98" s="159">
        <f t="shared" si="26"/>
        <v>215.86037953737377</v>
      </c>
      <c r="O98" s="158"/>
      <c r="P98" s="564">
        <f>INDEX(EquitySolution!$V$13:$BT$173,ROW(94:94),(1+EquitySolution!$CB$12))</f>
        <v>0.84735772880492921</v>
      </c>
      <c r="Q98" s="69">
        <f>INDEX(EquitySolution!$V$13:$BT$173,ROW(94:94),(1+EquitySolution!$CB$12))</f>
        <v>0.84735772880492921</v>
      </c>
      <c r="R98" s="300">
        <f>INDEX(EquitySolution!$V$13:$BT$173,ROW(94:94),(1+EquitySolution!$CB$12)+2)</f>
        <v>0.86272270893354674</v>
      </c>
      <c r="S98" s="300">
        <f>INDEX(EquitySolution!$V$13:$BT$173,ROW(94:94),(1+EquitySolution!$CB$12)+3)</f>
        <v>0.88341877987500228</v>
      </c>
      <c r="T98" s="300">
        <f>INDEX(EquitySolution!$V$13:$BT$173,ROW(94:94),(1+EquitySolution!$CB$12)+4)</f>
        <v>0.88000245987518344</v>
      </c>
      <c r="U98" s="300">
        <f>INDEX(EquitySolution!$V$13:$BT$173,ROW(94:94),(1+EquitySolution!$CB$12)+5)</f>
        <v>0.88663016241047965</v>
      </c>
      <c r="V98" s="2">
        <f>INDEX(EquitySolution!$V$13:$BT$173,ROW(94:94),(1+EquitySolution!$CB$12)+6)</f>
        <v>0.88304160149031707</v>
      </c>
      <c r="W98" s="2">
        <f>INDEX(EquitySolution!$V$13:$BT$173,ROW(94:94),(1+EquitySolution!$CB$12)+6)</f>
        <v>0.88304160149031707</v>
      </c>
      <c r="X98" s="2">
        <f>INDEX(EquitySolution!$V$13:$BT$173,ROW(94:94),(1+EquitySolution!$CB$12)+6)</f>
        <v>0.88304160149031707</v>
      </c>
      <c r="Y98" s="567">
        <f>INDEX(EquitySolution!$V$13:$BT$173,ROW(94:94),(1+EquitySolution!$CB$12)+7)</f>
        <v>0.88255328069935213</v>
      </c>
      <c r="Z98" s="372">
        <f>INDEX(EquitySolution!$V$13:$BT$173,ROW(94:94),(1+EquitySolution!$CB$12)+8)</f>
        <v>0.88518428129988447</v>
      </c>
      <c r="AA98" s="372">
        <f>INDEX(EquitySolution!$V$13:$BT$173,ROW(94:94),(1+EquitySolution!$CB$12)+9)</f>
        <v>0.8903208764209446</v>
      </c>
      <c r="AB98" s="371">
        <f>INDEX(EquitySolution!$V$13:$BT$173,ROW(94:94),(1+EquitySolution!$CB$12)+10)</f>
        <v>0.88368047868693156</v>
      </c>
      <c r="AS98" s="60" t="s">
        <v>93</v>
      </c>
      <c r="AT98" s="600">
        <v>0</v>
      </c>
      <c r="AU98" s="600">
        <f>MAX(-(AdjBaseCC!$BU$1),(IniBaseCC!DW100-AF$9+IniBaseCC!DK100-AdjBaseCC!AF$7))</f>
        <v>-4000</v>
      </c>
      <c r="AV98" s="600">
        <f>MAX(-(AdjBaseCC!$BU$1),(IniBaseCC!DX100-AG$9+IniBaseCC!DL100-AdjBaseCC!AG$7))</f>
        <v>-2810.9842966545011</v>
      </c>
      <c r="AW98" s="600">
        <f>MAX(-(AdjBaseCC!$BU$1),(IniBaseCC!DY100-AH$9+IniBaseCC!DM100-AdjBaseCC!AH$7))</f>
        <v>464.69675360870588</v>
      </c>
      <c r="AX98" s="600">
        <f>MAX(-(AdjBaseCC!$BU$1),(IniBaseCC!DZ100-AI$9+IniBaseCC!DN100-AdjBaseCC!AI$7))</f>
        <v>-1182.5207569610898</v>
      </c>
      <c r="AY98" s="600">
        <f>MAX(-(AdjBaseCC!$BU$1),(IniBaseCC!EA100-AJ$9+IniBaseCC!DO100-AdjBaseCC!AJ$7))</f>
        <v>-2170.0469975140318</v>
      </c>
      <c r="AZ98" s="600">
        <f>MAX(-(AdjBaseCC!$BU$1),(IniBaseCC!EB100-AK$9+IniBaseCC!DP100-AdjBaseCC!AK$7))</f>
        <v>-1937.6439634080284</v>
      </c>
      <c r="BA98" s="601">
        <f>MAX(-(AdjBaseCC!$BU$1),(IniBaseCC!EC100-AL$9+IniBaseCC!DQ100-AdjBaseCC!AL$7))</f>
        <v>4829.6386803933437</v>
      </c>
      <c r="BB98" s="600">
        <f>MAX(-(AdjBaseCC!$BU$1),(IniBaseCC!ED100-AM$9+IniBaseCC!DR100-AdjBaseCC!AM$7))</f>
        <v>5143.6221960090052</v>
      </c>
      <c r="BC98" s="600">
        <f>MAX(-(AdjBaseCC!$BU$1),(IniBaseCC!EE100-AN$9+IniBaseCC!DS100-AdjBaseCC!AN$7))</f>
        <v>5199.6550242980966</v>
      </c>
      <c r="BD98" s="600">
        <f>MAX(-(AdjBaseCC!$BU$1),(IniBaseCC!EF100-AO$9+IniBaseCC!DT100-AdjBaseCC!AO$7))</f>
        <v>5253.691895968569</v>
      </c>
      <c r="BE98" s="601">
        <f>MAX(-(AdjBaseCC!$BU$1),(IniBaseCC!EG100-AP$9+IniBaseCC!DU100-AdjBaseCC!AP$7))</f>
        <v>5305.8375923585945</v>
      </c>
      <c r="BF98" s="600">
        <f>MAX((AdjBaseCC!AF$7+AdjBaseCC!AF$9)*IniBaseCC!CJ100-IniBaseCC!AA100,0)</f>
        <v>2259215.4633966964</v>
      </c>
      <c r="BG98" s="600">
        <f>MAX((AdjBaseCC!AG$7+AdjBaseCC!AG$9)*IniBaseCC!CK100-IniBaseCC!AB100,0)</f>
        <v>1082228.954211982</v>
      </c>
      <c r="BH98" s="600">
        <f>MAX((AdjBaseCC!AH$7+AdjBaseCC!AH$9)*IniBaseCC!CL100-IniBaseCC!AC100,0)</f>
        <v>0</v>
      </c>
      <c r="BI98" s="600">
        <f>MAX((AdjBaseCC!AI$7+AdjBaseCC!AI$9)*IniBaseCC!CM100-IniBaseCC!AD100,0)</f>
        <v>417429.82720726356</v>
      </c>
      <c r="BJ98" s="600">
        <f>MAX((AdjBaseCC!AJ$7+AdjBaseCC!AJ$9)*IniBaseCC!CN100-IniBaseCC!AE100,0)</f>
        <v>805087.43607770652</v>
      </c>
      <c r="BK98" s="600">
        <f>MAX((AdjBaseCC!AK$7+AdjBaseCC!AK$9)*IniBaseCC!CO100-IniBaseCC!AF100,0)</f>
        <v>747930.56987549923</v>
      </c>
      <c r="BL98" s="600">
        <f>MAX((AdjBaseCC!AL$7+AdjBaseCC!AL$9)*IniBaseCC!CP100-IniBaseCC!AG100,0)</f>
        <v>0</v>
      </c>
      <c r="BM98" s="600">
        <f>MAX((AdjBaseCC!AM$7+AdjBaseCC!AM$9)*IniBaseCC!CQ100-IniBaseCC!AH100,0)</f>
        <v>0</v>
      </c>
      <c r="BN98" s="603">
        <f>MAX((AdjBaseCC!AN$7+AdjBaseCC!AN$9)*IniBaseCC!CR100-IniBaseCC!AI100,0)</f>
        <v>0</v>
      </c>
      <c r="BO98" s="600">
        <f>MAX((AdjBaseCC!AO$7+AdjBaseCC!AO$9)*IniBaseCC!CS100-IniBaseCC!AJ100,0)</f>
        <v>0</v>
      </c>
      <c r="BP98" s="600">
        <f>MAX((AdjBaseCC!AP$7+AdjBaseCC!AP$9)*IniBaseCC!CT100-IniBaseCC!AK100,0)</f>
        <v>0</v>
      </c>
      <c r="BQ98" s="600">
        <f>MAX((AdjBaseCC!AQ$7+AdjBaseCC!AQ$9)*IniBaseCC!CU100-IniBaseCC!AL100,0)</f>
        <v>0</v>
      </c>
      <c r="BR98" s="603">
        <f>IFERROR(BF98/SUM(BF$5:BF$182)*BR$4/IniBaseCC!CK100,0)</f>
        <v>6280.0320659376684</v>
      </c>
      <c r="BS98" s="600">
        <f>IFERROR(BG98/SUM(BG$5:BG$182)*BS$4/IniBaseCC!CL100,0)</f>
        <v>1318.7729161483182</v>
      </c>
      <c r="BT98" s="600">
        <f>IFERROR(BH98/SUM(BH$5:BH$182)*BT$4/IniBaseCC!CM100,0)</f>
        <v>0</v>
      </c>
      <c r="BU98" s="600">
        <f>IFERROR(BI98/SUM(BI$5:BI$182)*BU$4/IniBaseCC!CN100,0)</f>
        <v>306.37779178258387</v>
      </c>
      <c r="BV98" s="600">
        <f>IFERROR(BJ98/SUM(BJ$5:BJ$182)*BV$4/IniBaseCC!CO100,0)</f>
        <v>449.81220228400281</v>
      </c>
      <c r="BW98" s="600">
        <f>IFERROR(BK98/SUM(BK$5:BK$182)*BW$4/IniBaseCC!CP100,0)</f>
        <v>565.44489062883804</v>
      </c>
      <c r="BX98" s="600">
        <f>IFERROR(BL98/SUM(BL$5:BL$182)*BX$4/IniBaseCC!CQ100,0)</f>
        <v>0</v>
      </c>
      <c r="BY98" s="603">
        <f>IFERROR(BM98/SUM(BM$5:BM$182)*BY$4/IniBaseCC!CR100,0)</f>
        <v>0</v>
      </c>
      <c r="BZ98" s="600">
        <f>IFERROR(BN98/SUM(BN$5:BN$182)*BZ$4/IniBaseCC!CS100,0)</f>
        <v>0</v>
      </c>
      <c r="CA98" s="600">
        <f>IFERROR(BO98/SUM(BO$5:BO$182)*CA$4/IniBaseCC!CT100,0)</f>
        <v>0</v>
      </c>
      <c r="CB98" s="600">
        <f>IFERROR(BP98/SUM(BP$5:BP$182)*CB$4/IniBaseCC!CU100,0)</f>
        <v>0</v>
      </c>
      <c r="CC98" s="603">
        <f>(IniBaseCC!CW100+AT98)*P98</f>
        <v>20287.977684048841</v>
      </c>
      <c r="CD98" s="600">
        <f>((IniBaseCC!CX100+AU98)-(BR98/Q98))*Q98</f>
        <v>10618.514702891456</v>
      </c>
      <c r="CE98" s="600">
        <f>((IniBaseCC!CY100+AV98)-(BS98/R98))*R98</f>
        <v>17852.476144867564</v>
      </c>
      <c r="CF98" s="600">
        <f>((IniBaseCC!CZ100+AW98)-(BT98/S98))*S98</f>
        <v>22625.222505922498</v>
      </c>
      <c r="CG98" s="600">
        <f>((IniBaseCC!DA100+AX98)-(BU98/T98))*T98</f>
        <v>20857.594914935195</v>
      </c>
      <c r="CH98" s="600">
        <f>((IniBaseCC!DB100+AY98)-(BV98/U98))*U98</f>
        <v>20721.209415420162</v>
      </c>
      <c r="CI98" s="600">
        <f>((IniBaseCC!DC100+AZ98)-(BW98/V98))*V98</f>
        <v>21105.909247004241</v>
      </c>
      <c r="CJ98" s="601">
        <f>((IniBaseCC!DD100+BA98)-(BX98/W98))*W98</f>
        <v>28046.442537001207</v>
      </c>
      <c r="CK98" s="600">
        <f>((IniBaseCC!DE100+BB98)-(BY98/Y98))*Y98</f>
        <v>28501.716422800477</v>
      </c>
      <c r="CL98" s="600">
        <f>((IniBaseCC!DF100+BC98)-(BZ98/Z98))*Z98</f>
        <v>28966.76066722512</v>
      </c>
      <c r="CM98" s="600">
        <f>((IniBaseCC!DG100+BD98)-(CA98/AA98))*AA98</f>
        <v>29503.515813887374</v>
      </c>
      <c r="CN98" s="601">
        <f>((IniBaseCC!DH100+BE98)-(CB98/AB98))*AB98</f>
        <v>29636.575180792548</v>
      </c>
      <c r="CO98" s="600">
        <f>CC98*IniBaseCC!CJ100</f>
        <v>8358646.8058281224</v>
      </c>
      <c r="CP98" s="600">
        <f>IniBaseCC!CJ100*CD98</f>
        <v>4374828.05759128</v>
      </c>
      <c r="CQ98" s="600">
        <f>IniBaseCC!CK100*CE98</f>
        <v>6873203.3157740124</v>
      </c>
      <c r="CR98" s="600">
        <f>IniBaseCC!CL100*CF98</f>
        <v>7760451.3195314165</v>
      </c>
      <c r="CS98" s="600">
        <f>IniBaseCC!CM100*CG98</f>
        <v>7362731.0049721235</v>
      </c>
      <c r="CT98" s="600">
        <f>IniBaseCC!CN100*CH98</f>
        <v>7687568.6931208801</v>
      </c>
      <c r="CU98" s="600">
        <f>IniBaseCC!CO100*CI98</f>
        <v>8146880.9693436371</v>
      </c>
      <c r="CV98" s="601">
        <f>IniBaseCC!CP100*CJ98</f>
        <v>9900394.2155614253</v>
      </c>
      <c r="CW98" s="600">
        <f>IniBaseCC!CQ100*CK98</f>
        <v>9975600.7479801662</v>
      </c>
      <c r="CX98" s="600">
        <f>IniBaseCC!CR100*CL98</f>
        <v>10325606.339780532</v>
      </c>
      <c r="CY98" s="600">
        <f>IniBaseCC!CS100*CM98</f>
        <v>10707649.879554007</v>
      </c>
      <c r="CZ98" s="600">
        <f>IniBaseCC!CT100*CN98</f>
        <v>10947510.603301799</v>
      </c>
      <c r="DA98" s="603">
        <f t="shared" si="27"/>
        <v>20287.977684048841</v>
      </c>
      <c r="DB98" s="600">
        <f t="shared" si="28"/>
        <v>10618.514702891456</v>
      </c>
      <c r="DC98" s="600">
        <f>IF(IniBaseCC!EI100&gt;IniBaseCC!EJ100,MIN((AdjBaseCC!DB98-(AdjBaseCC!$DG$1*(IniBaseCC!EI100-IniBaseCC!EJ100))),AdjBaseCC!CE98),MAX((AdjBaseCC!DB98-(AdjBaseCC!$DG$1*(IniBaseCC!EI100-IniBaseCC!EJ100))),AdjBaseCC!CE98))</f>
        <v>17852.476144867564</v>
      </c>
      <c r="DD98" s="600">
        <f>IF(IniBaseCC!EJ100&gt;IniBaseCC!EK100,MIN((AdjBaseCC!DC98-(AdjBaseCC!$DG$1*(IniBaseCC!EJ100-IniBaseCC!EK100))),AdjBaseCC!CF98),MAX((AdjBaseCC!DC98-(AdjBaseCC!$DG$1*(IniBaseCC!EJ100-IniBaseCC!EK100))),AdjBaseCC!CF98))</f>
        <v>22625.222505922498</v>
      </c>
      <c r="DE98" s="600">
        <f>IF(IniBaseCC!EK100&gt;IniBaseCC!EL100,MIN((AdjBaseCC!DD98-(AdjBaseCC!$DG$1*(IniBaseCC!EK100-IniBaseCC!EL100))),AdjBaseCC!CG98),MAX((AdjBaseCC!DD98-(AdjBaseCC!$DG$1*(IniBaseCC!EK100-IniBaseCC!EL100))),AdjBaseCC!CG98))</f>
        <v>20857.594914935195</v>
      </c>
      <c r="DF98" s="600">
        <f>IF(IniBaseCC!EL100&gt;IniBaseCC!EM100,MIN((AdjBaseCC!DE98-(AdjBaseCC!$DG$1*(IniBaseCC!EL100-IniBaseCC!EM100))),AdjBaseCC!CH98),MAX((AdjBaseCC!DE98-(AdjBaseCC!$DG$1*(IniBaseCC!EL100-IniBaseCC!EM100))),AdjBaseCC!CH98))</f>
        <v>20721.209415420162</v>
      </c>
      <c r="DG98" s="600">
        <f>IF(IniBaseCC!EM100&gt;IniBaseCC!EN100,MIN((AdjBaseCC!DF98-(AdjBaseCC!$DG$1*(IniBaseCC!EM100-IniBaseCC!EN100))),AdjBaseCC!CI98),MAX((AdjBaseCC!DF98-(AdjBaseCC!$DG$1*(IniBaseCC!EM100-IniBaseCC!EN100))),AdjBaseCC!CI98))</f>
        <v>21105.909247004241</v>
      </c>
      <c r="DH98" s="600">
        <f>IF(IniBaseCC!EN100&gt;IniBaseCC!EO100,MIN((AdjBaseCC!DG98-(AdjBaseCC!$DG$1*(IniBaseCC!EN100-IniBaseCC!EO100))),AdjBaseCC!CJ98),MAX((AdjBaseCC!DG98-(AdjBaseCC!$DG$1*(IniBaseCC!EN100-IniBaseCC!EO100))),AdjBaseCC!CJ98))</f>
        <v>28046.442537001207</v>
      </c>
      <c r="DI98" s="603">
        <f>IF(IniBaseCC!EO100&gt;IniBaseCC!EP100,MIN((AdjBaseCC!DH98-(AdjBaseCC!$DG$1*(IniBaseCC!EO100-IniBaseCC!EP100))),AdjBaseCC!CK98),MAX((AdjBaseCC!DH98-(AdjBaseCC!$DG$1*(IniBaseCC!EO100-IniBaseCC!EP100))),AdjBaseCC!CK98))</f>
        <v>28501.716422800477</v>
      </c>
      <c r="DJ98" s="600">
        <f>IF(IniBaseCC!EP100&gt;IniBaseCC!EQ100,MIN((AdjBaseCC!DI98-(AdjBaseCC!$DG$1*(IniBaseCC!EP100-IniBaseCC!EQ100))),AdjBaseCC!CL98),MAX((AdjBaseCC!DI98-(AdjBaseCC!$DG$1*(IniBaseCC!EP100-IniBaseCC!EQ100))),AdjBaseCC!CL98))</f>
        <v>28966.76066722512</v>
      </c>
      <c r="DK98" s="600">
        <f>IF(IniBaseCC!EQ100&gt;IniBaseCC!ER100,MIN((AdjBaseCC!DJ98-(AdjBaseCC!$DG$1*(IniBaseCC!EQ100-IniBaseCC!ER100))),AdjBaseCC!CM98),MAX((AdjBaseCC!DJ98-(AdjBaseCC!$DG$1*(IniBaseCC!EQ100-IniBaseCC!ER100))),AdjBaseCC!CM98))</f>
        <v>29503.515813887374</v>
      </c>
      <c r="DL98" s="600">
        <f>IF(IniBaseCC!ER100&gt;IniBaseCC!ES100,MIN((AdjBaseCC!DK98-(AdjBaseCC!$DG$1*(IniBaseCC!ER100-IniBaseCC!ES100))),AdjBaseCC!CN98),MAX((AdjBaseCC!DK98-(AdjBaseCC!$DG$1*(IniBaseCC!ER100-IniBaseCC!ES100))),AdjBaseCC!CN98))</f>
        <v>29636.575180792548</v>
      </c>
      <c r="DM98" s="603">
        <f>DA98*IniBaseCC!CJ100</f>
        <v>8358646.8058281224</v>
      </c>
      <c r="DN98" s="600">
        <f>DB98*IniBaseCC!CJ100</f>
        <v>4374828.05759128</v>
      </c>
      <c r="DO98" s="600">
        <f>DC98*IniBaseCC!CK100</f>
        <v>6873203.3157740124</v>
      </c>
      <c r="DP98" s="600">
        <f>DD98*IniBaseCC!CL100</f>
        <v>7760451.3195314165</v>
      </c>
      <c r="DQ98" s="600">
        <f>DE98*IniBaseCC!CM100</f>
        <v>7362731.0049721235</v>
      </c>
      <c r="DR98" s="600">
        <f>DF98*IniBaseCC!CN100</f>
        <v>7687568.6931208801</v>
      </c>
      <c r="DS98" s="600">
        <f>DG98*IniBaseCC!CO100</f>
        <v>8146880.9693436371</v>
      </c>
      <c r="DT98" s="600">
        <f>DH98*IniBaseCC!CP100</f>
        <v>9900394.2155614253</v>
      </c>
      <c r="DU98" s="603">
        <f>DI98*IniBaseCC!CQ100</f>
        <v>9975600.7479801662</v>
      </c>
      <c r="DV98" s="600">
        <f>DJ98*IniBaseCC!CR100</f>
        <v>10325606.339780532</v>
      </c>
      <c r="DW98" s="600">
        <f>DK98*IniBaseCC!CS100</f>
        <v>10707649.879554007</v>
      </c>
      <c r="DX98" s="601">
        <f>DL98*IniBaseCC!CT100</f>
        <v>10947510.603301799</v>
      </c>
      <c r="DZ98" s="60" t="s">
        <v>93</v>
      </c>
      <c r="EA98" s="68">
        <f t="shared" si="29"/>
        <v>0.74773492913817474</v>
      </c>
      <c r="EB98" s="373">
        <f>IFERROR(AdjBaseCC!CO98/IniBaseCC!AA100,"")</f>
        <v>1.0537380988783338</v>
      </c>
      <c r="EC98" s="373">
        <f>IFERROR(AdjBaseCC!CP98/IniBaseCC!AB100,"")</f>
        <v>0.49333348416864797</v>
      </c>
      <c r="ED98" s="373">
        <f>IFERROR(AdjBaseCC!CQ98/IniBaseCC!AC100,"")</f>
        <v>0.75867240955464188</v>
      </c>
      <c r="EE98" s="373">
        <f>IFERROR(AdjBaseCC!CR98/IniBaseCC!AD100,"")</f>
        <v>0.88697755169017301</v>
      </c>
      <c r="EF98" s="373">
        <f>IFERROR(AdjBaseCC!CS98/IniBaseCC!AE100,"")</f>
        <v>0.80763766019075378</v>
      </c>
      <c r="EG98" s="373">
        <f>IFERROR(AdjBaseCC!CT98/IniBaseCC!AF100,"")</f>
        <v>0.79205354008665685</v>
      </c>
      <c r="EH98" s="374">
        <f t="shared" si="30"/>
        <v>0.82293615339993098</v>
      </c>
      <c r="EI98" s="373">
        <f>IFERROR(CU98/IniBaseCC!AG100,"")</f>
        <v>0.71459079140166726</v>
      </c>
      <c r="EJ98" s="373">
        <f>IFERROR(CW98/IniBaseCC!AI100,"")</f>
        <v>0.84435374533369545</v>
      </c>
      <c r="EK98" s="373">
        <f>IFERROR(CX98/IniBaseCC!AJ100,"")</f>
        <v>0.8488834212167703</v>
      </c>
      <c r="EL98" s="373">
        <f>IFERROR(CY98/IniBaseCC!AK100,"")</f>
        <v>0.85572059619269114</v>
      </c>
      <c r="EM98" s="375">
        <f>IFERROR(CZ98/IniBaseCC!AL100,"")</f>
        <v>0.85113221285483076</v>
      </c>
      <c r="FH98" s="196"/>
    </row>
    <row r="99" spans="1:164" s="118" customFormat="1" x14ac:dyDescent="0.25">
      <c r="A99" s="107">
        <v>102</v>
      </c>
      <c r="B99" s="60" t="s">
        <v>94</v>
      </c>
      <c r="C99" s="157">
        <v>252.23156929999999</v>
      </c>
      <c r="D99" s="158">
        <v>228.4697836</v>
      </c>
      <c r="E99" s="158">
        <v>230.54825</v>
      </c>
      <c r="F99" s="158">
        <v>220.9606416</v>
      </c>
      <c r="G99" s="158">
        <v>221.6780947</v>
      </c>
      <c r="H99" s="158">
        <v>228.08801299999999</v>
      </c>
      <c r="I99" s="158">
        <v>221.23444599999999</v>
      </c>
      <c r="J99" s="158">
        <v>220.32526207757792</v>
      </c>
      <c r="K99" s="158">
        <v>222.86774845701078</v>
      </c>
      <c r="L99" s="157">
        <f t="shared" si="26"/>
        <v>214.59577725890813</v>
      </c>
      <c r="M99" s="158">
        <f t="shared" si="26"/>
        <v>212.03929251658701</v>
      </c>
      <c r="N99" s="159">
        <f t="shared" si="26"/>
        <v>209.4828077742668</v>
      </c>
      <c r="O99" s="158"/>
      <c r="P99" s="564">
        <f>INDEX(EquitySolution!$V$13:$BT$173,ROW(95:95),(1+EquitySolution!$CB$12))</f>
        <v>0.84816397171486491</v>
      </c>
      <c r="Q99" s="69">
        <f>INDEX(EquitySolution!$V$13:$BT$173,ROW(95:95),(1+EquitySolution!$CB$12))</f>
        <v>0.84816397171486491</v>
      </c>
      <c r="R99" s="300">
        <f>INDEX(EquitySolution!$V$13:$BT$173,ROW(95:95),(1+EquitySolution!$CB$12)+2)</f>
        <v>0.87377034958484023</v>
      </c>
      <c r="S99" s="300">
        <f>INDEX(EquitySolution!$V$13:$BT$173,ROW(95:95),(1+EquitySolution!$CB$12)+3)</f>
        <v>0.8856619692995138</v>
      </c>
      <c r="T99" s="300">
        <f>INDEX(EquitySolution!$V$13:$BT$173,ROW(95:95),(1+EquitySolution!$CB$12)+4)</f>
        <v>0.88462179781027572</v>
      </c>
      <c r="U99" s="300">
        <f>INDEX(EquitySolution!$V$13:$BT$173,ROW(95:95),(1+EquitySolution!$CB$12)+5)</f>
        <v>0.8894199301773229</v>
      </c>
      <c r="V99" s="2">
        <f>INDEX(EquitySolution!$V$13:$BT$173,ROW(95:95),(1+EquitySolution!$CB$12)+6)</f>
        <v>0.88906087974500148</v>
      </c>
      <c r="W99" s="2">
        <f>INDEX(EquitySolution!$V$13:$BT$173,ROW(95:95),(1+EquitySolution!$CB$12)+6)</f>
        <v>0.88906087974500148</v>
      </c>
      <c r="X99" s="2">
        <f>INDEX(EquitySolution!$V$13:$BT$173,ROW(95:95),(1+EquitySolution!$CB$12)+6)</f>
        <v>0.88906087974500148</v>
      </c>
      <c r="Y99" s="567">
        <f>INDEX(EquitySolution!$V$13:$BT$173,ROW(95:95),(1+EquitySolution!$CB$12)+7)</f>
        <v>0.8858530269435293</v>
      </c>
      <c r="Z99" s="372">
        <f>INDEX(EquitySolution!$V$13:$BT$173,ROW(95:95),(1+EquitySolution!$CB$12)+8)</f>
        <v>0.88928290437286062</v>
      </c>
      <c r="AA99" s="372">
        <f>INDEX(EquitySolution!$V$13:$BT$173,ROW(95:95),(1+EquitySolution!$CB$12)+9)</f>
        <v>0.89271853136002344</v>
      </c>
      <c r="AB99" s="371">
        <f>INDEX(EquitySolution!$V$13:$BT$173,ROW(95:95),(1+EquitySolution!$CB$12)+10)</f>
        <v>0.8884655158170075</v>
      </c>
      <c r="AS99" s="60" t="s">
        <v>94</v>
      </c>
      <c r="AT99" s="600">
        <v>0</v>
      </c>
      <c r="AU99" s="600">
        <f>MAX(-(AdjBaseCC!$BU$1),(IniBaseCC!DW101-AF$9+IniBaseCC!DK101-AdjBaseCC!AF$7))</f>
        <v>3966.929985163235</v>
      </c>
      <c r="AV99" s="600">
        <f>MAX(-(AdjBaseCC!$BU$1),(IniBaseCC!DX101-AG$9+IniBaseCC!DL101-AdjBaseCC!AG$7))</f>
        <v>5459.0227426829715</v>
      </c>
      <c r="AW99" s="600">
        <f>MAX(-(AdjBaseCC!$BU$1),(IniBaseCC!DY101-AH$9+IniBaseCC!DM101-AdjBaseCC!AH$7))</f>
        <v>1679.2306052445983</v>
      </c>
      <c r="AX99" s="600">
        <f>MAX(-(AdjBaseCC!$BU$1),(IniBaseCC!DZ101-AI$9+IniBaseCC!DN101-AdjBaseCC!AI$7))</f>
        <v>-205.07383144867345</v>
      </c>
      <c r="AY99" s="600">
        <f>MAX(-(AdjBaseCC!$BU$1),(IniBaseCC!EA101-AJ$9+IniBaseCC!DO101-AdjBaseCC!AJ$7))</f>
        <v>6496.3028677150778</v>
      </c>
      <c r="AZ99" s="600">
        <f>MAX(-(AdjBaseCC!$BU$1),(IniBaseCC!EB101-AK$9+IniBaseCC!DP101-AdjBaseCC!AK$7))</f>
        <v>3430.1463539494839</v>
      </c>
      <c r="BA99" s="601">
        <f>MAX(-(AdjBaseCC!$BU$1),(IniBaseCC!EC101-AL$9+IniBaseCC!DQ101-AdjBaseCC!AL$7))</f>
        <v>-916.59524408956258</v>
      </c>
      <c r="BB99" s="600">
        <f>MAX(-(AdjBaseCC!$BU$1),(IniBaseCC!ED101-AM$9+IniBaseCC!DR101-AdjBaseCC!AM$7))</f>
        <v>2247.9126721994799</v>
      </c>
      <c r="BC99" s="600">
        <f>MAX(-(AdjBaseCC!$BU$1),(IniBaseCC!EE101-AN$9+IniBaseCC!DS101-AdjBaseCC!AN$7))</f>
        <v>2321.8410041820034</v>
      </c>
      <c r="BD99" s="600">
        <f>MAX(-(AdjBaseCC!$BU$1),(IniBaseCC!EF101-AO$9+IniBaseCC!DT101-AdjBaseCC!AO$7))</f>
        <v>2393.1359202183576</v>
      </c>
      <c r="BE99" s="601">
        <f>MAX(-(AdjBaseCC!$BU$1),(IniBaseCC!EG101-AP$9+IniBaseCC!DU101-AdjBaseCC!AP$7))</f>
        <v>2461.9356662224545</v>
      </c>
      <c r="BF99" s="600">
        <f>MAX((AdjBaseCC!AF$7+AdjBaseCC!AF$9)*IniBaseCC!CJ101-IniBaseCC!AA101,0)</f>
        <v>0</v>
      </c>
      <c r="BG99" s="600">
        <f>MAX((AdjBaseCC!AG$7+AdjBaseCC!AG$9)*IniBaseCC!CK101-IniBaseCC!AB101,0)</f>
        <v>0</v>
      </c>
      <c r="BH99" s="600">
        <f>MAX((AdjBaseCC!AH$7+AdjBaseCC!AH$9)*IniBaseCC!CL101-IniBaseCC!AC101,0)</f>
        <v>0</v>
      </c>
      <c r="BI99" s="600">
        <f>MAX((AdjBaseCC!AI$7+AdjBaseCC!AI$9)*IniBaseCC!CM101-IniBaseCC!AD101,0)</f>
        <v>13945.020538509823</v>
      </c>
      <c r="BJ99" s="600">
        <f>MAX((AdjBaseCC!AJ$7+AdjBaseCC!AJ$9)*IniBaseCC!CN101-IniBaseCC!AE101,0)</f>
        <v>0</v>
      </c>
      <c r="BK99" s="600">
        <f>MAX((AdjBaseCC!AK$7+AdjBaseCC!AK$9)*IniBaseCC!CO101-IniBaseCC!AF101,0)</f>
        <v>0</v>
      </c>
      <c r="BL99" s="600">
        <f>MAX((AdjBaseCC!AL$7+AdjBaseCC!AL$9)*IniBaseCC!CP101-IniBaseCC!AG101,0)</f>
        <v>66911.452818538062</v>
      </c>
      <c r="BM99" s="600">
        <f>MAX((AdjBaseCC!AM$7+AdjBaseCC!AM$9)*IniBaseCC!CQ101-IniBaseCC!AH101,0)</f>
        <v>0</v>
      </c>
      <c r="BN99" s="603">
        <f>MAX((AdjBaseCC!AN$7+AdjBaseCC!AN$9)*IniBaseCC!CR101-IniBaseCC!AI101,0)</f>
        <v>0</v>
      </c>
      <c r="BO99" s="600">
        <f>MAX((AdjBaseCC!AO$7+AdjBaseCC!AO$9)*IniBaseCC!CS101-IniBaseCC!AJ101,0)</f>
        <v>0</v>
      </c>
      <c r="BP99" s="600">
        <f>MAX((AdjBaseCC!AP$7+AdjBaseCC!AP$9)*IniBaseCC!CT101-IniBaseCC!AK101,0)</f>
        <v>0</v>
      </c>
      <c r="BQ99" s="600">
        <f>MAX((AdjBaseCC!AQ$7+AdjBaseCC!AQ$9)*IniBaseCC!CU101-IniBaseCC!AL101,0)</f>
        <v>0</v>
      </c>
      <c r="BR99" s="603">
        <f>IFERROR(BF99/SUM(BF$5:BF$182)*BR$4/IniBaseCC!CK101,0)</f>
        <v>0</v>
      </c>
      <c r="BS99" s="600">
        <f>IFERROR(BG99/SUM(BG$5:BG$182)*BS$4/IniBaseCC!CL101,0)</f>
        <v>0</v>
      </c>
      <c r="BT99" s="600">
        <f>IFERROR(BH99/SUM(BH$5:BH$182)*BT$4/IniBaseCC!CM101,0)</f>
        <v>0</v>
      </c>
      <c r="BU99" s="600">
        <f>IFERROR(BI99/SUM(BI$5:BI$182)*BU$4/IniBaseCC!CN101,0)</f>
        <v>58.418918781212156</v>
      </c>
      <c r="BV99" s="600">
        <f>IFERROR(BJ99/SUM(BJ$5:BJ$182)*BV$4/IniBaseCC!CO101,0)</f>
        <v>0</v>
      </c>
      <c r="BW99" s="600">
        <f>IFERROR(BK99/SUM(BK$5:BK$182)*BW$4/IniBaseCC!CP101,0)</f>
        <v>0</v>
      </c>
      <c r="BX99" s="600">
        <f>IFERROR(BL99/SUM(BL$5:BL$182)*BX$4/IniBaseCC!CQ101,0)</f>
        <v>54.384727998338384</v>
      </c>
      <c r="BY99" s="603">
        <f>IFERROR(BM99/SUM(BM$5:BM$182)*BY$4/IniBaseCC!CR101,0)</f>
        <v>0</v>
      </c>
      <c r="BZ99" s="600">
        <f>IFERROR(BN99/SUM(BN$5:BN$182)*BZ$4/IniBaseCC!CS101,0)</f>
        <v>0</v>
      </c>
      <c r="CA99" s="600">
        <f>IFERROR(BO99/SUM(BO$5:BO$182)*CA$4/IniBaseCC!CT101,0)</f>
        <v>0</v>
      </c>
      <c r="CB99" s="600">
        <f>IFERROR(BP99/SUM(BP$5:BP$182)*CB$4/IniBaseCC!CU101,0)</f>
        <v>0</v>
      </c>
      <c r="CC99" s="603">
        <f>(IniBaseCC!CW101+AT99)*P99</f>
        <v>20307.281264589456</v>
      </c>
      <c r="CD99" s="600">
        <f>((IniBaseCC!CX101+AU99)-(BR99/Q99))*Q99</f>
        <v>23671.888356320294</v>
      </c>
      <c r="CE99" s="600">
        <f>((IniBaseCC!CY101+AV99)-(BS99/R99))*R99</f>
        <v>26642.834432724027</v>
      </c>
      <c r="CF99" s="600">
        <f>((IniBaseCC!CZ101+AW99)-(BT99/S99))*S99</f>
        <v>23758.339232808641</v>
      </c>
      <c r="CG99" s="600">
        <f>((IniBaseCC!DA101+AX99)-(BU99/T99))*T99</f>
        <v>22081.319267973045</v>
      </c>
      <c r="CH99" s="600">
        <f>((IniBaseCC!DB101+AY99)-(BV99/U99))*U99</f>
        <v>28945.660194019976</v>
      </c>
      <c r="CI99" s="600">
        <f>((IniBaseCC!DC101+AZ99)-(BW99/V99))*V99</f>
        <v>26591.369922863174</v>
      </c>
      <c r="CJ99" s="601">
        <f>((IniBaseCC!DD101+BA99)-(BX99/W99))*W99</f>
        <v>23074.485396121949</v>
      </c>
      <c r="CK99" s="600">
        <f>((IniBaseCC!DE101+BB99)-(BY99/Y99))*Y99</f>
        <v>26043.107403081318</v>
      </c>
      <c r="CL99" s="600">
        <f>((IniBaseCC!DF101+BC99)-(BZ99/Z99))*Z99</f>
        <v>26541.693153447821</v>
      </c>
      <c r="CM99" s="600">
        <f>((IniBaseCC!DG101+BD99)-(CA99/AA99))*AA99</f>
        <v>27029.298142326723</v>
      </c>
      <c r="CN99" s="601">
        <f>((IniBaseCC!DH101+BE99)-(CB99/AB99))*AB99</f>
        <v>27270.345335991926</v>
      </c>
      <c r="CO99" s="600">
        <f>CC99*IniBaseCC!CJ101</f>
        <v>1644889.7824317459</v>
      </c>
      <c r="CP99" s="600">
        <f>IniBaseCC!CJ101*CD99</f>
        <v>1917422.9568619439</v>
      </c>
      <c r="CQ99" s="600">
        <f>IniBaseCC!CK101*CE99</f>
        <v>1838355.5758579578</v>
      </c>
      <c r="CR99" s="600">
        <f>IniBaseCC!CL101*CF99</f>
        <v>1710600.4247622222</v>
      </c>
      <c r="CS99" s="600">
        <f>IniBaseCC!CM101*CG99</f>
        <v>1501529.7102221672</v>
      </c>
      <c r="CT99" s="600">
        <f>IniBaseCC!CN101*CH99</f>
        <v>1881467.9126112985</v>
      </c>
      <c r="CU99" s="600">
        <f>IniBaseCC!CO101*CI99</f>
        <v>1701847.6750632431</v>
      </c>
      <c r="CV99" s="601">
        <f>IniBaseCC!CP101*CJ99</f>
        <v>1684437.4339169022</v>
      </c>
      <c r="CW99" s="600">
        <f>IniBaseCC!CQ101*CK99</f>
        <v>1562586.4441848791</v>
      </c>
      <c r="CX99" s="600">
        <f>IniBaseCC!CR101*CL99</f>
        <v>1621912.6560297506</v>
      </c>
      <c r="CY99" s="600">
        <f>IniBaseCC!CS101*CM99</f>
        <v>1681660.6603216128</v>
      </c>
      <c r="CZ99" s="600">
        <f>IniBaseCC!CT101*CN99</f>
        <v>1726876.1969208827</v>
      </c>
      <c r="DA99" s="603">
        <f t="shared" si="27"/>
        <v>20307.281264589456</v>
      </c>
      <c r="DB99" s="600">
        <f t="shared" si="28"/>
        <v>23671.888356320294</v>
      </c>
      <c r="DC99" s="600">
        <f>IF(IniBaseCC!EI101&gt;IniBaseCC!EJ101,MIN((AdjBaseCC!DB99-(AdjBaseCC!$DG$1*(IniBaseCC!EI101-IniBaseCC!EJ101))),AdjBaseCC!CE99),MAX((AdjBaseCC!DB99-(AdjBaseCC!$DG$1*(IniBaseCC!EI101-IniBaseCC!EJ101))),AdjBaseCC!CE99))</f>
        <v>26642.834432724027</v>
      </c>
      <c r="DD99" s="600">
        <f>IF(IniBaseCC!EJ101&gt;IniBaseCC!EK101,MIN((AdjBaseCC!DC99-(AdjBaseCC!$DG$1*(IniBaseCC!EJ101-IniBaseCC!EK101))),AdjBaseCC!CF99),MAX((AdjBaseCC!DC99-(AdjBaseCC!$DG$1*(IniBaseCC!EJ101-IniBaseCC!EK101))),AdjBaseCC!CF99))</f>
        <v>23758.339232808641</v>
      </c>
      <c r="DE99" s="600">
        <f>IF(IniBaseCC!EK101&gt;IniBaseCC!EL101,MIN((AdjBaseCC!DD99-(AdjBaseCC!$DG$1*(IniBaseCC!EK101-IniBaseCC!EL101))),AdjBaseCC!CG99),MAX((AdjBaseCC!DD99-(AdjBaseCC!$DG$1*(IniBaseCC!EK101-IniBaseCC!EL101))),AdjBaseCC!CG99))</f>
        <v>22081.319267973045</v>
      </c>
      <c r="DF99" s="600">
        <f>IF(IniBaseCC!EL101&gt;IniBaseCC!EM101,MIN((AdjBaseCC!DE99-(AdjBaseCC!$DG$1*(IniBaseCC!EL101-IniBaseCC!EM101))),AdjBaseCC!CH99),MAX((AdjBaseCC!DE99-(AdjBaseCC!$DG$1*(IniBaseCC!EL101-IniBaseCC!EM101))),AdjBaseCC!CH99))</f>
        <v>28945.660194019976</v>
      </c>
      <c r="DG99" s="600">
        <f>IF(IniBaseCC!EM101&gt;IniBaseCC!EN101,MIN((AdjBaseCC!DF99-(AdjBaseCC!$DG$1*(IniBaseCC!EM101-IniBaseCC!EN101))),AdjBaseCC!CI99),MAX((AdjBaseCC!DF99-(AdjBaseCC!$DG$1*(IniBaseCC!EM101-IniBaseCC!EN101))),AdjBaseCC!CI99))</f>
        <v>26591.369922863174</v>
      </c>
      <c r="DH99" s="600">
        <f>IF(IniBaseCC!EN101&gt;IniBaseCC!EO101,MIN((AdjBaseCC!DG99-(AdjBaseCC!$DG$1*(IniBaseCC!EN101-IniBaseCC!EO101))),AdjBaseCC!CJ99),MAX((AdjBaseCC!DG99-(AdjBaseCC!$DG$1*(IniBaseCC!EN101-IniBaseCC!EO101))),AdjBaseCC!CJ99))</f>
        <v>23074.485396121949</v>
      </c>
      <c r="DI99" s="603">
        <f>IF(IniBaseCC!EO101&gt;IniBaseCC!EP101,MIN((AdjBaseCC!DH99-(AdjBaseCC!$DG$1*(IniBaseCC!EO101-IniBaseCC!EP101))),AdjBaseCC!CK99),MAX((AdjBaseCC!DH99-(AdjBaseCC!$DG$1*(IniBaseCC!EO101-IniBaseCC!EP101))),AdjBaseCC!CK99))</f>
        <v>26043.107403081318</v>
      </c>
      <c r="DJ99" s="600">
        <f>IF(IniBaseCC!EP101&gt;IniBaseCC!EQ101,MIN((AdjBaseCC!DI99-(AdjBaseCC!$DG$1*(IniBaseCC!EP101-IniBaseCC!EQ101))),AdjBaseCC!CL99),MAX((AdjBaseCC!DI99-(AdjBaseCC!$DG$1*(IniBaseCC!EP101-IniBaseCC!EQ101))),AdjBaseCC!CL99))</f>
        <v>26541.693153447821</v>
      </c>
      <c r="DK99" s="600">
        <f>IF(IniBaseCC!EQ101&gt;IniBaseCC!ER101,MIN((AdjBaseCC!DJ99-(AdjBaseCC!$DG$1*(IniBaseCC!EQ101-IniBaseCC!ER101))),AdjBaseCC!CM99),MAX((AdjBaseCC!DJ99-(AdjBaseCC!$DG$1*(IniBaseCC!EQ101-IniBaseCC!ER101))),AdjBaseCC!CM99))</f>
        <v>27029.298142326723</v>
      </c>
      <c r="DL99" s="600">
        <f>IF(IniBaseCC!ER101&gt;IniBaseCC!ES101,MIN((AdjBaseCC!DK99-(AdjBaseCC!$DG$1*(IniBaseCC!ER101-IniBaseCC!ES101))),AdjBaseCC!CN99),MAX((AdjBaseCC!DK99-(AdjBaseCC!$DG$1*(IniBaseCC!ER101-IniBaseCC!ES101))),AdjBaseCC!CN99))</f>
        <v>27270.345335991926</v>
      </c>
      <c r="DM99" s="603">
        <f>DA99*IniBaseCC!CJ101</f>
        <v>1644889.7824317459</v>
      </c>
      <c r="DN99" s="600">
        <f>DB99*IniBaseCC!CJ101</f>
        <v>1917422.9568619439</v>
      </c>
      <c r="DO99" s="600">
        <f>DC99*IniBaseCC!CK101</f>
        <v>1838355.5758579578</v>
      </c>
      <c r="DP99" s="600">
        <f>DD99*IniBaseCC!CL101</f>
        <v>1710600.4247622222</v>
      </c>
      <c r="DQ99" s="600">
        <f>DE99*IniBaseCC!CM101</f>
        <v>1501529.7102221672</v>
      </c>
      <c r="DR99" s="600">
        <f>DF99*IniBaseCC!CN101</f>
        <v>1881467.9126112985</v>
      </c>
      <c r="DS99" s="600">
        <f>DG99*IniBaseCC!CO101</f>
        <v>1701847.6750632431</v>
      </c>
      <c r="DT99" s="600">
        <f>DH99*IniBaseCC!CP101</f>
        <v>1684437.4339169022</v>
      </c>
      <c r="DU99" s="603">
        <f>DI99*IniBaseCC!CQ101</f>
        <v>1562586.4441848791</v>
      </c>
      <c r="DV99" s="600">
        <f>DJ99*IniBaseCC!CR101</f>
        <v>1621912.6560297506</v>
      </c>
      <c r="DW99" s="600">
        <f>DK99*IniBaseCC!CS101</f>
        <v>1681660.6603216128</v>
      </c>
      <c r="DX99" s="601">
        <f>DL99*IniBaseCC!CT101</f>
        <v>1726876.1969208827</v>
      </c>
      <c r="DZ99" s="60" t="s">
        <v>94</v>
      </c>
      <c r="EA99" s="68">
        <f t="shared" si="29"/>
        <v>0.88935975600278849</v>
      </c>
      <c r="EB99" s="373">
        <f>IFERROR(AdjBaseCC!CO99/IniBaseCC!AA101,"")</f>
        <v>0.70747704198512262</v>
      </c>
      <c r="EC99" s="373">
        <f>IFERROR(AdjBaseCC!CP99/IniBaseCC!AB101,"")</f>
        <v>0.88772006127109215</v>
      </c>
      <c r="ED99" s="373">
        <f>IFERROR(AdjBaseCC!CQ99/IniBaseCC!AC101,"")</f>
        <v>0.92419059773107226</v>
      </c>
      <c r="EE99" s="373">
        <f>IFERROR(AdjBaseCC!CR99/IniBaseCC!AD101,"")</f>
        <v>0.97643252580200457</v>
      </c>
      <c r="EF99" s="373">
        <f>IFERROR(AdjBaseCC!CS99/IniBaseCC!AE101,"")</f>
        <v>0.69498468898820154</v>
      </c>
      <c r="EG99" s="373">
        <f>IFERROR(AdjBaseCC!CT99/IniBaseCC!AF101,"")</f>
        <v>0.96347090622157217</v>
      </c>
      <c r="EH99" s="374">
        <f t="shared" si="30"/>
        <v>0.85657284880468132</v>
      </c>
      <c r="EI99" s="373">
        <f>IFERROR(CU99/IniBaseCC!AG101,"")</f>
        <v>0.87806029081939496</v>
      </c>
      <c r="EJ99" s="373">
        <f>IFERROR(CW99/IniBaseCC!AI101,"")</f>
        <v>0.84487801432167853</v>
      </c>
      <c r="EK99" s="373">
        <f>IFERROR(CX99/IniBaseCC!AJ101,"")</f>
        <v>0.85039713371671333</v>
      </c>
      <c r="EL99" s="373">
        <f>IFERROR(CY99/IniBaseCC!AK101,"")</f>
        <v>0.85580644495858593</v>
      </c>
      <c r="EM99" s="375">
        <f>IFERROR(CZ99/IniBaseCC!AL101,"")</f>
        <v>0.85372236020703418</v>
      </c>
      <c r="FH99" s="196"/>
    </row>
    <row r="100" spans="1:164" s="118" customFormat="1" x14ac:dyDescent="0.25">
      <c r="A100" s="107">
        <v>103</v>
      </c>
      <c r="B100" s="60" t="s">
        <v>95</v>
      </c>
      <c r="C100" s="157">
        <v>234.22942359999999</v>
      </c>
      <c r="D100" s="158">
        <v>226.11542159999999</v>
      </c>
      <c r="E100" s="158">
        <v>228.8076648</v>
      </c>
      <c r="F100" s="158">
        <v>212.83255679999999</v>
      </c>
      <c r="G100" s="158">
        <v>216.13893060000001</v>
      </c>
      <c r="H100" s="158">
        <v>213.34127710000001</v>
      </c>
      <c r="I100" s="158">
        <v>209.36023299999999</v>
      </c>
      <c r="J100" s="158">
        <v>216.86953070095581</v>
      </c>
      <c r="K100" s="158">
        <v>216.91022174006818</v>
      </c>
      <c r="L100" s="157">
        <f t="shared" si="26"/>
        <v>208.1171991514866</v>
      </c>
      <c r="M100" s="158">
        <f t="shared" si="26"/>
        <v>205.86052209420541</v>
      </c>
      <c r="N100" s="159">
        <f t="shared" si="26"/>
        <v>203.60384503692421</v>
      </c>
      <c r="O100" s="158"/>
      <c r="P100" s="564">
        <f>INDEX(EquitySolution!$V$13:$BT$173,ROW(96:96),(1+EquitySolution!$CB$12))</f>
        <v>0.85672138792509833</v>
      </c>
      <c r="Q100" s="69">
        <f>INDEX(EquitySolution!$V$13:$BT$173,ROW(96:96),(1+EquitySolution!$CB$12))</f>
        <v>0.85672138792509833</v>
      </c>
      <c r="R100" s="300">
        <f>INDEX(EquitySolution!$V$13:$BT$173,ROW(96:96),(1+EquitySolution!$CB$12)+2)</f>
        <v>0.65</v>
      </c>
      <c r="S100" s="300">
        <f>INDEX(EquitySolution!$V$13:$BT$173,ROW(96:96),(1+EquitySolution!$CB$12)+3)</f>
        <v>0.65</v>
      </c>
      <c r="T100" s="300">
        <f>INDEX(EquitySolution!$V$13:$BT$173,ROW(96:96),(1+EquitySolution!$CB$12)+4)</f>
        <v>0.65</v>
      </c>
      <c r="U100" s="300">
        <f>INDEX(EquitySolution!$V$13:$BT$173,ROW(96:96),(1+EquitySolution!$CB$12)+5)</f>
        <v>0.65</v>
      </c>
      <c r="V100" s="2">
        <f>INDEX(EquitySolution!$V$13:$BT$173,ROW(96:96),(1+EquitySolution!$CB$12)+6)</f>
        <v>0.65</v>
      </c>
      <c r="W100" s="2">
        <f>INDEX(EquitySolution!$V$13:$BT$173,ROW(96:96),(1+EquitySolution!$CB$12)+6)</f>
        <v>0.65</v>
      </c>
      <c r="X100" s="2">
        <f>INDEX(EquitySolution!$V$13:$BT$173,ROW(96:96),(1+EquitySolution!$CB$12)+6)</f>
        <v>0.65</v>
      </c>
      <c r="Y100" s="567">
        <f>INDEX(EquitySolution!$V$13:$BT$173,ROW(96:96),(1+EquitySolution!$CB$12)+7)</f>
        <v>0.65</v>
      </c>
      <c r="Z100" s="372">
        <f>INDEX(EquitySolution!$V$13:$BT$173,ROW(96:96),(1+EquitySolution!$CB$12)+8)</f>
        <v>0.65</v>
      </c>
      <c r="AA100" s="372">
        <f>INDEX(EquitySolution!$V$13:$BT$173,ROW(96:96),(1+EquitySolution!$CB$12)+9)</f>
        <v>0.65</v>
      </c>
      <c r="AB100" s="371">
        <f>INDEX(EquitySolution!$V$13:$BT$173,ROW(96:96),(1+EquitySolution!$CB$12)+10)</f>
        <v>0.65</v>
      </c>
      <c r="AS100" s="60" t="s">
        <v>95</v>
      </c>
      <c r="AT100" s="600">
        <v>0</v>
      </c>
      <c r="AU100" s="600">
        <f>MAX(-(AdjBaseCC!$BU$1),(IniBaseCC!DW102-AF$9+IniBaseCC!DK102-AdjBaseCC!AF$7))</f>
        <v>2984.4115969421218</v>
      </c>
      <c r="AV100" s="600">
        <f>MAX(-(AdjBaseCC!$BU$1),(IniBaseCC!DX102-AG$9+IniBaseCC!DL102-AdjBaseCC!AG$7))</f>
        <v>2520.8358611018539</v>
      </c>
      <c r="AW100" s="600">
        <f>MAX(-(AdjBaseCC!$BU$1),(IniBaseCC!DY102-AH$9+IniBaseCC!DM102-AdjBaseCC!AH$7))</f>
        <v>3771.7273551938142</v>
      </c>
      <c r="AX100" s="600">
        <f>MAX(-(AdjBaseCC!$BU$1),(IniBaseCC!DZ102-AI$9+IniBaseCC!DN102-AdjBaseCC!AI$7))</f>
        <v>3564.8833517615953</v>
      </c>
      <c r="AY100" s="600">
        <f>MAX(-(AdjBaseCC!$BU$1),(IniBaseCC!EA102-AJ$9+IniBaseCC!DO102-AdjBaseCC!AJ$7))</f>
        <v>3822.5577407699525</v>
      </c>
      <c r="AZ100" s="600">
        <f>MAX(-(AdjBaseCC!$BU$1),(IniBaseCC!EB102-AK$9+IniBaseCC!DP102-AdjBaseCC!AK$7))</f>
        <v>2442.0049215786644</v>
      </c>
      <c r="BA100" s="601">
        <f>MAX(-(AdjBaseCC!$BU$1),(IniBaseCC!EC102-AL$9+IniBaseCC!DQ102-AdjBaseCC!AL$7))</f>
        <v>3313.9420767349739</v>
      </c>
      <c r="BB100" s="600">
        <f>MAX(-(AdjBaseCC!$BU$1),(IniBaseCC!ED102-AM$9+IniBaseCC!DR102-AdjBaseCC!AM$7))</f>
        <v>2035.2116153404659</v>
      </c>
      <c r="BC100" s="600">
        <f>MAX(-(AdjBaseCC!$BU$1),(IniBaseCC!EE102-AN$9+IniBaseCC!DS102-AdjBaseCC!AN$7))</f>
        <v>2054.0955775774719</v>
      </c>
      <c r="BD100" s="600">
        <f>MAX(-(AdjBaseCC!$BU$1),(IniBaseCC!EF102-AO$9+IniBaseCC!DT102-AdjBaseCC!AO$7))</f>
        <v>2072.3068704068737</v>
      </c>
      <c r="BE100" s="601">
        <f>MAX(-(AdjBaseCC!$BU$1),(IniBaseCC!EG102-AP$9+IniBaseCC!DU102-AdjBaseCC!AP$7))</f>
        <v>2089.8808068209355</v>
      </c>
      <c r="BF100" s="600">
        <f>MAX((AdjBaseCC!AF$7+AdjBaseCC!AF$9)*IniBaseCC!CJ102-IniBaseCC!AA102,0)</f>
        <v>0</v>
      </c>
      <c r="BG100" s="600">
        <f>MAX((AdjBaseCC!AG$7+AdjBaseCC!AG$9)*IniBaseCC!CK102-IniBaseCC!AB102,0)</f>
        <v>0</v>
      </c>
      <c r="BH100" s="600">
        <f>MAX((AdjBaseCC!AH$7+AdjBaseCC!AH$9)*IniBaseCC!CL102-IniBaseCC!AC102,0)</f>
        <v>0</v>
      </c>
      <c r="BI100" s="600">
        <f>MAX((AdjBaseCC!AI$7+AdjBaseCC!AI$9)*IniBaseCC!CM102-IniBaseCC!AD102,0)</f>
        <v>0</v>
      </c>
      <c r="BJ100" s="600">
        <f>MAX((AdjBaseCC!AJ$7+AdjBaseCC!AJ$9)*IniBaseCC!CN102-IniBaseCC!AE102,0)</f>
        <v>0</v>
      </c>
      <c r="BK100" s="600">
        <f>MAX((AdjBaseCC!AK$7+AdjBaseCC!AK$9)*IniBaseCC!CO102-IniBaseCC!AF102,0)</f>
        <v>0</v>
      </c>
      <c r="BL100" s="600">
        <f>MAX((AdjBaseCC!AL$7+AdjBaseCC!AL$9)*IniBaseCC!CP102-IniBaseCC!AG102,0)</f>
        <v>0</v>
      </c>
      <c r="BM100" s="600">
        <f>MAX((AdjBaseCC!AM$7+AdjBaseCC!AM$9)*IniBaseCC!CQ102-IniBaseCC!AH102,0)</f>
        <v>0</v>
      </c>
      <c r="BN100" s="603">
        <f>MAX((AdjBaseCC!AN$7+AdjBaseCC!AN$9)*IniBaseCC!CR102-IniBaseCC!AI102,0)</f>
        <v>0</v>
      </c>
      <c r="BO100" s="600">
        <f>MAX((AdjBaseCC!AO$7+AdjBaseCC!AO$9)*IniBaseCC!CS102-IniBaseCC!AJ102,0)</f>
        <v>0</v>
      </c>
      <c r="BP100" s="600">
        <f>MAX((AdjBaseCC!AP$7+AdjBaseCC!AP$9)*IniBaseCC!CT102-IniBaseCC!AK102,0)</f>
        <v>0</v>
      </c>
      <c r="BQ100" s="600">
        <f>MAX((AdjBaseCC!AQ$7+AdjBaseCC!AQ$9)*IniBaseCC!CU102-IniBaseCC!AL102,0)</f>
        <v>0</v>
      </c>
      <c r="BR100" s="603">
        <f>IFERROR(BF100/SUM(BF$5:BF$182)*BR$4/IniBaseCC!CK102,0)</f>
        <v>0</v>
      </c>
      <c r="BS100" s="600">
        <f>IFERROR(BG100/SUM(BG$5:BG$182)*BS$4/IniBaseCC!CL102,0)</f>
        <v>0</v>
      </c>
      <c r="BT100" s="600">
        <f>IFERROR(BH100/SUM(BH$5:BH$182)*BT$4/IniBaseCC!CM102,0)</f>
        <v>0</v>
      </c>
      <c r="BU100" s="600">
        <f>IFERROR(BI100/SUM(BI$5:BI$182)*BU$4/IniBaseCC!CN102,0)</f>
        <v>0</v>
      </c>
      <c r="BV100" s="600">
        <f>IFERROR(BJ100/SUM(BJ$5:BJ$182)*BV$4/IniBaseCC!CO102,0)</f>
        <v>0</v>
      </c>
      <c r="BW100" s="600">
        <f>IFERROR(BK100/SUM(BK$5:BK$182)*BW$4/IniBaseCC!CP102,0)</f>
        <v>0</v>
      </c>
      <c r="BX100" s="600">
        <f>IFERROR(BL100/SUM(BL$5:BL$182)*BX$4/IniBaseCC!CQ102,0)</f>
        <v>0</v>
      </c>
      <c r="BY100" s="603">
        <f>IFERROR(BM100/SUM(BM$5:BM$182)*BY$4/IniBaseCC!CR102,0)</f>
        <v>0</v>
      </c>
      <c r="BZ100" s="600">
        <f>IFERROR(BN100/SUM(BN$5:BN$182)*BZ$4/IniBaseCC!CS102,0)</f>
        <v>0</v>
      </c>
      <c r="CA100" s="600">
        <f>IFERROR(BO100/SUM(BO$5:BO$182)*CA$4/IniBaseCC!CT102,0)</f>
        <v>0</v>
      </c>
      <c r="CB100" s="600">
        <f>IFERROR(BP100/SUM(BP$5:BP$182)*CB$4/IniBaseCC!CU102,0)</f>
        <v>0</v>
      </c>
      <c r="CC100" s="603">
        <f>(IniBaseCC!CW102+AT100)*P100</f>
        <v>20512.168366228558</v>
      </c>
      <c r="CD100" s="600">
        <f>((IniBaseCC!CX102+AU100)-(BR100/Q100))*Q100</f>
        <v>23068.977611700571</v>
      </c>
      <c r="CE100" s="600">
        <f>((IniBaseCC!CY102+AV100)-(BS100/R100))*R100</f>
        <v>17909.851269929215</v>
      </c>
      <c r="CF100" s="600">
        <f>((IniBaseCC!CZ102+AW100)-(BT100/S100))*S100</f>
        <v>18796.708217578551</v>
      </c>
      <c r="CG100" s="600">
        <f>((IniBaseCC!DA102+AX100)-(BU100/T100))*T100</f>
        <v>18718.248813311602</v>
      </c>
      <c r="CH100" s="600">
        <f>((IniBaseCC!DB102+AY100)-(BV100/U100))*U100</f>
        <v>19415.941904958687</v>
      </c>
      <c r="CI100" s="600">
        <f>((IniBaseCC!DC102+AZ100)-(BW100/V100))*V100</f>
        <v>18798.885657178274</v>
      </c>
      <c r="CJ100" s="601">
        <f>((IniBaseCC!DD102+BA100)-(BX100/W100))*W100</f>
        <v>19659.563681006253</v>
      </c>
      <c r="CK100" s="600">
        <f>((IniBaseCC!DE102+BB100)-(BY100/Y100))*Y100</f>
        <v>18971.03140371156</v>
      </c>
      <c r="CL100" s="600">
        <f>((IniBaseCC!DF102+BC100)-(BZ100/Z100))*Z100</f>
        <v>19225.979197144497</v>
      </c>
      <c r="CM100" s="600">
        <f>((IniBaseCC!DG102+BD100)-(CA100/AA100))*AA100</f>
        <v>19471.845444076011</v>
      </c>
      <c r="CN100" s="601">
        <f>((IniBaseCC!DH102+BE100)-(CB100/AB100))*AB100</f>
        <v>19709.106896649228</v>
      </c>
      <c r="CO100" s="600">
        <f>CC100*IniBaseCC!CJ102</f>
        <v>23322335.432401869</v>
      </c>
      <c r="CP100" s="600">
        <f>IniBaseCC!CJ102*CD100</f>
        <v>26229427.544503551</v>
      </c>
      <c r="CQ100" s="600">
        <f>IniBaseCC!CK102*CE100</f>
        <v>20435140.298989233</v>
      </c>
      <c r="CR100" s="600">
        <f>IniBaseCC!CL102*CF100</f>
        <v>20563598.790030934</v>
      </c>
      <c r="CS100" s="600">
        <f>IniBaseCC!CM102*CG100</f>
        <v>22218561.341400873</v>
      </c>
      <c r="CT100" s="600">
        <f>IniBaseCC!CN102*CH100</f>
        <v>23706865.065954555</v>
      </c>
      <c r="CU100" s="600">
        <f>IniBaseCC!CO102*CI100</f>
        <v>24739333.52484661</v>
      </c>
      <c r="CV100" s="601">
        <f>IniBaseCC!CP102*CJ100</f>
        <v>28820920.356355168</v>
      </c>
      <c r="CW100" s="600">
        <f>IniBaseCC!CQ102*CK100</f>
        <v>29917316.523653131</v>
      </c>
      <c r="CX100" s="600">
        <f>IniBaseCC!CR102*CL100</f>
        <v>30879321.535189938</v>
      </c>
      <c r="CY100" s="600">
        <f>IniBaseCC!CS102*CM100</f>
        <v>31841326.546726752</v>
      </c>
      <c r="CZ100" s="600">
        <f>IniBaseCC!CT102*CN100</f>
        <v>32803331.558263566</v>
      </c>
      <c r="DA100" s="603">
        <f t="shared" si="27"/>
        <v>20512.168366228558</v>
      </c>
      <c r="DB100" s="600">
        <f t="shared" si="28"/>
        <v>23068.977611700571</v>
      </c>
      <c r="DC100" s="600">
        <f>IF(IniBaseCC!EI102&gt;IniBaseCC!EJ102,MIN((AdjBaseCC!DB100-(AdjBaseCC!$DG$1*(IniBaseCC!EI102-IniBaseCC!EJ102))),AdjBaseCC!CE100),MAX((AdjBaseCC!DB100-(AdjBaseCC!$DG$1*(IniBaseCC!EI102-IniBaseCC!EJ102))),AdjBaseCC!CE100))</f>
        <v>23117.279246035127</v>
      </c>
      <c r="DD100" s="600">
        <f>IF(IniBaseCC!EJ102&gt;IniBaseCC!EK102,MIN((AdjBaseCC!DC100-(AdjBaseCC!$DG$1*(IniBaseCC!EJ102-IniBaseCC!EK102))),AdjBaseCC!CF100),MAX((AdjBaseCC!DC100-(AdjBaseCC!$DG$1*(IniBaseCC!EJ102-IniBaseCC!EK102))),AdjBaseCC!CF100))</f>
        <v>23218.851895211497</v>
      </c>
      <c r="DE100" s="600">
        <f>IF(IniBaseCC!EK102&gt;IniBaseCC!EL102,MIN((AdjBaseCC!DD100-(AdjBaseCC!$DG$1*(IniBaseCC!EK102-IniBaseCC!EL102))),AdjBaseCC!CG100),MAX((AdjBaseCC!DD100-(AdjBaseCC!$DG$1*(IniBaseCC!EK102-IniBaseCC!EL102))),AdjBaseCC!CG100))</f>
        <v>18718.248813311602</v>
      </c>
      <c r="DF100" s="600">
        <f>IF(IniBaseCC!EL102&gt;IniBaseCC!EM102,MIN((AdjBaseCC!DE100-(AdjBaseCC!$DG$1*(IniBaseCC!EL102-IniBaseCC!EM102))),AdjBaseCC!CH100),MAX((AdjBaseCC!DE100-(AdjBaseCC!$DG$1*(IniBaseCC!EL102-IniBaseCC!EM102))),AdjBaseCC!CH100))</f>
        <v>19415.941904958687</v>
      </c>
      <c r="DG100" s="600">
        <f>IF(IniBaseCC!EM102&gt;IniBaseCC!EN102,MIN((AdjBaseCC!DF100-(AdjBaseCC!$DG$1*(IniBaseCC!EM102-IniBaseCC!EN102))),AdjBaseCC!CI100),MAX((AdjBaseCC!DF100-(AdjBaseCC!$DG$1*(IniBaseCC!EM102-IniBaseCC!EN102))),AdjBaseCC!CI100))</f>
        <v>18798.885657178274</v>
      </c>
      <c r="DH100" s="600">
        <f>IF(IniBaseCC!EN102&gt;IniBaseCC!EO102,MIN((AdjBaseCC!DG100-(AdjBaseCC!$DG$1*(IniBaseCC!EN102-IniBaseCC!EO102))),AdjBaseCC!CJ100),MAX((AdjBaseCC!DG100-(AdjBaseCC!$DG$1*(IniBaseCC!EN102-IniBaseCC!EO102))),AdjBaseCC!CJ100))</f>
        <v>19659.563681006253</v>
      </c>
      <c r="DI100" s="603">
        <f>IF(IniBaseCC!EO102&gt;IniBaseCC!EP102,MIN((AdjBaseCC!DH100-(AdjBaseCC!$DG$1*(IniBaseCC!EO102-IniBaseCC!EP102))),AdjBaseCC!CK100),MAX((AdjBaseCC!DH100-(AdjBaseCC!$DG$1*(IniBaseCC!EO102-IniBaseCC!EP102))),AdjBaseCC!CK100))</f>
        <v>18971.03140371156</v>
      </c>
      <c r="DJ100" s="600">
        <f>IF(IniBaseCC!EP102&gt;IniBaseCC!EQ102,MIN((AdjBaseCC!DI100-(AdjBaseCC!$DG$1*(IniBaseCC!EP102-IniBaseCC!EQ102))),AdjBaseCC!CL100),MAX((AdjBaseCC!DI100-(AdjBaseCC!$DG$1*(IniBaseCC!EP102-IniBaseCC!EQ102))),AdjBaseCC!CL100))</f>
        <v>19225.979197144497</v>
      </c>
      <c r="DK100" s="600">
        <f>IF(IniBaseCC!EQ102&gt;IniBaseCC!ER102,MIN((AdjBaseCC!DJ100-(AdjBaseCC!$DG$1*(IniBaseCC!EQ102-IniBaseCC!ER102))),AdjBaseCC!CM100),MAX((AdjBaseCC!DJ100-(AdjBaseCC!$DG$1*(IniBaseCC!EQ102-IniBaseCC!ER102))),AdjBaseCC!CM100))</f>
        <v>19471.845444076011</v>
      </c>
      <c r="DL100" s="600">
        <f>IF(IniBaseCC!ER102&gt;IniBaseCC!ES102,MIN((AdjBaseCC!DK100-(AdjBaseCC!$DG$1*(IniBaseCC!ER102-IniBaseCC!ES102))),AdjBaseCC!CN100),MAX((AdjBaseCC!DK100-(AdjBaseCC!$DG$1*(IniBaseCC!ER102-IniBaseCC!ES102))),AdjBaseCC!CN100))</f>
        <v>19709.106896649228</v>
      </c>
      <c r="DM100" s="603">
        <f>DA100*IniBaseCC!CJ102</f>
        <v>23322335.432401869</v>
      </c>
      <c r="DN100" s="600">
        <f>DB100*IniBaseCC!CJ102</f>
        <v>26229427.544503551</v>
      </c>
      <c r="DO100" s="600">
        <f>DC100*IniBaseCC!CK102</f>
        <v>26376815.61972608</v>
      </c>
      <c r="DP100" s="600">
        <f>DD100*IniBaseCC!CL102</f>
        <v>25401423.973361377</v>
      </c>
      <c r="DQ100" s="600">
        <f>DE100*IniBaseCC!CM102</f>
        <v>22218561.341400873</v>
      </c>
      <c r="DR100" s="600">
        <f>DF100*IniBaseCC!CN102</f>
        <v>23706865.065954555</v>
      </c>
      <c r="DS100" s="600">
        <f>DG100*IniBaseCC!CO102</f>
        <v>24739333.52484661</v>
      </c>
      <c r="DT100" s="600">
        <f>DH100*IniBaseCC!CP102</f>
        <v>28820920.356355168</v>
      </c>
      <c r="DU100" s="603">
        <f>DI100*IniBaseCC!CQ102</f>
        <v>29917316.523653131</v>
      </c>
      <c r="DV100" s="600">
        <f>DJ100*IniBaseCC!CR102</f>
        <v>30879321.535189938</v>
      </c>
      <c r="DW100" s="600">
        <f>DK100*IniBaseCC!CS102</f>
        <v>31841326.546726752</v>
      </c>
      <c r="DX100" s="601">
        <f>DL100*IniBaseCC!CT102</f>
        <v>32803331.558263566</v>
      </c>
      <c r="DZ100" s="60" t="s">
        <v>95</v>
      </c>
      <c r="EA100" s="68">
        <f t="shared" si="29"/>
        <v>0.64621007773098449</v>
      </c>
      <c r="EB100" s="373">
        <f>IFERROR(AdjBaseCC!CO100/IniBaseCC!AA102,"")</f>
        <v>0.7399429372159062</v>
      </c>
      <c r="EC100" s="373">
        <f>IFERROR(AdjBaseCC!CP100/IniBaseCC!AB102,"")</f>
        <v>0.81043035021006304</v>
      </c>
      <c r="ED100" s="373">
        <f>IFERROR(AdjBaseCC!CQ100/IniBaseCC!AC102,"")</f>
        <v>0.62851728665919115</v>
      </c>
      <c r="EE100" s="373">
        <f>IFERROR(AdjBaseCC!CR100/IniBaseCC!AD102,"")</f>
        <v>0.58659803273108968</v>
      </c>
      <c r="EF100" s="373">
        <f>IFERROR(AdjBaseCC!CS100/IniBaseCC!AE102,"")</f>
        <v>0.59535374666279861</v>
      </c>
      <c r="EG100" s="373">
        <f>IFERROR(AdjBaseCC!CT100/IniBaseCC!AF102,"")</f>
        <v>0.61015097239178029</v>
      </c>
      <c r="EH100" s="374">
        <f t="shared" si="30"/>
        <v>0.60822181165830869</v>
      </c>
      <c r="EI100" s="373">
        <f>IFERROR(CU100/IniBaseCC!AG102,"")</f>
        <v>0.54823921550941401</v>
      </c>
      <c r="EJ100" s="373">
        <f>IFERROR(CW100/IniBaseCC!AI102,"")</f>
        <v>0.62094227054180884</v>
      </c>
      <c r="EK100" s="373">
        <f>IFERROR(CX100/IniBaseCC!AJ102,"")</f>
        <v>0.62251642436498988</v>
      </c>
      <c r="EL100" s="373">
        <f>IFERROR(CY100/IniBaseCC!AK102,"")</f>
        <v>0.62400274987009474</v>
      </c>
      <c r="EM100" s="375">
        <f>IFERROR(CZ100/IniBaseCC!AL102,"")</f>
        <v>0.62540839800523607</v>
      </c>
      <c r="FH100" s="196"/>
    </row>
    <row r="101" spans="1:164" s="118" customFormat="1" x14ac:dyDescent="0.25">
      <c r="A101" s="107">
        <v>104</v>
      </c>
      <c r="B101" s="60" t="s">
        <v>96</v>
      </c>
      <c r="C101" s="157">
        <v>317.39841230000002</v>
      </c>
      <c r="D101" s="158">
        <v>308.57360060000002</v>
      </c>
      <c r="E101" s="158">
        <v>321.09495750000002</v>
      </c>
      <c r="F101" s="158">
        <v>289.43175070000001</v>
      </c>
      <c r="G101" s="158">
        <v>316.70062100000001</v>
      </c>
      <c r="H101" s="158">
        <v>319.88672059999999</v>
      </c>
      <c r="I101" s="158">
        <v>329.63020820000003</v>
      </c>
      <c r="J101" s="158">
        <v>326.89782761852621</v>
      </c>
      <c r="K101" s="158">
        <v>302.33387360902236</v>
      </c>
      <c r="L101" s="157">
        <f t="shared" si="26"/>
        <v>318.18088559125545</v>
      </c>
      <c r="M101" s="158">
        <f t="shared" si="26"/>
        <v>318.88488555111667</v>
      </c>
      <c r="N101" s="159">
        <f t="shared" si="26"/>
        <v>319.58888551097789</v>
      </c>
      <c r="O101" s="158"/>
      <c r="P101" s="564">
        <f>INDEX(EquitySolution!$V$13:$BT$173,ROW(97:97),(1+EquitySolution!$CB$12))</f>
        <v>0.75481705772661389</v>
      </c>
      <c r="Q101" s="69">
        <f>INDEX(EquitySolution!$V$13:$BT$173,ROW(97:97),(1+EquitySolution!$CB$12))</f>
        <v>0.75481705772661389</v>
      </c>
      <c r="R101" s="300">
        <f>INDEX(EquitySolution!$V$13:$BT$173,ROW(97:97),(1+EquitySolution!$CB$12)+2)</f>
        <v>0.55000000000000004</v>
      </c>
      <c r="S101" s="300">
        <f>INDEX(EquitySolution!$V$13:$BT$173,ROW(97:97),(1+EquitySolution!$CB$12)+3)</f>
        <v>0.55000000000000004</v>
      </c>
      <c r="T101" s="300">
        <f>INDEX(EquitySolution!$V$13:$BT$173,ROW(97:97),(1+EquitySolution!$CB$12)+4)</f>
        <v>0.55000000000000004</v>
      </c>
      <c r="U101" s="300">
        <f>INDEX(EquitySolution!$V$13:$BT$173,ROW(97:97),(1+EquitySolution!$CB$12)+5)</f>
        <v>0.55000000000000004</v>
      </c>
      <c r="V101" s="2">
        <f>INDEX(EquitySolution!$V$13:$BT$173,ROW(97:97),(1+EquitySolution!$CB$12)+6)</f>
        <v>0.55000000000000004</v>
      </c>
      <c r="W101" s="2">
        <f>INDEX(EquitySolution!$V$13:$BT$173,ROW(97:97),(1+EquitySolution!$CB$12)+6)</f>
        <v>0.55000000000000004</v>
      </c>
      <c r="X101" s="2">
        <f>INDEX(EquitySolution!$V$13:$BT$173,ROW(97:97),(1+EquitySolution!$CB$12)+6)</f>
        <v>0.55000000000000004</v>
      </c>
      <c r="Y101" s="567">
        <f>INDEX(EquitySolution!$V$13:$BT$173,ROW(97:97),(1+EquitySolution!$CB$12)+7)</f>
        <v>0.55000000000000004</v>
      </c>
      <c r="Z101" s="372">
        <f>INDEX(EquitySolution!$V$13:$BT$173,ROW(97:97),(1+EquitySolution!$CB$12)+8)</f>
        <v>0.55000000000000004</v>
      </c>
      <c r="AA101" s="372">
        <f>INDEX(EquitySolution!$V$13:$BT$173,ROW(97:97),(1+EquitySolution!$CB$12)+9)</f>
        <v>0.55000000000000004</v>
      </c>
      <c r="AB101" s="371">
        <f>INDEX(EquitySolution!$V$13:$BT$173,ROW(97:97),(1+EquitySolution!$CB$12)+10)</f>
        <v>0.55000000000000004</v>
      </c>
      <c r="AS101" s="60" t="s">
        <v>96</v>
      </c>
      <c r="AT101" s="600">
        <v>0</v>
      </c>
      <c r="AU101" s="600">
        <f>MAX(-(AdjBaseCC!$BU$1),(IniBaseCC!DW103-AF$9+IniBaseCC!DK103-AdjBaseCC!AF$7))</f>
        <v>-3383.5658637635079</v>
      </c>
      <c r="AV101" s="600">
        <f>MAX(-(AdjBaseCC!$BU$1),(IniBaseCC!DX103-AG$9+IniBaseCC!DL103-AdjBaseCC!AG$7))</f>
        <v>-4000</v>
      </c>
      <c r="AW101" s="600">
        <f>MAX(-(AdjBaseCC!$BU$1),(IniBaseCC!DY103-AH$9+IniBaseCC!DM103-AdjBaseCC!AH$7))</f>
        <v>-3327.9907146832179</v>
      </c>
      <c r="AX101" s="600">
        <f>MAX(-(AdjBaseCC!$BU$1),(IniBaseCC!DZ103-AI$9+IniBaseCC!DN103-AdjBaseCC!AI$7))</f>
        <v>-4000</v>
      </c>
      <c r="AY101" s="600">
        <f>MAX(-(AdjBaseCC!$BU$1),(IniBaseCC!EA103-AJ$9+IniBaseCC!DO103-AdjBaseCC!AJ$7))</f>
        <v>-3504.2022751420654</v>
      </c>
      <c r="AZ101" s="600">
        <f>MAX(-(AdjBaseCC!$BU$1),(IniBaseCC!EB103-AK$9+IniBaseCC!DP103-AdjBaseCC!AK$7))</f>
        <v>-456.94773758057045</v>
      </c>
      <c r="BA101" s="601">
        <f>MAX(-(AdjBaseCC!$BU$1),(IniBaseCC!EC103-AL$9+IniBaseCC!DQ103-AdjBaseCC!AL$7))</f>
        <v>6329.9966603290168</v>
      </c>
      <c r="BB101" s="600">
        <f>MAX(-(AdjBaseCC!$BU$1),(IniBaseCC!ED103-AM$9+IniBaseCC!DR103-AdjBaseCC!AM$7))</f>
        <v>8851.2947446433118</v>
      </c>
      <c r="BC101" s="600">
        <f>MAX(-(AdjBaseCC!$BU$1),(IniBaseCC!EE103-AN$9+IniBaseCC!DS103-AdjBaseCC!AN$7))</f>
        <v>8950.0931643345612</v>
      </c>
      <c r="BD101" s="600">
        <f>MAX(-(AdjBaseCC!$BU$1),(IniBaseCC!EF103-AO$9+IniBaseCC!DT103-AdjBaseCC!AO$7))</f>
        <v>9045.3722656955415</v>
      </c>
      <c r="BE101" s="601">
        <f>MAX(-(AdjBaseCC!$BU$1),(IniBaseCC!EG103-AP$9+IniBaseCC!DU103-AdjBaseCC!AP$7))</f>
        <v>9137.3168016816908</v>
      </c>
      <c r="BF101" s="600">
        <f>MAX((AdjBaseCC!AF$7+AdjBaseCC!AF$9)*IniBaseCC!CJ103-IniBaseCC!AA103,0)</f>
        <v>2913250.2087003775</v>
      </c>
      <c r="BG101" s="600">
        <f>MAX((AdjBaseCC!AG$7+AdjBaseCC!AG$9)*IniBaseCC!CK103-IniBaseCC!AB103,0)</f>
        <v>3683546.2192226015</v>
      </c>
      <c r="BH101" s="600">
        <f>MAX((AdjBaseCC!AH$7+AdjBaseCC!AH$9)*IniBaseCC!CL103-IniBaseCC!AC103,0)</f>
        <v>2868727.996056933</v>
      </c>
      <c r="BI101" s="600">
        <f>MAX((AdjBaseCC!AI$7+AdjBaseCC!AI$9)*IniBaseCC!CM103-IniBaseCC!AD103,0)</f>
        <v>4278729.1955854744</v>
      </c>
      <c r="BJ101" s="600">
        <f>MAX((AdjBaseCC!AJ$7+AdjBaseCC!AJ$9)*IniBaseCC!CN103-IniBaseCC!AE103,0)</f>
        <v>3066176.990749307</v>
      </c>
      <c r="BK101" s="600">
        <f>MAX((AdjBaseCC!AK$7+AdjBaseCC!AK$9)*IniBaseCC!CO103-IniBaseCC!AF103,0)</f>
        <v>418107.17988622189</v>
      </c>
      <c r="BL101" s="600">
        <f>MAX((AdjBaseCC!AL$7+AdjBaseCC!AL$9)*IniBaseCC!CP103-IniBaseCC!AG103,0)</f>
        <v>0</v>
      </c>
      <c r="BM101" s="600">
        <f>MAX((AdjBaseCC!AM$7+AdjBaseCC!AM$9)*IniBaseCC!CQ103-IniBaseCC!AH103,0)</f>
        <v>0</v>
      </c>
      <c r="BN101" s="603">
        <f>MAX((AdjBaseCC!AN$7+AdjBaseCC!AN$9)*IniBaseCC!CR103-IniBaseCC!AI103,0)</f>
        <v>0</v>
      </c>
      <c r="BO101" s="600">
        <f>MAX((AdjBaseCC!AO$7+AdjBaseCC!AO$9)*IniBaseCC!CS103-IniBaseCC!AJ103,0)</f>
        <v>0</v>
      </c>
      <c r="BP101" s="600">
        <f>MAX((AdjBaseCC!AP$7+AdjBaseCC!AP$9)*IniBaseCC!CT103-IniBaseCC!AK103,0)</f>
        <v>0</v>
      </c>
      <c r="BQ101" s="600">
        <f>MAX((AdjBaseCC!AQ$7+AdjBaseCC!AQ$9)*IniBaseCC!CU103-IniBaseCC!AL103,0)</f>
        <v>0</v>
      </c>
      <c r="BR101" s="603">
        <f>IFERROR(BF101/SUM(BF$5:BF$182)*BR$4/IniBaseCC!CK103,0)</f>
        <v>3698.4108151897958</v>
      </c>
      <c r="BS101" s="600">
        <f>IFERROR(BG101/SUM(BG$5:BG$182)*BS$4/IniBaseCC!CL103,0)</f>
        <v>1786.0920942306868</v>
      </c>
      <c r="BT101" s="600">
        <f>IFERROR(BH101/SUM(BH$5:BH$182)*BT$4/IniBaseCC!CM103,0)</f>
        <v>2895.5953254890474</v>
      </c>
      <c r="BU101" s="600">
        <f>IFERROR(BI101/SUM(BI$5:BI$182)*BU$4/IniBaseCC!CN103,0)</f>
        <v>1331.5407459313617</v>
      </c>
      <c r="BV101" s="600">
        <f>IFERROR(BJ101/SUM(BJ$5:BJ$182)*BV$4/IniBaseCC!CO103,0)</f>
        <v>722.68928260120697</v>
      </c>
      <c r="BW101" s="600">
        <f>IFERROR(BK101/SUM(BK$5:BK$182)*BW$4/IniBaseCC!CP103,0)</f>
        <v>167.79139523638244</v>
      </c>
      <c r="BX101" s="600">
        <f>IFERROR(BL101/SUM(BL$5:BL$182)*BX$4/IniBaseCC!CQ103,0)</f>
        <v>0</v>
      </c>
      <c r="BY101" s="603">
        <f>IFERROR(BM101/SUM(BM$5:BM$182)*BY$4/IniBaseCC!CR103,0)</f>
        <v>0</v>
      </c>
      <c r="BZ101" s="600">
        <f>IFERROR(BN101/SUM(BN$5:BN$182)*BZ$4/IniBaseCC!CS103,0)</f>
        <v>0</v>
      </c>
      <c r="CA101" s="600">
        <f>IFERROR(BO101/SUM(BO$5:BO$182)*CA$4/IniBaseCC!CT103,0)</f>
        <v>0</v>
      </c>
      <c r="CB101" s="600">
        <f>IFERROR(BP101/SUM(BP$5:BP$182)*CB$4/IniBaseCC!CU103,0)</f>
        <v>0</v>
      </c>
      <c r="CC101" s="603">
        <f>(IniBaseCC!CW103+AT101)*P101</f>
        <v>18072.310078878538</v>
      </c>
      <c r="CD101" s="600">
        <f>((IniBaseCC!CX103+AU101)-(BR101/Q101))*Q101</f>
        <v>11819.926033778564</v>
      </c>
      <c r="CE101" s="600">
        <f>((IniBaseCC!CY103+AV101)-(BS101/R101))*R101</f>
        <v>9781.9377182572462</v>
      </c>
      <c r="CF101" s="600">
        <f>((IniBaseCC!CZ103+AW101)-(BT101/S101))*S101</f>
        <v>9104.4666894142829</v>
      </c>
      <c r="CG101" s="600">
        <f>((IniBaseCC!DA103+AX101)-(BU101/T101))*T101</f>
        <v>10346.291637248039</v>
      </c>
      <c r="CH101" s="600">
        <f>((IniBaseCC!DB103+AY101)-(BV101/U101))*U101</f>
        <v>11676.46662822761</v>
      </c>
      <c r="CI101" s="600">
        <f>((IniBaseCC!DC103+AZ101)-(BW101/V101))*V101</f>
        <v>14144.534044453811</v>
      </c>
      <c r="CJ101" s="601">
        <f>((IniBaseCC!DD103+BA101)-(BX101/W101))*W101</f>
        <v>18293.845443366634</v>
      </c>
      <c r="CK101" s="600">
        <f>((IniBaseCC!DE103+BB101)-(BY101/Y101))*Y101</f>
        <v>19801.256908872503</v>
      </c>
      <c r="CL101" s="600">
        <f>((IniBaseCC!DF103+BC101)-(BZ101/Z101))*Z101</f>
        <v>20060.934916454051</v>
      </c>
      <c r="CM101" s="600">
        <f>((IniBaseCC!DG103+BD101)-(CA101/AA101))*AA101</f>
        <v>20311.36288162693</v>
      </c>
      <c r="CN101" s="601">
        <f>((IniBaseCC!DH103+BE101)-(CB101/AB101))*AB101</f>
        <v>20553.026402030453</v>
      </c>
      <c r="CO101" s="600">
        <f>CC101*IniBaseCC!CJ103</f>
        <v>15560258.977914421</v>
      </c>
      <c r="CP101" s="600">
        <f>IniBaseCC!CJ103*CD101</f>
        <v>10176956.315083344</v>
      </c>
      <c r="CQ101" s="600">
        <f>IniBaseCC!CK103*CE101</f>
        <v>8246173.4964908585</v>
      </c>
      <c r="CR101" s="600">
        <f>IniBaseCC!CL103*CF101</f>
        <v>7848050.2862751121</v>
      </c>
      <c r="CS101" s="600">
        <f>IniBaseCC!CM103*CG101</f>
        <v>9218545.8487880025</v>
      </c>
      <c r="CT101" s="600">
        <f>IniBaseCC!CN103*CH101</f>
        <v>10216908.299699159</v>
      </c>
      <c r="CU101" s="600">
        <f>IniBaseCC!CO103*CI101</f>
        <v>12942248.650675237</v>
      </c>
      <c r="CV101" s="601">
        <f>IniBaseCC!CP103*CJ101</f>
        <v>12165407.219838811</v>
      </c>
      <c r="CW101" s="600">
        <f>IniBaseCC!CQ103*CK101</f>
        <v>14395513.772750311</v>
      </c>
      <c r="CX101" s="600">
        <f>IniBaseCC!CR103*CL101</f>
        <v>14853649.376272378</v>
      </c>
      <c r="CY101" s="600">
        <f>IniBaseCC!CS103*CM101</f>
        <v>15311784.979794448</v>
      </c>
      <c r="CZ101" s="600">
        <f>IniBaseCC!CT103*CN101</f>
        <v>15769920.583316512</v>
      </c>
      <c r="DA101" s="603">
        <f t="shared" si="27"/>
        <v>18072.310078878538</v>
      </c>
      <c r="DB101" s="600">
        <f t="shared" si="28"/>
        <v>11819.926033778564</v>
      </c>
      <c r="DC101" s="600">
        <f>IF(IniBaseCC!EI103&gt;IniBaseCC!EJ103,MIN((AdjBaseCC!DB101-(AdjBaseCC!$DG$1*(IniBaseCC!EI103-IniBaseCC!EJ103))),AdjBaseCC!CE101),MAX((AdjBaseCC!DB101-(AdjBaseCC!$DG$1*(IniBaseCC!EI103-IniBaseCC!EJ103))),AdjBaseCC!CE101))</f>
        <v>11829.045652921248</v>
      </c>
      <c r="DD101" s="600">
        <f>IF(IniBaseCC!EJ103&gt;IniBaseCC!EK103,MIN((AdjBaseCC!DC101-(AdjBaseCC!$DG$1*(IniBaseCC!EJ103-IniBaseCC!EK103))),AdjBaseCC!CF101),MAX((AdjBaseCC!DC101-(AdjBaseCC!$DG$1*(IniBaseCC!EJ103-IniBaseCC!EK103))),AdjBaseCC!CF101))</f>
        <v>11914.919771601632</v>
      </c>
      <c r="DE101" s="600">
        <f>IF(IniBaseCC!EK103&gt;IniBaseCC!EL103,MIN((AdjBaseCC!DD101-(AdjBaseCC!$DG$1*(IniBaseCC!EK103-IniBaseCC!EL103))),AdjBaseCC!CG101),MAX((AdjBaseCC!DD101-(AdjBaseCC!$DG$1*(IniBaseCC!EK103-IniBaseCC!EL103))),AdjBaseCC!CG101))</f>
        <v>10346.291637248039</v>
      </c>
      <c r="DF101" s="600">
        <f>IF(IniBaseCC!EL103&gt;IniBaseCC!EM103,MIN((AdjBaseCC!DE101-(AdjBaseCC!$DG$1*(IniBaseCC!EL103-IniBaseCC!EM103))),AdjBaseCC!CH101),MAX((AdjBaseCC!DE101-(AdjBaseCC!$DG$1*(IniBaseCC!EL103-IniBaseCC!EM103))),AdjBaseCC!CH101))</f>
        <v>11676.46662822761</v>
      </c>
      <c r="DG101" s="600">
        <f>IF(IniBaseCC!EM103&gt;IniBaseCC!EN103,MIN((AdjBaseCC!DF101-(AdjBaseCC!$DG$1*(IniBaseCC!EM103-IniBaseCC!EN103))),AdjBaseCC!CI101),MAX((AdjBaseCC!DF101-(AdjBaseCC!$DG$1*(IniBaseCC!EM103-IniBaseCC!EN103))),AdjBaseCC!CI101))</f>
        <v>14144.534044453811</v>
      </c>
      <c r="DH101" s="600">
        <f>IF(IniBaseCC!EN103&gt;IniBaseCC!EO103,MIN((AdjBaseCC!DG101-(AdjBaseCC!$DG$1*(IniBaseCC!EN103-IniBaseCC!EO103))),AdjBaseCC!CJ101),MAX((AdjBaseCC!DG101-(AdjBaseCC!$DG$1*(IniBaseCC!EN103-IniBaseCC!EO103))),AdjBaseCC!CJ101))</f>
        <v>18293.845443366634</v>
      </c>
      <c r="DI101" s="603">
        <f>IF(IniBaseCC!EO103&gt;IniBaseCC!EP103,MIN((AdjBaseCC!DH101-(AdjBaseCC!$DG$1*(IniBaseCC!EO103-IniBaseCC!EP103))),AdjBaseCC!CK101),MAX((AdjBaseCC!DH101-(AdjBaseCC!$DG$1*(IniBaseCC!EO103-IniBaseCC!EP103))),AdjBaseCC!CK101))</f>
        <v>19801.256908872503</v>
      </c>
      <c r="DJ101" s="600">
        <f>IF(IniBaseCC!EP103&gt;IniBaseCC!EQ103,MIN((AdjBaseCC!DI101-(AdjBaseCC!$DG$1*(IniBaseCC!EP103-IniBaseCC!EQ103))),AdjBaseCC!CL101),MAX((AdjBaseCC!DI101-(AdjBaseCC!$DG$1*(IniBaseCC!EP103-IniBaseCC!EQ103))),AdjBaseCC!CL101))</f>
        <v>20060.934916454051</v>
      </c>
      <c r="DK101" s="600">
        <f>IF(IniBaseCC!EQ103&gt;IniBaseCC!ER103,MIN((AdjBaseCC!DJ101-(AdjBaseCC!$DG$1*(IniBaseCC!EQ103-IniBaseCC!ER103))),AdjBaseCC!CM101),MAX((AdjBaseCC!DJ101-(AdjBaseCC!$DG$1*(IniBaseCC!EQ103-IniBaseCC!ER103))),AdjBaseCC!CM101))</f>
        <v>20311.36288162693</v>
      </c>
      <c r="DL101" s="600">
        <f>IF(IniBaseCC!ER103&gt;IniBaseCC!ES103,MIN((AdjBaseCC!DK101-(AdjBaseCC!$DG$1*(IniBaseCC!ER103-IniBaseCC!ES103))),AdjBaseCC!CN101),MAX((AdjBaseCC!DK101-(AdjBaseCC!$DG$1*(IniBaseCC!ER103-IniBaseCC!ES103))),AdjBaseCC!CN101))</f>
        <v>20553.026402030453</v>
      </c>
      <c r="DM101" s="603">
        <f>DA101*IniBaseCC!CJ103</f>
        <v>15560258.977914421</v>
      </c>
      <c r="DN101" s="600">
        <f>DB101*IniBaseCC!CJ103</f>
        <v>10176956.315083344</v>
      </c>
      <c r="DO101" s="600">
        <f>DC101*IniBaseCC!CK103</f>
        <v>9971885.4854126126</v>
      </c>
      <c r="DP101" s="600">
        <f>DD101*IniBaseCC!CL103</f>
        <v>10270660.843120607</v>
      </c>
      <c r="DQ101" s="600">
        <f>DE101*IniBaseCC!CM103</f>
        <v>9218545.8487880025</v>
      </c>
      <c r="DR101" s="600">
        <f>DF101*IniBaseCC!CN103</f>
        <v>10216908.299699159</v>
      </c>
      <c r="DS101" s="600">
        <f>DG101*IniBaseCC!CO103</f>
        <v>12942248.650675237</v>
      </c>
      <c r="DT101" s="600">
        <f>DH101*IniBaseCC!CP103</f>
        <v>12165407.219838811</v>
      </c>
      <c r="DU101" s="603">
        <f>DI101*IniBaseCC!CQ103</f>
        <v>14395513.772750311</v>
      </c>
      <c r="DV101" s="600">
        <f>DJ101*IniBaseCC!CR103</f>
        <v>14853649.376272378</v>
      </c>
      <c r="DW101" s="600">
        <f>DK101*IniBaseCC!CS103</f>
        <v>15311784.979794448</v>
      </c>
      <c r="DX101" s="601">
        <f>DL101*IniBaseCC!CT103</f>
        <v>15769920.583316512</v>
      </c>
      <c r="DZ101" s="60" t="s">
        <v>96</v>
      </c>
      <c r="EA101" s="68">
        <f t="shared" si="29"/>
        <v>0.45479262864793918</v>
      </c>
      <c r="EB101" s="373">
        <f>IFERROR(AdjBaseCC!CO101/IniBaseCC!AA103,"")</f>
        <v>0.84634714427669289</v>
      </c>
      <c r="EC101" s="373">
        <f>IFERROR(AdjBaseCC!CP101/IniBaseCC!AB103,"")</f>
        <v>0.56215898230742944</v>
      </c>
      <c r="ED101" s="373">
        <f>IFERROR(AdjBaseCC!CQ101/IniBaseCC!AC103,"")</f>
        <v>0.42291658581745573</v>
      </c>
      <c r="EE101" s="373">
        <f>IFERROR(AdjBaseCC!CR101/IniBaseCC!AD103,"")</f>
        <v>0.41614621518954242</v>
      </c>
      <c r="EF101" s="373">
        <f>IFERROR(AdjBaseCC!CS101/IniBaseCC!AE103,"")</f>
        <v>0.45336721281876213</v>
      </c>
      <c r="EG101" s="373">
        <f>IFERROR(AdjBaseCC!CT101/IniBaseCC!AF103,"")</f>
        <v>0.41937414710650622</v>
      </c>
      <c r="EH101" s="374">
        <f t="shared" si="30"/>
        <v>0.53810205472691464</v>
      </c>
      <c r="EI101" s="373">
        <f>IFERROR(CU101/IniBaseCC!AG103,"")</f>
        <v>0.57584837452878901</v>
      </c>
      <c r="EJ101" s="373">
        <f>IFERROR(CW101/IniBaseCC!AI103,"")</f>
        <v>0.52697449295492182</v>
      </c>
      <c r="EK101" s="373">
        <f>IFERROR(CX101/IniBaseCC!AJ103,"")</f>
        <v>0.52814443726083715</v>
      </c>
      <c r="EL101" s="373">
        <f>IFERROR(CY101/IniBaseCC!AK103,"")</f>
        <v>0.5292491187699917</v>
      </c>
      <c r="EM101" s="375">
        <f>IFERROR(CZ101/IniBaseCC!AL103,"")</f>
        <v>0.53029385012003338</v>
      </c>
      <c r="FH101" s="196"/>
    </row>
    <row r="102" spans="1:164" s="118" customFormat="1" x14ac:dyDescent="0.25">
      <c r="A102" s="107" t="s">
        <v>502</v>
      </c>
      <c r="B102" s="60" t="s">
        <v>97</v>
      </c>
      <c r="C102" s="157">
        <v>181.16514480000001</v>
      </c>
      <c r="D102" s="158">
        <v>175.44113089999999</v>
      </c>
      <c r="E102" s="158">
        <v>183.38714580000001</v>
      </c>
      <c r="F102" s="158">
        <v>173.3018979</v>
      </c>
      <c r="G102" s="158">
        <v>176.15683089999999</v>
      </c>
      <c r="H102" s="158">
        <v>177.06439370000001</v>
      </c>
      <c r="I102" s="158">
        <v>180.60170070000001</v>
      </c>
      <c r="J102" s="158">
        <v>175.62480793298397</v>
      </c>
      <c r="K102" s="158">
        <v>185.41807445619258</v>
      </c>
      <c r="L102" s="157">
        <f t="shared" ref="L102:N133" si="31">TREND($C102:$K102,$C$3:$K$3,L$3,TRUE)</f>
        <v>179.99743262021866</v>
      </c>
      <c r="M102" s="158">
        <f t="shared" si="31"/>
        <v>180.2600052089474</v>
      </c>
      <c r="N102" s="159">
        <f t="shared" si="31"/>
        <v>180.52257779767615</v>
      </c>
      <c r="O102" s="158"/>
      <c r="P102" s="564">
        <f>INDEX(EquitySolution!$V$13:$BT$173,ROW(98:98),(1+EquitySolution!$CB$12))</f>
        <v>0.86804751425672599</v>
      </c>
      <c r="Q102" s="69">
        <f>INDEX(EquitySolution!$V$13:$BT$173,ROW(98:98),(1+EquitySolution!$CB$12))</f>
        <v>0.86804751425672599</v>
      </c>
      <c r="R102" s="300">
        <f>INDEX(EquitySolution!$V$13:$BT$173,ROW(98:98),(1+EquitySolution!$CB$12)+2)</f>
        <v>0.90933564359536412</v>
      </c>
      <c r="S102" s="300">
        <f>INDEX(EquitySolution!$V$13:$BT$173,ROW(98:98),(1+EquitySolution!$CB$12)+3)</f>
        <v>0.91220023455665311</v>
      </c>
      <c r="T102" s="300">
        <f>INDEX(EquitySolution!$V$13:$BT$173,ROW(98:98),(1+EquitySolution!$CB$12)+4)</f>
        <v>0.90822364000980771</v>
      </c>
      <c r="U102" s="300">
        <f>INDEX(EquitySolution!$V$13:$BT$173,ROW(98:98),(1+EquitySolution!$CB$12)+5)</f>
        <v>0.91327081677796662</v>
      </c>
      <c r="V102" s="2">
        <f>INDEX(EquitySolution!$V$13:$BT$173,ROW(98:98),(1+EquitySolution!$CB$12)+6)</f>
        <v>0.91184206146573976</v>
      </c>
      <c r="W102" s="2">
        <f>INDEX(EquitySolution!$V$13:$BT$173,ROW(98:98),(1+EquitySolution!$CB$12)+6)</f>
        <v>0.91184206146573976</v>
      </c>
      <c r="X102" s="2">
        <f>INDEX(EquitySolution!$V$13:$BT$173,ROW(98:98),(1+EquitySolution!$CB$12)+6)</f>
        <v>0.91184206146573976</v>
      </c>
      <c r="Y102" s="567">
        <f>INDEX(EquitySolution!$V$13:$BT$173,ROW(98:98),(1+EquitySolution!$CB$12)+7)</f>
        <v>0.91138787036154234</v>
      </c>
      <c r="Z102" s="372">
        <f>INDEX(EquitySolution!$V$13:$BT$173,ROW(98:98),(1+EquitySolution!$CB$12)+8)</f>
        <v>0.90961762000287283</v>
      </c>
      <c r="AA102" s="372">
        <f>INDEX(EquitySolution!$V$13:$BT$173,ROW(98:98),(1+EquitySolution!$CB$12)+9)</f>
        <v>0.91124535843688337</v>
      </c>
      <c r="AB102" s="371">
        <f>INDEX(EquitySolution!$V$13:$BT$173,ROW(98:98),(1+EquitySolution!$CB$12)+10)</f>
        <v>0.90720725885260056</v>
      </c>
      <c r="AS102" s="60" t="s">
        <v>97</v>
      </c>
      <c r="AT102" s="600">
        <v>0</v>
      </c>
      <c r="AU102" s="600">
        <f>MAX(-(AdjBaseCC!$BU$1),(IniBaseCC!DW104-AF$9+IniBaseCC!DK104-AdjBaseCC!AF$7))</f>
        <v>-4000</v>
      </c>
      <c r="AV102" s="600">
        <f>MAX(-(AdjBaseCC!$BU$1),(IniBaseCC!DX104-AG$9+IniBaseCC!DL104-AdjBaseCC!AG$7))</f>
        <v>-4000</v>
      </c>
      <c r="AW102" s="600">
        <f>MAX(-(AdjBaseCC!$BU$1),(IniBaseCC!DY104-AH$9+IniBaseCC!DM104-AdjBaseCC!AH$7))</f>
        <v>-4000</v>
      </c>
      <c r="AX102" s="600">
        <f>MAX(-(AdjBaseCC!$BU$1),(IniBaseCC!DZ104-AI$9+IniBaseCC!DN104-AdjBaseCC!AI$7))</f>
        <v>-4000</v>
      </c>
      <c r="AY102" s="600">
        <f>MAX(-(AdjBaseCC!$BU$1),(IniBaseCC!EA104-AJ$9+IniBaseCC!DO104-AdjBaseCC!AJ$7))</f>
        <v>-4000</v>
      </c>
      <c r="AZ102" s="600">
        <f>MAX(-(AdjBaseCC!$BU$1),(IniBaseCC!EB104-AK$9+IniBaseCC!DP104-AdjBaseCC!AK$7))</f>
        <v>-4000</v>
      </c>
      <c r="BA102" s="601">
        <f>MAX(-(AdjBaseCC!$BU$1),(IniBaseCC!EC104-AL$9+IniBaseCC!DQ104-AdjBaseCC!AL$7))</f>
        <v>-4000</v>
      </c>
      <c r="BB102" s="600">
        <f>MAX(-(AdjBaseCC!$BU$1),(IniBaseCC!ED104-AM$9+IniBaseCC!DR104-AdjBaseCC!AM$7))</f>
        <v>-4000</v>
      </c>
      <c r="BC102" s="600">
        <f>MAX(-(AdjBaseCC!$BU$1),(IniBaseCC!EE104-AN$9+IniBaseCC!DS104-AdjBaseCC!AN$7))</f>
        <v>-4000</v>
      </c>
      <c r="BD102" s="600">
        <f>MAX(-(AdjBaseCC!$BU$1),(IniBaseCC!EF104-AO$9+IniBaseCC!DT104-AdjBaseCC!AO$7))</f>
        <v>-4000</v>
      </c>
      <c r="BE102" s="601">
        <f>MAX(-(AdjBaseCC!$BU$1),(IniBaseCC!EG104-AP$9+IniBaseCC!DU104-AdjBaseCC!AP$7))</f>
        <v>-4000</v>
      </c>
      <c r="BF102" s="600">
        <f>MAX((AdjBaseCC!AF$7+AdjBaseCC!AF$9)*IniBaseCC!CJ104-IniBaseCC!AA104,0)</f>
        <v>0</v>
      </c>
      <c r="BG102" s="600">
        <f>MAX((AdjBaseCC!AG$7+AdjBaseCC!AG$9)*IniBaseCC!CK104-IniBaseCC!AB104,0)</f>
        <v>0</v>
      </c>
      <c r="BH102" s="600">
        <f>MAX((AdjBaseCC!AH$7+AdjBaseCC!AH$9)*IniBaseCC!CL104-IniBaseCC!AC104,0)</f>
        <v>0</v>
      </c>
      <c r="BI102" s="600">
        <f>MAX((AdjBaseCC!AI$7+AdjBaseCC!AI$9)*IniBaseCC!CM104-IniBaseCC!AD104,0)</f>
        <v>0</v>
      </c>
      <c r="BJ102" s="600">
        <f>MAX((AdjBaseCC!AJ$7+AdjBaseCC!AJ$9)*IniBaseCC!CN104-IniBaseCC!AE104,0)</f>
        <v>0</v>
      </c>
      <c r="BK102" s="600">
        <f>MAX((AdjBaseCC!AK$7+AdjBaseCC!AK$9)*IniBaseCC!CO104-IniBaseCC!AF104,0)</f>
        <v>0</v>
      </c>
      <c r="BL102" s="600">
        <f>MAX((AdjBaseCC!AL$7+AdjBaseCC!AL$9)*IniBaseCC!CP104-IniBaseCC!AG104,0)</f>
        <v>0</v>
      </c>
      <c r="BM102" s="600">
        <f>MAX((AdjBaseCC!AM$7+AdjBaseCC!AM$9)*IniBaseCC!CQ104-IniBaseCC!AH104,0)</f>
        <v>0</v>
      </c>
      <c r="BN102" s="603">
        <f>MAX((AdjBaseCC!AN$7+AdjBaseCC!AN$9)*IniBaseCC!CR104-IniBaseCC!AI104,0)</f>
        <v>0</v>
      </c>
      <c r="BO102" s="600">
        <f>MAX((AdjBaseCC!AO$7+AdjBaseCC!AO$9)*IniBaseCC!CS104-IniBaseCC!AJ104,0)</f>
        <v>0</v>
      </c>
      <c r="BP102" s="600">
        <f>MAX((AdjBaseCC!AP$7+AdjBaseCC!AP$9)*IniBaseCC!CT104-IniBaseCC!AK104,0)</f>
        <v>0</v>
      </c>
      <c r="BQ102" s="600">
        <f>MAX((AdjBaseCC!AQ$7+AdjBaseCC!AQ$9)*IniBaseCC!CU104-IniBaseCC!AL104,0)</f>
        <v>0</v>
      </c>
      <c r="BR102" s="603">
        <f>IFERROR(BF102/SUM(BF$5:BF$182)*BR$4/IniBaseCC!CK104,0)</f>
        <v>0</v>
      </c>
      <c r="BS102" s="600">
        <f>IFERROR(BG102/SUM(BG$5:BG$182)*BS$4/IniBaseCC!CL104,0)</f>
        <v>0</v>
      </c>
      <c r="BT102" s="600">
        <f>IFERROR(BH102/SUM(BH$5:BH$182)*BT$4/IniBaseCC!CM104,0)</f>
        <v>0</v>
      </c>
      <c r="BU102" s="600">
        <f>IFERROR(BI102/SUM(BI$5:BI$182)*BU$4/IniBaseCC!CN104,0)</f>
        <v>0</v>
      </c>
      <c r="BV102" s="600">
        <f>IFERROR(BJ102/SUM(BJ$5:BJ$182)*BV$4/IniBaseCC!CO104,0)</f>
        <v>0</v>
      </c>
      <c r="BW102" s="600">
        <f>IFERROR(BK102/SUM(BK$5:BK$182)*BW$4/IniBaseCC!CP104,0)</f>
        <v>0</v>
      </c>
      <c r="BX102" s="600">
        <f>IFERROR(BL102/SUM(BL$5:BL$182)*BX$4/IniBaseCC!CQ104,0)</f>
        <v>0</v>
      </c>
      <c r="BY102" s="603">
        <f>IFERROR(BM102/SUM(BM$5:BM$182)*BY$4/IniBaseCC!CR104,0)</f>
        <v>0</v>
      </c>
      <c r="BZ102" s="600">
        <f>IFERROR(BN102/SUM(BN$5:BN$182)*BZ$4/IniBaseCC!CS104,0)</f>
        <v>0</v>
      </c>
      <c r="CA102" s="600">
        <f>IFERROR(BO102/SUM(BO$5:BO$182)*CA$4/IniBaseCC!CT104,0)</f>
        <v>0</v>
      </c>
      <c r="CB102" s="600">
        <f>IFERROR(BP102/SUM(BP$5:BP$182)*CB$4/IniBaseCC!CU104,0)</f>
        <v>0</v>
      </c>
      <c r="CC102" s="603">
        <f>(IniBaseCC!CW104+AT102)*P102</f>
        <v>20783.34568656392</v>
      </c>
      <c r="CD102" s="600">
        <f>((IniBaseCC!CX104+AU102)-(BR102/Q102))*Q102</f>
        <v>17311.155629537014</v>
      </c>
      <c r="CE102" s="600">
        <f>((IniBaseCC!CY104+AV102)-(BS102/R102))*R102</f>
        <v>19125.8578812165</v>
      </c>
      <c r="CF102" s="600">
        <f>((IniBaseCC!CZ104+AW102)-(BT102/S102))*S102</f>
        <v>19289.64639901742</v>
      </c>
      <c r="CG102" s="600">
        <f>((IniBaseCC!DA104+AX102)-(BU102/T102))*T102</f>
        <v>19283.788062682914</v>
      </c>
      <c r="CH102" s="600">
        <f>((IniBaseCC!DB104+AY102)-(BV102/U102))*U102</f>
        <v>20135.906490571404</v>
      </c>
      <c r="CI102" s="600">
        <f>((IniBaseCC!DC104+AZ102)-(BW102/V102))*V102</f>
        <v>20497.623799873985</v>
      </c>
      <c r="CJ102" s="601">
        <f>((IniBaseCC!DD104+BA102)-(BX102/W102))*W102</f>
        <v>20909.943170702394</v>
      </c>
      <c r="CK102" s="600">
        <f>((IniBaseCC!DE104+BB102)-(BY102/Y102))*Y102</f>
        <v>21099.531968853025</v>
      </c>
      <c r="CL102" s="600">
        <f>((IniBaseCC!DF104+BC102)-(BZ102/Z102))*Z102</f>
        <v>21398.148665656092</v>
      </c>
      <c r="CM102" s="600">
        <f>((IniBaseCC!DG104+BD102)-(CA102/AA102))*AA102</f>
        <v>21764.528981821397</v>
      </c>
      <c r="CN102" s="601">
        <f>((IniBaseCC!DH104+BE102)-(CB102/AB102))*AB102</f>
        <v>21983.28491441573</v>
      </c>
      <c r="CO102" s="600">
        <f>CC102*IniBaseCC!CJ104</f>
        <v>0</v>
      </c>
      <c r="CP102" s="600">
        <f>IniBaseCC!CJ104*CD102</f>
        <v>0</v>
      </c>
      <c r="CQ102" s="600">
        <f>IniBaseCC!CK104*CE102</f>
        <v>0</v>
      </c>
      <c r="CR102" s="600">
        <f>IniBaseCC!CL104*CF102</f>
        <v>0</v>
      </c>
      <c r="CS102" s="600">
        <f>IniBaseCC!CM104*CG102</f>
        <v>0</v>
      </c>
      <c r="CT102" s="600">
        <f>IniBaseCC!CN104*CH102</f>
        <v>0</v>
      </c>
      <c r="CU102" s="600">
        <f>IniBaseCC!CO104*CI102</f>
        <v>0</v>
      </c>
      <c r="CV102" s="601">
        <f>IniBaseCC!CP104*CJ102</f>
        <v>0</v>
      </c>
      <c r="CW102" s="600">
        <f>IniBaseCC!CQ104*CK102</f>
        <v>0</v>
      </c>
      <c r="CX102" s="600">
        <f>IniBaseCC!CR104*CL102</f>
        <v>0</v>
      </c>
      <c r="CY102" s="600">
        <f>IniBaseCC!CS104*CM102</f>
        <v>0</v>
      </c>
      <c r="CZ102" s="600">
        <f>IniBaseCC!CT104*CN102</f>
        <v>0</v>
      </c>
      <c r="DA102" s="603">
        <f t="shared" si="27"/>
        <v>20783.34568656392</v>
      </c>
      <c r="DB102" s="600">
        <f t="shared" si="28"/>
        <v>17311.155629537014</v>
      </c>
      <c r="DC102" s="600">
        <f>IF(IniBaseCC!EI104&gt;IniBaseCC!EJ104,MIN((AdjBaseCC!DB102-(AdjBaseCC!$DG$1*(IniBaseCC!EI104-IniBaseCC!EJ104))),AdjBaseCC!CE102),MAX((AdjBaseCC!DB102-(AdjBaseCC!$DG$1*(IniBaseCC!EI104-IniBaseCC!EJ104))),AdjBaseCC!CE102))</f>
        <v>19125.8578812165</v>
      </c>
      <c r="DD102" s="600">
        <f>IF(IniBaseCC!EJ104&gt;IniBaseCC!EK104,MIN((AdjBaseCC!DC102-(AdjBaseCC!$DG$1*(IniBaseCC!EJ104-IniBaseCC!EK104))),AdjBaseCC!CF102),MAX((AdjBaseCC!DC102-(AdjBaseCC!$DG$1*(IniBaseCC!EJ104-IniBaseCC!EK104))),AdjBaseCC!CF102))</f>
        <v>19289.64639901742</v>
      </c>
      <c r="DE102" s="600">
        <f>IF(IniBaseCC!EK104&gt;IniBaseCC!EL104,MIN((AdjBaseCC!DD102-(AdjBaseCC!$DG$1*(IniBaseCC!EK104-IniBaseCC!EL104))),AdjBaseCC!CG102),MAX((AdjBaseCC!DD102-(AdjBaseCC!$DG$1*(IniBaseCC!EK104-IniBaseCC!EL104))),AdjBaseCC!CG102))</f>
        <v>19289.64639901742</v>
      </c>
      <c r="DF102" s="600">
        <f>IF(IniBaseCC!EL104&gt;IniBaseCC!EM104,MIN((AdjBaseCC!DE102-(AdjBaseCC!$DG$1*(IniBaseCC!EL104-IniBaseCC!EM104))),AdjBaseCC!CH102),MAX((AdjBaseCC!DE102-(AdjBaseCC!$DG$1*(IniBaseCC!EL104-IniBaseCC!EM104))),AdjBaseCC!CH102))</f>
        <v>20135.906490571404</v>
      </c>
      <c r="DG102" s="600">
        <f>IF(IniBaseCC!EM104&gt;IniBaseCC!EN104,MIN((AdjBaseCC!DF102-(AdjBaseCC!$DG$1*(IniBaseCC!EM104-IniBaseCC!EN104))),AdjBaseCC!CI102),MAX((AdjBaseCC!DF102-(AdjBaseCC!$DG$1*(IniBaseCC!EM104-IniBaseCC!EN104))),AdjBaseCC!CI102))</f>
        <v>20497.623799873985</v>
      </c>
      <c r="DH102" s="600">
        <f>IF(IniBaseCC!EN104&gt;IniBaseCC!EO104,MIN((AdjBaseCC!DG102-(AdjBaseCC!$DG$1*(IniBaseCC!EN104-IniBaseCC!EO104))),AdjBaseCC!CJ102),MAX((AdjBaseCC!DG102-(AdjBaseCC!$DG$1*(IniBaseCC!EN104-IniBaseCC!EO104))),AdjBaseCC!CJ102))</f>
        <v>20909.943170702394</v>
      </c>
      <c r="DI102" s="603">
        <f>IF(IniBaseCC!EO104&gt;IniBaseCC!EP104,MIN((AdjBaseCC!DH102-(AdjBaseCC!$DG$1*(IniBaseCC!EO104-IniBaseCC!EP104))),AdjBaseCC!CK102),MAX((AdjBaseCC!DH102-(AdjBaseCC!$DG$1*(IniBaseCC!EO104-IniBaseCC!EP104))),AdjBaseCC!CK102))</f>
        <v>21099.531968853025</v>
      </c>
      <c r="DJ102" s="600">
        <f>IF(IniBaseCC!EP104&gt;IniBaseCC!EQ104,MIN((AdjBaseCC!DI102-(AdjBaseCC!$DG$1*(IniBaseCC!EP104-IniBaseCC!EQ104))),AdjBaseCC!CL102),MAX((AdjBaseCC!DI102-(AdjBaseCC!$DG$1*(IniBaseCC!EP104-IniBaseCC!EQ104))),AdjBaseCC!CL102))</f>
        <v>21398.148665656092</v>
      </c>
      <c r="DK102" s="600">
        <f>IF(IniBaseCC!EQ104&gt;IniBaseCC!ER104,MIN((AdjBaseCC!DJ102-(AdjBaseCC!$DG$1*(IniBaseCC!EQ104-IniBaseCC!ER104))),AdjBaseCC!CM102),MAX((AdjBaseCC!DJ102-(AdjBaseCC!$DG$1*(IniBaseCC!EQ104-IniBaseCC!ER104))),AdjBaseCC!CM102))</f>
        <v>21764.528981821397</v>
      </c>
      <c r="DL102" s="600">
        <f>IF(IniBaseCC!ER104&gt;IniBaseCC!ES104,MIN((AdjBaseCC!DK102-(AdjBaseCC!$DG$1*(IniBaseCC!ER104-IniBaseCC!ES104))),AdjBaseCC!CN102),MAX((AdjBaseCC!DK102-(AdjBaseCC!$DG$1*(IniBaseCC!ER104-IniBaseCC!ES104))),AdjBaseCC!CN102))</f>
        <v>21983.28491441573</v>
      </c>
      <c r="DM102" s="603">
        <f>DA102*IniBaseCC!CJ104</f>
        <v>0</v>
      </c>
      <c r="DN102" s="600">
        <f>DB102*IniBaseCC!CJ104</f>
        <v>0</v>
      </c>
      <c r="DO102" s="600">
        <f>DC102*IniBaseCC!CK104</f>
        <v>0</v>
      </c>
      <c r="DP102" s="600">
        <f>DD102*IniBaseCC!CL104</f>
        <v>0</v>
      </c>
      <c r="DQ102" s="600">
        <f>DE102*IniBaseCC!CM104</f>
        <v>0</v>
      </c>
      <c r="DR102" s="600">
        <f>DF102*IniBaseCC!CN104</f>
        <v>0</v>
      </c>
      <c r="DS102" s="600">
        <f>DG102*IniBaseCC!CO104</f>
        <v>0</v>
      </c>
      <c r="DT102" s="600">
        <f>DH102*IniBaseCC!CP104</f>
        <v>0</v>
      </c>
      <c r="DU102" s="603">
        <f>DI102*IniBaseCC!CQ104</f>
        <v>0</v>
      </c>
      <c r="DV102" s="600">
        <f>DJ102*IniBaseCC!CR104</f>
        <v>0</v>
      </c>
      <c r="DW102" s="600">
        <f>DK102*IniBaseCC!CS104</f>
        <v>0</v>
      </c>
      <c r="DX102" s="601">
        <f>DL102*IniBaseCC!CT104</f>
        <v>0</v>
      </c>
      <c r="DZ102" s="60" t="s">
        <v>97</v>
      </c>
      <c r="EA102" s="68" t="str">
        <f t="shared" si="29"/>
        <v/>
      </c>
      <c r="EB102" s="373" t="str">
        <f>IFERROR(AdjBaseCC!CO102/IniBaseCC!AA104,"")</f>
        <v/>
      </c>
      <c r="EC102" s="373" t="str">
        <f>IFERROR(AdjBaseCC!CP102/IniBaseCC!AB104,"")</f>
        <v/>
      </c>
      <c r="ED102" s="373" t="str">
        <f>IFERROR(AdjBaseCC!CQ102/IniBaseCC!AC104,"")</f>
        <v/>
      </c>
      <c r="EE102" s="373" t="str">
        <f>IFERROR(AdjBaseCC!CR102/IniBaseCC!AD104,"")</f>
        <v/>
      </c>
      <c r="EF102" s="373" t="str">
        <f>IFERROR(AdjBaseCC!CS102/IniBaseCC!AE104,"")</f>
        <v/>
      </c>
      <c r="EG102" s="373" t="str">
        <f>IFERROR(AdjBaseCC!CT102/IniBaseCC!AF104,"")</f>
        <v/>
      </c>
      <c r="EH102" s="374" t="str">
        <f t="shared" si="30"/>
        <v/>
      </c>
      <c r="EI102" s="373" t="str">
        <f>IFERROR(CU102/IniBaseCC!AG104,"")</f>
        <v/>
      </c>
      <c r="EJ102" s="373" t="str">
        <f>IFERROR(CW102/IniBaseCC!AI104,"")</f>
        <v/>
      </c>
      <c r="EK102" s="373" t="str">
        <f>IFERROR(CX102/IniBaseCC!AJ104,"")</f>
        <v/>
      </c>
      <c r="EL102" s="373" t="str">
        <f>IFERROR(CY102/IniBaseCC!AK104,"")</f>
        <v/>
      </c>
      <c r="EM102" s="375" t="str">
        <f>IFERROR(CZ102/IniBaseCC!AL104,"")</f>
        <v/>
      </c>
      <c r="FH102" s="196"/>
    </row>
    <row r="103" spans="1:164" s="118" customFormat="1" x14ac:dyDescent="0.25">
      <c r="A103" s="107">
        <v>106</v>
      </c>
      <c r="B103" s="60" t="s">
        <v>98</v>
      </c>
      <c r="C103" s="157">
        <v>198.1975233</v>
      </c>
      <c r="D103" s="158">
        <v>197.99785840000001</v>
      </c>
      <c r="E103" s="158">
        <v>204.41723579999999</v>
      </c>
      <c r="F103" s="158">
        <v>184.94423739999999</v>
      </c>
      <c r="G103" s="158">
        <v>184.3438587</v>
      </c>
      <c r="H103" s="158">
        <v>181.82776809999999</v>
      </c>
      <c r="I103" s="158">
        <v>184.10404070000001</v>
      </c>
      <c r="J103" s="158">
        <v>187.09752729331314</v>
      </c>
      <c r="K103" s="158">
        <v>193.2786106428907</v>
      </c>
      <c r="L103" s="157">
        <f t="shared" si="31"/>
        <v>182.67989252775851</v>
      </c>
      <c r="M103" s="158">
        <f t="shared" si="31"/>
        <v>181.07790080361701</v>
      </c>
      <c r="N103" s="159">
        <f t="shared" si="31"/>
        <v>179.47590907947551</v>
      </c>
      <c r="O103" s="158"/>
      <c r="P103" s="564">
        <f>INDEX(EquitySolution!$V$13:$BT$173,ROW(99:99),(1+EquitySolution!$CB$12))</f>
        <v>0.87520092821946649</v>
      </c>
      <c r="Q103" s="69">
        <f>INDEX(EquitySolution!$V$13:$BT$173,ROW(99:99),(1+EquitySolution!$CB$12))</f>
        <v>0.87520092821946649</v>
      </c>
      <c r="R103" s="300">
        <f>INDEX(EquitySolution!$V$13:$BT$173,ROW(99:99),(1+EquitySolution!$CB$12)+2)</f>
        <v>0.90081176536013619</v>
      </c>
      <c r="S103" s="300">
        <f>INDEX(EquitySolution!$V$13:$BT$173,ROW(99:99),(1+EquitySolution!$CB$12)+3)</f>
        <v>0.90091168794554888</v>
      </c>
      <c r="T103" s="300">
        <f>INDEX(EquitySolution!$V$13:$BT$173,ROW(99:99),(1+EquitySolution!$CB$12)+4)</f>
        <v>0.89769910132392261</v>
      </c>
      <c r="U103" s="300">
        <f>INDEX(EquitySolution!$V$13:$BT$173,ROW(99:99),(1+EquitySolution!$CB$12)+5)</f>
        <v>0.90744439128658938</v>
      </c>
      <c r="V103" s="2">
        <f>INDEX(EquitySolution!$V$13:$BT$173,ROW(99:99),(1+EquitySolution!$CB$12)+6)</f>
        <v>0.90774485166761154</v>
      </c>
      <c r="W103" s="2">
        <f>INDEX(EquitySolution!$V$13:$BT$173,ROW(99:99),(1+EquitySolution!$CB$12)+6)</f>
        <v>0.90774485166761154</v>
      </c>
      <c r="X103" s="2">
        <f>INDEX(EquitySolution!$V$13:$BT$173,ROW(99:99),(1+EquitySolution!$CB$12)+6)</f>
        <v>0.90774485166761154</v>
      </c>
      <c r="Y103" s="567">
        <f>INDEX(EquitySolution!$V$13:$BT$173,ROW(99:99),(1+EquitySolution!$CB$12)+7)</f>
        <v>0.90900403281504805</v>
      </c>
      <c r="Z103" s="372">
        <f>INDEX(EquitySolution!$V$13:$BT$173,ROW(99:99),(1+EquitySolution!$CB$12)+8)</f>
        <v>0.90786486892947638</v>
      </c>
      <c r="AA103" s="372">
        <f>INDEX(EquitySolution!$V$13:$BT$173,ROW(99:99),(1+EquitySolution!$CB$12)+9)</f>
        <v>0.91126720715986287</v>
      </c>
      <c r="AB103" s="371">
        <f>INDEX(EquitySolution!$V$13:$BT$173,ROW(99:99),(1+EquitySolution!$CB$12)+10)</f>
        <v>0.90327344225035566</v>
      </c>
      <c r="AS103" s="60" t="s">
        <v>98</v>
      </c>
      <c r="AT103" s="600">
        <v>0</v>
      </c>
      <c r="AU103" s="600">
        <f>MAX(-(AdjBaseCC!$BU$1),(IniBaseCC!DW105-AF$9+IniBaseCC!DK105-AdjBaseCC!AF$7))</f>
        <v>2006.845307438477</v>
      </c>
      <c r="AV103" s="600">
        <f>MAX(-(AdjBaseCC!$BU$1),(IniBaseCC!DX105-AG$9+IniBaseCC!DL105-AdjBaseCC!AG$7))</f>
        <v>514.90348303568999</v>
      </c>
      <c r="AW103" s="600">
        <f>MAX(-(AdjBaseCC!$BU$1),(IniBaseCC!DY105-AH$9+IniBaseCC!DM105-AdjBaseCC!AH$7))</f>
        <v>-960.18320856921764</v>
      </c>
      <c r="AX103" s="600">
        <f>MAX(-(AdjBaseCC!$BU$1),(IniBaseCC!DZ105-AI$9+IniBaseCC!DN105-AdjBaseCC!AI$7))</f>
        <v>-2251.5911915634501</v>
      </c>
      <c r="AY103" s="600">
        <f>MAX(-(AdjBaseCC!$BU$1),(IniBaseCC!EA105-AJ$9+IniBaseCC!DO105-AdjBaseCC!AJ$7))</f>
        <v>-2694.3733227611124</v>
      </c>
      <c r="AZ103" s="600">
        <f>MAX(-(AdjBaseCC!$BU$1),(IniBaseCC!EB105-AK$9+IniBaseCC!DP105-AdjBaseCC!AK$7))</f>
        <v>-14.847207608304416</v>
      </c>
      <c r="BA103" s="601">
        <f>MAX(-(AdjBaseCC!$BU$1),(IniBaseCC!EC105-AL$9+IniBaseCC!DQ105-AdjBaseCC!AL$7))</f>
        <v>2740.4769224368038</v>
      </c>
      <c r="BB103" s="600">
        <f>MAX(-(AdjBaseCC!$BU$1),(IniBaseCC!ED105-AM$9+IniBaseCC!DR105-AdjBaseCC!AM$7))</f>
        <v>2949.9697343463722</v>
      </c>
      <c r="BC103" s="600">
        <f>MAX(-(AdjBaseCC!$BU$1),(IniBaseCC!EE105-AN$9+IniBaseCC!DS105-AdjBaseCC!AN$7))</f>
        <v>2982.0814171401071</v>
      </c>
      <c r="BD103" s="600">
        <f>MAX(-(AdjBaseCC!$BU$1),(IniBaseCC!EF105-AO$9+IniBaseCC!DT105-AdjBaseCC!AO$7))</f>
        <v>3013.0492432383307</v>
      </c>
      <c r="BE103" s="601">
        <f>MAX(-(AdjBaseCC!$BU$1),(IniBaseCC!EG105-AP$9+IniBaseCC!DU105-AdjBaseCC!AP$7))</f>
        <v>3042.9332614587929</v>
      </c>
      <c r="BF103" s="600">
        <f>MAX((AdjBaseCC!AF$7+AdjBaseCC!AF$9)*IniBaseCC!CJ105-IniBaseCC!AA105,0)</f>
        <v>0</v>
      </c>
      <c r="BG103" s="600">
        <f>MAX((AdjBaseCC!AG$7+AdjBaseCC!AG$9)*IniBaseCC!CK105-IniBaseCC!AB105,0)</f>
        <v>0</v>
      </c>
      <c r="BH103" s="600">
        <f>MAX((AdjBaseCC!AH$7+AdjBaseCC!AH$9)*IniBaseCC!CL105-IniBaseCC!AC105,0)</f>
        <v>177633.89358530473</v>
      </c>
      <c r="BI103" s="600">
        <f>MAX((AdjBaseCC!AI$7+AdjBaseCC!AI$9)*IniBaseCC!CM105-IniBaseCC!AD105,0)</f>
        <v>461576.19427050743</v>
      </c>
      <c r="BJ103" s="600">
        <f>MAX((AdjBaseCC!AJ$7+AdjBaseCC!AJ$9)*IniBaseCC!CN105-IniBaseCC!AE105,0)</f>
        <v>565818.39777983353</v>
      </c>
      <c r="BK103" s="600">
        <f>MAX((AdjBaseCC!AK$7+AdjBaseCC!AK$9)*IniBaseCC!CO105-IniBaseCC!AF105,0)</f>
        <v>2954.5943140527233</v>
      </c>
      <c r="BL103" s="600">
        <f>MAX((AdjBaseCC!AL$7+AdjBaseCC!AL$9)*IniBaseCC!CP105-IniBaseCC!AG105,0)</f>
        <v>0</v>
      </c>
      <c r="BM103" s="600">
        <f>MAX((AdjBaseCC!AM$7+AdjBaseCC!AM$9)*IniBaseCC!CQ105-IniBaseCC!AH105,0)</f>
        <v>0</v>
      </c>
      <c r="BN103" s="603">
        <f>MAX((AdjBaseCC!AN$7+AdjBaseCC!AN$9)*IniBaseCC!CR105-IniBaseCC!AI105,0)</f>
        <v>0</v>
      </c>
      <c r="BO103" s="600">
        <f>MAX((AdjBaseCC!AO$7+AdjBaseCC!AO$9)*IniBaseCC!CS105-IniBaseCC!AJ105,0)</f>
        <v>0</v>
      </c>
      <c r="BP103" s="600">
        <f>MAX((AdjBaseCC!AP$7+AdjBaseCC!AP$9)*IniBaseCC!CT105-IniBaseCC!AK105,0)</f>
        <v>0</v>
      </c>
      <c r="BQ103" s="600">
        <f>MAX((AdjBaseCC!AQ$7+AdjBaseCC!AQ$9)*IniBaseCC!CU105-IniBaseCC!AL105,0)</f>
        <v>0</v>
      </c>
      <c r="BR103" s="603">
        <f>IFERROR(BF103/SUM(BF$5:BF$182)*BR$4/IniBaseCC!CK105,0)</f>
        <v>0</v>
      </c>
      <c r="BS103" s="600">
        <f>IFERROR(BG103/SUM(BG$5:BG$182)*BS$4/IniBaseCC!CL105,0)</f>
        <v>0</v>
      </c>
      <c r="BT103" s="600">
        <f>IFERROR(BH103/SUM(BH$5:BH$182)*BT$4/IniBaseCC!CM105,0)</f>
        <v>779.28833131740248</v>
      </c>
      <c r="BU103" s="600">
        <f>IFERROR(BI103/SUM(BI$5:BI$182)*BU$4/IniBaseCC!CN105,0)</f>
        <v>598.51056424380272</v>
      </c>
      <c r="BV103" s="600">
        <f>IFERROR(BJ103/SUM(BJ$5:BJ$182)*BV$4/IniBaseCC!CO105,0)</f>
        <v>613.19623013024648</v>
      </c>
      <c r="BW103" s="600">
        <f>IFERROR(BK103/SUM(BK$5:BK$182)*BW$4/IniBaseCC!CP105,0)</f>
        <v>4.4050265660324159</v>
      </c>
      <c r="BX103" s="600">
        <f>IFERROR(BL103/SUM(BL$5:BL$182)*BX$4/IniBaseCC!CQ105,0)</f>
        <v>0</v>
      </c>
      <c r="BY103" s="603">
        <f>IFERROR(BM103/SUM(BM$5:BM$182)*BY$4/IniBaseCC!CR105,0)</f>
        <v>0</v>
      </c>
      <c r="BZ103" s="600">
        <f>IFERROR(BN103/SUM(BN$5:BN$182)*BZ$4/IniBaseCC!CS105,0)</f>
        <v>0</v>
      </c>
      <c r="CA103" s="600">
        <f>IFERROR(BO103/SUM(BO$5:BO$182)*CA$4/IniBaseCC!CT105,0)</f>
        <v>0</v>
      </c>
      <c r="CB103" s="600">
        <f>IFERROR(BP103/SUM(BP$5:BP$182)*CB$4/IniBaseCC!CU105,0)</f>
        <v>0</v>
      </c>
      <c r="CC103" s="603">
        <f>(IniBaseCC!CW105+AT103)*P103</f>
        <v>20954.617273412514</v>
      </c>
      <c r="CD103" s="600">
        <f>((IniBaseCC!CX105+AU103)-(BR103/Q103))*Q103</f>
        <v>22711.010149275553</v>
      </c>
      <c r="CE103" s="600">
        <f>((IniBaseCC!CY105+AV103)-(BS103/R103))*R103</f>
        <v>23013.655189940262</v>
      </c>
      <c r="CF103" s="600">
        <f>((IniBaseCC!CZ105+AW103)-(BT103/S103))*S103</f>
        <v>21010.253717196487</v>
      </c>
      <c r="CG103" s="600">
        <f>((IniBaseCC!DA105+AX103)-(BU103/T103))*T103</f>
        <v>20031.361062366606</v>
      </c>
      <c r="CH103" s="600">
        <f>((IniBaseCC!DB105+AY103)-(BV103/U103))*U103</f>
        <v>20579.032125099478</v>
      </c>
      <c r="CI103" s="600">
        <f>((IniBaseCC!DC105+AZ103)-(BW103/V103))*V103</f>
        <v>24018.618059381552</v>
      </c>
      <c r="CJ103" s="601">
        <f>((IniBaseCC!DD105+BA103)-(BX103/W103))*W103</f>
        <v>26934.621062367343</v>
      </c>
      <c r="CK103" s="600">
        <f>((IniBaseCC!DE105+BB103)-(BY103/Y103))*Y103</f>
        <v>27361.894284818569</v>
      </c>
      <c r="CL103" s="600">
        <f>((IniBaseCC!DF105+BC103)-(BZ103/Z103))*Z103</f>
        <v>27695.702794689754</v>
      </c>
      <c r="CM103" s="600">
        <f>((IniBaseCC!DG105+BD103)-(CA103/AA103))*AA103</f>
        <v>28155.812622549594</v>
      </c>
      <c r="CN103" s="601">
        <f>((IniBaseCC!DH105+BE103)-(CB103/AB103))*AB103</f>
        <v>28249.655940909848</v>
      </c>
      <c r="CO103" s="600">
        <f>CC103*IniBaseCC!CJ105</f>
        <v>3415602.6155662397</v>
      </c>
      <c r="CP103" s="600">
        <f>IniBaseCC!CJ105*CD103</f>
        <v>3701894.6543319151</v>
      </c>
      <c r="CQ103" s="600">
        <f>IniBaseCC!CK105*CE103</f>
        <v>3820266.7615300836</v>
      </c>
      <c r="CR103" s="600">
        <f>IniBaseCC!CL105*CF103</f>
        <v>3886896.9376813499</v>
      </c>
      <c r="CS103" s="600">
        <f>IniBaseCC!CM105*CG103</f>
        <v>4106429.0177851543</v>
      </c>
      <c r="CT103" s="600">
        <f>IniBaseCC!CN105*CH103</f>
        <v>4321596.7462708903</v>
      </c>
      <c r="CU103" s="600">
        <f>IniBaseCC!CO105*CI103</f>
        <v>4779704.9938169289</v>
      </c>
      <c r="CV103" s="601">
        <f>IniBaseCC!CP105*CJ103</f>
        <v>4821297.1701637544</v>
      </c>
      <c r="CW103" s="600">
        <f>IniBaseCC!CQ105*CK103</f>
        <v>4843055.2884128867</v>
      </c>
      <c r="CX103" s="600">
        <f>IniBaseCC!CR105*CL103</f>
        <v>4992674.4059207244</v>
      </c>
      <c r="CY103" s="600">
        <f>IniBaseCC!CS105*CM103</f>
        <v>5167656.9803016325</v>
      </c>
      <c r="CZ103" s="600">
        <f>IniBaseCC!CT105*CN103</f>
        <v>5277226.6193479337</v>
      </c>
      <c r="DA103" s="603">
        <f t="shared" si="27"/>
        <v>20954.617273412514</v>
      </c>
      <c r="DB103" s="600">
        <f t="shared" si="28"/>
        <v>22711.010149275553</v>
      </c>
      <c r="DC103" s="600">
        <f>IF(IniBaseCC!EI105&gt;IniBaseCC!EJ105,MIN((AdjBaseCC!DB103-(AdjBaseCC!$DG$1*(IniBaseCC!EI105-IniBaseCC!EJ105))),AdjBaseCC!CE103),MAX((AdjBaseCC!DB103-(AdjBaseCC!$DG$1*(IniBaseCC!EI105-IniBaseCC!EJ105))),AdjBaseCC!CE103))</f>
        <v>22682.184326967919</v>
      </c>
      <c r="DD103" s="600">
        <f>IF(IniBaseCC!EJ105&gt;IniBaseCC!EK105,MIN((AdjBaseCC!DC103-(AdjBaseCC!$DG$1*(IniBaseCC!EJ105-IniBaseCC!EK105))),AdjBaseCC!CF103),MAX((AdjBaseCC!DC103-(AdjBaseCC!$DG$1*(IniBaseCC!EJ105-IniBaseCC!EK105))),AdjBaseCC!CF103))</f>
        <v>21010.253717196487</v>
      </c>
      <c r="DE103" s="600">
        <f>IF(IniBaseCC!EK105&gt;IniBaseCC!EL105,MIN((AdjBaseCC!DD103-(AdjBaseCC!$DG$1*(IniBaseCC!EK105-IniBaseCC!EL105))),AdjBaseCC!CG103),MAX((AdjBaseCC!DD103-(AdjBaseCC!$DG$1*(IniBaseCC!EK105-IniBaseCC!EL105))),AdjBaseCC!CG103))</f>
        <v>20031.361062366606</v>
      </c>
      <c r="DF103" s="600">
        <f>IF(IniBaseCC!EL105&gt;IniBaseCC!EM105,MIN((AdjBaseCC!DE103-(AdjBaseCC!$DG$1*(IniBaseCC!EL105-IniBaseCC!EM105))),AdjBaseCC!CH103),MAX((AdjBaseCC!DE103-(AdjBaseCC!$DG$1*(IniBaseCC!EL105-IniBaseCC!EM105))),AdjBaseCC!CH103))</f>
        <v>20579.032125099478</v>
      </c>
      <c r="DG103" s="600">
        <f>IF(IniBaseCC!EM105&gt;IniBaseCC!EN105,MIN((AdjBaseCC!DF103-(AdjBaseCC!$DG$1*(IniBaseCC!EM105-IniBaseCC!EN105))),AdjBaseCC!CI103),MAX((AdjBaseCC!DF103-(AdjBaseCC!$DG$1*(IniBaseCC!EM105-IniBaseCC!EN105))),AdjBaseCC!CI103))</f>
        <v>24018.618059381552</v>
      </c>
      <c r="DH103" s="600">
        <f>IF(IniBaseCC!EN105&gt;IniBaseCC!EO105,MIN((AdjBaseCC!DG103-(AdjBaseCC!$DG$1*(IniBaseCC!EN105-IniBaseCC!EO105))),AdjBaseCC!CJ103),MAX((AdjBaseCC!DG103-(AdjBaseCC!$DG$1*(IniBaseCC!EN105-IniBaseCC!EO105))),AdjBaseCC!CJ103))</f>
        <v>26934.621062367343</v>
      </c>
      <c r="DI103" s="603">
        <f>IF(IniBaseCC!EO105&gt;IniBaseCC!EP105,MIN((AdjBaseCC!DH103-(AdjBaseCC!$DG$1*(IniBaseCC!EO105-IniBaseCC!EP105))),AdjBaseCC!CK103),MAX((AdjBaseCC!DH103-(AdjBaseCC!$DG$1*(IniBaseCC!EO105-IniBaseCC!EP105))),AdjBaseCC!CK103))</f>
        <v>27361.894284818569</v>
      </c>
      <c r="DJ103" s="600">
        <f>IF(IniBaseCC!EP105&gt;IniBaseCC!EQ105,MIN((AdjBaseCC!DI103-(AdjBaseCC!$DG$1*(IniBaseCC!EP105-IniBaseCC!EQ105))),AdjBaseCC!CL103),MAX((AdjBaseCC!DI103-(AdjBaseCC!$DG$1*(IniBaseCC!EP105-IniBaseCC!EQ105))),AdjBaseCC!CL103))</f>
        <v>27695.702794689754</v>
      </c>
      <c r="DK103" s="600">
        <f>IF(IniBaseCC!EQ105&gt;IniBaseCC!ER105,MIN((AdjBaseCC!DJ103-(AdjBaseCC!$DG$1*(IniBaseCC!EQ105-IniBaseCC!ER105))),AdjBaseCC!CM103),MAX((AdjBaseCC!DJ103-(AdjBaseCC!$DG$1*(IniBaseCC!EQ105-IniBaseCC!ER105))),AdjBaseCC!CM103))</f>
        <v>28155.812622549594</v>
      </c>
      <c r="DL103" s="600">
        <f>IF(IniBaseCC!ER105&gt;IniBaseCC!ES105,MIN((AdjBaseCC!DK103-(AdjBaseCC!$DG$1*(IniBaseCC!ER105-IniBaseCC!ES105))),AdjBaseCC!CN103),MAX((AdjBaseCC!DK103-(AdjBaseCC!$DG$1*(IniBaseCC!ER105-IniBaseCC!ES105))),AdjBaseCC!CN103))</f>
        <v>28249.655940909848</v>
      </c>
      <c r="DM103" s="603">
        <f>DA103*IniBaseCC!CJ105</f>
        <v>3415602.6155662397</v>
      </c>
      <c r="DN103" s="600">
        <f>DB103*IniBaseCC!CJ105</f>
        <v>3701894.6543319151</v>
      </c>
      <c r="DO103" s="600">
        <f>DC103*IniBaseCC!CK105</f>
        <v>3765242.5982766747</v>
      </c>
      <c r="DP103" s="600">
        <f>DD103*IniBaseCC!CL105</f>
        <v>3886896.9376813499</v>
      </c>
      <c r="DQ103" s="600">
        <f>DE103*IniBaseCC!CM105</f>
        <v>4106429.0177851543</v>
      </c>
      <c r="DR103" s="600">
        <f>DF103*IniBaseCC!CN105</f>
        <v>4321596.7462708903</v>
      </c>
      <c r="DS103" s="600">
        <f>DG103*IniBaseCC!CO105</f>
        <v>4779704.9938169289</v>
      </c>
      <c r="DT103" s="600">
        <f>DH103*IniBaseCC!CP105</f>
        <v>4821297.1701637544</v>
      </c>
      <c r="DU103" s="603">
        <f>DI103*IniBaseCC!CQ105</f>
        <v>4843055.2884128867</v>
      </c>
      <c r="DV103" s="600">
        <f>DJ103*IniBaseCC!CR105</f>
        <v>4992674.4059207244</v>
      </c>
      <c r="DW103" s="600">
        <f>DK103*IniBaseCC!CS105</f>
        <v>5167656.9803016325</v>
      </c>
      <c r="DX103" s="601">
        <f>DL103*IniBaseCC!CT105</f>
        <v>5277226.6193479337</v>
      </c>
      <c r="DZ103" s="60" t="s">
        <v>98</v>
      </c>
      <c r="EA103" s="68">
        <f t="shared" si="29"/>
        <v>0.81746806912425618</v>
      </c>
      <c r="EB103" s="373">
        <f>IFERROR(AdjBaseCC!CO103/IniBaseCC!AA105,"")</f>
        <v>0.78353419060315743</v>
      </c>
      <c r="EC103" s="373">
        <f>IFERROR(AdjBaseCC!CP103/IniBaseCC!AB105,"")</f>
        <v>0.8460204948313842</v>
      </c>
      <c r="ED103" s="373">
        <f>IFERROR(AdjBaseCC!CQ103/IniBaseCC!AC105,"")</f>
        <v>0.82641030732747267</v>
      </c>
      <c r="EE103" s="373">
        <f>IFERROR(AdjBaseCC!CR103/IniBaseCC!AD105,"")</f>
        <v>0.7994619660706811</v>
      </c>
      <c r="EF103" s="373">
        <f>IFERROR(AdjBaseCC!CS103/IniBaseCC!AE105,"")</f>
        <v>0.8131371931173631</v>
      </c>
      <c r="EG103" s="373">
        <f>IFERROR(AdjBaseCC!CT103/IniBaseCC!AF105,"")</f>
        <v>0.80231038427437984</v>
      </c>
      <c r="EH103" s="374">
        <f t="shared" si="30"/>
        <v>0.87337470366627323</v>
      </c>
      <c r="EI103" s="373">
        <f>IFERROR(CU103/IniBaseCC!AG105,"")</f>
        <v>0.88395783701343789</v>
      </c>
      <c r="EJ103" s="373">
        <f>IFERROR(CW103/IniBaseCC!AI105,"")</f>
        <v>0.8687107304218149</v>
      </c>
      <c r="EK103" s="373">
        <f>IFERROR(CX103/IniBaseCC!AJ105,"")</f>
        <v>0.86978271856327882</v>
      </c>
      <c r="EL103" s="373">
        <f>IFERROR(CY103/IniBaseCC!AK105,"")</f>
        <v>0.8750897897208112</v>
      </c>
      <c r="EM103" s="375">
        <f>IFERROR(CZ103/IniBaseCC!AL105,"")</f>
        <v>0.86933244261202347</v>
      </c>
      <c r="FH103" s="196"/>
    </row>
    <row r="104" spans="1:164" s="118" customFormat="1" x14ac:dyDescent="0.25">
      <c r="A104" s="107">
        <v>107</v>
      </c>
      <c r="B104" s="60" t="s">
        <v>99</v>
      </c>
      <c r="C104" s="157">
        <v>219.1737171</v>
      </c>
      <c r="D104" s="158">
        <v>224.39391749999999</v>
      </c>
      <c r="E104" s="158">
        <v>232.72472160000001</v>
      </c>
      <c r="F104" s="158">
        <v>216.54180009999999</v>
      </c>
      <c r="G104" s="158">
        <v>222.84145470000001</v>
      </c>
      <c r="H104" s="158">
        <v>224.05832319999999</v>
      </c>
      <c r="I104" s="158">
        <v>223.92913369999999</v>
      </c>
      <c r="J104" s="158">
        <v>209.56575932676759</v>
      </c>
      <c r="K104" s="158">
        <v>209.16362854766783</v>
      </c>
      <c r="L104" s="157">
        <f t="shared" si="31"/>
        <v>212.38253830029589</v>
      </c>
      <c r="M104" s="158">
        <f t="shared" si="31"/>
        <v>210.805880276479</v>
      </c>
      <c r="N104" s="159">
        <f t="shared" si="31"/>
        <v>209.22922225266166</v>
      </c>
      <c r="O104" s="158"/>
      <c r="P104" s="564">
        <f>INDEX(EquitySolution!$V$13:$BT$173,ROW(100:100),(1+EquitySolution!$CB$12))</f>
        <v>0.83253454168059027</v>
      </c>
      <c r="Q104" s="69">
        <f>INDEX(EquitySolution!$V$13:$BT$173,ROW(100:100),(1+EquitySolution!$CB$12))</f>
        <v>0.83253454168059027</v>
      </c>
      <c r="R104" s="300">
        <f>INDEX(EquitySolution!$V$13:$BT$173,ROW(100:100),(1+EquitySolution!$CB$12)+2)</f>
        <v>0.89031419910479803</v>
      </c>
      <c r="S104" s="300">
        <f>INDEX(EquitySolution!$V$13:$BT$173,ROW(100:100),(1+EquitySolution!$CB$12)+3)</f>
        <v>0.88770174233177079</v>
      </c>
      <c r="T104" s="300">
        <f>INDEX(EquitySolution!$V$13:$BT$173,ROW(100:100),(1+EquitySolution!$CB$12)+4)</f>
        <v>0.88353257947821295</v>
      </c>
      <c r="U104" s="300">
        <f>INDEX(EquitySolution!$V$13:$BT$173,ROW(100:100),(1+EquitySolution!$CB$12)+5)</f>
        <v>0.8916313457401448</v>
      </c>
      <c r="V104" s="2">
        <f>INDEX(EquitySolution!$V$13:$BT$173,ROW(100:100),(1+EquitySolution!$CB$12)+6)</f>
        <v>0.88847867456539409</v>
      </c>
      <c r="W104" s="2">
        <f>INDEX(EquitySolution!$V$13:$BT$173,ROW(100:100),(1+EquitySolution!$CB$12)+6)</f>
        <v>0.88847867456539409</v>
      </c>
      <c r="X104" s="2">
        <f>INDEX(EquitySolution!$V$13:$BT$173,ROW(100:100),(1+EquitySolution!$CB$12)+6)</f>
        <v>0.88847867456539409</v>
      </c>
      <c r="Y104" s="567">
        <f>INDEX(EquitySolution!$V$13:$BT$173,ROW(100:100),(1+EquitySolution!$CB$12)+7)</f>
        <v>0.88786969098026036</v>
      </c>
      <c r="Z104" s="372">
        <f>INDEX(EquitySolution!$V$13:$BT$173,ROW(100:100),(1+EquitySolution!$CB$12)+8)</f>
        <v>0.8879343440507208</v>
      </c>
      <c r="AA104" s="372">
        <f>INDEX(EquitySolution!$V$13:$BT$173,ROW(100:100),(1+EquitySolution!$CB$12)+9)</f>
        <v>0.88794357192474715</v>
      </c>
      <c r="AB104" s="371">
        <f>INDEX(EquitySolution!$V$13:$BT$173,ROW(100:100),(1+EquitySolution!$CB$12)+10)</f>
        <v>0.89532376226968013</v>
      </c>
      <c r="AS104" s="60" t="s">
        <v>99</v>
      </c>
      <c r="AT104" s="600">
        <v>0</v>
      </c>
      <c r="AU104" s="600">
        <f>MAX(-(AdjBaseCC!$BU$1),(IniBaseCC!DW106-AF$9+IniBaseCC!DK106-AdjBaseCC!AF$7))</f>
        <v>10327.042770264725</v>
      </c>
      <c r="AV104" s="600">
        <f>MAX(-(AdjBaseCC!$BU$1),(IniBaseCC!DX106-AG$9+IniBaseCC!DL106-AdjBaseCC!AG$7))</f>
        <v>10114.793989059786</v>
      </c>
      <c r="AW104" s="600">
        <f>MAX(-(AdjBaseCC!$BU$1),(IniBaseCC!DY106-AH$9+IniBaseCC!DM106-AdjBaseCC!AH$7))</f>
        <v>9046.611681633487</v>
      </c>
      <c r="AX104" s="600">
        <f>MAX(-(AdjBaseCC!$BU$1),(IniBaseCC!DZ106-AI$9+IniBaseCC!DN106-AdjBaseCC!AI$7))</f>
        <v>9258.3048450219139</v>
      </c>
      <c r="AY104" s="600">
        <f>MAX(-(AdjBaseCC!$BU$1),(IniBaseCC!EA106-AJ$9+IniBaseCC!DO106-AdjBaseCC!AJ$7))</f>
        <v>11976.190941109571</v>
      </c>
      <c r="AZ104" s="600">
        <f>MAX(-(AdjBaseCC!$BU$1),(IniBaseCC!EB106-AK$9+IniBaseCC!DP106-AdjBaseCC!AK$7))</f>
        <v>13728.330790223992</v>
      </c>
      <c r="BA104" s="601">
        <f>MAX(-(AdjBaseCC!$BU$1),(IniBaseCC!EC106-AL$9+IniBaseCC!DQ106-AdjBaseCC!AL$7))</f>
        <v>17588.176398333824</v>
      </c>
      <c r="BB104" s="600">
        <f>MAX(-(AdjBaseCC!$BU$1),(IniBaseCC!ED106-AM$9+IniBaseCC!DR106-AdjBaseCC!AM$7))</f>
        <v>17795.389977164021</v>
      </c>
      <c r="BC104" s="600">
        <f>MAX(-(AdjBaseCC!$BU$1),(IniBaseCC!EE106-AN$9+IniBaseCC!DS106-AdjBaseCC!AN$7))</f>
        <v>18023.145205696022</v>
      </c>
      <c r="BD104" s="600">
        <f>MAX(-(AdjBaseCC!$BU$1),(IniBaseCC!EF106-AO$9+IniBaseCC!DT106-AdjBaseCC!AO$7))</f>
        <v>18242.78751953676</v>
      </c>
      <c r="BE104" s="601">
        <f>MAX(-(AdjBaseCC!$BU$1),(IniBaseCC!EG106-AP$9+IniBaseCC!DU106-AdjBaseCC!AP$7))</f>
        <v>18454.742820757536</v>
      </c>
      <c r="BF104" s="600">
        <f>MAX((AdjBaseCC!AF$7+AdjBaseCC!AF$9)*IniBaseCC!CJ106-IniBaseCC!AA106,0)</f>
        <v>0</v>
      </c>
      <c r="BG104" s="600">
        <f>MAX((AdjBaseCC!AG$7+AdjBaseCC!AG$9)*IniBaseCC!CK106-IniBaseCC!AB106,0)</f>
        <v>0</v>
      </c>
      <c r="BH104" s="600">
        <f>MAX((AdjBaseCC!AH$7+AdjBaseCC!AH$9)*IniBaseCC!CL106-IniBaseCC!AC106,0)</f>
        <v>0</v>
      </c>
      <c r="BI104" s="600">
        <f>MAX((AdjBaseCC!AI$7+AdjBaseCC!AI$9)*IniBaseCC!CM106-IniBaseCC!AD106,0)</f>
        <v>0</v>
      </c>
      <c r="BJ104" s="600">
        <f>MAX((AdjBaseCC!AJ$7+AdjBaseCC!AJ$9)*IniBaseCC!CN106-IniBaseCC!AE106,0)</f>
        <v>0</v>
      </c>
      <c r="BK104" s="600">
        <f>MAX((AdjBaseCC!AK$7+AdjBaseCC!AK$9)*IniBaseCC!CO106-IniBaseCC!AF106,0)</f>
        <v>0</v>
      </c>
      <c r="BL104" s="600">
        <f>MAX((AdjBaseCC!AL$7+AdjBaseCC!AL$9)*IniBaseCC!CP106-IniBaseCC!AG106,0)</f>
        <v>0</v>
      </c>
      <c r="BM104" s="600">
        <f>MAX((AdjBaseCC!AM$7+AdjBaseCC!AM$9)*IniBaseCC!CQ106-IniBaseCC!AH106,0)</f>
        <v>0</v>
      </c>
      <c r="BN104" s="603">
        <f>MAX((AdjBaseCC!AN$7+AdjBaseCC!AN$9)*IniBaseCC!CR106-IniBaseCC!AI106,0)</f>
        <v>0</v>
      </c>
      <c r="BO104" s="600">
        <f>MAX((AdjBaseCC!AO$7+AdjBaseCC!AO$9)*IniBaseCC!CS106-IniBaseCC!AJ106,0)</f>
        <v>0</v>
      </c>
      <c r="BP104" s="600">
        <f>MAX((AdjBaseCC!AP$7+AdjBaseCC!AP$9)*IniBaseCC!CT106-IniBaseCC!AK106,0)</f>
        <v>0</v>
      </c>
      <c r="BQ104" s="600">
        <f>MAX((AdjBaseCC!AQ$7+AdjBaseCC!AQ$9)*IniBaseCC!CU106-IniBaseCC!AL106,0)</f>
        <v>0</v>
      </c>
      <c r="BR104" s="603">
        <f>IFERROR(BF104/SUM(BF$5:BF$182)*BR$4/IniBaseCC!CK106,0)</f>
        <v>0</v>
      </c>
      <c r="BS104" s="600">
        <f>IFERROR(BG104/SUM(BG$5:BG$182)*BS$4/IniBaseCC!CL106,0)</f>
        <v>0</v>
      </c>
      <c r="BT104" s="600">
        <f>IFERROR(BH104/SUM(BH$5:BH$182)*BT$4/IniBaseCC!CM106,0)</f>
        <v>0</v>
      </c>
      <c r="BU104" s="600">
        <f>IFERROR(BI104/SUM(BI$5:BI$182)*BU$4/IniBaseCC!CN106,0)</f>
        <v>0</v>
      </c>
      <c r="BV104" s="600">
        <f>IFERROR(BJ104/SUM(BJ$5:BJ$182)*BV$4/IniBaseCC!CO106,0)</f>
        <v>0</v>
      </c>
      <c r="BW104" s="600">
        <f>IFERROR(BK104/SUM(BK$5:BK$182)*BW$4/IniBaseCC!CP106,0)</f>
        <v>0</v>
      </c>
      <c r="BX104" s="600">
        <f>IFERROR(BL104/SUM(BL$5:BL$182)*BX$4/IniBaseCC!CQ106,0)</f>
        <v>0</v>
      </c>
      <c r="BY104" s="603">
        <f>IFERROR(BM104/SUM(BM$5:BM$182)*BY$4/IniBaseCC!CR106,0)</f>
        <v>0</v>
      </c>
      <c r="BZ104" s="600">
        <f>IFERROR(BN104/SUM(BN$5:BN$182)*BZ$4/IniBaseCC!CS106,0)</f>
        <v>0</v>
      </c>
      <c r="CA104" s="600">
        <f>IFERROR(BO104/SUM(BO$5:BO$182)*CA$4/IniBaseCC!CT106,0)</f>
        <v>0</v>
      </c>
      <c r="CB104" s="600">
        <f>IFERROR(BP104/SUM(BP$5:BP$182)*CB$4/IniBaseCC!CU106,0)</f>
        <v>0</v>
      </c>
      <c r="CC104" s="603">
        <f>(IniBaseCC!CW106+AT104)*P104</f>
        <v>19933.071509995047</v>
      </c>
      <c r="CD104" s="600">
        <f>((IniBaseCC!CX106+AU104)-(BR104/Q104))*Q104</f>
        <v>28530.69132965324</v>
      </c>
      <c r="CE104" s="600">
        <f>((IniBaseCC!CY106+AV104)-(BS104/R104))*R104</f>
        <v>31292.385501763751</v>
      </c>
      <c r="CF104" s="600">
        <f>((IniBaseCC!CZ106+AW104)-(BT104/S104))*S104</f>
        <v>30353.094214635035</v>
      </c>
      <c r="CG104" s="600">
        <f>((IniBaseCC!DA106+AX104)-(BU104/T104))*T104</f>
        <v>30473.681312366523</v>
      </c>
      <c r="CH104" s="600">
        <f>((IniBaseCC!DB106+AY104)-(BV104/U104))*U104</f>
        <v>33903.669419291546</v>
      </c>
      <c r="CI104" s="600">
        <f>((IniBaseCC!DC106+AZ104)-(BW104/V104))*V104</f>
        <v>35723.673713096585</v>
      </c>
      <c r="CJ104" s="601">
        <f>((IniBaseCC!DD106+BA104)-(BX104/W104))*W104</f>
        <v>39554.819070235222</v>
      </c>
      <c r="CK104" s="600">
        <f>((IniBaseCC!DE106+BB104)-(BY104/Y104))*Y104</f>
        <v>39906.528984198681</v>
      </c>
      <c r="CL104" s="600">
        <f>((IniBaseCC!DF106+BC104)-(BZ104/Z104))*Z104</f>
        <v>40443.171033040395</v>
      </c>
      <c r="CM104" s="600">
        <f>((IniBaseCC!DG106+BD104)-(CA104/AA104))*AA104</f>
        <v>40958.320494373722</v>
      </c>
      <c r="CN104" s="601">
        <f>((IniBaseCC!DH106+BE104)-(CB104/AB104))*AB104</f>
        <v>41799.590962239257</v>
      </c>
      <c r="CO104" s="600">
        <f>CC104*IniBaseCC!CJ106</f>
        <v>2352102.4381794157</v>
      </c>
      <c r="CP104" s="600">
        <f>IniBaseCC!CJ106*CD104</f>
        <v>3366621.5768990824</v>
      </c>
      <c r="CQ104" s="600">
        <f>IniBaseCC!CK106*CE104</f>
        <v>3911548.1877204687</v>
      </c>
      <c r="CR104" s="600">
        <f>IniBaseCC!CL106*CF104</f>
        <v>3885196.0594732845</v>
      </c>
      <c r="CS104" s="600">
        <f>IniBaseCC!CM106*CG104</f>
        <v>3413052.3069850504</v>
      </c>
      <c r="CT104" s="600">
        <f>IniBaseCC!CN106*CH104</f>
        <v>3695499.9667027784</v>
      </c>
      <c r="CU104" s="600">
        <f>IniBaseCC!CO106*CI104</f>
        <v>3643814.7187358518</v>
      </c>
      <c r="CV104" s="601">
        <f>IniBaseCC!CP106*CJ104</f>
        <v>3836817.4498128165</v>
      </c>
      <c r="CW104" s="600">
        <f>IniBaseCC!CQ106*CK104</f>
        <v>3751213.7245146763</v>
      </c>
      <c r="CX104" s="600">
        <f>IniBaseCC!CR106*CL104</f>
        <v>3871868.8828602778</v>
      </c>
      <c r="CY104" s="600">
        <f>IniBaseCC!CS106*CM104</f>
        <v>3992292.3741250983</v>
      </c>
      <c r="CZ104" s="600">
        <f>IniBaseCC!CT106*CN104</f>
        <v>4146858.3496902627</v>
      </c>
      <c r="DA104" s="603">
        <f t="shared" si="27"/>
        <v>19933.071509995047</v>
      </c>
      <c r="DB104" s="600">
        <f t="shared" si="28"/>
        <v>28530.69132965324</v>
      </c>
      <c r="DC104" s="600">
        <f>IF(IniBaseCC!EI106&gt;IniBaseCC!EJ106,MIN((AdjBaseCC!DB104-(AdjBaseCC!$DG$1*(IniBaseCC!EI106-IniBaseCC!EJ106))),AdjBaseCC!CE104),MAX((AdjBaseCC!DB104-(AdjBaseCC!$DG$1*(IniBaseCC!EI106-IniBaseCC!EJ106))),AdjBaseCC!CE104))</f>
        <v>31292.385501763751</v>
      </c>
      <c r="DD104" s="600">
        <f>IF(IniBaseCC!EJ106&gt;IniBaseCC!EK106,MIN((AdjBaseCC!DC104-(AdjBaseCC!$DG$1*(IniBaseCC!EJ106-IniBaseCC!EK106))),AdjBaseCC!CF104),MAX((AdjBaseCC!DC104-(AdjBaseCC!$DG$1*(IniBaseCC!EJ106-IniBaseCC!EK106))),AdjBaseCC!CF104))</f>
        <v>30353.094214635035</v>
      </c>
      <c r="DE104" s="600">
        <f>IF(IniBaseCC!EK106&gt;IniBaseCC!EL106,MIN((AdjBaseCC!DD104-(AdjBaseCC!$DG$1*(IniBaseCC!EK106-IniBaseCC!EL106))),AdjBaseCC!CG104),MAX((AdjBaseCC!DD104-(AdjBaseCC!$DG$1*(IniBaseCC!EK106-IniBaseCC!EL106))),AdjBaseCC!CG104))</f>
        <v>30473.681312366523</v>
      </c>
      <c r="DF104" s="600">
        <f>IF(IniBaseCC!EL106&gt;IniBaseCC!EM106,MIN((AdjBaseCC!DE104-(AdjBaseCC!$DG$1*(IniBaseCC!EL106-IniBaseCC!EM106))),AdjBaseCC!CH104),MAX((AdjBaseCC!DE104-(AdjBaseCC!$DG$1*(IniBaseCC!EL106-IniBaseCC!EM106))),AdjBaseCC!CH104))</f>
        <v>33903.669419291546</v>
      </c>
      <c r="DG104" s="600">
        <f>IF(IniBaseCC!EM106&gt;IniBaseCC!EN106,MIN((AdjBaseCC!DF104-(AdjBaseCC!$DG$1*(IniBaseCC!EM106-IniBaseCC!EN106))),AdjBaseCC!CI104),MAX((AdjBaseCC!DF104-(AdjBaseCC!$DG$1*(IniBaseCC!EM106-IniBaseCC!EN106))),AdjBaseCC!CI104))</f>
        <v>35723.673713096585</v>
      </c>
      <c r="DH104" s="600">
        <f>IF(IniBaseCC!EN106&gt;IniBaseCC!EO106,MIN((AdjBaseCC!DG104-(AdjBaseCC!$DG$1*(IniBaseCC!EN106-IniBaseCC!EO106))),AdjBaseCC!CJ104),MAX((AdjBaseCC!DG104-(AdjBaseCC!$DG$1*(IniBaseCC!EN106-IniBaseCC!EO106))),AdjBaseCC!CJ104))</f>
        <v>39554.819070235222</v>
      </c>
      <c r="DI104" s="603">
        <f>IF(IniBaseCC!EO106&gt;IniBaseCC!EP106,MIN((AdjBaseCC!DH104-(AdjBaseCC!$DG$1*(IniBaseCC!EO106-IniBaseCC!EP106))),AdjBaseCC!CK104),MAX((AdjBaseCC!DH104-(AdjBaseCC!$DG$1*(IniBaseCC!EO106-IniBaseCC!EP106))),AdjBaseCC!CK104))</f>
        <v>39906.528984198681</v>
      </c>
      <c r="DJ104" s="600">
        <f>IF(IniBaseCC!EP106&gt;IniBaseCC!EQ106,MIN((AdjBaseCC!DI104-(AdjBaseCC!$DG$1*(IniBaseCC!EP106-IniBaseCC!EQ106))),AdjBaseCC!CL104),MAX((AdjBaseCC!DI104-(AdjBaseCC!$DG$1*(IniBaseCC!EP106-IniBaseCC!EQ106))),AdjBaseCC!CL104))</f>
        <v>40443.171033040395</v>
      </c>
      <c r="DK104" s="600">
        <f>IF(IniBaseCC!EQ106&gt;IniBaseCC!ER106,MIN((AdjBaseCC!DJ104-(AdjBaseCC!$DG$1*(IniBaseCC!EQ106-IniBaseCC!ER106))),AdjBaseCC!CM104),MAX((AdjBaseCC!DJ104-(AdjBaseCC!$DG$1*(IniBaseCC!EQ106-IniBaseCC!ER106))),AdjBaseCC!CM104))</f>
        <v>40958.320494373722</v>
      </c>
      <c r="DL104" s="600">
        <f>IF(IniBaseCC!ER106&gt;IniBaseCC!ES106,MIN((AdjBaseCC!DK104-(AdjBaseCC!$DG$1*(IniBaseCC!ER106-IniBaseCC!ES106))),AdjBaseCC!CN104),MAX((AdjBaseCC!DK104-(AdjBaseCC!$DG$1*(IniBaseCC!ER106-IniBaseCC!ES106))),AdjBaseCC!CN104))</f>
        <v>41799.590962239257</v>
      </c>
      <c r="DM104" s="603">
        <f>DA104*IniBaseCC!CJ106</f>
        <v>2352102.4381794157</v>
      </c>
      <c r="DN104" s="600">
        <f>DB104*IniBaseCC!CJ106</f>
        <v>3366621.5768990824</v>
      </c>
      <c r="DO104" s="600">
        <f>DC104*IniBaseCC!CK106</f>
        <v>3911548.1877204687</v>
      </c>
      <c r="DP104" s="600">
        <f>DD104*IniBaseCC!CL106</f>
        <v>3885196.0594732845</v>
      </c>
      <c r="DQ104" s="600">
        <f>DE104*IniBaseCC!CM106</f>
        <v>3413052.3069850504</v>
      </c>
      <c r="DR104" s="600">
        <f>DF104*IniBaseCC!CN106</f>
        <v>3695499.9667027784</v>
      </c>
      <c r="DS104" s="600">
        <f>DG104*IniBaseCC!CO106</f>
        <v>3643814.7187358518</v>
      </c>
      <c r="DT104" s="600">
        <f>DH104*IniBaseCC!CP106</f>
        <v>3836817.4498128165</v>
      </c>
      <c r="DU104" s="603">
        <f>DI104*IniBaseCC!CQ106</f>
        <v>3751213.7245146763</v>
      </c>
      <c r="DV104" s="600">
        <f>DJ104*IniBaseCC!CR106</f>
        <v>3871868.8828602778</v>
      </c>
      <c r="DW104" s="600">
        <f>DK104*IniBaseCC!CS106</f>
        <v>3992292.3741250983</v>
      </c>
      <c r="DX104" s="601">
        <f>DL104*IniBaseCC!CT106</f>
        <v>4146858.3496902627</v>
      </c>
      <c r="DZ104" s="60" t="s">
        <v>99</v>
      </c>
      <c r="EA104" s="68">
        <f t="shared" si="29"/>
        <v>0.86069383688255408</v>
      </c>
      <c r="EB104" s="373">
        <f>IFERROR(AdjBaseCC!CO104/IniBaseCC!AA106,"")</f>
        <v>0.56847820231901347</v>
      </c>
      <c r="EC104" s="373">
        <f>IFERROR(AdjBaseCC!CP104/IniBaseCC!AB106,"")</f>
        <v>0.74898564706976922</v>
      </c>
      <c r="ED104" s="373">
        <f>IFERROR(AdjBaseCC!CQ104/IniBaseCC!AC106,"")</f>
        <v>0.87325085481542719</v>
      </c>
      <c r="EE104" s="373">
        <f>IFERROR(AdjBaseCC!CR104/IniBaseCC!AD106,"")</f>
        <v>0.98475045996381183</v>
      </c>
      <c r="EF104" s="373">
        <f>IFERROR(AdjBaseCC!CS104/IniBaseCC!AE106,"")</f>
        <v>0.80871558526843956</v>
      </c>
      <c r="EG104" s="373">
        <f>IFERROR(AdjBaseCC!CT104/IniBaseCC!AF106,"")</f>
        <v>0.88776663729532257</v>
      </c>
      <c r="EH104" s="374">
        <f t="shared" si="30"/>
        <v>0.85210434432888627</v>
      </c>
      <c r="EI104" s="373">
        <f>IFERROR(CU104/IniBaseCC!AG106,"")</f>
        <v>0.8337550490590151</v>
      </c>
      <c r="EJ104" s="373">
        <f>IFERROR(CW104/IniBaseCC!AI106,"")</f>
        <v>0.8524125772368939</v>
      </c>
      <c r="EK104" s="373">
        <f>IFERROR(CX104/IniBaseCC!AJ106,"")</f>
        <v>0.85416849238368575</v>
      </c>
      <c r="EL104" s="373">
        <f>IFERROR(CY104/IniBaseCC!AK106,"")</f>
        <v>0.85577522392825467</v>
      </c>
      <c r="EM104" s="375">
        <f>IFERROR(CZ104/IniBaseCC!AL106,"")</f>
        <v>0.86441037903658191</v>
      </c>
      <c r="FH104" s="196"/>
    </row>
    <row r="105" spans="1:164" s="118" customFormat="1" x14ac:dyDescent="0.25">
      <c r="A105" s="107">
        <v>108</v>
      </c>
      <c r="B105" s="60" t="s">
        <v>100</v>
      </c>
      <c r="C105" s="157">
        <v>241.4912769</v>
      </c>
      <c r="D105" s="158">
        <v>221.53760790000001</v>
      </c>
      <c r="E105" s="158">
        <v>227.00057530000001</v>
      </c>
      <c r="F105" s="158">
        <v>208.25910200000001</v>
      </c>
      <c r="G105" s="158">
        <v>206.82803379999999</v>
      </c>
      <c r="H105" s="158">
        <v>207.94322740000001</v>
      </c>
      <c r="I105" s="158">
        <v>209.60305700000001</v>
      </c>
      <c r="J105" s="158">
        <v>214.2460462924617</v>
      </c>
      <c r="K105" s="158">
        <v>215.2857746663941</v>
      </c>
      <c r="L105" s="157">
        <f t="shared" si="31"/>
        <v>203.42655528234172</v>
      </c>
      <c r="M105" s="158">
        <f t="shared" si="31"/>
        <v>200.72976186639153</v>
      </c>
      <c r="N105" s="159">
        <f t="shared" si="31"/>
        <v>198.03296845044042</v>
      </c>
      <c r="O105" s="158"/>
      <c r="P105" s="564">
        <f>INDEX(EquitySolution!$V$13:$BT$173,ROW(101:101),(1+EquitySolution!$CB$12))</f>
        <v>0.86429550306285063</v>
      </c>
      <c r="Q105" s="69">
        <f>INDEX(EquitySolution!$V$13:$BT$173,ROW(101:101),(1+EquitySolution!$CB$12))</f>
        <v>0.86429550306285063</v>
      </c>
      <c r="R105" s="300">
        <f>INDEX(EquitySolution!$V$13:$BT$173,ROW(101:101),(1+EquitySolution!$CB$12)+2)</f>
        <v>0.87914534431199154</v>
      </c>
      <c r="S105" s="300">
        <f>INDEX(EquitySolution!$V$13:$BT$173,ROW(101:101),(1+EquitySolution!$CB$12)+3)</f>
        <v>0.88913118656544099</v>
      </c>
      <c r="T105" s="300">
        <f>INDEX(EquitySolution!$V$13:$BT$173,ROW(101:101),(1+EquitySolution!$CB$12)+4)</f>
        <v>0.88639723669927162</v>
      </c>
      <c r="U105" s="300">
        <f>INDEX(EquitySolution!$V$13:$BT$173,ROW(101:101),(1+EquitySolution!$CB$12)+5)</f>
        <v>0.89577643387704564</v>
      </c>
      <c r="V105" s="2">
        <f>INDEX(EquitySolution!$V$13:$BT$173,ROW(101:101),(1+EquitySolution!$CB$12)+6)</f>
        <v>0.89649261400908686</v>
      </c>
      <c r="W105" s="2">
        <f>INDEX(EquitySolution!$V$13:$BT$173,ROW(101:101),(1+EquitySolution!$CB$12)+6)</f>
        <v>0.89649261400908686</v>
      </c>
      <c r="X105" s="2">
        <f>INDEX(EquitySolution!$V$13:$BT$173,ROW(101:101),(1+EquitySolution!$CB$12)+6)</f>
        <v>0.89649261400908686</v>
      </c>
      <c r="Y105" s="567">
        <f>INDEX(EquitySolution!$V$13:$BT$173,ROW(101:101),(1+EquitySolution!$CB$12)+7)</f>
        <v>0.89593451377340305</v>
      </c>
      <c r="Z105" s="372">
        <f>INDEX(EquitySolution!$V$13:$BT$173,ROW(101:101),(1+EquitySolution!$CB$12)+8)</f>
        <v>0.89510384967081591</v>
      </c>
      <c r="AA105" s="372">
        <f>INDEX(EquitySolution!$V$13:$BT$173,ROW(101:101),(1+EquitySolution!$CB$12)+9)</f>
        <v>0.9013655323870382</v>
      </c>
      <c r="AB105" s="371">
        <f>INDEX(EquitySolution!$V$13:$BT$173,ROW(101:101),(1+EquitySolution!$CB$12)+10)</f>
        <v>0.89225992546883071</v>
      </c>
      <c r="AS105" s="60" t="s">
        <v>100</v>
      </c>
      <c r="AT105" s="600">
        <v>0</v>
      </c>
      <c r="AU105" s="600">
        <f>MAX(-(AdjBaseCC!$BU$1),(IniBaseCC!DW107-AF$9+IniBaseCC!DK107-AdjBaseCC!AF$7))</f>
        <v>14466.62047377391</v>
      </c>
      <c r="AV105" s="600">
        <f>MAX(-(AdjBaseCC!$BU$1),(IniBaseCC!DX107-AG$9+IniBaseCC!DL107-AdjBaseCC!AG$7))</f>
        <v>16863.450278914861</v>
      </c>
      <c r="AW105" s="600">
        <f>MAX(-(AdjBaseCC!$BU$1),(IniBaseCC!DY107-AH$9+IniBaseCC!DM107-AdjBaseCC!AH$7))</f>
        <v>16399.291135924534</v>
      </c>
      <c r="AX105" s="600">
        <f>MAX(-(AdjBaseCC!$BU$1),(IniBaseCC!DZ107-AI$9+IniBaseCC!DN107-AdjBaseCC!AI$7))</f>
        <v>11575.938773593345</v>
      </c>
      <c r="AY105" s="600">
        <f>MAX(-(AdjBaseCC!$BU$1),(IniBaseCC!EA107-AJ$9+IniBaseCC!DO107-AdjBaseCC!AJ$7))</f>
        <v>3836.0076754073866</v>
      </c>
      <c r="AZ105" s="600">
        <f>MAX(-(AdjBaseCC!$BU$1),(IniBaseCC!EB107-AK$9+IniBaseCC!DP107-AdjBaseCC!AK$7))</f>
        <v>2168.8995867081062</v>
      </c>
      <c r="BA105" s="601">
        <f>MAX(-(AdjBaseCC!$BU$1),(IniBaseCC!EC107-AL$9+IniBaseCC!DQ107-AdjBaseCC!AL$7))</f>
        <v>3032.2968107049574</v>
      </c>
      <c r="BB105" s="600">
        <f>MAX(-(AdjBaseCC!$BU$1),(IniBaseCC!ED107-AM$9+IniBaseCC!DR107-AdjBaseCC!AM$7))</f>
        <v>1156.1661605715717</v>
      </c>
      <c r="BC105" s="600">
        <f>MAX(-(AdjBaseCC!$BU$1),(IniBaseCC!EE107-AN$9+IniBaseCC!DS107-AdjBaseCC!AN$7))</f>
        <v>1189.253362162664</v>
      </c>
      <c r="BD105" s="600">
        <f>MAX(-(AdjBaseCC!$BU$1),(IniBaseCC!EF107-AO$9+IniBaseCC!DT107-AdjBaseCC!AO$7))</f>
        <v>1221.1619579074372</v>
      </c>
      <c r="BE105" s="601">
        <f>MAX(-(AdjBaseCC!$BU$1),(IniBaseCC!EG107-AP$9+IniBaseCC!DU107-AdjBaseCC!AP$7))</f>
        <v>1251.9538208429167</v>
      </c>
      <c r="BF105" s="600">
        <f>MAX((AdjBaseCC!AF$7+AdjBaseCC!AF$9)*IniBaseCC!CJ107-IniBaseCC!AA107,0)</f>
        <v>0</v>
      </c>
      <c r="BG105" s="600">
        <f>MAX((AdjBaseCC!AG$7+AdjBaseCC!AG$9)*IniBaseCC!CK107-IniBaseCC!AB107,0)</f>
        <v>0</v>
      </c>
      <c r="BH105" s="600">
        <f>MAX((AdjBaseCC!AH$7+AdjBaseCC!AH$9)*IniBaseCC!CL107-IniBaseCC!AC107,0)</f>
        <v>0</v>
      </c>
      <c r="BI105" s="600">
        <f>MAX((AdjBaseCC!AI$7+AdjBaseCC!AI$9)*IniBaseCC!CM107-IniBaseCC!AD107,0)</f>
        <v>0</v>
      </c>
      <c r="BJ105" s="600">
        <f>MAX((AdjBaseCC!AJ$7+AdjBaseCC!AJ$9)*IniBaseCC!CN107-IniBaseCC!AE107,0)</f>
        <v>0</v>
      </c>
      <c r="BK105" s="600">
        <f>MAX((AdjBaseCC!AK$7+AdjBaseCC!AK$9)*IniBaseCC!CO107-IniBaseCC!AF107,0)</f>
        <v>0</v>
      </c>
      <c r="BL105" s="600">
        <f>MAX((AdjBaseCC!AL$7+AdjBaseCC!AL$9)*IniBaseCC!CP107-IniBaseCC!AG107,0)</f>
        <v>0</v>
      </c>
      <c r="BM105" s="600">
        <f>MAX((AdjBaseCC!AM$7+AdjBaseCC!AM$9)*IniBaseCC!CQ107-IniBaseCC!AH107,0)</f>
        <v>0</v>
      </c>
      <c r="BN105" s="603">
        <f>MAX((AdjBaseCC!AN$7+AdjBaseCC!AN$9)*IniBaseCC!CR107-IniBaseCC!AI107,0)</f>
        <v>0</v>
      </c>
      <c r="BO105" s="600">
        <f>MAX((AdjBaseCC!AO$7+AdjBaseCC!AO$9)*IniBaseCC!CS107-IniBaseCC!AJ107,0)</f>
        <v>0</v>
      </c>
      <c r="BP105" s="600">
        <f>MAX((AdjBaseCC!AP$7+AdjBaseCC!AP$9)*IniBaseCC!CT107-IniBaseCC!AK107,0)</f>
        <v>0</v>
      </c>
      <c r="BQ105" s="600">
        <f>MAX((AdjBaseCC!AQ$7+AdjBaseCC!AQ$9)*IniBaseCC!CU107-IniBaseCC!AL107,0)</f>
        <v>0</v>
      </c>
      <c r="BR105" s="603">
        <f>IFERROR(BF105/SUM(BF$5:BF$182)*BR$4/IniBaseCC!CK107,0)</f>
        <v>0</v>
      </c>
      <c r="BS105" s="600">
        <f>IFERROR(BG105/SUM(BG$5:BG$182)*BS$4/IniBaseCC!CL107,0)</f>
        <v>0</v>
      </c>
      <c r="BT105" s="600">
        <f>IFERROR(BH105/SUM(BH$5:BH$182)*BT$4/IniBaseCC!CM107,0)</f>
        <v>0</v>
      </c>
      <c r="BU105" s="600">
        <f>IFERROR(BI105/SUM(BI$5:BI$182)*BU$4/IniBaseCC!CN107,0)</f>
        <v>0</v>
      </c>
      <c r="BV105" s="600">
        <f>IFERROR(BJ105/SUM(BJ$5:BJ$182)*BV$4/IniBaseCC!CO107,0)</f>
        <v>0</v>
      </c>
      <c r="BW105" s="600">
        <f>IFERROR(BK105/SUM(BK$5:BK$182)*BW$4/IniBaseCC!CP107,0)</f>
        <v>0</v>
      </c>
      <c r="BX105" s="600">
        <f>IFERROR(BL105/SUM(BL$5:BL$182)*BX$4/IniBaseCC!CQ107,0)</f>
        <v>0</v>
      </c>
      <c r="BY105" s="603">
        <f>IFERROR(BM105/SUM(BM$5:BM$182)*BY$4/IniBaseCC!CR107,0)</f>
        <v>0</v>
      </c>
      <c r="BZ105" s="600">
        <f>IFERROR(BN105/SUM(BN$5:BN$182)*BZ$4/IniBaseCC!CS107,0)</f>
        <v>0</v>
      </c>
      <c r="CA105" s="600">
        <f>IFERROR(BO105/SUM(BO$5:BO$182)*CA$4/IniBaseCC!CT107,0)</f>
        <v>0</v>
      </c>
      <c r="CB105" s="600">
        <f>IFERROR(BP105/SUM(BP$5:BP$182)*CB$4/IniBaseCC!CU107,0)</f>
        <v>0</v>
      </c>
      <c r="CC105" s="603">
        <f>(IniBaseCC!CW107+AT105)*P105</f>
        <v>20693.512648185901</v>
      </c>
      <c r="CD105" s="600">
        <f>((IniBaseCC!CX107+AU105)-(BR105/Q105))*Q105</f>
        <v>33196.947668185654</v>
      </c>
      <c r="CE105" s="600">
        <f>((IniBaseCC!CY107+AV105)-(BS105/R105))*R105</f>
        <v>36832.877092649243</v>
      </c>
      <c r="CF105" s="600">
        <f>((IniBaseCC!CZ107+AW105)-(BT105/S105))*S105</f>
        <v>36939.467661668801</v>
      </c>
      <c r="CG105" s="600">
        <f>((IniBaseCC!DA107+AX105)-(BU105/T105))*T105</f>
        <v>32626.829733523798</v>
      </c>
      <c r="CH105" s="600">
        <f>((IniBaseCC!DB107+AY105)-(BV105/U105))*U105</f>
        <v>26769.499211389684</v>
      </c>
      <c r="CI105" s="600">
        <f>((IniBaseCC!DC107+AZ105)-(BW105/V105))*V105</f>
        <v>25682.950997152348</v>
      </c>
      <c r="CJ105" s="601">
        <f>((IniBaseCC!DD107+BA105)-(BX105/W105))*W105</f>
        <v>26862.358844869465</v>
      </c>
      <c r="CK105" s="600">
        <f>((IniBaseCC!DE107+BB105)-(BY105/Y105))*Y105</f>
        <v>25361.358678611181</v>
      </c>
      <c r="CL105" s="600">
        <f>((IniBaseCC!DF107+BC105)-(BZ105/Z105))*Z105</f>
        <v>25701.642546786003</v>
      </c>
      <c r="CM105" s="600">
        <f>((IniBaseCC!DG107+BD105)-(CA105/AA105))*AA105</f>
        <v>26234.730905510576</v>
      </c>
      <c r="CN105" s="601">
        <f>((IniBaseCC!DH107+BE105)-(CB105/AB105))*AB105</f>
        <v>26307.191715575944</v>
      </c>
      <c r="CO105" s="600">
        <f>CC105*IniBaseCC!CJ107</f>
        <v>2938478.7960423981</v>
      </c>
      <c r="CP105" s="600">
        <f>IniBaseCC!CJ107*CD105</f>
        <v>4713966.5688823629</v>
      </c>
      <c r="CQ105" s="600">
        <f>IniBaseCC!CK107*CE105</f>
        <v>5082937.0387855954</v>
      </c>
      <c r="CR105" s="600">
        <f>IniBaseCC!CL107*CF105</f>
        <v>4949888.6666636197</v>
      </c>
      <c r="CS105" s="600">
        <f>IniBaseCC!CM107*CG105</f>
        <v>5024531.7789626652</v>
      </c>
      <c r="CT105" s="600">
        <f>IniBaseCC!CN107*CH105</f>
        <v>5568055.8359690541</v>
      </c>
      <c r="CU105" s="600">
        <f>IniBaseCC!CO107*CI105</f>
        <v>5958444.6313393442</v>
      </c>
      <c r="CV105" s="601">
        <f>IniBaseCC!CP107*CJ105</f>
        <v>6715589.7112173662</v>
      </c>
      <c r="CW105" s="600">
        <f>IniBaseCC!CQ107*CK105</f>
        <v>6543230.5390816843</v>
      </c>
      <c r="CX105" s="600">
        <f>IniBaseCC!CR107*CL105</f>
        <v>6753488.6365932683</v>
      </c>
      <c r="CY105" s="600">
        <f>IniBaseCC!CS107*CM105</f>
        <v>7018570.4808955472</v>
      </c>
      <c r="CZ105" s="600">
        <f>IniBaseCC!CT107*CN105</f>
        <v>7163306.1214837963</v>
      </c>
      <c r="DA105" s="603">
        <f t="shared" si="27"/>
        <v>20693.512648185901</v>
      </c>
      <c r="DB105" s="600">
        <f t="shared" si="28"/>
        <v>33196.947668185654</v>
      </c>
      <c r="DC105" s="600">
        <f>IF(IniBaseCC!EI107&gt;IniBaseCC!EJ107,MIN((AdjBaseCC!DB105-(AdjBaseCC!$DG$1*(IniBaseCC!EI107-IniBaseCC!EJ107))),AdjBaseCC!CE105),MAX((AdjBaseCC!DB105-(AdjBaseCC!$DG$1*(IniBaseCC!EI107-IniBaseCC!EJ107))),AdjBaseCC!CE105))</f>
        <v>36832.877092649243</v>
      </c>
      <c r="DD105" s="600">
        <f>IF(IniBaseCC!EJ107&gt;IniBaseCC!EK107,MIN((AdjBaseCC!DC105-(AdjBaseCC!$DG$1*(IniBaseCC!EJ107-IniBaseCC!EK107))),AdjBaseCC!CF105),MAX((AdjBaseCC!DC105-(AdjBaseCC!$DG$1*(IniBaseCC!EJ107-IniBaseCC!EK107))),AdjBaseCC!CF105))</f>
        <v>36805.820944044441</v>
      </c>
      <c r="DE105" s="600">
        <f>IF(IniBaseCC!EK107&gt;IniBaseCC!EL107,MIN((AdjBaseCC!DD105-(AdjBaseCC!$DG$1*(IniBaseCC!EK107-IniBaseCC!EL107))),AdjBaseCC!CG105),MAX((AdjBaseCC!DD105-(AdjBaseCC!$DG$1*(IniBaseCC!EK107-IniBaseCC!EL107))),AdjBaseCC!CG105))</f>
        <v>32626.829733523798</v>
      </c>
      <c r="DF105" s="600">
        <f>IF(IniBaseCC!EL107&gt;IniBaseCC!EM107,MIN((AdjBaseCC!DE105-(AdjBaseCC!$DG$1*(IniBaseCC!EL107-IniBaseCC!EM107))),AdjBaseCC!CH105),MAX((AdjBaseCC!DE105-(AdjBaseCC!$DG$1*(IniBaseCC!EL107-IniBaseCC!EM107))),AdjBaseCC!CH105))</f>
        <v>26769.499211389684</v>
      </c>
      <c r="DG105" s="600">
        <f>IF(IniBaseCC!EM107&gt;IniBaseCC!EN107,MIN((AdjBaseCC!DF105-(AdjBaseCC!$DG$1*(IniBaseCC!EM107-IniBaseCC!EN107))),AdjBaseCC!CI105),MAX((AdjBaseCC!DF105-(AdjBaseCC!$DG$1*(IniBaseCC!EM107-IniBaseCC!EN107))),AdjBaseCC!CI105))</f>
        <v>25682.950997152348</v>
      </c>
      <c r="DH105" s="600">
        <f>IF(IniBaseCC!EN107&gt;IniBaseCC!EO107,MIN((AdjBaseCC!DG105-(AdjBaseCC!$DG$1*(IniBaseCC!EN107-IniBaseCC!EO107))),AdjBaseCC!CJ105),MAX((AdjBaseCC!DG105-(AdjBaseCC!$DG$1*(IniBaseCC!EN107-IniBaseCC!EO107))),AdjBaseCC!CJ105))</f>
        <v>26862.358844869465</v>
      </c>
      <c r="DI105" s="603">
        <f>IF(IniBaseCC!EO107&gt;IniBaseCC!EP107,MIN((AdjBaseCC!DH105-(AdjBaseCC!$DG$1*(IniBaseCC!EO107-IniBaseCC!EP107))),AdjBaseCC!CK105),MAX((AdjBaseCC!DH105-(AdjBaseCC!$DG$1*(IniBaseCC!EO107-IniBaseCC!EP107))),AdjBaseCC!CK105))</f>
        <v>25361.358678611181</v>
      </c>
      <c r="DJ105" s="600">
        <f>IF(IniBaseCC!EP107&gt;IniBaseCC!EQ107,MIN((AdjBaseCC!DI105-(AdjBaseCC!$DG$1*(IniBaseCC!EP107-IniBaseCC!EQ107))),AdjBaseCC!CL105),MAX((AdjBaseCC!DI105-(AdjBaseCC!$DG$1*(IniBaseCC!EP107-IniBaseCC!EQ107))),AdjBaseCC!CL105))</f>
        <v>25701.642546786003</v>
      </c>
      <c r="DK105" s="600">
        <f>IF(IniBaseCC!EQ107&gt;IniBaseCC!ER107,MIN((AdjBaseCC!DJ105-(AdjBaseCC!$DG$1*(IniBaseCC!EQ107-IniBaseCC!ER107))),AdjBaseCC!CM105),MAX((AdjBaseCC!DJ105-(AdjBaseCC!$DG$1*(IniBaseCC!EQ107-IniBaseCC!ER107))),AdjBaseCC!CM105))</f>
        <v>26234.730905510576</v>
      </c>
      <c r="DL105" s="600">
        <f>IF(IniBaseCC!ER107&gt;IniBaseCC!ES107,MIN((AdjBaseCC!DK105-(AdjBaseCC!$DG$1*(IniBaseCC!ER107-IniBaseCC!ES107))),AdjBaseCC!CN105),MAX((AdjBaseCC!DK105-(AdjBaseCC!$DG$1*(IniBaseCC!ER107-IniBaseCC!ES107))),AdjBaseCC!CN105))</f>
        <v>26307.191715575944</v>
      </c>
      <c r="DM105" s="603">
        <f>DA105*IniBaseCC!CJ107</f>
        <v>2938478.7960423981</v>
      </c>
      <c r="DN105" s="600">
        <f>DB105*IniBaseCC!CJ107</f>
        <v>4713966.5688823629</v>
      </c>
      <c r="DO105" s="600">
        <f>DC105*IniBaseCC!CK107</f>
        <v>5082937.0387855954</v>
      </c>
      <c r="DP105" s="600">
        <f>DD105*IniBaseCC!CL107</f>
        <v>4931980.006501955</v>
      </c>
      <c r="DQ105" s="600">
        <f>DE105*IniBaseCC!CM107</f>
        <v>5024531.7789626652</v>
      </c>
      <c r="DR105" s="600">
        <f>DF105*IniBaseCC!CN107</f>
        <v>5568055.8359690541</v>
      </c>
      <c r="DS105" s="600">
        <f>DG105*IniBaseCC!CO107</f>
        <v>5958444.6313393442</v>
      </c>
      <c r="DT105" s="600">
        <f>DH105*IniBaseCC!CP107</f>
        <v>6715589.7112173662</v>
      </c>
      <c r="DU105" s="603">
        <f>DI105*IniBaseCC!CQ107</f>
        <v>6543230.5390816843</v>
      </c>
      <c r="DV105" s="600">
        <f>DJ105*IniBaseCC!CR107</f>
        <v>6753488.6365932683</v>
      </c>
      <c r="DW105" s="600">
        <f>DK105*IniBaseCC!CS107</f>
        <v>7018570.4808955472</v>
      </c>
      <c r="DX105" s="601">
        <f>DL105*IniBaseCC!CT107</f>
        <v>7163306.1214837963</v>
      </c>
      <c r="DZ105" s="60" t="s">
        <v>100</v>
      </c>
      <c r="EA105" s="68">
        <f t="shared" si="29"/>
        <v>0.8324324063794869</v>
      </c>
      <c r="EB105" s="373">
        <f>IFERROR(AdjBaseCC!CO105/IniBaseCC!AA107,"")</f>
        <v>0.52784869630084663</v>
      </c>
      <c r="EC105" s="373">
        <f>IFERROR(AdjBaseCC!CP105/IniBaseCC!AB107,"")</f>
        <v>0.79983239182671428</v>
      </c>
      <c r="ED105" s="373">
        <f>IFERROR(AdjBaseCC!CQ105/IniBaseCC!AC107,"")</f>
        <v>0.89574733070607993</v>
      </c>
      <c r="EE105" s="373">
        <f>IFERROR(AdjBaseCC!CR105/IniBaseCC!AD107,"")</f>
        <v>0.85611743681730579</v>
      </c>
      <c r="EF105" s="373">
        <f>IFERROR(AdjBaseCC!CS105/IniBaseCC!AE107,"")</f>
        <v>0.78997985465259191</v>
      </c>
      <c r="EG105" s="373">
        <f>IFERROR(AdjBaseCC!CT105/IniBaseCC!AF107,"")</f>
        <v>0.82048501789474237</v>
      </c>
      <c r="EH105" s="374">
        <f t="shared" si="30"/>
        <v>0.84287850690362198</v>
      </c>
      <c r="EI105" s="373">
        <f>IFERROR(CU105/IniBaseCC!AG107,"")</f>
        <v>0.78144970941621805</v>
      </c>
      <c r="EJ105" s="373">
        <f>IFERROR(CW105/IniBaseCC!AI107,"")</f>
        <v>0.85474691802489433</v>
      </c>
      <c r="EK105" s="373">
        <f>IFERROR(CX105/IniBaseCC!AJ107,"")</f>
        <v>0.85621587788228926</v>
      </c>
      <c r="EL105" s="373">
        <f>IFERROR(CY105/IniBaseCC!AK107,"")</f>
        <v>0.86435240590973916</v>
      </c>
      <c r="EM105" s="375">
        <f>IFERROR(CZ105/IniBaseCC!AL107,"")</f>
        <v>0.85762762328496955</v>
      </c>
      <c r="FH105" s="196"/>
    </row>
    <row r="106" spans="1:164" s="118" customFormat="1" x14ac:dyDescent="0.25">
      <c r="A106" s="107">
        <v>109</v>
      </c>
      <c r="B106" s="60" t="s">
        <v>101</v>
      </c>
      <c r="C106" s="157">
        <v>301.8786447</v>
      </c>
      <c r="D106" s="158">
        <v>291.11045519999999</v>
      </c>
      <c r="E106" s="158">
        <v>307.523888</v>
      </c>
      <c r="F106" s="158">
        <v>286.9882321</v>
      </c>
      <c r="G106" s="158">
        <v>295.4742713</v>
      </c>
      <c r="H106" s="158">
        <v>292.86523160000002</v>
      </c>
      <c r="I106" s="158">
        <v>299.98651610000002</v>
      </c>
      <c r="J106" s="158">
        <v>297.07958910896031</v>
      </c>
      <c r="K106" s="158">
        <v>272.52196369779523</v>
      </c>
      <c r="L106" s="157">
        <f t="shared" si="31"/>
        <v>284.87677687447786</v>
      </c>
      <c r="M106" s="158">
        <f t="shared" si="31"/>
        <v>283.06482576477902</v>
      </c>
      <c r="N106" s="159">
        <f t="shared" si="31"/>
        <v>281.25287465508018</v>
      </c>
      <c r="O106" s="158"/>
      <c r="P106" s="564">
        <f>INDEX(EquitySolution!$V$13:$BT$173,ROW(102:102),(1+EquitySolution!$CB$12))</f>
        <v>0.78125585600085945</v>
      </c>
      <c r="Q106" s="69">
        <f>INDEX(EquitySolution!$V$13:$BT$173,ROW(102:102),(1+EquitySolution!$CB$12))</f>
        <v>0.78125585600085945</v>
      </c>
      <c r="R106" s="300">
        <f>INDEX(EquitySolution!$V$13:$BT$173,ROW(102:102),(1+EquitySolution!$CB$12)+2)</f>
        <v>0.84892439953477616</v>
      </c>
      <c r="S106" s="300">
        <f>INDEX(EquitySolution!$V$13:$BT$173,ROW(102:102),(1+EquitySolution!$CB$12)+3)</f>
        <v>0.85431335540561126</v>
      </c>
      <c r="T106" s="300">
        <f>INDEX(EquitySolution!$V$13:$BT$173,ROW(102:102),(1+EquitySolution!$CB$12)+4)</f>
        <v>0.84609922943317017</v>
      </c>
      <c r="U106" s="300">
        <f>INDEX(EquitySolution!$V$13:$BT$173,ROW(102:102),(1+EquitySolution!$CB$12)+5)</f>
        <v>0.85637632786496831</v>
      </c>
      <c r="V106" s="2">
        <f>INDEX(EquitySolution!$V$13:$BT$173,ROW(102:102),(1+EquitySolution!$CB$12)+6)</f>
        <v>0.85212947738309508</v>
      </c>
      <c r="W106" s="2">
        <f>INDEX(EquitySolution!$V$13:$BT$173,ROW(102:102),(1+EquitySolution!$CB$12)+6)</f>
        <v>0.85212947738309508</v>
      </c>
      <c r="X106" s="2">
        <f>INDEX(EquitySolution!$V$13:$BT$173,ROW(102:102),(1+EquitySolution!$CB$12)+6)</f>
        <v>0.85212947738309508</v>
      </c>
      <c r="Y106" s="567">
        <f>INDEX(EquitySolution!$V$13:$BT$173,ROW(102:102),(1+EquitySolution!$CB$12)+7)</f>
        <v>0.85343517504086353</v>
      </c>
      <c r="Z106" s="372">
        <f>INDEX(EquitySolution!$V$13:$BT$173,ROW(102:102),(1+EquitySolution!$CB$12)+8)</f>
        <v>0.84987131800490012</v>
      </c>
      <c r="AA106" s="372">
        <f>INDEX(EquitySolution!$V$13:$BT$173,ROW(102:102),(1+EquitySolution!$CB$12)+9)</f>
        <v>0.85260913218545509</v>
      </c>
      <c r="AB106" s="371">
        <f>INDEX(EquitySolution!$V$13:$BT$173,ROW(102:102),(1+EquitySolution!$CB$12)+10)</f>
        <v>0.86361599262338828</v>
      </c>
      <c r="AS106" s="60" t="s">
        <v>101</v>
      </c>
      <c r="AT106" s="600">
        <v>0</v>
      </c>
      <c r="AU106" s="600">
        <f>MAX(-(AdjBaseCC!$BU$1),(IniBaseCC!DW108-AF$9+IniBaseCC!DK108-AdjBaseCC!AF$7))</f>
        <v>3429.3766263477182</v>
      </c>
      <c r="AV106" s="600">
        <f>MAX(-(AdjBaseCC!$BU$1),(IniBaseCC!DX108-AG$9+IniBaseCC!DL108-AdjBaseCC!AG$7))</f>
        <v>2218.46727128975</v>
      </c>
      <c r="AW106" s="600">
        <f>MAX(-(AdjBaseCC!$BU$1),(IniBaseCC!DY108-AH$9+IniBaseCC!DM108-AdjBaseCC!AH$7))</f>
        <v>473.04972669162635</v>
      </c>
      <c r="AX106" s="600">
        <f>MAX(-(AdjBaseCC!$BU$1),(IniBaseCC!DZ108-AI$9+IniBaseCC!DN108-AdjBaseCC!AI$7))</f>
        <v>46.860519083345935</v>
      </c>
      <c r="AY106" s="600">
        <f>MAX(-(AdjBaseCC!$BU$1),(IniBaseCC!EA108-AJ$9+IniBaseCC!DO108-AdjBaseCC!AJ$7))</f>
        <v>-402.91017576318291</v>
      </c>
      <c r="AZ106" s="600">
        <f>MAX(-(AdjBaseCC!$BU$1),(IniBaseCC!EB108-AK$9+IniBaseCC!DP108-AdjBaseCC!AK$7))</f>
        <v>-1514.1965843622038</v>
      </c>
      <c r="BA106" s="601">
        <f>MAX(-(AdjBaseCC!$BU$1),(IniBaseCC!EC108-AL$9+IniBaseCC!DQ108-AdjBaseCC!AL$7))</f>
        <v>-2017.9482207415815</v>
      </c>
      <c r="BB106" s="600">
        <f>MAX(-(AdjBaseCC!$BU$1),(IniBaseCC!ED108-AM$9+IniBaseCC!DR108-AdjBaseCC!AM$7))</f>
        <v>-949.09878613385445</v>
      </c>
      <c r="BC106" s="600">
        <f>MAX(-(AdjBaseCC!$BU$1),(IniBaseCC!EE108-AN$9+IniBaseCC!DS108-AdjBaseCC!AN$7))</f>
        <v>-958.27222429867879</v>
      </c>
      <c r="BD106" s="600">
        <f>MAX(-(AdjBaseCC!$BU$1),(IniBaseCC!EF108-AO$9+IniBaseCC!DT108-AdjBaseCC!AO$7))</f>
        <v>-967.11889358210055</v>
      </c>
      <c r="BE106" s="601">
        <f>MAX(-(AdjBaseCC!$BU$1),(IniBaseCC!EG108-AP$9+IniBaseCC!DU108-AdjBaseCC!AP$7))</f>
        <v>-975.65594830520558</v>
      </c>
      <c r="BF106" s="600">
        <f>MAX((AdjBaseCC!AF$7+AdjBaseCC!AF$9)*IniBaseCC!CJ108-IniBaseCC!AA108,0)</f>
        <v>0</v>
      </c>
      <c r="BG106" s="600">
        <f>MAX((AdjBaseCC!AG$7+AdjBaseCC!AG$9)*IniBaseCC!CK108-IniBaseCC!AB108,0)</f>
        <v>0</v>
      </c>
      <c r="BH106" s="600">
        <f>MAX((AdjBaseCC!AH$7+AdjBaseCC!AH$9)*IniBaseCC!CL108-IniBaseCC!AC108,0)</f>
        <v>0</v>
      </c>
      <c r="BI106" s="600">
        <f>MAX((AdjBaseCC!AI$7+AdjBaseCC!AI$9)*IniBaseCC!CM108-IniBaseCC!AD108,0)</f>
        <v>0</v>
      </c>
      <c r="BJ106" s="600">
        <f>MAX((AdjBaseCC!AJ$7+AdjBaseCC!AJ$9)*IniBaseCC!CN108-IniBaseCC!AE108,0)</f>
        <v>111203.20851063915</v>
      </c>
      <c r="BK106" s="600">
        <f>MAX((AdjBaseCC!AK$7+AdjBaseCC!AK$9)*IniBaseCC!CO108-IniBaseCC!AF108,0)</f>
        <v>466372.54798355885</v>
      </c>
      <c r="BL106" s="600">
        <f>MAX((AdjBaseCC!AL$7+AdjBaseCC!AL$9)*IniBaseCC!CP108-IniBaseCC!AG108,0)</f>
        <v>641707.53419582359</v>
      </c>
      <c r="BM106" s="600">
        <f>MAX((AdjBaseCC!AM$7+AdjBaseCC!AM$9)*IniBaseCC!CQ108-IniBaseCC!AH108,0)</f>
        <v>303711.61156283319</v>
      </c>
      <c r="BN106" s="603">
        <f>MAX((AdjBaseCC!AN$7+AdjBaseCC!AN$9)*IniBaseCC!CR108-IniBaseCC!AI108,0)</f>
        <v>312310.4145669844</v>
      </c>
      <c r="BO106" s="600">
        <f>MAX((AdjBaseCC!AO$7+AdjBaseCC!AO$9)*IniBaseCC!CS108-IniBaseCC!AJ108,0)</f>
        <v>320909.21757113002</v>
      </c>
      <c r="BP106" s="600">
        <f>MAX((AdjBaseCC!AP$7+AdjBaseCC!AP$9)*IniBaseCC!CT108-IniBaseCC!AK108,0)</f>
        <v>329508.02057527378</v>
      </c>
      <c r="BQ106" s="600">
        <f>MAX((AdjBaseCC!AQ$7+AdjBaseCC!AQ$9)*IniBaseCC!CU108-IniBaseCC!AL108,0)</f>
        <v>338106.82357941195</v>
      </c>
      <c r="BR106" s="603">
        <f>IFERROR(BF106/SUM(BF$5:BF$182)*BR$4/IniBaseCC!CK108,0)</f>
        <v>0</v>
      </c>
      <c r="BS106" s="600">
        <f>IFERROR(BG106/SUM(BG$5:BG$182)*BS$4/IniBaseCC!CL108,0)</f>
        <v>0</v>
      </c>
      <c r="BT106" s="600">
        <f>IFERROR(BH106/SUM(BH$5:BH$182)*BT$4/IniBaseCC!CM108,0)</f>
        <v>0</v>
      </c>
      <c r="BU106" s="600">
        <f>IFERROR(BI106/SUM(BI$5:BI$182)*BU$4/IniBaseCC!CN108,0)</f>
        <v>0</v>
      </c>
      <c r="BV106" s="600">
        <f>IFERROR(BJ106/SUM(BJ$5:BJ$182)*BV$4/IniBaseCC!CO108,0)</f>
        <v>77.864964422882338</v>
      </c>
      <c r="BW106" s="600">
        <f>IFERROR(BK106/SUM(BK$5:BK$182)*BW$4/IniBaseCC!CP108,0)</f>
        <v>391.38985457611733</v>
      </c>
      <c r="BX106" s="600">
        <f>IFERROR(BL106/SUM(BL$5:BL$182)*BX$4/IniBaseCC!CQ108,0)</f>
        <v>97.794608298512131</v>
      </c>
      <c r="BY106" s="603">
        <f>IFERROR(BM106/SUM(BM$5:BM$182)*BY$4/IniBaseCC!CR108,0)</f>
        <v>33.448145664751237</v>
      </c>
      <c r="BZ106" s="600">
        <f>IFERROR(BN106/SUM(BN$5:BN$182)*BZ$4/IniBaseCC!CS108,0)</f>
        <v>297.91194291363399</v>
      </c>
      <c r="CA106" s="600">
        <f>IFERROR(BO106/SUM(BO$5:BO$182)*CA$4/IniBaseCC!CT108,0)</f>
        <v>285.54756422385799</v>
      </c>
      <c r="CB106" s="600">
        <f>IFERROR(BP106/SUM(BP$5:BP$182)*CB$4/IniBaseCC!CU108,0)</f>
        <v>235.65121557308865</v>
      </c>
      <c r="CC106" s="603">
        <f>(IniBaseCC!CW108+AT106)*P106</f>
        <v>18705.32460290661</v>
      </c>
      <c r="CD106" s="600">
        <f>((IniBaseCC!CX108+AU106)-(BR106/Q106))*Q106</f>
        <v>21384.54517467324</v>
      </c>
      <c r="CE106" s="600">
        <f>((IniBaseCC!CY108+AV106)-(BS106/R106))*R106</f>
        <v>23134.249980427594</v>
      </c>
      <c r="CF106" s="600">
        <f>((IniBaseCC!CZ108+AW106)-(BT106/S106))*S106</f>
        <v>21886.94005900788</v>
      </c>
      <c r="CG106" s="600">
        <f>((IniBaseCC!DA108+AX106)-(BU106/T106))*T106</f>
        <v>21388.781895652322</v>
      </c>
      <c r="CH106" s="600">
        <f>((IniBaseCC!DB108+AY106)-(BV106/U106))*U106</f>
        <v>21884.08746171766</v>
      </c>
      <c r="CI106" s="600">
        <f>((IniBaseCC!DC108+AZ106)-(BW106/V106))*V106</f>
        <v>20882.159778261022</v>
      </c>
      <c r="CJ106" s="601">
        <f>((IniBaseCC!DD108+BA106)-(BX106/W106))*W106</f>
        <v>21131.811768395772</v>
      </c>
      <c r="CK106" s="600">
        <f>((IniBaseCC!DE108+BB106)-(BY106/Y106))*Y106</f>
        <v>22328.167933295656</v>
      </c>
      <c r="CL106" s="600">
        <f>((IniBaseCC!DF108+BC106)-(BZ106/Z106))*Z106</f>
        <v>22279.821955624178</v>
      </c>
      <c r="CM106" s="600">
        <f>((IniBaseCC!DG108+BD106)-(CA106/AA106))*AA106</f>
        <v>22664.353728373164</v>
      </c>
      <c r="CN106" s="601">
        <f>((IniBaseCC!DH108+BE106)-(CB106/AB106))*AB106</f>
        <v>23303.20978021777</v>
      </c>
      <c r="CO106" s="600">
        <f>CC106*IniBaseCC!CJ108</f>
        <v>5256196.2134167571</v>
      </c>
      <c r="CP106" s="600">
        <f>IniBaseCC!CJ108*CD106</f>
        <v>6009057.1940831803</v>
      </c>
      <c r="CQ106" s="600">
        <f>IniBaseCC!CK108*CE106</f>
        <v>6639529.7443827195</v>
      </c>
      <c r="CR106" s="600">
        <f>IniBaseCC!CL108*CF106</f>
        <v>6587968.9577613724</v>
      </c>
      <c r="CS106" s="600">
        <f>IniBaseCC!CM108*CG106</f>
        <v>6266913.0954261301</v>
      </c>
      <c r="CT106" s="600">
        <f>IniBaseCC!CN108*CH106</f>
        <v>6040008.1394340741</v>
      </c>
      <c r="CU106" s="600">
        <f>IniBaseCC!CO108*CI106</f>
        <v>6431705.2117043948</v>
      </c>
      <c r="CV106" s="601">
        <f>IniBaseCC!CP108*CJ106</f>
        <v>6719916.142349855</v>
      </c>
      <c r="CW106" s="600">
        <f>IniBaseCC!CQ108*CK106</f>
        <v>7145013.7386546098</v>
      </c>
      <c r="CX106" s="600">
        <f>IniBaseCC!CR108*CL106</f>
        <v>7261214.7727980157</v>
      </c>
      <c r="CY106" s="600">
        <f>IniBaseCC!CS108*CM106</f>
        <v>7520481.7835668707</v>
      </c>
      <c r="CZ106" s="600">
        <f>IniBaseCC!CT108*CN106</f>
        <v>7870186.7610895541</v>
      </c>
      <c r="DA106" s="603">
        <f t="shared" si="27"/>
        <v>18705.32460290661</v>
      </c>
      <c r="DB106" s="600">
        <f t="shared" si="28"/>
        <v>21384.54517467324</v>
      </c>
      <c r="DC106" s="600">
        <f>IF(IniBaseCC!EI108&gt;IniBaseCC!EJ108,MIN((AdjBaseCC!DB106-(AdjBaseCC!$DG$1*(IniBaseCC!EI108-IniBaseCC!EJ108))),AdjBaseCC!CE106),MAX((AdjBaseCC!DB106-(AdjBaseCC!$DG$1*(IniBaseCC!EI108-IniBaseCC!EJ108))),AdjBaseCC!CE106))</f>
        <v>21376.796787566465</v>
      </c>
      <c r="DD106" s="600">
        <f>IF(IniBaseCC!EJ108&gt;IniBaseCC!EK108,MIN((AdjBaseCC!DC106-(AdjBaseCC!$DG$1*(IniBaseCC!EJ108-IniBaseCC!EK108))),AdjBaseCC!CF106),MAX((AdjBaseCC!DC106-(AdjBaseCC!$DG$1*(IniBaseCC!EJ108-IniBaseCC!EK108))),AdjBaseCC!CF106))</f>
        <v>21253.64625884108</v>
      </c>
      <c r="DE106" s="600">
        <f>IF(IniBaseCC!EK108&gt;IniBaseCC!EL108,MIN((AdjBaseCC!DD106-(AdjBaseCC!$DG$1*(IniBaseCC!EK108-IniBaseCC!EL108))),AdjBaseCC!CG106),MAX((AdjBaseCC!DD106-(AdjBaseCC!$DG$1*(IniBaseCC!EK108-IniBaseCC!EL108))),AdjBaseCC!CG106))</f>
        <v>21223.200979453828</v>
      </c>
      <c r="DF106" s="600">
        <f>IF(IniBaseCC!EL108&gt;IniBaseCC!EM108,MIN((AdjBaseCC!DE106-(AdjBaseCC!$DG$1*(IniBaseCC!EL108-IniBaseCC!EM108))),AdjBaseCC!CH106),MAX((AdjBaseCC!DE106-(AdjBaseCC!$DG$1*(IniBaseCC!EL108-IniBaseCC!EM108))),AdjBaseCC!CH106))</f>
        <v>21884.08746171766</v>
      </c>
      <c r="DG106" s="600">
        <f>IF(IniBaseCC!EM108&gt;IniBaseCC!EN108,MIN((AdjBaseCC!DF106-(AdjBaseCC!$DG$1*(IniBaseCC!EM108-IniBaseCC!EN108))),AdjBaseCC!CI106),MAX((AdjBaseCC!DF106-(AdjBaseCC!$DG$1*(IniBaseCC!EM108-IniBaseCC!EN108))),AdjBaseCC!CI106))</f>
        <v>20882.159778261022</v>
      </c>
      <c r="DH106" s="600">
        <f>IF(IniBaseCC!EN108&gt;IniBaseCC!EO108,MIN((AdjBaseCC!DG106-(AdjBaseCC!$DG$1*(IniBaseCC!EN108-IniBaseCC!EO108))),AdjBaseCC!CJ106),MAX((AdjBaseCC!DG106-(AdjBaseCC!$DG$1*(IniBaseCC!EN108-IniBaseCC!EO108))),AdjBaseCC!CJ106))</f>
        <v>20873.23527752591</v>
      </c>
      <c r="DI106" s="603">
        <f>IF(IniBaseCC!EO108&gt;IniBaseCC!EP108,MIN((AdjBaseCC!DH106-(AdjBaseCC!$DG$1*(IniBaseCC!EO108-IniBaseCC!EP108))),AdjBaseCC!CK106),MAX((AdjBaseCC!DH106-(AdjBaseCC!$DG$1*(IniBaseCC!EO108-IniBaseCC!EP108))),AdjBaseCC!CK106))</f>
        <v>22328.167933295656</v>
      </c>
      <c r="DJ106" s="600">
        <f>IF(IniBaseCC!EP108&gt;IniBaseCC!EQ108,MIN((AdjBaseCC!DI106-(AdjBaseCC!$DG$1*(IniBaseCC!EP108-IniBaseCC!EQ108))),AdjBaseCC!CL106),MAX((AdjBaseCC!DI106-(AdjBaseCC!$DG$1*(IniBaseCC!EP108-IniBaseCC!EQ108))),AdjBaseCC!CL106))</f>
        <v>22352.212819092179</v>
      </c>
      <c r="DK106" s="600">
        <f>IF(IniBaseCC!EQ108&gt;IniBaseCC!ER108,MIN((AdjBaseCC!DJ106-(AdjBaseCC!$DG$1*(IniBaseCC!EQ108-IniBaseCC!ER108))),AdjBaseCC!CM106),MAX((AdjBaseCC!DJ106-(AdjBaseCC!$DG$1*(IniBaseCC!EQ108-IniBaseCC!ER108))),AdjBaseCC!CM106))</f>
        <v>22664.353728373164</v>
      </c>
      <c r="DL106" s="600">
        <f>IF(IniBaseCC!ER108&gt;IniBaseCC!ES108,MIN((AdjBaseCC!DK106-(AdjBaseCC!$DG$1*(IniBaseCC!ER108-IniBaseCC!ES108))),AdjBaseCC!CN106),MAX((AdjBaseCC!DK106-(AdjBaseCC!$DG$1*(IniBaseCC!ER108-IniBaseCC!ES108))),AdjBaseCC!CN106))</f>
        <v>23303.20978021777</v>
      </c>
      <c r="DM106" s="603">
        <f>DA106*IniBaseCC!CJ108</f>
        <v>5256196.2134167571</v>
      </c>
      <c r="DN106" s="600">
        <f>DB106*IniBaseCC!CJ108</f>
        <v>6009057.1940831803</v>
      </c>
      <c r="DO106" s="600">
        <f>DC106*IniBaseCC!CK108</f>
        <v>6135140.6780315759</v>
      </c>
      <c r="DP106" s="600">
        <f>DD106*IniBaseCC!CL108</f>
        <v>6397347.5239111651</v>
      </c>
      <c r="DQ106" s="600">
        <f>DE106*IniBaseCC!CM108</f>
        <v>6218397.886979972</v>
      </c>
      <c r="DR106" s="600">
        <f>DF106*IniBaseCC!CN108</f>
        <v>6040008.1394340741</v>
      </c>
      <c r="DS106" s="600">
        <f>DG106*IniBaseCC!CO108</f>
        <v>6431705.2117043948</v>
      </c>
      <c r="DT106" s="600">
        <f>DH106*IniBaseCC!CP108</f>
        <v>6637688.8182532396</v>
      </c>
      <c r="DU106" s="603">
        <f>DI106*IniBaseCC!CQ108</f>
        <v>7145013.7386546098</v>
      </c>
      <c r="DV106" s="600">
        <f>DJ106*IniBaseCC!CR108</f>
        <v>7284807.6726100706</v>
      </c>
      <c r="DW106" s="600">
        <f>DK106*IniBaseCC!CS108</f>
        <v>7520481.7835668707</v>
      </c>
      <c r="DX106" s="601">
        <f>DL106*IniBaseCC!CT108</f>
        <v>7870186.7610895541</v>
      </c>
      <c r="DZ106" s="60" t="s">
        <v>101</v>
      </c>
      <c r="EA106" s="68">
        <f t="shared" si="29"/>
        <v>0.81486005861299682</v>
      </c>
      <c r="EB106" s="373">
        <f>IFERROR(AdjBaseCC!CO106/IniBaseCC!AA108,"")</f>
        <v>0.66410420960357353</v>
      </c>
      <c r="EC106" s="373">
        <f>IFERROR(AdjBaseCC!CP106/IniBaseCC!AB108,"")</f>
        <v>0.74609016518534566</v>
      </c>
      <c r="ED106" s="373">
        <f>IFERROR(AdjBaseCC!CQ106/IniBaseCC!AC108,"")</f>
        <v>0.83487743085778665</v>
      </c>
      <c r="EE106" s="373">
        <f>IFERROR(AdjBaseCC!CR106/IniBaseCC!AD108,"")</f>
        <v>0.86429143154405352</v>
      </c>
      <c r="EF106" s="373">
        <f>IFERROR(AdjBaseCC!CS106/IniBaseCC!AE108,"")</f>
        <v>0.86205629970457343</v>
      </c>
      <c r="EG106" s="373">
        <f>IFERROR(AdjBaseCC!CT106/IniBaseCC!AF108,"")</f>
        <v>0.76698496577322439</v>
      </c>
      <c r="EH106" s="374">
        <f t="shared" si="30"/>
        <v>0.80746089591955472</v>
      </c>
      <c r="EI106" s="373">
        <f>IFERROR(CU106/IniBaseCC!AG108,"")</f>
        <v>0.7947397987289011</v>
      </c>
      <c r="EJ106" s="373">
        <f>IFERROR(CW106/IniBaseCC!AI108,"")</f>
        <v>0.81240594987130277</v>
      </c>
      <c r="EK106" s="373">
        <f>IFERROR(CX106/IniBaseCC!AJ108,"")</f>
        <v>0.80172802044015401</v>
      </c>
      <c r="EL106" s="373">
        <f>IFERROR(CY106/IniBaseCC!AK108,"")</f>
        <v>0.80700269606909703</v>
      </c>
      <c r="EM106" s="375">
        <f>IFERROR(CZ106/IniBaseCC!AL108,"")</f>
        <v>0.8214280144883187</v>
      </c>
      <c r="FH106" s="196"/>
    </row>
    <row r="107" spans="1:164" s="118" customFormat="1" x14ac:dyDescent="0.25">
      <c r="A107" s="107">
        <v>110</v>
      </c>
      <c r="B107" s="60" t="s">
        <v>102</v>
      </c>
      <c r="C107" s="157">
        <v>286.74137459999997</v>
      </c>
      <c r="D107" s="158">
        <v>272.20765369999998</v>
      </c>
      <c r="E107" s="158">
        <v>278.82485170000001</v>
      </c>
      <c r="F107" s="158">
        <v>249.92153260000001</v>
      </c>
      <c r="G107" s="158">
        <v>267.91620339999997</v>
      </c>
      <c r="H107" s="158">
        <v>265.61231989999999</v>
      </c>
      <c r="I107" s="158">
        <v>260.48955760000001</v>
      </c>
      <c r="J107" s="158">
        <v>263.26100444554379</v>
      </c>
      <c r="K107" s="158">
        <v>258.26594065115648</v>
      </c>
      <c r="L107" s="157">
        <f t="shared" si="31"/>
        <v>253.54992502807181</v>
      </c>
      <c r="M107" s="158">
        <f t="shared" si="31"/>
        <v>250.85456695375979</v>
      </c>
      <c r="N107" s="159">
        <f t="shared" si="31"/>
        <v>248.15920887944685</v>
      </c>
      <c r="O107" s="158"/>
      <c r="P107" s="564">
        <f>INDEX(EquitySolution!$V$13:$BT$173,ROW(103:103),(1+EquitySolution!$CB$12))</f>
        <v>0.81850310736885723</v>
      </c>
      <c r="Q107" s="69">
        <f>INDEX(EquitySolution!$V$13:$BT$173,ROW(103:103),(1+EquitySolution!$CB$12))</f>
        <v>0.81850310736885723</v>
      </c>
      <c r="R107" s="300">
        <f>INDEX(EquitySolution!$V$13:$BT$173,ROW(103:103),(1+EquitySolution!$CB$12)+2)</f>
        <v>0.85649986805469891</v>
      </c>
      <c r="S107" s="300">
        <f>INDEX(EquitySolution!$V$13:$BT$173,ROW(103:103),(1+EquitySolution!$CB$12)+3)</f>
        <v>0.86377328951232957</v>
      </c>
      <c r="T107" s="300">
        <f>INDEX(EquitySolution!$V$13:$BT$173,ROW(103:103),(1+EquitySolution!$CB$12)+4)</f>
        <v>0.8604617032878692</v>
      </c>
      <c r="U107" s="300">
        <f>INDEX(EquitySolution!$V$13:$BT$173,ROW(103:103),(1+EquitySolution!$CB$12)+5)</f>
        <v>0.87492641076265565</v>
      </c>
      <c r="V107" s="2">
        <f>INDEX(EquitySolution!$V$13:$BT$173,ROW(103:103),(1+EquitySolution!$CB$12)+6)</f>
        <v>0.86592095196650376</v>
      </c>
      <c r="W107" s="2">
        <f>INDEX(EquitySolution!$V$13:$BT$173,ROW(103:103),(1+EquitySolution!$CB$12)+6)</f>
        <v>0.86592095196650376</v>
      </c>
      <c r="X107" s="2">
        <f>INDEX(EquitySolution!$V$13:$BT$173,ROW(103:103),(1+EquitySolution!$CB$12)+6)</f>
        <v>0.86592095196650376</v>
      </c>
      <c r="Y107" s="567">
        <f>INDEX(EquitySolution!$V$13:$BT$173,ROW(103:103),(1+EquitySolution!$CB$12)+7)</f>
        <v>0.86707393376655895</v>
      </c>
      <c r="Z107" s="372">
        <f>INDEX(EquitySolution!$V$13:$BT$173,ROW(103:103),(1+EquitySolution!$CB$12)+8)</f>
        <v>0.86963762750276941</v>
      </c>
      <c r="AA107" s="372">
        <f>INDEX(EquitySolution!$V$13:$BT$173,ROW(103:103),(1+EquitySolution!$CB$12)+9)</f>
        <v>0.87282394291209831</v>
      </c>
      <c r="AB107" s="371">
        <f>INDEX(EquitySolution!$V$13:$BT$173,ROW(103:103),(1+EquitySolution!$CB$12)+10)</f>
        <v>0.87075043979224098</v>
      </c>
      <c r="AS107" s="60" t="s">
        <v>102</v>
      </c>
      <c r="AT107" s="600">
        <v>0</v>
      </c>
      <c r="AU107" s="600">
        <f>MAX(-(AdjBaseCC!$BU$1),(IniBaseCC!DW109-AF$9+IniBaseCC!DK109-AdjBaseCC!AF$7))</f>
        <v>-2656.0907250149098</v>
      </c>
      <c r="AV107" s="600">
        <f>MAX(-(AdjBaseCC!$BU$1),(IniBaseCC!DX109-AG$9+IniBaseCC!DL109-AdjBaseCC!AG$7))</f>
        <v>-4000</v>
      </c>
      <c r="AW107" s="600">
        <f>MAX(-(AdjBaseCC!$BU$1),(IniBaseCC!DY109-AH$9+IniBaseCC!DM109-AdjBaseCC!AH$7))</f>
        <v>-3142.5720643080722</v>
      </c>
      <c r="AX107" s="600">
        <f>MAX(-(AdjBaseCC!$BU$1),(IniBaseCC!DZ109-AI$9+IniBaseCC!DN109-AdjBaseCC!AI$7))</f>
        <v>-3013.0493216447535</v>
      </c>
      <c r="AY107" s="600">
        <f>MAX(-(AdjBaseCC!$BU$1),(IniBaseCC!EA109-AJ$9+IniBaseCC!DO109-AdjBaseCC!AJ$7))</f>
        <v>-4000</v>
      </c>
      <c r="AZ107" s="600">
        <f>MAX(-(AdjBaseCC!$BU$1),(IniBaseCC!EB109-AK$9+IniBaseCC!DP109-AdjBaseCC!AK$7))</f>
        <v>-3701.9436262092477</v>
      </c>
      <c r="BA107" s="601">
        <f>MAX(-(AdjBaseCC!$BU$1),(IniBaseCC!EC109-AL$9+IniBaseCC!DQ109-AdjBaseCC!AL$7))</f>
        <v>-3831.2529071633794</v>
      </c>
      <c r="BB107" s="600">
        <f>MAX(-(AdjBaseCC!$BU$1),(IniBaseCC!ED109-AM$9+IniBaseCC!DR109-AdjBaseCC!AM$7))</f>
        <v>-1429.6601348180643</v>
      </c>
      <c r="BC107" s="600">
        <f>MAX(-(AdjBaseCC!$BU$1),(IniBaseCC!EE109-AN$9+IniBaseCC!DS109-AdjBaseCC!AN$7))</f>
        <v>-1446.6442585123027</v>
      </c>
      <c r="BD107" s="600">
        <f>MAX(-(AdjBaseCC!$BU$1),(IniBaseCC!EF109-AO$9+IniBaseCC!DT109-AdjBaseCC!AO$7))</f>
        <v>-1463.0233873287898</v>
      </c>
      <c r="BE107" s="601">
        <f>MAX(-(AdjBaseCC!$BU$1),(IniBaseCC!EG109-AP$9+IniBaseCC!DU109-AdjBaseCC!AP$7))</f>
        <v>-1478.8292815635041</v>
      </c>
      <c r="BF107" s="600">
        <f>MAX((AdjBaseCC!AF$7+AdjBaseCC!AF$9)*IniBaseCC!CJ109-IniBaseCC!AA109,0)</f>
        <v>815419.85257957783</v>
      </c>
      <c r="BG107" s="600">
        <f>MAX((AdjBaseCC!AG$7+AdjBaseCC!AG$9)*IniBaseCC!CK109-IniBaseCC!AB109,0)</f>
        <v>1556321.2835446298</v>
      </c>
      <c r="BH107" s="600">
        <f>MAX((AdjBaseCC!AH$7+AdjBaseCC!AH$9)*IniBaseCC!CL109-IniBaseCC!AC109,0)</f>
        <v>967912.19580688607</v>
      </c>
      <c r="BI107" s="600">
        <f>MAX((AdjBaseCC!AI$7+AdjBaseCC!AI$9)*IniBaseCC!CM109-IniBaseCC!AD109,0)</f>
        <v>940071.38835316245</v>
      </c>
      <c r="BJ107" s="600">
        <f>MAX((AdjBaseCC!AJ$7+AdjBaseCC!AJ$9)*IniBaseCC!CN109-IniBaseCC!AE109,0)</f>
        <v>1649535.0651248842</v>
      </c>
      <c r="BK107" s="600">
        <f>MAX((AdjBaseCC!AK$7+AdjBaseCC!AK$9)*IniBaseCC!CO109-IniBaseCC!AF109,0)</f>
        <v>1166112.2422559131</v>
      </c>
      <c r="BL107" s="600">
        <f>MAX((AdjBaseCC!AL$7+AdjBaseCC!AL$9)*IniBaseCC!CP109-IniBaseCC!AG109,0)</f>
        <v>1222169.6773851179</v>
      </c>
      <c r="BM107" s="600">
        <f>MAX((AdjBaseCC!AM$7+AdjBaseCC!AM$9)*IniBaseCC!CQ109-IniBaseCC!AH109,0)</f>
        <v>434616.68098469079</v>
      </c>
      <c r="BN107" s="603">
        <f>MAX((AdjBaseCC!AN$7+AdjBaseCC!AN$9)*IniBaseCC!CR109-IniBaseCC!AI109,0)</f>
        <v>447901.91536199581</v>
      </c>
      <c r="BO107" s="600">
        <f>MAX((AdjBaseCC!AO$7+AdjBaseCC!AO$9)*IniBaseCC!CS109-IniBaseCC!AJ109,0)</f>
        <v>461187.14973929338</v>
      </c>
      <c r="BP107" s="600">
        <f>MAX((AdjBaseCC!AP$7+AdjBaseCC!AP$9)*IniBaseCC!CT109-IniBaseCC!AK109,0)</f>
        <v>474472.38411659375</v>
      </c>
      <c r="BQ107" s="600">
        <f>MAX((AdjBaseCC!AQ$7+AdjBaseCC!AQ$9)*IniBaseCC!CU109-IniBaseCC!AL109,0)</f>
        <v>487757.61849388666</v>
      </c>
      <c r="BR107" s="603">
        <f>IFERROR(BF107/SUM(BF$5:BF$182)*BR$4/IniBaseCC!CK109,0)</f>
        <v>2693.4021929485693</v>
      </c>
      <c r="BS107" s="600">
        <f>IFERROR(BG107/SUM(BG$5:BG$182)*BS$4/IniBaseCC!CL109,0)</f>
        <v>2111.9981364978626</v>
      </c>
      <c r="BT107" s="600">
        <f>IFERROR(BH107/SUM(BH$5:BH$182)*BT$4/IniBaseCC!CM109,0)</f>
        <v>2790.0216106025305</v>
      </c>
      <c r="BU107" s="600">
        <f>IFERROR(BI107/SUM(BI$5:BI$182)*BU$4/IniBaseCC!CN109,0)</f>
        <v>785.2192680777548</v>
      </c>
      <c r="BV107" s="600">
        <f>IFERROR(BJ107/SUM(BJ$5:BJ$182)*BV$4/IniBaseCC!CO109,0)</f>
        <v>1129.3446172883559</v>
      </c>
      <c r="BW107" s="600">
        <f>IFERROR(BK107/SUM(BK$5:BK$182)*BW$4/IniBaseCC!CP109,0)</f>
        <v>975.55863390874799</v>
      </c>
      <c r="BX107" s="600">
        <f>IFERROR(BL107/SUM(BL$5:BL$182)*BX$4/IniBaseCC!CQ109,0)</f>
        <v>196.0584985412624</v>
      </c>
      <c r="BY107" s="603">
        <f>IFERROR(BM107/SUM(BM$5:BM$182)*BY$4/IniBaseCC!CR109,0)</f>
        <v>50.384091876541852</v>
      </c>
      <c r="BZ107" s="600">
        <f>IFERROR(BN107/SUM(BN$5:BN$182)*BZ$4/IniBaseCC!CS109,0)</f>
        <v>449.73921901332858</v>
      </c>
      <c r="CA107" s="600">
        <f>IFERROR(BO107/SUM(BO$5:BO$182)*CA$4/IniBaseCC!CT109,0)</f>
        <v>431.96629434766419</v>
      </c>
      <c r="CB107" s="600">
        <f>IFERROR(BP107/SUM(BP$5:BP$182)*CB$4/IniBaseCC!CU109,0)</f>
        <v>357.1832042134003</v>
      </c>
      <c r="CC107" s="603">
        <f>(IniBaseCC!CW109+AT107)*P107</f>
        <v>19597.12198535553</v>
      </c>
      <c r="CD107" s="600">
        <f>((IniBaseCC!CX109+AU107)-(BR107/Q107))*Q107</f>
        <v>14729.701280528656</v>
      </c>
      <c r="CE107" s="600">
        <f>((IniBaseCC!CY109+AV107)-(BS107/R107))*R107</f>
        <v>15902.576423590752</v>
      </c>
      <c r="CF107" s="600">
        <f>((IniBaseCC!CZ109+AW107)-(BT107/S107))*S107</f>
        <v>16216.198141450768</v>
      </c>
      <c r="CG107" s="600">
        <f>((IniBaseCC!DA109+AX107)-(BU107/T107))*T107</f>
        <v>18333.700435755069</v>
      </c>
      <c r="CH107" s="600">
        <f>((IniBaseCC!DB109+AY107)-(BV107/U107))*U107</f>
        <v>18161.139727106533</v>
      </c>
      <c r="CI107" s="600">
        <f>((IniBaseCC!DC109+AZ107)-(BW107/V107))*V107</f>
        <v>18747.881381793315</v>
      </c>
      <c r="CJ107" s="601">
        <f>((IniBaseCC!DD109+BA107)-(BX107/W107))*W107</f>
        <v>19806.964532712165</v>
      </c>
      <c r="CK107" s="600">
        <f>((IniBaseCC!DE109+BB107)-(BY107/Y107))*Y107</f>
        <v>22251.911047909354</v>
      </c>
      <c r="CL107" s="600">
        <f>((IniBaseCC!DF109+BC107)-(BZ107/Z107))*Z107</f>
        <v>22228.400980690261</v>
      </c>
      <c r="CM107" s="600">
        <f>((IniBaseCC!DG109+BD107)-(CA107/AA107))*AA107</f>
        <v>22629.224989481201</v>
      </c>
      <c r="CN107" s="601">
        <f>((IniBaseCC!DH109+BE107)-(CB107/AB107))*AB107</f>
        <v>22937.997067865002</v>
      </c>
      <c r="CO107" s="600">
        <f>CC107*IniBaseCC!CJ109</f>
        <v>6016316.4495041482</v>
      </c>
      <c r="CP107" s="600">
        <f>IniBaseCC!CJ109*CD107</f>
        <v>4522018.2931222972</v>
      </c>
      <c r="CQ107" s="600">
        <f>IniBaseCC!CK109*CE107</f>
        <v>5152434.7612434039</v>
      </c>
      <c r="CR107" s="600">
        <f>IniBaseCC!CL109*CF107</f>
        <v>4994589.0275668362</v>
      </c>
      <c r="CS107" s="600">
        <f>IniBaseCC!CM109*CG107</f>
        <v>5720114.5359555818</v>
      </c>
      <c r="CT107" s="600">
        <f>IniBaseCC!CN109*CH107</f>
        <v>5920531.5510367295</v>
      </c>
      <c r="CU107" s="600">
        <f>IniBaseCC!CO109*CI107</f>
        <v>5905582.635264894</v>
      </c>
      <c r="CV107" s="601">
        <f>IniBaseCC!CP109*CJ107</f>
        <v>6318421.6859351806</v>
      </c>
      <c r="CW107" s="600">
        <f>IniBaseCC!CQ109*CK107</f>
        <v>6764580.9585644435</v>
      </c>
      <c r="CX107" s="600">
        <f>IniBaseCC!CR109*CL107</f>
        <v>6882233.3591012303</v>
      </c>
      <c r="CY107" s="600">
        <f>IniBaseCC!CS109*CM107</f>
        <v>7133384.1031501126</v>
      </c>
      <c r="CZ107" s="600">
        <f>IniBaseCC!CT109*CN107</f>
        <v>7359501.3916296791</v>
      </c>
      <c r="DA107" s="603">
        <f t="shared" si="27"/>
        <v>19597.12198535553</v>
      </c>
      <c r="DB107" s="600">
        <f t="shared" si="28"/>
        <v>14729.701280528656</v>
      </c>
      <c r="DC107" s="600">
        <f>IF(IniBaseCC!EI109&gt;IniBaseCC!EJ109,MIN((AdjBaseCC!DB107-(AdjBaseCC!$DG$1*(IniBaseCC!EI109-IniBaseCC!EJ109))),AdjBaseCC!CE107),MAX((AdjBaseCC!DB107-(AdjBaseCC!$DG$1*(IniBaseCC!EI109-IniBaseCC!EJ109))),AdjBaseCC!CE107))</f>
        <v>14651.718343051276</v>
      </c>
      <c r="DD107" s="600">
        <f>IF(IniBaseCC!EJ109&gt;IniBaseCC!EK109,MIN((AdjBaseCC!DC107-(AdjBaseCC!$DG$1*(IniBaseCC!EJ109-IniBaseCC!EK109))),AdjBaseCC!CF107),MAX((AdjBaseCC!DC107-(AdjBaseCC!$DG$1*(IniBaseCC!EJ109-IniBaseCC!EK109))),AdjBaseCC!CF107))</f>
        <v>16216.198141450768</v>
      </c>
      <c r="DE107" s="600">
        <f>IF(IniBaseCC!EK109&gt;IniBaseCC!EL109,MIN((AdjBaseCC!DD107-(AdjBaseCC!$DG$1*(IniBaseCC!EK109-IniBaseCC!EL109))),AdjBaseCC!CG107),MAX((AdjBaseCC!DD107-(AdjBaseCC!$DG$1*(IniBaseCC!EK109-IniBaseCC!EL109))),AdjBaseCC!CG107))</f>
        <v>18333.700435755069</v>
      </c>
      <c r="DF107" s="600">
        <f>IF(IniBaseCC!EL109&gt;IniBaseCC!EM109,MIN((AdjBaseCC!DE107-(AdjBaseCC!$DG$1*(IniBaseCC!EL109-IniBaseCC!EM109))),AdjBaseCC!CH107),MAX((AdjBaseCC!DE107-(AdjBaseCC!$DG$1*(IniBaseCC!EL109-IniBaseCC!EM109))),AdjBaseCC!CH107))</f>
        <v>18161.139727106533</v>
      </c>
      <c r="DG107" s="600">
        <f>IF(IniBaseCC!EM109&gt;IniBaseCC!EN109,MIN((AdjBaseCC!DF107-(AdjBaseCC!$DG$1*(IniBaseCC!EM109-IniBaseCC!EN109))),AdjBaseCC!CI107),MAX((AdjBaseCC!DF107-(AdjBaseCC!$DG$1*(IniBaseCC!EM109-IniBaseCC!EN109))),AdjBaseCC!CI107))</f>
        <v>18747.881381793315</v>
      </c>
      <c r="DH107" s="600">
        <f>IF(IniBaseCC!EN109&gt;IniBaseCC!EO109,MIN((AdjBaseCC!DG107-(AdjBaseCC!$DG$1*(IniBaseCC!EN109-IniBaseCC!EO109))),AdjBaseCC!CJ107),MAX((AdjBaseCC!DG107-(AdjBaseCC!$DG$1*(IniBaseCC!EN109-IniBaseCC!EO109))),AdjBaseCC!CJ107))</f>
        <v>19806.964532712165</v>
      </c>
      <c r="DI107" s="603">
        <f>IF(IniBaseCC!EO109&gt;IniBaseCC!EP109,MIN((AdjBaseCC!DH107-(AdjBaseCC!$DG$1*(IniBaseCC!EO109-IniBaseCC!EP109))),AdjBaseCC!CK107),MAX((AdjBaseCC!DH107-(AdjBaseCC!$DG$1*(IniBaseCC!EO109-IniBaseCC!EP109))),AdjBaseCC!CK107))</f>
        <v>22251.911047909354</v>
      </c>
      <c r="DJ107" s="600">
        <f>IF(IniBaseCC!EP109&gt;IniBaseCC!EQ109,MIN((AdjBaseCC!DI107-(AdjBaseCC!$DG$1*(IniBaseCC!EP109-IniBaseCC!EQ109))),AdjBaseCC!CL107),MAX((AdjBaseCC!DI107-(AdjBaseCC!$DG$1*(IniBaseCC!EP109-IniBaseCC!EQ109))),AdjBaseCC!CL107))</f>
        <v>22275.370132291169</v>
      </c>
      <c r="DK107" s="600">
        <f>IF(IniBaseCC!EQ109&gt;IniBaseCC!ER109,MIN((AdjBaseCC!DJ107-(AdjBaseCC!$DG$1*(IniBaseCC!EQ109-IniBaseCC!ER109))),AdjBaseCC!CM107),MAX((AdjBaseCC!DJ107-(AdjBaseCC!$DG$1*(IniBaseCC!EQ109-IniBaseCC!ER109))),AdjBaseCC!CM107))</f>
        <v>22629.224989481201</v>
      </c>
      <c r="DL107" s="600">
        <f>IF(IniBaseCC!ER109&gt;IniBaseCC!ES109,MIN((AdjBaseCC!DK107-(AdjBaseCC!$DG$1*(IniBaseCC!ER109-IniBaseCC!ES109))),AdjBaseCC!CN107),MAX((AdjBaseCC!DK107-(AdjBaseCC!$DG$1*(IniBaseCC!ER109-IniBaseCC!ES109))),AdjBaseCC!CN107))</f>
        <v>22937.997067865002</v>
      </c>
      <c r="DM107" s="603">
        <f>DA107*IniBaseCC!CJ109</f>
        <v>6016316.4495041482</v>
      </c>
      <c r="DN107" s="600">
        <f>DB107*IniBaseCC!CJ109</f>
        <v>4522018.2931222972</v>
      </c>
      <c r="DO107" s="600">
        <f>DC107*IniBaseCC!CK109</f>
        <v>4747156.7431486137</v>
      </c>
      <c r="DP107" s="600">
        <f>DD107*IniBaseCC!CL109</f>
        <v>4994589.0275668362</v>
      </c>
      <c r="DQ107" s="600">
        <f>DE107*IniBaseCC!CM109</f>
        <v>5720114.5359555818</v>
      </c>
      <c r="DR107" s="600">
        <f>DF107*IniBaseCC!CN109</f>
        <v>5920531.5510367295</v>
      </c>
      <c r="DS107" s="600">
        <f>DG107*IniBaseCC!CO109</f>
        <v>5905582.635264894</v>
      </c>
      <c r="DT107" s="600">
        <f>DH107*IniBaseCC!CP109</f>
        <v>6318421.6859351806</v>
      </c>
      <c r="DU107" s="603">
        <f>DI107*IniBaseCC!CQ109</f>
        <v>6764580.9585644435</v>
      </c>
      <c r="DV107" s="600">
        <f>DJ107*IniBaseCC!CR109</f>
        <v>6896775.6854825681</v>
      </c>
      <c r="DW107" s="600">
        <f>DK107*IniBaseCC!CS109</f>
        <v>7133384.1031501126</v>
      </c>
      <c r="DX107" s="601">
        <f>DL107*IniBaseCC!CT109</f>
        <v>7359501.3916296791</v>
      </c>
      <c r="DZ107" s="60" t="s">
        <v>102</v>
      </c>
      <c r="EA107" s="68">
        <f t="shared" si="29"/>
        <v>0.74147285315670275</v>
      </c>
      <c r="EB107" s="373">
        <f>IFERROR(AdjBaseCC!CO107/IniBaseCC!AA109,"")</f>
        <v>0.88751939126455248</v>
      </c>
      <c r="EC107" s="373">
        <f>IFERROR(AdjBaseCC!CP107/IniBaseCC!AB109,"")</f>
        <v>0.66331640330270636</v>
      </c>
      <c r="ED107" s="373">
        <f>IFERROR(AdjBaseCC!CQ107/IniBaseCC!AC109,"")</f>
        <v>0.73354343496913155</v>
      </c>
      <c r="EE107" s="373">
        <f>IFERROR(AdjBaseCC!CR107/IniBaseCC!AD109,"")</f>
        <v>0.69737486607301891</v>
      </c>
      <c r="EF107" s="373">
        <f>IFERROR(AdjBaseCC!CS107/IniBaseCC!AE109,"")</f>
        <v>0.80923805056696907</v>
      </c>
      <c r="EG107" s="373">
        <f>IFERROR(AdjBaseCC!CT107/IniBaseCC!AF109,"")</f>
        <v>0.80389151087168764</v>
      </c>
      <c r="EH107" s="374">
        <f t="shared" si="30"/>
        <v>0.81336521590520794</v>
      </c>
      <c r="EI107" s="373">
        <f>IFERROR(CU107/IniBaseCC!AG109,"")</f>
        <v>0.78324945702027904</v>
      </c>
      <c r="EJ107" s="373">
        <f>IFERROR(CW107/IniBaseCC!AI109,"")</f>
        <v>0.82455371203405559</v>
      </c>
      <c r="EK107" s="373">
        <f>IFERROR(CX107/IniBaseCC!AJ109,"")</f>
        <v>0.81467912911568419</v>
      </c>
      <c r="EL107" s="373">
        <f>IFERROR(CY107/IniBaseCC!AK109,"")</f>
        <v>0.82071803175552527</v>
      </c>
      <c r="EM107" s="375">
        <f>IFERROR(CZ107/IniBaseCC!AL109,"")</f>
        <v>0.82362574960049584</v>
      </c>
      <c r="FH107" s="196"/>
    </row>
    <row r="108" spans="1:164" s="118" customFormat="1" x14ac:dyDescent="0.25">
      <c r="A108" s="107">
        <v>111</v>
      </c>
      <c r="B108" s="60" t="s">
        <v>103</v>
      </c>
      <c r="C108" s="157">
        <v>319.46099950000001</v>
      </c>
      <c r="D108" s="158">
        <v>303.25791729999997</v>
      </c>
      <c r="E108" s="158">
        <v>307.31006330000002</v>
      </c>
      <c r="F108" s="158">
        <v>280.63640409999999</v>
      </c>
      <c r="G108" s="158">
        <v>293.1985396</v>
      </c>
      <c r="H108" s="158">
        <v>291.69054629999999</v>
      </c>
      <c r="I108" s="158">
        <v>295.77781169999997</v>
      </c>
      <c r="J108" s="158">
        <v>300.85895325392619</v>
      </c>
      <c r="K108" s="158">
        <v>284.39259865771459</v>
      </c>
      <c r="L108" s="157">
        <f t="shared" si="31"/>
        <v>284.10813237012462</v>
      </c>
      <c r="M108" s="158">
        <f t="shared" si="31"/>
        <v>281.45011809500193</v>
      </c>
      <c r="N108" s="159">
        <f t="shared" si="31"/>
        <v>278.79210381987923</v>
      </c>
      <c r="O108" s="158"/>
      <c r="P108" s="564">
        <f>INDEX(EquitySolution!$V$13:$BT$173,ROW(104:104),(1+EquitySolution!$CB$12))</f>
        <v>0.79716174625069725</v>
      </c>
      <c r="Q108" s="69">
        <f>INDEX(EquitySolution!$V$13:$BT$173,ROW(104:104),(1+EquitySolution!$CB$12))</f>
        <v>0.79716174625069725</v>
      </c>
      <c r="R108" s="300">
        <f>INDEX(EquitySolution!$V$13:$BT$173,ROW(104:104),(1+EquitySolution!$CB$12)+2)</f>
        <v>0.84012528487185478</v>
      </c>
      <c r="S108" s="300">
        <f>INDEX(EquitySolution!$V$13:$BT$173,ROW(104:104),(1+EquitySolution!$CB$12)+3)</f>
        <v>0.8482341405850008</v>
      </c>
      <c r="T108" s="300">
        <f>INDEX(EquitySolution!$V$13:$BT$173,ROW(104:104),(1+EquitySolution!$CB$12)+4)</f>
        <v>0.84620623831079012</v>
      </c>
      <c r="U108" s="300">
        <f>INDEX(EquitySolution!$V$13:$BT$173,ROW(104:104),(1+EquitySolution!$CB$12)+5)</f>
        <v>0.85955510929253642</v>
      </c>
      <c r="V108" s="2">
        <f>INDEX(EquitySolution!$V$13:$BT$173,ROW(104:104),(1+EquitySolution!$CB$12)+6)</f>
        <v>0.85326837057448635</v>
      </c>
      <c r="W108" s="2">
        <f>INDEX(EquitySolution!$V$13:$BT$173,ROW(104:104),(1+EquitySolution!$CB$12)+6)</f>
        <v>0.85326837057448635</v>
      </c>
      <c r="X108" s="2">
        <f>INDEX(EquitySolution!$V$13:$BT$173,ROW(104:104),(1+EquitySolution!$CB$12)+6)</f>
        <v>0.85326837057448635</v>
      </c>
      <c r="Y108" s="567">
        <f>INDEX(EquitySolution!$V$13:$BT$173,ROW(104:104),(1+EquitySolution!$CB$12)+7)</f>
        <v>0.85402304798309014</v>
      </c>
      <c r="Z108" s="372">
        <f>INDEX(EquitySolution!$V$13:$BT$173,ROW(104:104),(1+EquitySolution!$CB$12)+8)</f>
        <v>0.85197757015480791</v>
      </c>
      <c r="AA108" s="372">
        <f>INDEX(EquitySolution!$V$13:$BT$173,ROW(104:104),(1+EquitySolution!$CB$12)+9)</f>
        <v>0.85822665209732862</v>
      </c>
      <c r="AB108" s="371">
        <f>INDEX(EquitySolution!$V$13:$BT$173,ROW(104:104),(1+EquitySolution!$CB$12)+10)</f>
        <v>0.85767531634184646</v>
      </c>
      <c r="AS108" s="60" t="s">
        <v>103</v>
      </c>
      <c r="AT108" s="600">
        <v>0</v>
      </c>
      <c r="AU108" s="600">
        <f>MAX(-(AdjBaseCC!$BU$1),(IniBaseCC!DW110-AF$9+IniBaseCC!DK110-AdjBaseCC!AF$7))</f>
        <v>-3239.8984579985404</v>
      </c>
      <c r="AV108" s="600">
        <f>MAX(-(AdjBaseCC!$BU$1),(IniBaseCC!DX110-AG$9+IniBaseCC!DL110-AdjBaseCC!AG$7))</f>
        <v>-4000</v>
      </c>
      <c r="AW108" s="600">
        <f>MAX(-(AdjBaseCC!$BU$1),(IniBaseCC!DY110-AH$9+IniBaseCC!DM110-AdjBaseCC!AH$7))</f>
        <v>-4000</v>
      </c>
      <c r="AX108" s="600">
        <f>MAX(-(AdjBaseCC!$BU$1),(IniBaseCC!DZ110-AI$9+IniBaseCC!DN110-AdjBaseCC!AI$7))</f>
        <v>-4000</v>
      </c>
      <c r="AY108" s="600">
        <f>MAX(-(AdjBaseCC!$BU$1),(IniBaseCC!EA110-AJ$9+IniBaseCC!DO110-AdjBaseCC!AJ$7))</f>
        <v>-3647.0379048171126</v>
      </c>
      <c r="AZ108" s="600">
        <f>MAX(-(AdjBaseCC!$BU$1),(IniBaseCC!EB110-AK$9+IniBaseCC!DP110-AdjBaseCC!AK$7))</f>
        <v>-3297.4746396402593</v>
      </c>
      <c r="BA108" s="601">
        <f>MAX(-(AdjBaseCC!$BU$1),(IniBaseCC!EC110-AL$9+IniBaseCC!DQ110-AdjBaseCC!AL$7))</f>
        <v>-515.29602772298767</v>
      </c>
      <c r="BB108" s="600">
        <f>MAX(-(AdjBaseCC!$BU$1),(IniBaseCC!ED110-AM$9+IniBaseCC!DR110-AdjBaseCC!AM$7))</f>
        <v>-920.96298478530662</v>
      </c>
      <c r="BC108" s="600">
        <f>MAX(-(AdjBaseCC!$BU$1),(IniBaseCC!EE110-AN$9+IniBaseCC!DS110-AdjBaseCC!AN$7))</f>
        <v>-938.05553390431714</v>
      </c>
      <c r="BD108" s="600">
        <f>MAX(-(AdjBaseCC!$BU$1),(IniBaseCC!EF110-AO$9+IniBaseCC!DT110-AdjBaseCC!AO$7))</f>
        <v>-954.53922590176444</v>
      </c>
      <c r="BE108" s="601">
        <f>MAX(-(AdjBaseCC!$BU$1),(IniBaseCC!EG110-AP$9+IniBaseCC!DU110-AdjBaseCC!AP$7))</f>
        <v>-970.44602382907351</v>
      </c>
      <c r="BF108" s="600">
        <f>MAX((AdjBaseCC!AF$7+AdjBaseCC!AF$9)*IniBaseCC!CJ110-IniBaseCC!AA110,0)</f>
        <v>748416.54379766248</v>
      </c>
      <c r="BG108" s="600">
        <f>MAX((AdjBaseCC!AG$7+AdjBaseCC!AG$9)*IniBaseCC!CK110-IniBaseCC!AB110,0)</f>
        <v>1622391.9225818906</v>
      </c>
      <c r="BH108" s="600">
        <f>MAX((AdjBaseCC!AH$7+AdjBaseCC!AH$9)*IniBaseCC!CL110-IniBaseCC!AC110,0)</f>
        <v>1567545.3214079635</v>
      </c>
      <c r="BI108" s="600">
        <f>MAX((AdjBaseCC!AI$7+AdjBaseCC!AI$9)*IniBaseCC!CM110-IniBaseCC!AD110,0)</f>
        <v>1522690.7657795874</v>
      </c>
      <c r="BJ108" s="600">
        <f>MAX((AdjBaseCC!AJ$7+AdjBaseCC!AJ$9)*IniBaseCC!CN110-IniBaseCC!AE110,0)</f>
        <v>849759.83182238694</v>
      </c>
      <c r="BK108" s="600">
        <f>MAX((AdjBaseCC!AK$7+AdjBaseCC!AK$9)*IniBaseCC!CO110-IniBaseCC!AF110,0)</f>
        <v>771609.06567582116</v>
      </c>
      <c r="BL108" s="600">
        <f>MAX((AdjBaseCC!AL$7+AdjBaseCC!AL$9)*IniBaseCC!CP110-IniBaseCC!AG110,0)</f>
        <v>118002.79034856427</v>
      </c>
      <c r="BM108" s="600">
        <f>MAX((AdjBaseCC!AM$7+AdjBaseCC!AM$9)*IniBaseCC!CQ110-IniBaseCC!AH110,0)</f>
        <v>221952.07933325879</v>
      </c>
      <c r="BN108" s="603">
        <f>MAX((AdjBaseCC!AN$7+AdjBaseCC!AN$9)*IniBaseCC!CR110-IniBaseCC!AI110,0)</f>
        <v>230246.57609583344</v>
      </c>
      <c r="BO108" s="600">
        <f>MAX((AdjBaseCC!AO$7+AdjBaseCC!AO$9)*IniBaseCC!CS110-IniBaseCC!AJ110,0)</f>
        <v>238541.07285840344</v>
      </c>
      <c r="BP108" s="600">
        <f>MAX((AdjBaseCC!AP$7+AdjBaseCC!AP$9)*IniBaseCC!CT110-IniBaseCC!AK110,0)</f>
        <v>246835.56962097436</v>
      </c>
      <c r="BQ108" s="600">
        <f>MAX((AdjBaseCC!AQ$7+AdjBaseCC!AQ$9)*IniBaseCC!CU110-IniBaseCC!AL110,0)</f>
        <v>255130.0663835397</v>
      </c>
      <c r="BR108" s="603">
        <f>IFERROR(BF108/SUM(BF$5:BF$182)*BR$4/IniBaseCC!CK110,0)</f>
        <v>3393.8786896112888</v>
      </c>
      <c r="BS108" s="600">
        <f>IFERROR(BG108/SUM(BG$5:BG$182)*BS$4/IniBaseCC!CL110,0)</f>
        <v>2825.4623473435549</v>
      </c>
      <c r="BT108" s="600">
        <f>IFERROR(BH108/SUM(BH$5:BH$182)*BT$4/IniBaseCC!CM110,0)</f>
        <v>5707.5451020718365</v>
      </c>
      <c r="BU108" s="600">
        <f>IFERROR(BI108/SUM(BI$5:BI$182)*BU$4/IniBaseCC!CN110,0)</f>
        <v>1779.522592747634</v>
      </c>
      <c r="BV108" s="600">
        <f>IFERROR(BJ108/SUM(BJ$5:BJ$182)*BV$4/IniBaseCC!CO110,0)</f>
        <v>783.1696134383069</v>
      </c>
      <c r="BW108" s="600">
        <f>IFERROR(BK108/SUM(BK$5:BK$182)*BW$4/IniBaseCC!CP110,0)</f>
        <v>899.21914425041587</v>
      </c>
      <c r="BX108" s="600">
        <f>IFERROR(BL108/SUM(BL$5:BL$182)*BX$4/IniBaseCC!CQ110,0)</f>
        <v>23.878276999664372</v>
      </c>
      <c r="BY108" s="603">
        <f>IFERROR(BM108/SUM(BM$5:BM$182)*BY$4/IniBaseCC!CR110,0)</f>
        <v>32.456583568529155</v>
      </c>
      <c r="BZ108" s="600">
        <f>IFERROR(BN108/SUM(BN$5:BN$182)*BZ$4/IniBaseCC!CS110,0)</f>
        <v>291.6268880388813</v>
      </c>
      <c r="CA108" s="600">
        <f>IFERROR(BO108/SUM(BO$5:BO$182)*CA$4/IniBaseCC!CT110,0)</f>
        <v>281.83334305756387</v>
      </c>
      <c r="CB108" s="600">
        <f>IFERROR(BP108/SUM(BP$5:BP$182)*CB$4/IniBaseCC!CU110,0)</f>
        <v>234.39285699086844</v>
      </c>
      <c r="CC108" s="603">
        <f>(IniBaseCC!CW110+AT108)*P108</f>
        <v>19086.153543817738</v>
      </c>
      <c r="CD108" s="600">
        <f>((IniBaseCC!CX110+AU108)-(BR108/Q108))*Q108</f>
        <v>13109.551741753392</v>
      </c>
      <c r="CE108" s="600">
        <f>((IniBaseCC!CY110+AV108)-(BS108/R108))*R108</f>
        <v>14844.709182879233</v>
      </c>
      <c r="CF108" s="600">
        <f>((IniBaseCC!CZ110+AW108)-(BT108/S108))*S108</f>
        <v>12229.456025110958</v>
      </c>
      <c r="CG108" s="600">
        <f>((IniBaseCC!DA110+AX108)-(BU108/T108))*T108</f>
        <v>16187.48579378722</v>
      </c>
      <c r="CH108" s="600">
        <f>((IniBaseCC!DB110+AY108)-(BV108/U108))*U108</f>
        <v>18471.796771408513</v>
      </c>
      <c r="CI108" s="600">
        <f>((IniBaseCC!DC110+AZ108)-(BW108/V108))*V108</f>
        <v>18881.148380012881</v>
      </c>
      <c r="CJ108" s="601">
        <f>((IniBaseCC!DD110+BA108)-(BX108/W108))*W108</f>
        <v>22516.267608602458</v>
      </c>
      <c r="CK108" s="600">
        <f>((IniBaseCC!DE110+BB108)-(BY108/Y108))*Y108</f>
        <v>22368.591501416737</v>
      </c>
      <c r="CL108" s="600">
        <f>((IniBaseCC!DF110+BC108)-(BZ108/Z108))*Z108</f>
        <v>22359.286001895707</v>
      </c>
      <c r="CM108" s="600">
        <f>((IniBaseCC!DG110+BD108)-(CA108/AA108))*AA108</f>
        <v>22830.072397025873</v>
      </c>
      <c r="CN108" s="601">
        <f>((IniBaseCC!DH110+BE108)-(CB108/AB108))*AB108</f>
        <v>23147.016502574086</v>
      </c>
      <c r="CO108" s="600">
        <f>CC108*IniBaseCC!CJ110</f>
        <v>4408901.4686218975</v>
      </c>
      <c r="CP108" s="600">
        <f>IniBaseCC!CJ110*CD108</f>
        <v>3028306.4523450336</v>
      </c>
      <c r="CQ108" s="600">
        <f>IniBaseCC!CK110*CE108</f>
        <v>3503351.3671594989</v>
      </c>
      <c r="CR108" s="600">
        <f>IniBaseCC!CL110*CF108</f>
        <v>2935069.4460266298</v>
      </c>
      <c r="CS108" s="600">
        <f>IniBaseCC!CM110*CG108</f>
        <v>3998308.9910654435</v>
      </c>
      <c r="CT108" s="600">
        <f>IniBaseCC!CN110*CH108</f>
        <v>4303928.6477381838</v>
      </c>
      <c r="CU108" s="600">
        <f>IniBaseCC!CO110*CI108</f>
        <v>4418188.720923014</v>
      </c>
      <c r="CV108" s="601">
        <f>IniBaseCC!CP110*CJ108</f>
        <v>5156225.2823699629</v>
      </c>
      <c r="CW108" s="600">
        <f>IniBaseCC!CQ110*CK108</f>
        <v>5390830.5518414332</v>
      </c>
      <c r="CX108" s="600">
        <f>IniBaseCC!CR110*CL108</f>
        <v>5488106.8975273594</v>
      </c>
      <c r="CY108" s="600">
        <f>IniBaseCC!CS110*CM108</f>
        <v>5705276.2372093657</v>
      </c>
      <c r="CZ108" s="600">
        <f>IniBaseCC!CT110*CN108</f>
        <v>5887506.2220310308</v>
      </c>
      <c r="DA108" s="603">
        <f t="shared" si="27"/>
        <v>19086.153543817738</v>
      </c>
      <c r="DB108" s="600">
        <f t="shared" si="28"/>
        <v>13109.551741753392</v>
      </c>
      <c r="DC108" s="600">
        <f>IF(IniBaseCC!EI110&gt;IniBaseCC!EJ110,MIN((AdjBaseCC!DB108-(AdjBaseCC!$DG$1*(IniBaseCC!EI110-IniBaseCC!EJ110))),AdjBaseCC!CE108),MAX((AdjBaseCC!DB108-(AdjBaseCC!$DG$1*(IniBaseCC!EI110-IniBaseCC!EJ110))),AdjBaseCC!CE108))</f>
        <v>12920.023287262968</v>
      </c>
      <c r="DD108" s="600">
        <f>IF(IniBaseCC!EJ110&gt;IniBaseCC!EK110,MIN((AdjBaseCC!DC108-(AdjBaseCC!$DG$1*(IniBaseCC!EJ110-IniBaseCC!EK110))),AdjBaseCC!CF108),MAX((AdjBaseCC!DC108-(AdjBaseCC!$DG$1*(IniBaseCC!EJ110-IniBaseCC!EK110))),AdjBaseCC!CF108))</f>
        <v>12953.511814805341</v>
      </c>
      <c r="DE108" s="600">
        <f>IF(IniBaseCC!EK110&gt;IniBaseCC!EL110,MIN((AdjBaseCC!DD108-(AdjBaseCC!$DG$1*(IniBaseCC!EK110-IniBaseCC!EL110))),AdjBaseCC!CG108),MAX((AdjBaseCC!DD108-(AdjBaseCC!$DG$1*(IniBaseCC!EK110-IniBaseCC!EL110))),AdjBaseCC!CG108))</f>
        <v>16187.48579378722</v>
      </c>
      <c r="DF108" s="600">
        <f>IF(IniBaseCC!EL110&gt;IniBaseCC!EM110,MIN((AdjBaseCC!DE108-(AdjBaseCC!$DG$1*(IniBaseCC!EL110-IniBaseCC!EM110))),AdjBaseCC!CH108),MAX((AdjBaseCC!DE108-(AdjBaseCC!$DG$1*(IniBaseCC!EL110-IniBaseCC!EM110))),AdjBaseCC!CH108))</f>
        <v>18471.796771408513</v>
      </c>
      <c r="DG108" s="600">
        <f>IF(IniBaseCC!EM110&gt;IniBaseCC!EN110,MIN((AdjBaseCC!DF108-(AdjBaseCC!$DG$1*(IniBaseCC!EM110-IniBaseCC!EN110))),AdjBaseCC!CI108),MAX((AdjBaseCC!DF108-(AdjBaseCC!$DG$1*(IniBaseCC!EM110-IniBaseCC!EN110))),AdjBaseCC!CI108))</f>
        <v>18881.148380012881</v>
      </c>
      <c r="DH108" s="600">
        <f>IF(IniBaseCC!EN110&gt;IniBaseCC!EO110,MIN((AdjBaseCC!DG108-(AdjBaseCC!$DG$1*(IniBaseCC!EN110-IniBaseCC!EO110))),AdjBaseCC!CJ108),MAX((AdjBaseCC!DG108-(AdjBaseCC!$DG$1*(IniBaseCC!EN110-IniBaseCC!EO110))),AdjBaseCC!CJ108))</f>
        <v>22516.267608602458</v>
      </c>
      <c r="DI108" s="603">
        <f>IF(IniBaseCC!EO110&gt;IniBaseCC!EP110,MIN((AdjBaseCC!DH108-(AdjBaseCC!$DG$1*(IniBaseCC!EO110-IniBaseCC!EP110))),AdjBaseCC!CK108),MAX((AdjBaseCC!DH108-(AdjBaseCC!$DG$1*(IniBaseCC!EO110-IniBaseCC!EP110))),AdjBaseCC!CK108))</f>
        <v>22368.591501416737</v>
      </c>
      <c r="DJ108" s="600">
        <f>IF(IniBaseCC!EP110&gt;IniBaseCC!EQ110,MIN((AdjBaseCC!DI108-(AdjBaseCC!$DG$1*(IniBaseCC!EP110-IniBaseCC!EQ110))),AdjBaseCC!CL108),MAX((AdjBaseCC!DI108-(AdjBaseCC!$DG$1*(IniBaseCC!EP110-IniBaseCC!EQ110))),AdjBaseCC!CL108))</f>
        <v>22392.042453891696</v>
      </c>
      <c r="DK108" s="600">
        <f>IF(IniBaseCC!EQ110&gt;IniBaseCC!ER110,MIN((AdjBaseCC!DJ108-(AdjBaseCC!$DG$1*(IniBaseCC!EQ110-IniBaseCC!ER110))),AdjBaseCC!CM108),MAX((AdjBaseCC!DJ108-(AdjBaseCC!$DG$1*(IniBaseCC!EQ110-IniBaseCC!ER110))),AdjBaseCC!CM108))</f>
        <v>22830.072397025873</v>
      </c>
      <c r="DL108" s="600">
        <f>IF(IniBaseCC!ER110&gt;IniBaseCC!ES110,MIN((AdjBaseCC!DK108-(AdjBaseCC!$DG$1*(IniBaseCC!ER110-IniBaseCC!ES110))),AdjBaseCC!CN108),MAX((AdjBaseCC!DK108-(AdjBaseCC!$DG$1*(IniBaseCC!ER110-IniBaseCC!ES110))),AdjBaseCC!CN108))</f>
        <v>23147.016502574086</v>
      </c>
      <c r="DM108" s="603">
        <f>DA108*IniBaseCC!CJ110</f>
        <v>4408901.4686218975</v>
      </c>
      <c r="DN108" s="600">
        <f>DB108*IniBaseCC!CJ110</f>
        <v>3028306.4523450336</v>
      </c>
      <c r="DO108" s="600">
        <f>DC108*IniBaseCC!CK110</f>
        <v>3049125.4957940602</v>
      </c>
      <c r="DP108" s="600">
        <f>DD108*IniBaseCC!CL110</f>
        <v>3108842.8355532819</v>
      </c>
      <c r="DQ108" s="600">
        <f>DE108*IniBaseCC!CM110</f>
        <v>3998308.9910654435</v>
      </c>
      <c r="DR108" s="600">
        <f>DF108*IniBaseCC!CN110</f>
        <v>4303928.6477381838</v>
      </c>
      <c r="DS108" s="600">
        <f>DG108*IniBaseCC!CO110</f>
        <v>4418188.720923014</v>
      </c>
      <c r="DT108" s="600">
        <f>DH108*IniBaseCC!CP110</f>
        <v>5156225.2823699629</v>
      </c>
      <c r="DU108" s="603">
        <f>DI108*IniBaseCC!CQ110</f>
        <v>5390830.5518414332</v>
      </c>
      <c r="DV108" s="600">
        <f>DJ108*IniBaseCC!CR110</f>
        <v>5496146.9981872141</v>
      </c>
      <c r="DW108" s="600">
        <f>DK108*IniBaseCC!CS110</f>
        <v>5705276.2372093657</v>
      </c>
      <c r="DX108" s="601">
        <f>DL108*IniBaseCC!CT110</f>
        <v>5887506.2220310308</v>
      </c>
      <c r="DZ108" s="60" t="s">
        <v>103</v>
      </c>
      <c r="EA108" s="68">
        <f t="shared" si="29"/>
        <v>0.70891599600053357</v>
      </c>
      <c r="EB108" s="373">
        <f>IFERROR(AdjBaseCC!CO108/IniBaseCC!AA110,"")</f>
        <v>0.88785303088502687</v>
      </c>
      <c r="EC108" s="373">
        <f>IFERROR(AdjBaseCC!CP108/IniBaseCC!AB110,"")</f>
        <v>0.67642887334057356</v>
      </c>
      <c r="ED108" s="373">
        <f>IFERROR(AdjBaseCC!CQ108/IniBaseCC!AC110,"")</f>
        <v>0.75180085073078073</v>
      </c>
      <c r="EE108" s="373">
        <f>IFERROR(AdjBaseCC!CR108/IniBaseCC!AD110,"")</f>
        <v>0.6000422464777494</v>
      </c>
      <c r="EF108" s="373">
        <f>IFERROR(AdjBaseCC!CS108/IniBaseCC!AE110,"")</f>
        <v>0.74300858260331792</v>
      </c>
      <c r="EG108" s="373">
        <f>IFERROR(AdjBaseCC!CT108/IniBaseCC!AF110,"")</f>
        <v>0.77329942685024633</v>
      </c>
      <c r="EH108" s="374">
        <f t="shared" si="30"/>
        <v>0.79241187575211169</v>
      </c>
      <c r="EI108" s="373">
        <f>IFERROR(CU108/IniBaseCC!AG110,"")</f>
        <v>0.715847059104603</v>
      </c>
      <c r="EJ108" s="373">
        <f>IFERROR(CW108/IniBaseCC!AI110,"")</f>
        <v>0.81326748158074547</v>
      </c>
      <c r="EK108" s="373">
        <f>IFERROR(CX108/IniBaseCC!AJ110,"")</f>
        <v>0.804216844920285</v>
      </c>
      <c r="EL108" s="373">
        <f>IFERROR(CY108/IniBaseCC!AK110,"")</f>
        <v>0.81274993280769725</v>
      </c>
      <c r="EM108" s="375">
        <f>IFERROR(CZ108/IniBaseCC!AL110,"")</f>
        <v>0.81597806034722742</v>
      </c>
      <c r="FH108" s="196"/>
    </row>
    <row r="109" spans="1:164" s="118" customFormat="1" x14ac:dyDescent="0.25">
      <c r="A109" s="107">
        <v>112</v>
      </c>
      <c r="B109" s="60" t="s">
        <v>104</v>
      </c>
      <c r="C109" s="157">
        <v>247.57902000000001</v>
      </c>
      <c r="D109" s="158">
        <v>248.9288004</v>
      </c>
      <c r="E109" s="158">
        <v>243.47825109999999</v>
      </c>
      <c r="F109" s="158">
        <v>232.06068909999999</v>
      </c>
      <c r="G109" s="158">
        <v>231.80199529999999</v>
      </c>
      <c r="H109" s="158">
        <v>231.80827869999999</v>
      </c>
      <c r="I109" s="158">
        <v>216.02718369999999</v>
      </c>
      <c r="J109" s="158">
        <v>223.77517142104676</v>
      </c>
      <c r="K109" s="158">
        <v>203.24701112419996</v>
      </c>
      <c r="L109" s="157">
        <f t="shared" si="31"/>
        <v>205.30542223502198</v>
      </c>
      <c r="M109" s="158">
        <f t="shared" si="31"/>
        <v>200.17303110768808</v>
      </c>
      <c r="N109" s="159">
        <f t="shared" si="31"/>
        <v>195.04063998035235</v>
      </c>
      <c r="O109" s="158"/>
      <c r="P109" s="564">
        <f>INDEX(EquitySolution!$V$13:$BT$173,ROW(105:105),(1+EquitySolution!$CB$12))</f>
        <v>0.85007684484956347</v>
      </c>
      <c r="Q109" s="69">
        <f>INDEX(EquitySolution!$V$13:$BT$173,ROW(105:105),(1+EquitySolution!$CB$12))</f>
        <v>0.85007684484956347</v>
      </c>
      <c r="R109" s="300">
        <f>INDEX(EquitySolution!$V$13:$BT$173,ROW(105:105),(1+EquitySolution!$CB$12)+2)</f>
        <v>0.87609872455117832</v>
      </c>
      <c r="S109" s="300">
        <f>INDEX(EquitySolution!$V$13:$BT$173,ROW(105:105),(1+EquitySolution!$CB$12)+3)</f>
        <v>0.87542322501516834</v>
      </c>
      <c r="T109" s="300">
        <f>INDEX(EquitySolution!$V$13:$BT$173,ROW(105:105),(1+EquitySolution!$CB$12)+4)</f>
        <v>0.87815096022539207</v>
      </c>
      <c r="U109" s="300">
        <f>INDEX(EquitySolution!$V$13:$BT$173,ROW(105:105),(1+EquitySolution!$CB$12)+5)</f>
        <v>0.88386489549468905</v>
      </c>
      <c r="V109" s="2">
        <f>INDEX(EquitySolution!$V$13:$BT$173,ROW(105:105),(1+EquitySolution!$CB$12)+6)</f>
        <v>0.88399435917772129</v>
      </c>
      <c r="W109" s="2">
        <f>INDEX(EquitySolution!$V$13:$BT$173,ROW(105:105),(1+EquitySolution!$CB$12)+6)</f>
        <v>0.88399435917772129</v>
      </c>
      <c r="X109" s="2">
        <f>INDEX(EquitySolution!$V$13:$BT$173,ROW(105:105),(1+EquitySolution!$CB$12)+6)</f>
        <v>0.88399435917772129</v>
      </c>
      <c r="Y109" s="567">
        <f>INDEX(EquitySolution!$V$13:$BT$173,ROW(105:105),(1+EquitySolution!$CB$12)+7)</f>
        <v>0.88399121464118435</v>
      </c>
      <c r="Z109" s="372">
        <f>INDEX(EquitySolution!$V$13:$BT$173,ROW(105:105),(1+EquitySolution!$CB$12)+8)</f>
        <v>0.8918888862551968</v>
      </c>
      <c r="AA109" s="372">
        <f>INDEX(EquitySolution!$V$13:$BT$173,ROW(105:105),(1+EquitySolution!$CB$12)+9)</f>
        <v>0.89196601838242096</v>
      </c>
      <c r="AB109" s="371">
        <f>INDEX(EquitySolution!$V$13:$BT$173,ROW(105:105),(1+EquitySolution!$CB$12)+10)</f>
        <v>0.89828474194037433</v>
      </c>
      <c r="AS109" s="60" t="s">
        <v>104</v>
      </c>
      <c r="AT109" s="600">
        <v>0</v>
      </c>
      <c r="AU109" s="600">
        <f>MAX(-(AdjBaseCC!$BU$1),(IniBaseCC!DW111-AF$9+IniBaseCC!DK111-AdjBaseCC!AF$7))</f>
        <v>5314.4819464071779</v>
      </c>
      <c r="AV109" s="600">
        <f>MAX(-(AdjBaseCC!$BU$1),(IniBaseCC!DX111-AG$9+IniBaseCC!DL111-AdjBaseCC!AG$7))</f>
        <v>3625.1371319169266</v>
      </c>
      <c r="AW109" s="600">
        <f>MAX(-(AdjBaseCC!$BU$1),(IniBaseCC!DY111-AH$9+IniBaseCC!DM111-AdjBaseCC!AH$7))</f>
        <v>9056.3759043898972</v>
      </c>
      <c r="AX109" s="600">
        <f>MAX(-(AdjBaseCC!$BU$1),(IniBaseCC!DZ111-AI$9+IniBaseCC!DN111-AdjBaseCC!AI$7))</f>
        <v>13912.912121141318</v>
      </c>
      <c r="AY109" s="600">
        <f>MAX(-(AdjBaseCC!$BU$1),(IniBaseCC!EA111-AJ$9+IniBaseCC!DO111-AdjBaseCC!AJ$7))</f>
        <v>13062.54902156123</v>
      </c>
      <c r="AZ109" s="600">
        <f>MAX(-(AdjBaseCC!$BU$1),(IniBaseCC!EB111-AK$9+IniBaseCC!DP111-AdjBaseCC!AK$7))</f>
        <v>22649.257961092346</v>
      </c>
      <c r="BA109" s="601">
        <f>MAX(-(AdjBaseCC!$BU$1),(IniBaseCC!EC111-AL$9+IniBaseCC!DQ111-AdjBaseCC!AL$7))</f>
        <v>21123.196433346468</v>
      </c>
      <c r="BB109" s="600">
        <f>MAX(-(AdjBaseCC!$BU$1),(IniBaseCC!ED111-AM$9+IniBaseCC!DR111-AdjBaseCC!AM$7))</f>
        <v>37827.779338866145</v>
      </c>
      <c r="BC109" s="600">
        <f>MAX(-(AdjBaseCC!$BU$1),(IniBaseCC!EE111-AN$9+IniBaseCC!DS111-AdjBaseCC!AN$7))</f>
        <v>38291.343589414086</v>
      </c>
      <c r="BD109" s="600">
        <f>MAX(-(AdjBaseCC!$BU$1),(IniBaseCC!EF111-AO$9+IniBaseCC!DT111-AdjBaseCC!AO$7))</f>
        <v>38738.395124785886</v>
      </c>
      <c r="BE109" s="601">
        <f>MAX(-(AdjBaseCC!$BU$1),(IniBaseCC!EG111-AP$9+IniBaseCC!DU111-AdjBaseCC!AP$7))</f>
        <v>39169.800809710752</v>
      </c>
      <c r="BF109" s="600">
        <f>MAX((AdjBaseCC!AF$7+AdjBaseCC!AF$9)*IniBaseCC!CJ111-IniBaseCC!AA111,0)</f>
        <v>0</v>
      </c>
      <c r="BG109" s="600">
        <f>MAX((AdjBaseCC!AG$7+AdjBaseCC!AG$9)*IniBaseCC!CK111-IniBaseCC!AB111,0)</f>
        <v>0</v>
      </c>
      <c r="BH109" s="600">
        <f>MAX((AdjBaseCC!AH$7+AdjBaseCC!AH$9)*IniBaseCC!CL111-IniBaseCC!AC111,0)</f>
        <v>0</v>
      </c>
      <c r="BI109" s="600">
        <f>MAX((AdjBaseCC!AI$7+AdjBaseCC!AI$9)*IniBaseCC!CM111-IniBaseCC!AD111,0)</f>
        <v>0</v>
      </c>
      <c r="BJ109" s="600">
        <f>MAX((AdjBaseCC!AJ$7+AdjBaseCC!AJ$9)*IniBaseCC!CN111-IniBaseCC!AE111,0)</f>
        <v>0</v>
      </c>
      <c r="BK109" s="600">
        <f>MAX((AdjBaseCC!AK$7+AdjBaseCC!AK$9)*IniBaseCC!CO111-IniBaseCC!AF111,0)</f>
        <v>0</v>
      </c>
      <c r="BL109" s="600">
        <f>MAX((AdjBaseCC!AL$7+AdjBaseCC!AL$9)*IniBaseCC!CP111-IniBaseCC!AG111,0)</f>
        <v>0</v>
      </c>
      <c r="BM109" s="600">
        <f>MAX((AdjBaseCC!AM$7+AdjBaseCC!AM$9)*IniBaseCC!CQ111-IniBaseCC!AH111,0)</f>
        <v>0</v>
      </c>
      <c r="BN109" s="603">
        <f>MAX((AdjBaseCC!AN$7+AdjBaseCC!AN$9)*IniBaseCC!CR111-IniBaseCC!AI111,0)</f>
        <v>0</v>
      </c>
      <c r="BO109" s="600">
        <f>MAX((AdjBaseCC!AO$7+AdjBaseCC!AO$9)*IniBaseCC!CS111-IniBaseCC!AJ111,0)</f>
        <v>0</v>
      </c>
      <c r="BP109" s="600">
        <f>MAX((AdjBaseCC!AP$7+AdjBaseCC!AP$9)*IniBaseCC!CT111-IniBaseCC!AK111,0)</f>
        <v>0</v>
      </c>
      <c r="BQ109" s="600">
        <f>MAX((AdjBaseCC!AQ$7+AdjBaseCC!AQ$9)*IniBaseCC!CU111-IniBaseCC!AL111,0)</f>
        <v>0</v>
      </c>
      <c r="BR109" s="603">
        <f>IFERROR(BF109/SUM(BF$5:BF$182)*BR$4/IniBaseCC!CK111,0)</f>
        <v>0</v>
      </c>
      <c r="BS109" s="600">
        <f>IFERROR(BG109/SUM(BG$5:BG$182)*BS$4/IniBaseCC!CL111,0)</f>
        <v>0</v>
      </c>
      <c r="BT109" s="600">
        <f>IFERROR(BH109/SUM(BH$5:BH$182)*BT$4/IniBaseCC!CM111,0)</f>
        <v>0</v>
      </c>
      <c r="BU109" s="600">
        <f>IFERROR(BI109/SUM(BI$5:BI$182)*BU$4/IniBaseCC!CN111,0)</f>
        <v>0</v>
      </c>
      <c r="BV109" s="600">
        <f>IFERROR(BJ109/SUM(BJ$5:BJ$182)*BV$4/IniBaseCC!CO111,0)</f>
        <v>0</v>
      </c>
      <c r="BW109" s="600">
        <f>IFERROR(BK109/SUM(BK$5:BK$182)*BW$4/IniBaseCC!CP111,0)</f>
        <v>0</v>
      </c>
      <c r="BX109" s="600">
        <f>IFERROR(BL109/SUM(BL$5:BL$182)*BX$4/IniBaseCC!CQ111,0)</f>
        <v>0</v>
      </c>
      <c r="BY109" s="603">
        <f>IFERROR(BM109/SUM(BM$5:BM$182)*BY$4/IniBaseCC!CR111,0)</f>
        <v>0</v>
      </c>
      <c r="BZ109" s="600">
        <f>IFERROR(BN109/SUM(BN$5:BN$182)*BZ$4/IniBaseCC!CS111,0)</f>
        <v>0</v>
      </c>
      <c r="CA109" s="600">
        <f>IFERROR(BO109/SUM(BO$5:BO$182)*CA$4/IniBaseCC!CT111,0)</f>
        <v>0</v>
      </c>
      <c r="CB109" s="600">
        <f>IFERROR(BP109/SUM(BP$5:BP$182)*CB$4/IniBaseCC!CU111,0)</f>
        <v>0</v>
      </c>
      <c r="CC109" s="603">
        <f>(IniBaseCC!CW111+AT109)*P109</f>
        <v>20353.080489816224</v>
      </c>
      <c r="CD109" s="600">
        <f>((IniBaseCC!CX111+AU109)-(BR109/Q109))*Q109</f>
        <v>24870.798534828005</v>
      </c>
      <c r="CE109" s="600">
        <f>((IniBaseCC!CY111+AV109)-(BS109/R109))*R109</f>
        <v>25107.165941783314</v>
      </c>
      <c r="CF109" s="600">
        <f>((IniBaseCC!CZ111+AW109)-(BT109/S109))*S109</f>
        <v>29941.803964473165</v>
      </c>
      <c r="CG109" s="600">
        <f>((IniBaseCC!DA111+AX109)-(BU109/T109))*T109</f>
        <v>34375.513198959074</v>
      </c>
      <c r="CH109" s="600">
        <f>((IniBaseCC!DB111+AY109)-(BV109/U109))*U109</f>
        <v>34568.549255087288</v>
      </c>
      <c r="CI109" s="600">
        <f>((IniBaseCC!DC111+AZ109)-(BW109/V109))*V109</f>
        <v>43429.419054903214</v>
      </c>
      <c r="CJ109" s="601">
        <f>((IniBaseCC!DD111+BA109)-(BX109/W109))*W109</f>
        <v>42480.116389182316</v>
      </c>
      <c r="CK109" s="600">
        <f>((IniBaseCC!DE111+BB109)-(BY109/Y109))*Y109</f>
        <v>57440.661714835602</v>
      </c>
      <c r="CL109" s="600">
        <f>((IniBaseCC!DF111+BC109)-(BZ109/Z109))*Z109</f>
        <v>58700.271344548433</v>
      </c>
      <c r="CM109" s="600">
        <f>((IniBaseCC!DG111+BD109)-(CA109/AA109))*AA109</f>
        <v>59425.250059625148</v>
      </c>
      <c r="CN109" s="601">
        <f>((IniBaseCC!DH111+BE109)-(CB109/AB109))*AB109</f>
        <v>60545.849451783761</v>
      </c>
      <c r="CO109" s="600">
        <f>CC109*IniBaseCC!CJ111</f>
        <v>1607893.3586954817</v>
      </c>
      <c r="CP109" s="600">
        <f>IniBaseCC!CJ111*CD109</f>
        <v>1964793.0842514124</v>
      </c>
      <c r="CQ109" s="600">
        <f>IniBaseCC!CK111*CE109</f>
        <v>2109001.9391097985</v>
      </c>
      <c r="CR109" s="600">
        <f>IniBaseCC!CL111*CF109</f>
        <v>2335460.7092289068</v>
      </c>
      <c r="CS109" s="600">
        <f>IniBaseCC!CM111*CG109</f>
        <v>2303159.3843302578</v>
      </c>
      <c r="CT109" s="600">
        <f>IniBaseCC!CN111*CH109</f>
        <v>2246955.7015806739</v>
      </c>
      <c r="CU109" s="600">
        <f>IniBaseCC!CO111*CI109</f>
        <v>2432047.46707458</v>
      </c>
      <c r="CV109" s="601">
        <f>IniBaseCC!CP111*CJ109</f>
        <v>2251446.1686266628</v>
      </c>
      <c r="CW109" s="600">
        <f>IniBaseCC!CQ111*CK109</f>
        <v>2297626.4685934242</v>
      </c>
      <c r="CX109" s="600">
        <f>IniBaseCC!CR111*CL109</f>
        <v>2391375.0203168197</v>
      </c>
      <c r="CY109" s="600">
        <f>IniBaseCC!CS111*CM109</f>
        <v>2464809.4752302682</v>
      </c>
      <c r="CZ109" s="600">
        <f>IniBaseCC!CT111*CN109</f>
        <v>2556016.6780053377</v>
      </c>
      <c r="DA109" s="603">
        <f t="shared" si="27"/>
        <v>20353.080489816224</v>
      </c>
      <c r="DB109" s="600">
        <f t="shared" si="28"/>
        <v>24870.798534828005</v>
      </c>
      <c r="DC109" s="600">
        <f>IF(IniBaseCC!EI111&gt;IniBaseCC!EJ111,MIN((AdjBaseCC!DB109-(AdjBaseCC!$DG$1*(IniBaseCC!EI111-IniBaseCC!EJ111))),AdjBaseCC!CE109),MAX((AdjBaseCC!DB109-(AdjBaseCC!$DG$1*(IniBaseCC!EI111-IniBaseCC!EJ111))),AdjBaseCC!CE109))</f>
        <v>24827.167488263811</v>
      </c>
      <c r="DD109" s="600">
        <f>IF(IniBaseCC!EJ111&gt;IniBaseCC!EK111,MIN((AdjBaseCC!DC109-(AdjBaseCC!$DG$1*(IniBaseCC!EJ111-IniBaseCC!EK111))),AdjBaseCC!CF109),MAX((AdjBaseCC!DC109-(AdjBaseCC!$DG$1*(IniBaseCC!EJ111-IniBaseCC!EK111))),AdjBaseCC!CF109))</f>
        <v>29941.803964473165</v>
      </c>
      <c r="DE109" s="600">
        <f>IF(IniBaseCC!EK111&gt;IniBaseCC!EL111,MIN((AdjBaseCC!DD109-(AdjBaseCC!$DG$1*(IniBaseCC!EK111-IniBaseCC!EL111))),AdjBaseCC!CG109),MAX((AdjBaseCC!DD109-(AdjBaseCC!$DG$1*(IniBaseCC!EK111-IniBaseCC!EL111))),AdjBaseCC!CG109))</f>
        <v>34375.513198959074</v>
      </c>
      <c r="DF109" s="600">
        <f>IF(IniBaseCC!EL111&gt;IniBaseCC!EM111,MIN((AdjBaseCC!DE109-(AdjBaseCC!$DG$1*(IniBaseCC!EL111-IniBaseCC!EM111))),AdjBaseCC!CH109),MAX((AdjBaseCC!DE109-(AdjBaseCC!$DG$1*(IniBaseCC!EL111-IniBaseCC!EM111))),AdjBaseCC!CH109))</f>
        <v>34369.813302288581</v>
      </c>
      <c r="DG109" s="600">
        <f>IF(IniBaseCC!EM111&gt;IniBaseCC!EN111,MIN((AdjBaseCC!DF109-(AdjBaseCC!$DG$1*(IniBaseCC!EM111-IniBaseCC!EN111))),AdjBaseCC!CI109),MAX((AdjBaseCC!DF109-(AdjBaseCC!$DG$1*(IniBaseCC!EM111-IniBaseCC!EN111))),AdjBaseCC!CI109))</f>
        <v>43429.419054903214</v>
      </c>
      <c r="DH109" s="600">
        <f>IF(IniBaseCC!EN111&gt;IniBaseCC!EO111,MIN((AdjBaseCC!DG109-(AdjBaseCC!$DG$1*(IniBaseCC!EN111-IniBaseCC!EO111))),AdjBaseCC!CJ109),MAX((AdjBaseCC!DG109-(AdjBaseCC!$DG$1*(IniBaseCC!EN111-IniBaseCC!EO111))),AdjBaseCC!CJ109))</f>
        <v>42480.116389182316</v>
      </c>
      <c r="DI109" s="603">
        <f>IF(IniBaseCC!EO111&gt;IniBaseCC!EP111,MIN((AdjBaseCC!DH109-(AdjBaseCC!$DG$1*(IniBaseCC!EO111-IniBaseCC!EP111))),AdjBaseCC!CK109),MAX((AdjBaseCC!DH109-(AdjBaseCC!$DG$1*(IniBaseCC!EO111-IniBaseCC!EP111))),AdjBaseCC!CK109))</f>
        <v>57440.661714835602</v>
      </c>
      <c r="DJ109" s="600">
        <f>IF(IniBaseCC!EP111&gt;IniBaseCC!EQ111,MIN((AdjBaseCC!DI109-(AdjBaseCC!$DG$1*(IniBaseCC!EP111-IniBaseCC!EQ111))),AdjBaseCC!CL109),MAX((AdjBaseCC!DI109-(AdjBaseCC!$DG$1*(IniBaseCC!EP111-IniBaseCC!EQ111))),AdjBaseCC!CL109))</f>
        <v>58700.271344548433</v>
      </c>
      <c r="DK109" s="600">
        <f>IF(IniBaseCC!EQ111&gt;IniBaseCC!ER111,MIN((AdjBaseCC!DJ109-(AdjBaseCC!$DG$1*(IniBaseCC!EQ111-IniBaseCC!ER111))),AdjBaseCC!CM109),MAX((AdjBaseCC!DJ109-(AdjBaseCC!$DG$1*(IniBaseCC!EQ111-IniBaseCC!ER111))),AdjBaseCC!CM109))</f>
        <v>59425.250059625148</v>
      </c>
      <c r="DL109" s="600">
        <f>IF(IniBaseCC!ER111&gt;IniBaseCC!ES111,MIN((AdjBaseCC!DK109-(AdjBaseCC!$DG$1*(IniBaseCC!ER111-IniBaseCC!ES111))),AdjBaseCC!CN109),MAX((AdjBaseCC!DK109-(AdjBaseCC!$DG$1*(IniBaseCC!ER111-IniBaseCC!ES111))),AdjBaseCC!CN109))</f>
        <v>60545.849451783761</v>
      </c>
      <c r="DM109" s="603">
        <f>DA109*IniBaseCC!CJ111</f>
        <v>1607893.3586954817</v>
      </c>
      <c r="DN109" s="600">
        <f>DB109*IniBaseCC!CJ111</f>
        <v>1964793.0842514124</v>
      </c>
      <c r="DO109" s="600">
        <f>DC109*IniBaseCC!CK111</f>
        <v>2085482.0690141602</v>
      </c>
      <c r="DP109" s="600">
        <f>DD109*IniBaseCC!CL111</f>
        <v>2335460.7092289068</v>
      </c>
      <c r="DQ109" s="600">
        <f>DE109*IniBaseCC!CM111</f>
        <v>2303159.3843302578</v>
      </c>
      <c r="DR109" s="600">
        <f>DF109*IniBaseCC!CN111</f>
        <v>2234037.864648758</v>
      </c>
      <c r="DS109" s="600">
        <f>DG109*IniBaseCC!CO111</f>
        <v>2432047.46707458</v>
      </c>
      <c r="DT109" s="600">
        <f>DH109*IniBaseCC!CP111</f>
        <v>2251446.1686266628</v>
      </c>
      <c r="DU109" s="603">
        <f>DI109*IniBaseCC!CQ111</f>
        <v>2297626.4685934242</v>
      </c>
      <c r="DV109" s="600">
        <f>DJ109*IniBaseCC!CR111</f>
        <v>2391375.0203168197</v>
      </c>
      <c r="DW109" s="600">
        <f>DK109*IniBaseCC!CS111</f>
        <v>2464809.4752302682</v>
      </c>
      <c r="DX109" s="601">
        <f>DL109*IniBaseCC!CT111</f>
        <v>2556016.6780053377</v>
      </c>
      <c r="DZ109" s="60" t="s">
        <v>104</v>
      </c>
      <c r="EA109" s="68">
        <f t="shared" si="29"/>
        <v>0.82743401772665792</v>
      </c>
      <c r="EB109" s="373">
        <f>IFERROR(AdjBaseCC!CO109/IniBaseCC!AA111,"")</f>
        <v>0.6772766444510312</v>
      </c>
      <c r="EC109" s="373">
        <f>IFERROR(AdjBaseCC!CP109/IniBaseCC!AB111,"")</f>
        <v>0.79371244233926741</v>
      </c>
      <c r="ED109" s="373">
        <f>IFERROR(AdjBaseCC!CQ109/IniBaseCC!AC111,"")</f>
        <v>0.77243424576564257</v>
      </c>
      <c r="EE109" s="373">
        <f>IFERROR(AdjBaseCC!CR109/IniBaseCC!AD111,"")</f>
        <v>0.87403985330587863</v>
      </c>
      <c r="EF109" s="373">
        <f>IFERROR(AdjBaseCC!CS109/IniBaseCC!AE111,"")</f>
        <v>0.89016907957949587</v>
      </c>
      <c r="EG109" s="373">
        <f>IFERROR(AdjBaseCC!CT109/IniBaseCC!AF111,"")</f>
        <v>0.80681446764300468</v>
      </c>
      <c r="EH109" s="374">
        <f t="shared" si="30"/>
        <v>0.87752142222237484</v>
      </c>
      <c r="EI109" s="373">
        <f>IFERROR(CU109/IniBaseCC!AG111,"")</f>
        <v>0.94437882950356622</v>
      </c>
      <c r="EJ109" s="373">
        <f>IFERROR(CW109/IniBaseCC!AI111,"")</f>
        <v>0.85149628376723596</v>
      </c>
      <c r="EK109" s="373">
        <f>IFERROR(CX109/IniBaseCC!AJ111,"")</f>
        <v>0.86051515150829228</v>
      </c>
      <c r="EL109" s="373">
        <f>IFERROR(CY109/IniBaseCC!AK111,"")</f>
        <v>0.86192156466288461</v>
      </c>
      <c r="EM109" s="375">
        <f>IFERROR(CZ109/IniBaseCC!AL111,"")</f>
        <v>0.869295281669895</v>
      </c>
      <c r="FH109" s="196"/>
    </row>
    <row r="110" spans="1:164" s="118" customFormat="1" x14ac:dyDescent="0.25">
      <c r="A110" s="107">
        <v>113</v>
      </c>
      <c r="B110" s="60" t="s">
        <v>105</v>
      </c>
      <c r="C110" s="157">
        <v>273.01715560000002</v>
      </c>
      <c r="D110" s="158">
        <v>252.3533888</v>
      </c>
      <c r="E110" s="158">
        <v>261.00188580000003</v>
      </c>
      <c r="F110" s="158">
        <v>241.56298709999999</v>
      </c>
      <c r="G110" s="158">
        <v>251.55728880000001</v>
      </c>
      <c r="H110" s="158">
        <v>241.0281621</v>
      </c>
      <c r="I110" s="158">
        <v>229.51811119999999</v>
      </c>
      <c r="J110" s="158">
        <v>238.45026313562315</v>
      </c>
      <c r="K110" s="158">
        <v>242.04540702260471</v>
      </c>
      <c r="L110" s="157">
        <f t="shared" si="31"/>
        <v>228.74562115902154</v>
      </c>
      <c r="M110" s="158">
        <f t="shared" si="31"/>
        <v>224.92730873397704</v>
      </c>
      <c r="N110" s="159">
        <f t="shared" si="31"/>
        <v>221.10899630893164</v>
      </c>
      <c r="O110" s="158"/>
      <c r="P110" s="564">
        <f>INDEX(EquitySolution!$V$13:$BT$173,ROW(106:106),(1+EquitySolution!$CB$12))</f>
        <v>0.84369664476060524</v>
      </c>
      <c r="Q110" s="69">
        <f>INDEX(EquitySolution!$V$13:$BT$173,ROW(106:106),(1+EquitySolution!$CB$12))</f>
        <v>0.84369664476060524</v>
      </c>
      <c r="R110" s="300">
        <f>INDEX(EquitySolution!$V$13:$BT$173,ROW(106:106),(1+EquitySolution!$CB$12)+2)</f>
        <v>0.8633681731261017</v>
      </c>
      <c r="S110" s="300">
        <f>INDEX(EquitySolution!$V$13:$BT$173,ROW(106:106),(1+EquitySolution!$CB$12)+3)</f>
        <v>0.87370938484144423</v>
      </c>
      <c r="T110" s="300">
        <f>INDEX(EquitySolution!$V$13:$BT$173,ROW(106:106),(1+EquitySolution!$CB$12)+4)</f>
        <v>0.86938123212068741</v>
      </c>
      <c r="U110" s="300">
        <f>INDEX(EquitySolution!$V$13:$BT$173,ROW(106:106),(1+EquitySolution!$CB$12)+5)</f>
        <v>0.87910945683960917</v>
      </c>
      <c r="V110" s="2">
        <f>INDEX(EquitySolution!$V$13:$BT$173,ROW(106:106),(1+EquitySolution!$CB$12)+6)</f>
        <v>0.87410779422760632</v>
      </c>
      <c r="W110" s="2">
        <f>INDEX(EquitySolution!$V$13:$BT$173,ROW(106:106),(1+EquitySolution!$CB$12)+6)</f>
        <v>0.87410779422760632</v>
      </c>
      <c r="X110" s="2">
        <f>INDEX(EquitySolution!$V$13:$BT$173,ROW(106:106),(1+EquitySolution!$CB$12)+6)</f>
        <v>0.87410779422760632</v>
      </c>
      <c r="Y110" s="567">
        <f>INDEX(EquitySolution!$V$13:$BT$173,ROW(106:106),(1+EquitySolution!$CB$12)+7)</f>
        <v>0.87937711077749914</v>
      </c>
      <c r="Z110" s="372">
        <f>INDEX(EquitySolution!$V$13:$BT$173,ROW(106:106),(1+EquitySolution!$CB$12)+8)</f>
        <v>0.88513733224937852</v>
      </c>
      <c r="AA110" s="372">
        <f>INDEX(EquitySolution!$V$13:$BT$173,ROW(106:106),(1+EquitySolution!$CB$12)+9)</f>
        <v>0.88650856793302579</v>
      </c>
      <c r="AB110" s="371">
        <f>INDEX(EquitySolution!$V$13:$BT$173,ROW(106:106),(1+EquitySolution!$CB$12)+10)</f>
        <v>0.87886802909782136</v>
      </c>
      <c r="AS110" s="60" t="s">
        <v>105</v>
      </c>
      <c r="AT110" s="600">
        <v>0</v>
      </c>
      <c r="AU110" s="600">
        <f>MAX(-(AdjBaseCC!$BU$1),(IniBaseCC!DW112-AF$9+IniBaseCC!DK112-AdjBaseCC!AF$7))</f>
        <v>2466.4010203009375</v>
      </c>
      <c r="AV110" s="600">
        <f>MAX(-(AdjBaseCC!$BU$1),(IniBaseCC!DX112-AG$9+IniBaseCC!DL112-AdjBaseCC!AG$7))</f>
        <v>8205.4613616088027</v>
      </c>
      <c r="AW110" s="600">
        <f>MAX(-(AdjBaseCC!$BU$1),(IniBaseCC!DY112-AH$9+IniBaseCC!DM112-AdjBaseCC!AH$7))</f>
        <v>3011.5088746644606</v>
      </c>
      <c r="AX110" s="600">
        <f>MAX(-(AdjBaseCC!$BU$1),(IniBaseCC!DZ112-AI$9+IniBaseCC!DN112-AdjBaseCC!AI$7))</f>
        <v>2684.3028288928831</v>
      </c>
      <c r="AY110" s="600">
        <f>MAX(-(AdjBaseCC!$BU$1),(IniBaseCC!EA112-AJ$9+IniBaseCC!DO112-AdjBaseCC!AJ$7))</f>
        <v>518.89656850248048</v>
      </c>
      <c r="AZ110" s="600">
        <f>MAX(-(AdjBaseCC!$BU$1),(IniBaseCC!EB112-AK$9+IniBaseCC!DP112-AdjBaseCC!AK$7))</f>
        <v>2205.0238630735716</v>
      </c>
      <c r="BA110" s="601">
        <f>MAX(-(AdjBaseCC!$BU$1),(IniBaseCC!EC112-AL$9+IniBaseCC!DQ112-AdjBaseCC!AL$7))</f>
        <v>-1685.3405577160927</v>
      </c>
      <c r="BB110" s="600">
        <f>MAX(-(AdjBaseCC!$BU$1),(IniBaseCC!ED112-AM$9+IniBaseCC!DR112-AdjBaseCC!AM$7))</f>
        <v>-160.78962665109248</v>
      </c>
      <c r="BC110" s="600">
        <f>MAX(-(AdjBaseCC!$BU$1),(IniBaseCC!EE112-AN$9+IniBaseCC!DS112-AdjBaseCC!AN$7))</f>
        <v>-160.89798421727846</v>
      </c>
      <c r="BD110" s="600">
        <f>MAX(-(AdjBaseCC!$BU$1),(IniBaseCC!EF112-AO$9+IniBaseCC!DT112-AdjBaseCC!AO$7))</f>
        <v>-161.00248195683434</v>
      </c>
      <c r="BE110" s="601">
        <f>MAX(-(AdjBaseCC!$BU$1),(IniBaseCC!EG112-AP$9+IniBaseCC!DU112-AdjBaseCC!AP$7))</f>
        <v>-161.10332249834255</v>
      </c>
      <c r="BF110" s="600">
        <f>MAX((AdjBaseCC!AF$7+AdjBaseCC!AF$9)*IniBaseCC!CJ112-IniBaseCC!AA112,0)</f>
        <v>0</v>
      </c>
      <c r="BG110" s="600">
        <f>MAX((AdjBaseCC!AG$7+AdjBaseCC!AG$9)*IniBaseCC!CK112-IniBaseCC!AB112,0)</f>
        <v>0</v>
      </c>
      <c r="BH110" s="600">
        <f>MAX((AdjBaseCC!AH$7+AdjBaseCC!AH$9)*IniBaseCC!CL112-IniBaseCC!AC112,0)</f>
        <v>0</v>
      </c>
      <c r="BI110" s="600">
        <f>MAX((AdjBaseCC!AI$7+AdjBaseCC!AI$9)*IniBaseCC!CM112-IniBaseCC!AD112,0)</f>
        <v>0</v>
      </c>
      <c r="BJ110" s="600">
        <f>MAX((AdjBaseCC!AJ$7+AdjBaseCC!AJ$9)*IniBaseCC!CN112-IniBaseCC!AE112,0)</f>
        <v>0</v>
      </c>
      <c r="BK110" s="600">
        <f>MAX((AdjBaseCC!AK$7+AdjBaseCC!AK$9)*IniBaseCC!CO112-IniBaseCC!AF112,0)</f>
        <v>0</v>
      </c>
      <c r="BL110" s="600">
        <f>MAX((AdjBaseCC!AL$7+AdjBaseCC!AL$9)*IniBaseCC!CP112-IniBaseCC!AG112,0)</f>
        <v>256171.76477284636</v>
      </c>
      <c r="BM110" s="600">
        <f>MAX((AdjBaseCC!AM$7+AdjBaseCC!AM$9)*IniBaseCC!CQ112-IniBaseCC!AH112,0)</f>
        <v>23314.495864408556</v>
      </c>
      <c r="BN110" s="603">
        <f>MAX((AdjBaseCC!AN$7+AdjBaseCC!AN$9)*IniBaseCC!CR112-IniBaseCC!AI112,0)</f>
        <v>23761.080938034691</v>
      </c>
      <c r="BO110" s="600">
        <f>MAX((AdjBaseCC!AO$7+AdjBaseCC!AO$9)*IniBaseCC!CS112-IniBaseCC!AJ112,0)</f>
        <v>24207.666011657566</v>
      </c>
      <c r="BP110" s="600">
        <f>MAX((AdjBaseCC!AP$7+AdjBaseCC!AP$9)*IniBaseCC!CT112-IniBaseCC!AK112,0)</f>
        <v>24654.251085281372</v>
      </c>
      <c r="BQ110" s="600">
        <f>MAX((AdjBaseCC!AQ$7+AdjBaseCC!AQ$9)*IniBaseCC!CU112-IniBaseCC!AL112,0)</f>
        <v>25100.836158902384</v>
      </c>
      <c r="BR110" s="603">
        <f>IFERROR(BF110/SUM(BF$5:BF$182)*BR$4/IniBaseCC!CK112,0)</f>
        <v>0</v>
      </c>
      <c r="BS110" s="600">
        <f>IFERROR(BG110/SUM(BG$5:BG$182)*BS$4/IniBaseCC!CL112,0)</f>
        <v>0</v>
      </c>
      <c r="BT110" s="600">
        <f>IFERROR(BH110/SUM(BH$5:BH$182)*BT$4/IniBaseCC!CM112,0)</f>
        <v>0</v>
      </c>
      <c r="BU110" s="600">
        <f>IFERROR(BI110/SUM(BI$5:BI$182)*BU$4/IniBaseCC!CN112,0)</f>
        <v>0</v>
      </c>
      <c r="BV110" s="600">
        <f>IFERROR(BJ110/SUM(BJ$5:BJ$182)*BV$4/IniBaseCC!CO112,0)</f>
        <v>0</v>
      </c>
      <c r="BW110" s="600">
        <f>IFERROR(BK110/SUM(BK$5:BK$182)*BW$4/IniBaseCC!CP112,0)</f>
        <v>0</v>
      </c>
      <c r="BX110" s="600">
        <f>IFERROR(BL110/SUM(BL$5:BL$182)*BX$4/IniBaseCC!CQ112,0)</f>
        <v>86.157087507410012</v>
      </c>
      <c r="BY110" s="603">
        <f>IFERROR(BM110/SUM(BM$5:BM$182)*BY$4/IniBaseCC!CR112,0)</f>
        <v>5.6665490802221452</v>
      </c>
      <c r="BZ110" s="600">
        <f>IFERROR(BN110/SUM(BN$5:BN$182)*BZ$4/IniBaseCC!CS112,0)</f>
        <v>50.020682926646387</v>
      </c>
      <c r="CA110" s="600">
        <f>IFERROR(BO110/SUM(BO$5:BO$182)*CA$4/IniBaseCC!CT112,0)</f>
        <v>47.536933526846589</v>
      </c>
      <c r="CB110" s="600">
        <f>IFERROR(BP110/SUM(BP$5:BP$182)*CB$4/IniBaseCC!CU112,0)</f>
        <v>38.911456282867952</v>
      </c>
      <c r="CC110" s="603">
        <f>(IniBaseCC!CW112+AT110)*P110</f>
        <v>20200.321681317353</v>
      </c>
      <c r="CD110" s="600">
        <f>((IniBaseCC!CX112+AU110)-(BR110/Q110))*Q110</f>
        <v>22281.21594677939</v>
      </c>
      <c r="CE110" s="600">
        <f>((IniBaseCC!CY112+AV110)-(BS110/R110))*R110</f>
        <v>28696.840997707935</v>
      </c>
      <c r="CF110" s="600">
        <f>((IniBaseCC!CZ112+AW110)-(BT110/S110))*S110</f>
        <v>24601.729015684949</v>
      </c>
      <c r="CG110" s="600">
        <f>((IniBaseCC!DA112+AX110)-(BU110/T110))*T110</f>
        <v>24270.277076136819</v>
      </c>
      <c r="CH110" s="600">
        <f>((IniBaseCC!DB112+AY110)-(BV110/U110))*U110</f>
        <v>23355.317362954513</v>
      </c>
      <c r="CI110" s="600">
        <f>((IniBaseCC!DC112+AZ110)-(BW110/V110))*V110</f>
        <v>25073.24143388114</v>
      </c>
      <c r="CJ110" s="601">
        <f>((IniBaseCC!DD112+BA110)-(BX110/W110))*W110</f>
        <v>21981.743064913018</v>
      </c>
      <c r="CK110" s="600">
        <f>((IniBaseCC!DE112+BB110)-(BY110/Y110))*Y110</f>
        <v>23728.898353112021</v>
      </c>
      <c r="CL110" s="600">
        <f>((IniBaseCC!DF112+BC110)-(BZ110/Z110))*Z110</f>
        <v>24170.378034748381</v>
      </c>
      <c r="CM110" s="600">
        <f>((IniBaseCC!DG112+BD110)-(CA110/AA110))*AA110</f>
        <v>24529.473374820904</v>
      </c>
      <c r="CN110" s="601">
        <f>((IniBaseCC!DH112+BE110)-(CB110/AB110))*AB110</f>
        <v>24631.545840815488</v>
      </c>
      <c r="CO110" s="600">
        <f>CC110*IniBaseCC!CJ112</f>
        <v>2363437.6367141302</v>
      </c>
      <c r="CP110" s="600">
        <f>IniBaseCC!CJ112*CD110</f>
        <v>2606902.2657731888</v>
      </c>
      <c r="CQ110" s="600">
        <f>IniBaseCC!CK112*CE110</f>
        <v>2927077.7817662093</v>
      </c>
      <c r="CR110" s="600">
        <f>IniBaseCC!CL112*CF110</f>
        <v>2779995.3787723994</v>
      </c>
      <c r="CS110" s="600">
        <f>IniBaseCC!CM112*CG110</f>
        <v>3009514.3574409657</v>
      </c>
      <c r="CT110" s="600">
        <f>IniBaseCC!CN112*CH110</f>
        <v>2966125.3050952232</v>
      </c>
      <c r="CU110" s="600">
        <f>IniBaseCC!CO112*CI110</f>
        <v>3435034.0764417159</v>
      </c>
      <c r="CV110" s="601">
        <f>IniBaseCC!CP112*CJ110</f>
        <v>3341224.945866779</v>
      </c>
      <c r="CW110" s="600">
        <f>IniBaseCC!CQ112*CK110</f>
        <v>3440690.2612012429</v>
      </c>
      <c r="CX110" s="600">
        <f>IniBaseCC!CR112*CL110</f>
        <v>3569431.3485680097</v>
      </c>
      <c r="CY110" s="600">
        <f>IniBaseCC!CS112*CM110</f>
        <v>3688149.9693819028</v>
      </c>
      <c r="CZ110" s="600">
        <f>IniBaseCC!CT112*CN110</f>
        <v>3769458.6701296871</v>
      </c>
      <c r="DA110" s="603">
        <f t="shared" si="27"/>
        <v>20200.321681317353</v>
      </c>
      <c r="DB110" s="600">
        <f t="shared" si="28"/>
        <v>22281.21594677939</v>
      </c>
      <c r="DC110" s="600">
        <f>IF(IniBaseCC!EI112&gt;IniBaseCC!EJ112,MIN((AdjBaseCC!DB110-(AdjBaseCC!$DG$1*(IniBaseCC!EI112-IniBaseCC!EJ112))),AdjBaseCC!CE110),MAX((AdjBaseCC!DB110-(AdjBaseCC!$DG$1*(IniBaseCC!EI112-IniBaseCC!EJ112))),AdjBaseCC!CE110))</f>
        <v>28696.840997707935</v>
      </c>
      <c r="DD110" s="600">
        <f>IF(IniBaseCC!EJ112&gt;IniBaseCC!EK112,MIN((AdjBaseCC!DC110-(AdjBaseCC!$DG$1*(IniBaseCC!EJ112-IniBaseCC!EK112))),AdjBaseCC!CF110),MAX((AdjBaseCC!DC110-(AdjBaseCC!$DG$1*(IniBaseCC!EJ112-IniBaseCC!EK112))),AdjBaseCC!CF110))</f>
        <v>24601.729015684949</v>
      </c>
      <c r="DE110" s="600">
        <f>IF(IniBaseCC!EK112&gt;IniBaseCC!EL112,MIN((AdjBaseCC!DD110-(AdjBaseCC!$DG$1*(IniBaseCC!EK112-IniBaseCC!EL112))),AdjBaseCC!CG110),MAX((AdjBaseCC!DD110-(AdjBaseCC!$DG$1*(IniBaseCC!EK112-IniBaseCC!EL112))),AdjBaseCC!CG110))</f>
        <v>24270.277076136819</v>
      </c>
      <c r="DF110" s="600">
        <f>IF(IniBaseCC!EL112&gt;IniBaseCC!EM112,MIN((AdjBaseCC!DE110-(AdjBaseCC!$DG$1*(IniBaseCC!EL112-IniBaseCC!EM112))),AdjBaseCC!CH110),MAX((AdjBaseCC!DE110-(AdjBaseCC!$DG$1*(IniBaseCC!EL112-IniBaseCC!EM112))),AdjBaseCC!CH110))</f>
        <v>23355.317362954513</v>
      </c>
      <c r="DG110" s="600">
        <f>IF(IniBaseCC!EM112&gt;IniBaseCC!EN112,MIN((AdjBaseCC!DF110-(AdjBaseCC!$DG$1*(IniBaseCC!EM112-IniBaseCC!EN112))),AdjBaseCC!CI110),MAX((AdjBaseCC!DF110-(AdjBaseCC!$DG$1*(IniBaseCC!EM112-IniBaseCC!EN112))),AdjBaseCC!CI110))</f>
        <v>25073.24143388114</v>
      </c>
      <c r="DH110" s="600">
        <f>IF(IniBaseCC!EN112&gt;IniBaseCC!EO112,MIN((AdjBaseCC!DG110-(AdjBaseCC!$DG$1*(IniBaseCC!EN112-IniBaseCC!EO112))),AdjBaseCC!CJ110),MAX((AdjBaseCC!DG110-(AdjBaseCC!$DG$1*(IniBaseCC!EN112-IniBaseCC!EO112))),AdjBaseCC!CJ110))</f>
        <v>21981.743064913018</v>
      </c>
      <c r="DI110" s="603">
        <f>IF(IniBaseCC!EO112&gt;IniBaseCC!EP112,MIN((AdjBaseCC!DH110-(AdjBaseCC!$DG$1*(IniBaseCC!EO112-IniBaseCC!EP112))),AdjBaseCC!CK110),MAX((AdjBaseCC!DH110-(AdjBaseCC!$DG$1*(IniBaseCC!EO112-IniBaseCC!EP112))),AdjBaseCC!CK110))</f>
        <v>23728.898353112021</v>
      </c>
      <c r="DJ110" s="600">
        <f>IF(IniBaseCC!EP112&gt;IniBaseCC!EQ112,MIN((AdjBaseCC!DI110-(AdjBaseCC!$DG$1*(IniBaseCC!EP112-IniBaseCC!EQ112))),AdjBaseCC!CL110),MAX((AdjBaseCC!DI110-(AdjBaseCC!$DG$1*(IniBaseCC!EP112-IniBaseCC!EQ112))),AdjBaseCC!CL110))</f>
        <v>24170.378034748381</v>
      </c>
      <c r="DK110" s="600">
        <f>IF(IniBaseCC!EQ112&gt;IniBaseCC!ER112,MIN((AdjBaseCC!DJ110-(AdjBaseCC!$DG$1*(IniBaseCC!EQ112-IniBaseCC!ER112))),AdjBaseCC!CM110),MAX((AdjBaseCC!DJ110-(AdjBaseCC!$DG$1*(IniBaseCC!EQ112-IniBaseCC!ER112))),AdjBaseCC!CM110))</f>
        <v>24529.473374820904</v>
      </c>
      <c r="DL110" s="600">
        <f>IF(IniBaseCC!ER112&gt;IniBaseCC!ES112,MIN((AdjBaseCC!DK110-(AdjBaseCC!$DG$1*(IniBaseCC!ER112-IniBaseCC!ES112))),AdjBaseCC!CN110),MAX((AdjBaseCC!DK110-(AdjBaseCC!$DG$1*(IniBaseCC!ER112-IniBaseCC!ES112))),AdjBaseCC!CN110))</f>
        <v>24631.545840815488</v>
      </c>
      <c r="DM110" s="603">
        <f>DA110*IniBaseCC!CJ112</f>
        <v>2363437.6367141302</v>
      </c>
      <c r="DN110" s="600">
        <f>DB110*IniBaseCC!CJ112</f>
        <v>2606902.2657731888</v>
      </c>
      <c r="DO110" s="600">
        <f>DC110*IniBaseCC!CK112</f>
        <v>2927077.7817662093</v>
      </c>
      <c r="DP110" s="600">
        <f>DD110*IniBaseCC!CL112</f>
        <v>2779995.3787723994</v>
      </c>
      <c r="DQ110" s="600">
        <f>DE110*IniBaseCC!CM112</f>
        <v>3009514.3574409657</v>
      </c>
      <c r="DR110" s="600">
        <f>DF110*IniBaseCC!CN112</f>
        <v>2966125.3050952232</v>
      </c>
      <c r="DS110" s="600">
        <f>DG110*IniBaseCC!CO112</f>
        <v>3435034.0764417159</v>
      </c>
      <c r="DT110" s="600">
        <f>DH110*IniBaseCC!CP112</f>
        <v>3341224.945866779</v>
      </c>
      <c r="DU110" s="603">
        <f>DI110*IniBaseCC!CQ112</f>
        <v>3440690.2612012429</v>
      </c>
      <c r="DV110" s="600">
        <f>DJ110*IniBaseCC!CR112</f>
        <v>3569431.3485680097</v>
      </c>
      <c r="DW110" s="600">
        <f>DK110*IniBaseCC!CS112</f>
        <v>3688149.9693819028</v>
      </c>
      <c r="DX110" s="601">
        <f>DL110*IniBaseCC!CT112</f>
        <v>3769458.6701296871</v>
      </c>
      <c r="DZ110" s="60" t="s">
        <v>105</v>
      </c>
      <c r="EA110" s="68">
        <f t="shared" si="29"/>
        <v>0.80720455379281897</v>
      </c>
      <c r="EB110" s="373">
        <f>IFERROR(AdjBaseCC!CO110/IniBaseCC!AA112,"")</f>
        <v>0.74256951753045375</v>
      </c>
      <c r="EC110" s="373">
        <f>IFERROR(AdjBaseCC!CP110/IniBaseCC!AB112,"")</f>
        <v>0.75059961416903864</v>
      </c>
      <c r="ED110" s="373">
        <f>IFERROR(AdjBaseCC!CQ110/IniBaseCC!AC112,"")</f>
        <v>0.89447131847625783</v>
      </c>
      <c r="EE110" s="373">
        <f>IFERROR(AdjBaseCC!CR110/IniBaseCC!AD112,"")</f>
        <v>0.78245765821078073</v>
      </c>
      <c r="EF110" s="373">
        <f>IFERROR(AdjBaseCC!CS110/IniBaseCC!AE112,"")</f>
        <v>0.86924988885409049</v>
      </c>
      <c r="EG110" s="373">
        <f>IFERROR(AdjBaseCC!CT110/IniBaseCC!AF112,"")</f>
        <v>0.73924428925392649</v>
      </c>
      <c r="EH110" s="374">
        <f t="shared" si="30"/>
        <v>0.8503362256052579</v>
      </c>
      <c r="EI110" s="373">
        <f>IFERROR(CU110/IniBaseCC!AG112,"")</f>
        <v>0.87654493056907135</v>
      </c>
      <c r="EJ110" s="373">
        <f>IFERROR(CW110/IniBaseCC!AI112,"")</f>
        <v>0.83859242150022628</v>
      </c>
      <c r="EK110" s="373">
        <f>IFERROR(CX110/IniBaseCC!AJ112,"")</f>
        <v>0.84480839769892735</v>
      </c>
      <c r="EL110" s="373">
        <f>IFERROR(CY110/IniBaseCC!AK112,"")</f>
        <v>0.84836949091237246</v>
      </c>
      <c r="EM110" s="375">
        <f>IFERROR(CZ110/IniBaseCC!AL112,"")</f>
        <v>0.84336588734569229</v>
      </c>
      <c r="FH110" s="196"/>
    </row>
    <row r="111" spans="1:164" s="118" customFormat="1" x14ac:dyDescent="0.25">
      <c r="A111" s="107">
        <v>114</v>
      </c>
      <c r="B111" s="60" t="s">
        <v>106</v>
      </c>
      <c r="C111" s="157">
        <v>244.0079983</v>
      </c>
      <c r="D111" s="158">
        <v>238.49046619999999</v>
      </c>
      <c r="E111" s="158">
        <v>246.4761742</v>
      </c>
      <c r="F111" s="158">
        <v>234.5521861</v>
      </c>
      <c r="G111" s="158">
        <v>244.6680915</v>
      </c>
      <c r="H111" s="158">
        <v>241.87052610000001</v>
      </c>
      <c r="I111" s="158">
        <v>247.95613789999999</v>
      </c>
      <c r="J111" s="158">
        <v>240.78008560722361</v>
      </c>
      <c r="K111" s="158">
        <v>238.76003153093473</v>
      </c>
      <c r="L111" s="157">
        <f t="shared" si="31"/>
        <v>241.6309045941351</v>
      </c>
      <c r="M111" s="158">
        <f t="shared" si="31"/>
        <v>241.56682556989193</v>
      </c>
      <c r="N111" s="159">
        <f t="shared" si="31"/>
        <v>241.50274654564876</v>
      </c>
      <c r="O111" s="158"/>
      <c r="P111" s="564">
        <f>INDEX(EquitySolution!$V$13:$BT$173,ROW(107:107),(1+EquitySolution!$CB$12))</f>
        <v>0.81576231336003424</v>
      </c>
      <c r="Q111" s="69">
        <f>INDEX(EquitySolution!$V$13:$BT$173,ROW(107:107),(1+EquitySolution!$CB$12))</f>
        <v>0.81576231336003424</v>
      </c>
      <c r="R111" s="300">
        <f>INDEX(EquitySolution!$V$13:$BT$173,ROW(107:107),(1+EquitySolution!$CB$12)+2)</f>
        <v>0.87788584747979082</v>
      </c>
      <c r="S111" s="300">
        <f>INDEX(EquitySolution!$V$13:$BT$173,ROW(107:107),(1+EquitySolution!$CB$12)+3)</f>
        <v>0.88064710432829041</v>
      </c>
      <c r="T111" s="300">
        <f>INDEX(EquitySolution!$V$13:$BT$173,ROW(107:107),(1+EquitySolution!$CB$12)+4)</f>
        <v>0.87665064531265235</v>
      </c>
      <c r="U111" s="300">
        <f>INDEX(EquitySolution!$V$13:$BT$173,ROW(107:107),(1+EquitySolution!$CB$12)+5)</f>
        <v>0.88261802224962604</v>
      </c>
      <c r="V111" s="2">
        <f>INDEX(EquitySolution!$V$13:$BT$173,ROW(107:107),(1+EquitySolution!$CB$12)+6)</f>
        <v>0.87755550289164641</v>
      </c>
      <c r="W111" s="2">
        <f>INDEX(EquitySolution!$V$13:$BT$173,ROW(107:107),(1+EquitySolution!$CB$12)+6)</f>
        <v>0.87755550289164641</v>
      </c>
      <c r="X111" s="2">
        <f>INDEX(EquitySolution!$V$13:$BT$173,ROW(107:107),(1+EquitySolution!$CB$12)+6)</f>
        <v>0.87755550289164641</v>
      </c>
      <c r="Y111" s="567">
        <f>INDEX(EquitySolution!$V$13:$BT$173,ROW(107:107),(1+EquitySolution!$CB$12)+7)</f>
        <v>0.87895554850622037</v>
      </c>
      <c r="Z111" s="372">
        <f>INDEX(EquitySolution!$V$13:$BT$173,ROW(107:107),(1+EquitySolution!$CB$12)+8)</f>
        <v>0.87590999535754721</v>
      </c>
      <c r="AA111" s="372">
        <f>INDEX(EquitySolution!$V$13:$BT$173,ROW(107:107),(1+EquitySolution!$CB$12)+9)</f>
        <v>0.877402407956271</v>
      </c>
      <c r="AB111" s="371">
        <f>INDEX(EquitySolution!$V$13:$BT$173,ROW(107:107),(1+EquitySolution!$CB$12)+10)</f>
        <v>0.88051219997201824</v>
      </c>
      <c r="AS111" s="60" t="s">
        <v>106</v>
      </c>
      <c r="AT111" s="600">
        <v>0</v>
      </c>
      <c r="AU111" s="600">
        <f>MAX(-(AdjBaseCC!$BU$1),(IniBaseCC!DW113-AF$9+IniBaseCC!DK113-AdjBaseCC!AF$7))</f>
        <v>5004.7745748509624</v>
      </c>
      <c r="AV111" s="600">
        <f>MAX(-(AdjBaseCC!$BU$1),(IniBaseCC!DX113-AG$9+IniBaseCC!DL113-AdjBaseCC!AG$7))</f>
        <v>4474.7204652502605</v>
      </c>
      <c r="AW111" s="600">
        <f>MAX(-(AdjBaseCC!$BU$1),(IniBaseCC!DY113-AH$9+IniBaseCC!DM113-AdjBaseCC!AH$7))</f>
        <v>6389.6847115247892</v>
      </c>
      <c r="AX111" s="600">
        <f>MAX(-(AdjBaseCC!$BU$1),(IniBaseCC!DZ113-AI$9+IniBaseCC!DN113-AdjBaseCC!AI$7))</f>
        <v>8499.0014913633768</v>
      </c>
      <c r="AY111" s="600">
        <f>MAX(-(AdjBaseCC!$BU$1),(IniBaseCC!EA113-AJ$9+IniBaseCC!DO113-AdjBaseCC!AJ$7))</f>
        <v>8059.4918787040897</v>
      </c>
      <c r="AZ111" s="600">
        <f>MAX(-(AdjBaseCC!$BU$1),(IniBaseCC!EB113-AK$9+IniBaseCC!DP113-AdjBaseCC!AK$7))</f>
        <v>-1624.5984882835269</v>
      </c>
      <c r="BA111" s="601">
        <f>MAX(-(AdjBaseCC!$BU$1),(IniBaseCC!EC113-AL$9+IniBaseCC!DQ113-AdjBaseCC!AL$7))</f>
        <v>12079.451747413823</v>
      </c>
      <c r="BB111" s="600">
        <f>MAX(-(AdjBaseCC!$BU$1),(IniBaseCC!ED113-AM$9+IniBaseCC!DR113-AdjBaseCC!AM$7))</f>
        <v>15467.714955304506</v>
      </c>
      <c r="BC111" s="600">
        <f>MAX(-(AdjBaseCC!$BU$1),(IniBaseCC!EE113-AN$9+IniBaseCC!DS113-AdjBaseCC!AN$7))</f>
        <v>15629.636651569301</v>
      </c>
      <c r="BD111" s="600">
        <f>MAX(-(AdjBaseCC!$BU$1),(IniBaseCC!EF113-AO$9+IniBaseCC!DT113-AdjBaseCC!AO$7))</f>
        <v>15785.790502604248</v>
      </c>
      <c r="BE111" s="601">
        <f>MAX(-(AdjBaseCC!$BU$1),(IniBaseCC!EG113-AP$9+IniBaseCC!DU113-AdjBaseCC!AP$7))</f>
        <v>15936.479301834881</v>
      </c>
      <c r="BF111" s="600">
        <f>MAX((AdjBaseCC!AF$7+AdjBaseCC!AF$9)*IniBaseCC!CJ113-IniBaseCC!AA113,0)</f>
        <v>0</v>
      </c>
      <c r="BG111" s="600">
        <f>MAX((AdjBaseCC!AG$7+AdjBaseCC!AG$9)*IniBaseCC!CK113-IniBaseCC!AB113,0)</f>
        <v>0</v>
      </c>
      <c r="BH111" s="600">
        <f>MAX((AdjBaseCC!AH$7+AdjBaseCC!AH$9)*IniBaseCC!CL113-IniBaseCC!AC113,0)</f>
        <v>0</v>
      </c>
      <c r="BI111" s="600">
        <f>MAX((AdjBaseCC!AI$7+AdjBaseCC!AI$9)*IniBaseCC!CM113-IniBaseCC!AD113,0)</f>
        <v>0</v>
      </c>
      <c r="BJ111" s="600">
        <f>MAX((AdjBaseCC!AJ$7+AdjBaseCC!AJ$9)*IniBaseCC!CN113-IniBaseCC!AE113,0)</f>
        <v>0</v>
      </c>
      <c r="BK111" s="600">
        <f>MAX((AdjBaseCC!AK$7+AdjBaseCC!AK$9)*IniBaseCC!CO113-IniBaseCC!AF113,0)</f>
        <v>167333.64429320302</v>
      </c>
      <c r="BL111" s="600">
        <f>MAX((AdjBaseCC!AL$7+AdjBaseCC!AL$9)*IniBaseCC!CP113-IniBaseCC!AG113,0)</f>
        <v>0</v>
      </c>
      <c r="BM111" s="600">
        <f>MAX((AdjBaseCC!AM$7+AdjBaseCC!AM$9)*IniBaseCC!CQ113-IniBaseCC!AH113,0)</f>
        <v>0</v>
      </c>
      <c r="BN111" s="603">
        <f>MAX((AdjBaseCC!AN$7+AdjBaseCC!AN$9)*IniBaseCC!CR113-IniBaseCC!AI113,0)</f>
        <v>0</v>
      </c>
      <c r="BO111" s="600">
        <f>MAX((AdjBaseCC!AO$7+AdjBaseCC!AO$9)*IniBaseCC!CS113-IniBaseCC!AJ113,0)</f>
        <v>0</v>
      </c>
      <c r="BP111" s="600">
        <f>MAX((AdjBaseCC!AP$7+AdjBaseCC!AP$9)*IniBaseCC!CT113-IniBaseCC!AK113,0)</f>
        <v>0</v>
      </c>
      <c r="BQ111" s="600">
        <f>MAX((AdjBaseCC!AQ$7+AdjBaseCC!AQ$9)*IniBaseCC!CU113-IniBaseCC!AL113,0)</f>
        <v>0</v>
      </c>
      <c r="BR111" s="603">
        <f>IFERROR(BF111/SUM(BF$5:BF$182)*BR$4/IniBaseCC!CK113,0)</f>
        <v>0</v>
      </c>
      <c r="BS111" s="600">
        <f>IFERROR(BG111/SUM(BG$5:BG$182)*BS$4/IniBaseCC!CL113,0)</f>
        <v>0</v>
      </c>
      <c r="BT111" s="600">
        <f>IFERROR(BH111/SUM(BH$5:BH$182)*BT$4/IniBaseCC!CM113,0)</f>
        <v>0</v>
      </c>
      <c r="BU111" s="600">
        <f>IFERROR(BI111/SUM(BI$5:BI$182)*BU$4/IniBaseCC!CN113,0)</f>
        <v>0</v>
      </c>
      <c r="BV111" s="600">
        <f>IFERROR(BJ111/SUM(BJ$5:BJ$182)*BV$4/IniBaseCC!CO113,0)</f>
        <v>0</v>
      </c>
      <c r="BW111" s="600">
        <f>IFERROR(BK111/SUM(BK$5:BK$182)*BW$4/IniBaseCC!CP113,0)</f>
        <v>565.27513629383122</v>
      </c>
      <c r="BX111" s="600">
        <f>IFERROR(BL111/SUM(BL$5:BL$182)*BX$4/IniBaseCC!CQ113,0)</f>
        <v>0</v>
      </c>
      <c r="BY111" s="603">
        <f>IFERROR(BM111/SUM(BM$5:BM$182)*BY$4/IniBaseCC!CR113,0)</f>
        <v>0</v>
      </c>
      <c r="BZ111" s="600">
        <f>IFERROR(BN111/SUM(BN$5:BN$182)*BZ$4/IniBaseCC!CS113,0)</f>
        <v>0</v>
      </c>
      <c r="CA111" s="600">
        <f>IFERROR(BO111/SUM(BO$5:BO$182)*CA$4/IniBaseCC!CT113,0)</f>
        <v>0</v>
      </c>
      <c r="CB111" s="600">
        <f>IFERROR(BP111/SUM(BP$5:BP$182)*CB$4/IniBaseCC!CU113,0)</f>
        <v>0</v>
      </c>
      <c r="CC111" s="603">
        <f>(IniBaseCC!CW113+AT111)*P111</f>
        <v>19531.500151981803</v>
      </c>
      <c r="CD111" s="600">
        <f>((IniBaseCC!CX113+AU111)-(BR111/Q111))*Q111</f>
        <v>23614.206637007708</v>
      </c>
      <c r="CE111" s="600">
        <f>((IniBaseCC!CY113+AV111)-(BS111/R111))*R111</f>
        <v>25904.218349804105</v>
      </c>
      <c r="CF111" s="600">
        <f>((IniBaseCC!CZ113+AW111)-(BT111/S111))*S111</f>
        <v>27772.060661591408</v>
      </c>
      <c r="CG111" s="600">
        <f>((IniBaseCC!DA113+AX111)-(BU111/T111))*T111</f>
        <v>29570.674622380619</v>
      </c>
      <c r="CH111" s="600">
        <f>((IniBaseCC!DB113+AY111)-(BV111/U111))*U111</f>
        <v>30103.994805022696</v>
      </c>
      <c r="CI111" s="600">
        <f>((IniBaseCC!DC113+AZ111)-(BW111/V111))*V111</f>
        <v>21246.155519746193</v>
      </c>
      <c r="CJ111" s="601">
        <f>((IniBaseCC!DD113+BA111)-(BX111/W111))*W111</f>
        <v>34234.310928255378</v>
      </c>
      <c r="CK111" s="600">
        <f>((IniBaseCC!DE113+BB111)-(BY111/Y111))*Y111</f>
        <v>37459.947668955923</v>
      </c>
      <c r="CL111" s="600">
        <f>((IniBaseCC!DF113+BC111)-(BZ111/Z111))*Z111</f>
        <v>37798.99419496581</v>
      </c>
      <c r="CM111" s="600">
        <f>((IniBaseCC!DG113+BD111)-(CA111/AA111))*AA111</f>
        <v>38316.311375719866</v>
      </c>
      <c r="CN111" s="601">
        <f>((IniBaseCC!DH113+BE111)-(CB111/AB111))*AB111</f>
        <v>38890.72824613133</v>
      </c>
      <c r="CO111" s="600">
        <f>CC111*IniBaseCC!CJ113</f>
        <v>1992213.0155021439</v>
      </c>
      <c r="CP111" s="600">
        <f>IniBaseCC!CJ113*CD111</f>
        <v>2408649.0769747864</v>
      </c>
      <c r="CQ111" s="600">
        <f>IniBaseCC!CK113*CE111</f>
        <v>2719942.9267294309</v>
      </c>
      <c r="CR111" s="600">
        <f>IniBaseCC!CL113*CF111</f>
        <v>2555029.5808664095</v>
      </c>
      <c r="CS111" s="600">
        <f>IniBaseCC!CM113*CG111</f>
        <v>2424795.3190352106</v>
      </c>
      <c r="CT111" s="600">
        <f>IniBaseCC!CN113*CH111</f>
        <v>2739463.5272570653</v>
      </c>
      <c r="CU111" s="600">
        <f>IniBaseCC!CO113*CI111</f>
        <v>2188354.018533858</v>
      </c>
      <c r="CV111" s="601">
        <f>IniBaseCC!CP113*CJ111</f>
        <v>2704510.5633321749</v>
      </c>
      <c r="CW111" s="600">
        <f>IniBaseCC!CQ113*CK111</f>
        <v>2734576.1798337824</v>
      </c>
      <c r="CX111" s="600">
        <f>IniBaseCC!CR113*CL111</f>
        <v>2810287.1145891063</v>
      </c>
      <c r="CY111" s="600">
        <f>IniBaseCC!CS113*CM111</f>
        <v>2900406.6993908696</v>
      </c>
      <c r="CZ111" s="600">
        <f>IniBaseCC!CT113*CN111</f>
        <v>2996320.3988951603</v>
      </c>
      <c r="DA111" s="603">
        <f t="shared" si="27"/>
        <v>19531.500151981803</v>
      </c>
      <c r="DB111" s="600">
        <f t="shared" si="28"/>
        <v>23614.206637007708</v>
      </c>
      <c r="DC111" s="600">
        <f>IF(IniBaseCC!EI113&gt;IniBaseCC!EJ113,MIN((AdjBaseCC!DB111-(AdjBaseCC!$DG$1*(IniBaseCC!EI113-IniBaseCC!EJ113))),AdjBaseCC!CE111),MAX((AdjBaseCC!DB111-(AdjBaseCC!$DG$1*(IniBaseCC!EI113-IniBaseCC!EJ113))),AdjBaseCC!CE111))</f>
        <v>25904.218349804105</v>
      </c>
      <c r="DD111" s="600">
        <f>IF(IniBaseCC!EJ113&gt;IniBaseCC!EK113,MIN((AdjBaseCC!DC111-(AdjBaseCC!$DG$1*(IniBaseCC!EJ113-IniBaseCC!EK113))),AdjBaseCC!CF111),MAX((AdjBaseCC!DC111-(AdjBaseCC!$DG$1*(IniBaseCC!EJ113-IniBaseCC!EK113))),AdjBaseCC!CF111))</f>
        <v>27772.060661591408</v>
      </c>
      <c r="DE111" s="600">
        <f>IF(IniBaseCC!EK113&gt;IniBaseCC!EL113,MIN((AdjBaseCC!DD111-(AdjBaseCC!$DG$1*(IniBaseCC!EK113-IniBaseCC!EL113))),AdjBaseCC!CG111),MAX((AdjBaseCC!DD111-(AdjBaseCC!$DG$1*(IniBaseCC!EK113-IniBaseCC!EL113))),AdjBaseCC!CG111))</f>
        <v>29570.674622380619</v>
      </c>
      <c r="DF111" s="600">
        <f>IF(IniBaseCC!EL113&gt;IniBaseCC!EM113,MIN((AdjBaseCC!DE111-(AdjBaseCC!$DG$1*(IniBaseCC!EL113-IniBaseCC!EM113))),AdjBaseCC!CH111),MAX((AdjBaseCC!DE111-(AdjBaseCC!$DG$1*(IniBaseCC!EL113-IniBaseCC!EM113))),AdjBaseCC!CH111))</f>
        <v>30103.994805022696</v>
      </c>
      <c r="DG111" s="600">
        <f>IF(IniBaseCC!EM113&gt;IniBaseCC!EN113,MIN((AdjBaseCC!DF111-(AdjBaseCC!$DG$1*(IniBaseCC!EM113-IniBaseCC!EN113))),AdjBaseCC!CI111),MAX((AdjBaseCC!DF111-(AdjBaseCC!$DG$1*(IniBaseCC!EM113-IniBaseCC!EN113))),AdjBaseCC!CI111))</f>
        <v>21246.155519746193</v>
      </c>
      <c r="DH111" s="600">
        <f>IF(IniBaseCC!EN113&gt;IniBaseCC!EO113,MIN((AdjBaseCC!DG111-(AdjBaseCC!$DG$1*(IniBaseCC!EN113-IniBaseCC!EO113))),AdjBaseCC!CJ111),MAX((AdjBaseCC!DG111-(AdjBaseCC!$DG$1*(IniBaseCC!EN113-IniBaseCC!EO113))),AdjBaseCC!CJ111))</f>
        <v>34234.310928255378</v>
      </c>
      <c r="DI111" s="603">
        <f>IF(IniBaseCC!EO113&gt;IniBaseCC!EP113,MIN((AdjBaseCC!DH111-(AdjBaseCC!$DG$1*(IniBaseCC!EO113-IniBaseCC!EP113))),AdjBaseCC!CK111),MAX((AdjBaseCC!DH111-(AdjBaseCC!$DG$1*(IniBaseCC!EO113-IniBaseCC!EP113))),AdjBaseCC!CK111))</f>
        <v>37459.947668955923</v>
      </c>
      <c r="DJ111" s="600">
        <f>IF(IniBaseCC!EP113&gt;IniBaseCC!EQ113,MIN((AdjBaseCC!DI111-(AdjBaseCC!$DG$1*(IniBaseCC!EP113-IniBaseCC!EQ113))),AdjBaseCC!CL111),MAX((AdjBaseCC!DI111-(AdjBaseCC!$DG$1*(IniBaseCC!EP113-IniBaseCC!EQ113))),AdjBaseCC!CL111))</f>
        <v>37798.99419496581</v>
      </c>
      <c r="DK111" s="600">
        <f>IF(IniBaseCC!EQ113&gt;IniBaseCC!ER113,MIN((AdjBaseCC!DJ111-(AdjBaseCC!$DG$1*(IniBaseCC!EQ113-IniBaseCC!ER113))),AdjBaseCC!CM111),MAX((AdjBaseCC!DJ111-(AdjBaseCC!$DG$1*(IniBaseCC!EQ113-IniBaseCC!ER113))),AdjBaseCC!CM111))</f>
        <v>38316.311375719866</v>
      </c>
      <c r="DL111" s="600">
        <f>IF(IniBaseCC!ER113&gt;IniBaseCC!ES113,MIN((AdjBaseCC!DK111-(AdjBaseCC!$DG$1*(IniBaseCC!ER113-IniBaseCC!ES113))),AdjBaseCC!CN111),MAX((AdjBaseCC!DK111-(AdjBaseCC!$DG$1*(IniBaseCC!ER113-IniBaseCC!ES113))),AdjBaseCC!CN111))</f>
        <v>38890.72824613133</v>
      </c>
      <c r="DM111" s="603">
        <f>DA111*IniBaseCC!CJ113</f>
        <v>1992213.0155021439</v>
      </c>
      <c r="DN111" s="600">
        <f>DB111*IniBaseCC!CJ113</f>
        <v>2408649.0769747864</v>
      </c>
      <c r="DO111" s="600">
        <f>DC111*IniBaseCC!CK113</f>
        <v>2719942.9267294309</v>
      </c>
      <c r="DP111" s="600">
        <f>DD111*IniBaseCC!CL113</f>
        <v>2555029.5808664095</v>
      </c>
      <c r="DQ111" s="600">
        <f>DE111*IniBaseCC!CM113</f>
        <v>2424795.3190352106</v>
      </c>
      <c r="DR111" s="600">
        <f>DF111*IniBaseCC!CN113</f>
        <v>2739463.5272570653</v>
      </c>
      <c r="DS111" s="600">
        <f>DG111*IniBaseCC!CO113</f>
        <v>2188354.018533858</v>
      </c>
      <c r="DT111" s="600">
        <f>DH111*IniBaseCC!CP113</f>
        <v>2704510.5633321749</v>
      </c>
      <c r="DU111" s="603">
        <f>DI111*IniBaseCC!CQ113</f>
        <v>2734576.1798337824</v>
      </c>
      <c r="DV111" s="600">
        <f>DJ111*IniBaseCC!CR113</f>
        <v>2810287.1145891063</v>
      </c>
      <c r="DW111" s="600">
        <f>DK111*IniBaseCC!CS113</f>
        <v>2900406.6993908696</v>
      </c>
      <c r="DX111" s="601">
        <f>DL111*IniBaseCC!CT113</f>
        <v>2996320.3988951603</v>
      </c>
      <c r="DZ111" s="60" t="s">
        <v>106</v>
      </c>
      <c r="EA111" s="68">
        <f t="shared" si="29"/>
        <v>0.87705099109500928</v>
      </c>
      <c r="EB111" s="373">
        <f>IFERROR(AdjBaseCC!CO111/IniBaseCC!AA113,"")</f>
        <v>0.6567053974298086</v>
      </c>
      <c r="EC111" s="373">
        <f>IFERROR(AdjBaseCC!CP111/IniBaseCC!AB113,"")</f>
        <v>0.75660051137650874</v>
      </c>
      <c r="ED111" s="373">
        <f>IFERROR(AdjBaseCC!CQ111/IniBaseCC!AC113,"")</f>
        <v>0.91424932059411013</v>
      </c>
      <c r="EE111" s="373">
        <f>IFERROR(AdjBaseCC!CR111/IniBaseCC!AD113,"")</f>
        <v>0.90401764171468024</v>
      </c>
      <c r="EF111" s="373">
        <f>IFERROR(AdjBaseCC!CS111/IniBaseCC!AE113,"")</f>
        <v>0.76564883686868046</v>
      </c>
      <c r="EG111" s="373">
        <f>IFERROR(AdjBaseCC!CT111/IniBaseCC!AF113,"")</f>
        <v>1.0447386449210669</v>
      </c>
      <c r="EH111" s="374">
        <f t="shared" si="30"/>
        <v>0.81673265320522948</v>
      </c>
      <c r="EI111" s="373">
        <f>IFERROR(CU111/IniBaseCC!AG113,"")</f>
        <v>0.70045686166513976</v>
      </c>
      <c r="EJ111" s="373">
        <f>IFERROR(CW111/IniBaseCC!AI113,"")</f>
        <v>0.84410571587772698</v>
      </c>
      <c r="EK111" s="373">
        <f>IFERROR(CX111/IniBaseCC!AJ113,"")</f>
        <v>0.8428536466236014</v>
      </c>
      <c r="EL111" s="373">
        <f>IFERROR(CY111/IniBaseCC!AK113,"")</f>
        <v>0.84587282285052146</v>
      </c>
      <c r="EM111" s="375">
        <f>IFERROR(CZ111/IniBaseCC!AL113,"")</f>
        <v>0.85037421900915766</v>
      </c>
      <c r="FH111" s="196"/>
    </row>
    <row r="112" spans="1:164" s="118" customFormat="1" x14ac:dyDescent="0.25">
      <c r="A112" s="107">
        <v>116</v>
      </c>
      <c r="B112" s="60" t="s">
        <v>107</v>
      </c>
      <c r="C112" s="157">
        <v>276.44054940000001</v>
      </c>
      <c r="D112" s="158">
        <v>272.01790640000002</v>
      </c>
      <c r="E112" s="158">
        <v>272.13743349999999</v>
      </c>
      <c r="F112" s="158">
        <v>254.07074800000001</v>
      </c>
      <c r="G112" s="158">
        <v>266.84092079999999</v>
      </c>
      <c r="H112" s="158">
        <v>258.25572169999998</v>
      </c>
      <c r="I112" s="158">
        <v>281.83950149999998</v>
      </c>
      <c r="J112" s="158">
        <v>275.20354355693041</v>
      </c>
      <c r="K112" s="158">
        <v>254.29246755510357</v>
      </c>
      <c r="L112" s="157">
        <f t="shared" si="31"/>
        <v>263.27934030615984</v>
      </c>
      <c r="M112" s="158">
        <f t="shared" si="31"/>
        <v>262.35523520267998</v>
      </c>
      <c r="N112" s="159">
        <f t="shared" si="31"/>
        <v>261.43113009920012</v>
      </c>
      <c r="O112" s="158"/>
      <c r="P112" s="564">
        <f>INDEX(EquitySolution!$V$13:$BT$173,ROW(108:108),(1+EquitySolution!$CB$12))</f>
        <v>0.80242025350356783</v>
      </c>
      <c r="Q112" s="69">
        <f>INDEX(EquitySolution!$V$13:$BT$173,ROW(108:108),(1+EquitySolution!$CB$12))</f>
        <v>0.80242025350356783</v>
      </c>
      <c r="R112" s="300">
        <f>INDEX(EquitySolution!$V$13:$BT$173,ROW(108:108),(1+EquitySolution!$CB$12)+2)</f>
        <v>0.65</v>
      </c>
      <c r="S112" s="300">
        <f>INDEX(EquitySolution!$V$13:$BT$173,ROW(108:108),(1+EquitySolution!$CB$12)+3)</f>
        <v>0.65</v>
      </c>
      <c r="T112" s="300">
        <f>INDEX(EquitySolution!$V$13:$BT$173,ROW(108:108),(1+EquitySolution!$CB$12)+4)</f>
        <v>0.65</v>
      </c>
      <c r="U112" s="300">
        <f>INDEX(EquitySolution!$V$13:$BT$173,ROW(108:108),(1+EquitySolution!$CB$12)+5)</f>
        <v>0.65</v>
      </c>
      <c r="V112" s="2">
        <f>INDEX(EquitySolution!$V$13:$BT$173,ROW(108:108),(1+EquitySolution!$CB$12)+6)</f>
        <v>0.65</v>
      </c>
      <c r="W112" s="2">
        <f>INDEX(EquitySolution!$V$13:$BT$173,ROW(108:108),(1+EquitySolution!$CB$12)+6)</f>
        <v>0.65</v>
      </c>
      <c r="X112" s="2">
        <f>INDEX(EquitySolution!$V$13:$BT$173,ROW(108:108),(1+EquitySolution!$CB$12)+6)</f>
        <v>0.65</v>
      </c>
      <c r="Y112" s="567">
        <f>INDEX(EquitySolution!$V$13:$BT$173,ROW(108:108),(1+EquitySolution!$CB$12)+7)</f>
        <v>0.65</v>
      </c>
      <c r="Z112" s="372">
        <f>INDEX(EquitySolution!$V$13:$BT$173,ROW(108:108),(1+EquitySolution!$CB$12)+8)</f>
        <v>0.65</v>
      </c>
      <c r="AA112" s="372">
        <f>INDEX(EquitySolution!$V$13:$BT$173,ROW(108:108),(1+EquitySolution!$CB$12)+9)</f>
        <v>0.65</v>
      </c>
      <c r="AB112" s="371">
        <f>INDEX(EquitySolution!$V$13:$BT$173,ROW(108:108),(1+EquitySolution!$CB$12)+10)</f>
        <v>0.65</v>
      </c>
      <c r="AS112" s="60" t="s">
        <v>107</v>
      </c>
      <c r="AT112" s="600">
        <v>0</v>
      </c>
      <c r="AU112" s="600">
        <f>MAX(-(AdjBaseCC!$BU$1),(IniBaseCC!DW114-AF$9+IniBaseCC!DK114-AdjBaseCC!AF$7))</f>
        <v>-4000</v>
      </c>
      <c r="AV112" s="600">
        <f>MAX(-(AdjBaseCC!$BU$1),(IniBaseCC!DX114-AG$9+IniBaseCC!DL114-AdjBaseCC!AG$7))</f>
        <v>-4000</v>
      </c>
      <c r="AW112" s="600">
        <f>MAX(-(AdjBaseCC!$BU$1),(IniBaseCC!DY114-AH$9+IniBaseCC!DM114-AdjBaseCC!AH$7))</f>
        <v>-2173.9400296760386</v>
      </c>
      <c r="AX112" s="600">
        <f>MAX(-(AdjBaseCC!$BU$1),(IniBaseCC!DZ114-AI$9+IniBaseCC!DN114-AdjBaseCC!AI$7))</f>
        <v>-118.76483888613302</v>
      </c>
      <c r="AY112" s="600">
        <f>MAX(-(AdjBaseCC!$BU$1),(IniBaseCC!EA114-AJ$9+IniBaseCC!DO114-AdjBaseCC!AJ$7))</f>
        <v>-2693.2091741697395</v>
      </c>
      <c r="AZ112" s="600">
        <f>MAX(-(AdjBaseCC!$BU$1),(IniBaseCC!EB114-AK$9+IniBaseCC!DP114-AdjBaseCC!AK$7))</f>
        <v>-1427.8793404949602</v>
      </c>
      <c r="BA112" s="601">
        <f>MAX(-(AdjBaseCC!$BU$1),(IniBaseCC!EC114-AL$9+IniBaseCC!DQ114-AdjBaseCC!AL$7))</f>
        <v>-3134.1229872748409</v>
      </c>
      <c r="BB112" s="600">
        <f>MAX(-(AdjBaseCC!$BU$1),(IniBaseCC!ED114-AM$9+IniBaseCC!DR114-AdjBaseCC!AM$7))</f>
        <v>-4000</v>
      </c>
      <c r="BC112" s="600">
        <f>MAX(-(AdjBaseCC!$BU$1),(IniBaseCC!EE114-AN$9+IniBaseCC!DS114-AdjBaseCC!AN$7))</f>
        <v>-4000</v>
      </c>
      <c r="BD112" s="600">
        <f>MAX(-(AdjBaseCC!$BU$1),(IniBaseCC!EF114-AO$9+IniBaseCC!DT114-AdjBaseCC!AO$7))</f>
        <v>-4000</v>
      </c>
      <c r="BE112" s="601">
        <f>MAX(-(AdjBaseCC!$BU$1),(IniBaseCC!EG114-AP$9+IniBaseCC!DU114-AdjBaseCC!AP$7))</f>
        <v>-4000</v>
      </c>
      <c r="BF112" s="600">
        <f>MAX((AdjBaseCC!AF$7+AdjBaseCC!AF$9)*IniBaseCC!CJ114-IniBaseCC!AA114,0)</f>
        <v>1378834.9867304033</v>
      </c>
      <c r="BG112" s="600">
        <f>MAX((AdjBaseCC!AG$7+AdjBaseCC!AG$9)*IniBaseCC!CK114-IniBaseCC!AB114,0)</f>
        <v>1241555.242100521</v>
      </c>
      <c r="BH112" s="600">
        <f>MAX((AdjBaseCC!AH$7+AdjBaseCC!AH$9)*IniBaseCC!CL114-IniBaseCC!AC114,0)</f>
        <v>365221.92498557456</v>
      </c>
      <c r="BI112" s="600">
        <f>MAX((AdjBaseCC!AI$7+AdjBaseCC!AI$9)*IniBaseCC!CM114-IniBaseCC!AD114,0)</f>
        <v>20665.081966186874</v>
      </c>
      <c r="BJ112" s="600">
        <f>MAX((AdjBaseCC!AJ$7+AdjBaseCC!AJ$9)*IniBaseCC!CN114-IniBaseCC!AE114,0)</f>
        <v>514402.95226642024</v>
      </c>
      <c r="BK112" s="600">
        <f>MAX((AdjBaseCC!AK$7+AdjBaseCC!AK$9)*IniBaseCC!CO114-IniBaseCC!AF114,0)</f>
        <v>257018.2812890932</v>
      </c>
      <c r="BL112" s="600">
        <f>MAX((AdjBaseCC!AL$7+AdjBaseCC!AL$9)*IniBaseCC!CP114-IniBaseCC!AG114,0)</f>
        <v>620556.35148041882</v>
      </c>
      <c r="BM112" s="600">
        <f>MAX((AdjBaseCC!AM$7+AdjBaseCC!AM$9)*IniBaseCC!CQ114-IniBaseCC!AH114,0)</f>
        <v>1367438.3388381088</v>
      </c>
      <c r="BN112" s="603">
        <f>MAX((AdjBaseCC!AN$7+AdjBaseCC!AN$9)*IniBaseCC!CR114-IniBaseCC!AI114,0)</f>
        <v>1406163.0084511824</v>
      </c>
      <c r="BO112" s="600">
        <f>MAX((AdjBaseCC!AO$7+AdjBaseCC!AO$9)*IniBaseCC!CS114-IniBaseCC!AJ114,0)</f>
        <v>1444887.6780642522</v>
      </c>
      <c r="BP112" s="600">
        <f>MAX((AdjBaseCC!AP$7+AdjBaseCC!AP$9)*IniBaseCC!CT114-IniBaseCC!AK114,0)</f>
        <v>1483612.347677323</v>
      </c>
      <c r="BQ112" s="600">
        <f>MAX((AdjBaseCC!AQ$7+AdjBaseCC!AQ$9)*IniBaseCC!CU114-IniBaseCC!AL114,0)</f>
        <v>1522337.0172903892</v>
      </c>
      <c r="BR112" s="603">
        <f>IFERROR(BF112/SUM(BF$5:BF$182)*BR$4/IniBaseCC!CK114,0)</f>
        <v>7685.5686261720257</v>
      </c>
      <c r="BS112" s="600">
        <f>IFERROR(BG112/SUM(BG$5:BG$182)*BS$4/IniBaseCC!CL114,0)</f>
        <v>3088.8851206798231</v>
      </c>
      <c r="BT112" s="600">
        <f>IFERROR(BH112/SUM(BH$5:BH$182)*BT$4/IniBaseCC!CM114,0)</f>
        <v>1887.7035478715663</v>
      </c>
      <c r="BU112" s="600">
        <f>IFERROR(BI112/SUM(BI$5:BI$182)*BU$4/IniBaseCC!CN114,0)</f>
        <v>29.461270943639647</v>
      </c>
      <c r="BV112" s="600">
        <f>IFERROR(BJ112/SUM(BJ$5:BJ$182)*BV$4/IniBaseCC!CO114,0)</f>
        <v>616.32024726121392</v>
      </c>
      <c r="BW112" s="600">
        <f>IFERROR(BK112/SUM(BK$5:BK$182)*BW$4/IniBaseCC!CP114,0)</f>
        <v>346.41965911484323</v>
      </c>
      <c r="BX112" s="600">
        <f>IFERROR(BL112/SUM(BL$5:BL$182)*BX$4/IniBaseCC!CQ114,0)</f>
        <v>144.10852791814534</v>
      </c>
      <c r="BY112" s="603">
        <f>IFERROR(BM112/SUM(BM$5:BM$182)*BY$4/IniBaseCC!CR114,0)</f>
        <v>229.4822425394226</v>
      </c>
      <c r="BZ112" s="600">
        <f>IFERROR(BN112/SUM(BN$5:BN$182)*BZ$4/IniBaseCC!CS114,0)</f>
        <v>2043.9383839460952</v>
      </c>
      <c r="CA112" s="600">
        <f>IFERROR(BO112/SUM(BO$5:BO$182)*CA$4/IniBaseCC!CT114,0)</f>
        <v>1959.1200048462042</v>
      </c>
      <c r="CB112" s="600">
        <f>IFERROR(BP112/SUM(BP$5:BP$182)*CB$4/IniBaseCC!CU114,0)</f>
        <v>1616.7944766765097</v>
      </c>
      <c r="CC112" s="603">
        <f>(IniBaseCC!CW114+AT112)*P112</f>
        <v>19212.056069009916</v>
      </c>
      <c r="CD112" s="600">
        <f>((IniBaseCC!CX114+AU112)-(BR112/Q112))*Q112</f>
        <v>8316.8064288236183</v>
      </c>
      <c r="CE112" s="600">
        <f>((IniBaseCC!CY114+AV112)-(BS112/R112))*R112</f>
        <v>10582.422839533188</v>
      </c>
      <c r="CF112" s="600">
        <f>((IniBaseCC!CZ114+AW112)-(BT112/S112))*S112</f>
        <v>13044.32086954158</v>
      </c>
      <c r="CG112" s="600">
        <f>((IniBaseCC!DA114+AX112)-(BU112/T112))*T112</f>
        <v>16294.416218446939</v>
      </c>
      <c r="CH112" s="600">
        <f>((IniBaseCC!DB114+AY112)-(BV112/U112))*U112</f>
        <v>14564.373162986672</v>
      </c>
      <c r="CI112" s="600">
        <f>((IniBaseCC!DC114+AZ112)-(BW112/V112))*V112</f>
        <v>15937.041227715574</v>
      </c>
      <c r="CJ112" s="601">
        <f>((IniBaseCC!DD114+BA112)-(BX112/W112))*W112</f>
        <v>15324.212861481728</v>
      </c>
      <c r="CK112" s="600">
        <f>((IniBaseCC!DE114+BB112)-(BY112/Y112))*Y112</f>
        <v>14818.661611200834</v>
      </c>
      <c r="CL112" s="600">
        <f>((IniBaseCC!DF114+BC112)-(BZ112/Z112))*Z112</f>
        <v>13246.878687773044</v>
      </c>
      <c r="CM112" s="600">
        <f>((IniBaseCC!DG114+BD112)-(CA112/AA112))*AA112</f>
        <v>13565.725973465338</v>
      </c>
      <c r="CN112" s="601">
        <f>((IniBaseCC!DH114+BE112)-(CB112/AB112))*AB112</f>
        <v>14133.889895539111</v>
      </c>
      <c r="CO112" s="600">
        <f>CC112*IniBaseCC!CJ114</f>
        <v>3919259.4380780226</v>
      </c>
      <c r="CP112" s="600">
        <f>IniBaseCC!CJ114*CD112</f>
        <v>1696628.511480018</v>
      </c>
      <c r="CQ112" s="600">
        <f>IniBaseCC!CK114*CE112</f>
        <v>2031825.1851903722</v>
      </c>
      <c r="CR112" s="600">
        <f>IniBaseCC!CL114*CF112</f>
        <v>2191445.9060829855</v>
      </c>
      <c r="CS112" s="600">
        <f>IniBaseCC!CM114*CG112</f>
        <v>2835228.4220097675</v>
      </c>
      <c r="CT112" s="600">
        <f>IniBaseCC!CN114*CH112</f>
        <v>2781795.2741304543</v>
      </c>
      <c r="CU112" s="600">
        <f>IniBaseCC!CO114*CI112</f>
        <v>2868667.4209888033</v>
      </c>
      <c r="CV112" s="601">
        <f>IniBaseCC!CP114*CJ112</f>
        <v>3034194.1465733824</v>
      </c>
      <c r="CW112" s="600">
        <f>IniBaseCC!CQ114*CK112</f>
        <v>3111918.9383521751</v>
      </c>
      <c r="CX112" s="600">
        <f>IniBaseCC!CR114*CL112</f>
        <v>2833220.9348255587</v>
      </c>
      <c r="CY112" s="600">
        <f>IniBaseCC!CS114*CM112</f>
        <v>2954028.4961726354</v>
      </c>
      <c r="CZ112" s="600">
        <f>IniBaseCC!CT114*CN112</f>
        <v>3132566.6050157291</v>
      </c>
      <c r="DA112" s="603">
        <f t="shared" si="27"/>
        <v>19212.056069009916</v>
      </c>
      <c r="DB112" s="600">
        <f t="shared" si="28"/>
        <v>8316.8064288236183</v>
      </c>
      <c r="DC112" s="600">
        <f>IF(IniBaseCC!EI114&gt;IniBaseCC!EJ114,MIN((AdjBaseCC!DB112-(AdjBaseCC!$DG$1*(IniBaseCC!EI114-IniBaseCC!EJ114))),AdjBaseCC!CE112),MAX((AdjBaseCC!DB112-(AdjBaseCC!$DG$1*(IniBaseCC!EI114-IniBaseCC!EJ114))),AdjBaseCC!CE112))</f>
        <v>10582.422839533188</v>
      </c>
      <c r="DD112" s="600">
        <f>IF(IniBaseCC!EJ114&gt;IniBaseCC!EK114,MIN((AdjBaseCC!DC112-(AdjBaseCC!$DG$1*(IniBaseCC!EJ114-IniBaseCC!EK114))),AdjBaseCC!CF112),MAX((AdjBaseCC!DC112-(AdjBaseCC!$DG$1*(IniBaseCC!EJ114-IniBaseCC!EK114))),AdjBaseCC!CF112))</f>
        <v>13044.32086954158</v>
      </c>
      <c r="DE112" s="600">
        <f>IF(IniBaseCC!EK114&gt;IniBaseCC!EL114,MIN((AdjBaseCC!DD112-(AdjBaseCC!$DG$1*(IniBaseCC!EK114-IniBaseCC!EL114))),AdjBaseCC!CG112),MAX((AdjBaseCC!DD112-(AdjBaseCC!$DG$1*(IniBaseCC!EK114-IniBaseCC!EL114))),AdjBaseCC!CG112))</f>
        <v>16294.416218446939</v>
      </c>
      <c r="DF112" s="600">
        <f>IF(IniBaseCC!EL114&gt;IniBaseCC!EM114,MIN((AdjBaseCC!DE112-(AdjBaseCC!$DG$1*(IniBaseCC!EL114-IniBaseCC!EM114))),AdjBaseCC!CH112),MAX((AdjBaseCC!DE112-(AdjBaseCC!$DG$1*(IniBaseCC!EL114-IniBaseCC!EM114))),AdjBaseCC!CH112))</f>
        <v>14564.373162986672</v>
      </c>
      <c r="DG112" s="600">
        <f>IF(IniBaseCC!EM114&gt;IniBaseCC!EN114,MIN((AdjBaseCC!DF112-(AdjBaseCC!$DG$1*(IniBaseCC!EM114-IniBaseCC!EN114))),AdjBaseCC!CI112),MAX((AdjBaseCC!DF112-(AdjBaseCC!$DG$1*(IniBaseCC!EM114-IniBaseCC!EN114))),AdjBaseCC!CI112))</f>
        <v>15937.041227715574</v>
      </c>
      <c r="DH112" s="600">
        <f>IF(IniBaseCC!EN114&gt;IniBaseCC!EO114,MIN((AdjBaseCC!DG112-(AdjBaseCC!$DG$1*(IniBaseCC!EN114-IniBaseCC!EO114))),AdjBaseCC!CJ112),MAX((AdjBaseCC!DG112-(AdjBaseCC!$DG$1*(IniBaseCC!EN114-IniBaseCC!EO114))),AdjBaseCC!CJ112))</f>
        <v>15324.212861481728</v>
      </c>
      <c r="DI112" s="603">
        <f>IF(IniBaseCC!EO114&gt;IniBaseCC!EP114,MIN((AdjBaseCC!DH112-(AdjBaseCC!$DG$1*(IniBaseCC!EO114-IniBaseCC!EP114))),AdjBaseCC!CK112),MAX((AdjBaseCC!DH112-(AdjBaseCC!$DG$1*(IniBaseCC!EO114-IniBaseCC!EP114))),AdjBaseCC!CK112))</f>
        <v>14818.661611200834</v>
      </c>
      <c r="DJ112" s="600">
        <f>IF(IniBaseCC!EP114&gt;IniBaseCC!EQ114,MIN((AdjBaseCC!DI112-(AdjBaseCC!$DG$1*(IniBaseCC!EP114-IniBaseCC!EQ114))),AdjBaseCC!CL112),MAX((AdjBaseCC!DI112-(AdjBaseCC!$DG$1*(IniBaseCC!EP114-IniBaseCC!EQ114))),AdjBaseCC!CL112))</f>
        <v>14838.67096409337</v>
      </c>
      <c r="DK112" s="600">
        <f>IF(IniBaseCC!EQ114&gt;IniBaseCC!ER114,MIN((AdjBaseCC!DJ112-(AdjBaseCC!$DG$1*(IniBaseCC!EQ114-IniBaseCC!ER114))),AdjBaseCC!CM112),MAX((AdjBaseCC!DJ112-(AdjBaseCC!$DG$1*(IniBaseCC!EQ114-IniBaseCC!ER114))),AdjBaseCC!CM112))</f>
        <v>14857.967559811936</v>
      </c>
      <c r="DL112" s="600">
        <f>IF(IniBaseCC!ER114&gt;IniBaseCC!ES114,MIN((AdjBaseCC!DK112-(AdjBaseCC!$DG$1*(IniBaseCC!ER114-IniBaseCC!ES114))),AdjBaseCC!CN112),MAX((AdjBaseCC!DK112-(AdjBaseCC!$DG$1*(IniBaseCC!ER114-IniBaseCC!ES114))),AdjBaseCC!CN112))</f>
        <v>14876.588815828343</v>
      </c>
      <c r="DM112" s="603">
        <f>DA112*IniBaseCC!CJ114</f>
        <v>3919259.4380780226</v>
      </c>
      <c r="DN112" s="600">
        <f>DB112*IniBaseCC!CJ114</f>
        <v>1696628.511480018</v>
      </c>
      <c r="DO112" s="600">
        <f>DC112*IniBaseCC!CK114</f>
        <v>2031825.1851903722</v>
      </c>
      <c r="DP112" s="600">
        <f>DD112*IniBaseCC!CL114</f>
        <v>2191445.9060829855</v>
      </c>
      <c r="DQ112" s="600">
        <f>DE112*IniBaseCC!CM114</f>
        <v>2835228.4220097675</v>
      </c>
      <c r="DR112" s="600">
        <f>DF112*IniBaseCC!CN114</f>
        <v>2781795.2741304543</v>
      </c>
      <c r="DS112" s="600">
        <f>DG112*IniBaseCC!CO114</f>
        <v>2868667.4209888033</v>
      </c>
      <c r="DT112" s="600">
        <f>DH112*IniBaseCC!CP114</f>
        <v>3034194.1465733824</v>
      </c>
      <c r="DU112" s="603">
        <f>DI112*IniBaseCC!CQ114</f>
        <v>3111918.9383521751</v>
      </c>
      <c r="DV112" s="600">
        <f>DJ112*IniBaseCC!CR114</f>
        <v>3173670.8859017352</v>
      </c>
      <c r="DW112" s="600">
        <f>DK112*IniBaseCC!CS114</f>
        <v>3235422.8334512948</v>
      </c>
      <c r="DX112" s="601">
        <f>DL112*IniBaseCC!CT114</f>
        <v>3297174.7810008549</v>
      </c>
      <c r="DZ112" s="60" t="s">
        <v>107</v>
      </c>
      <c r="EA112" s="68">
        <f t="shared" si="29"/>
        <v>0.53431972897284463</v>
      </c>
      <c r="EB112" s="373">
        <f>IFERROR(AdjBaseCC!CO112/IniBaseCC!AA114,"")</f>
        <v>1.0686498515408569</v>
      </c>
      <c r="EC112" s="373">
        <f>IFERROR(AdjBaseCC!CP112/IniBaseCC!AB114,"")</f>
        <v>0.45601146688032979</v>
      </c>
      <c r="ED112" s="373">
        <f>IFERROR(AdjBaseCC!CQ112/IniBaseCC!AC114,"")</f>
        <v>0.50871657321626473</v>
      </c>
      <c r="EE112" s="373">
        <f>IFERROR(AdjBaseCC!CR112/IniBaseCC!AD114,"")</f>
        <v>0.48722726185148385</v>
      </c>
      <c r="EF112" s="373">
        <f>IFERROR(AdjBaseCC!CS112/IniBaseCC!AE114,"")</f>
        <v>0.61723772819296663</v>
      </c>
      <c r="EG112" s="373">
        <f>IFERROR(AdjBaseCC!CT112/IniBaseCC!AF114,"")</f>
        <v>0.60240561472317822</v>
      </c>
      <c r="EH112" s="374">
        <f t="shared" si="30"/>
        <v>0.62306800941402662</v>
      </c>
      <c r="EI112" s="373">
        <f>IFERROR(CU112/IniBaseCC!AG114,"")</f>
        <v>0.59541393454809988</v>
      </c>
      <c r="EJ112" s="373">
        <f>IFERROR(CW112/IniBaseCC!AI114,"")</f>
        <v>0.68088078516418049</v>
      </c>
      <c r="EK112" s="373">
        <f>IFERROR(CX112/IniBaseCC!AJ114,"")</f>
        <v>0.60161793998556545</v>
      </c>
      <c r="EL112" s="373">
        <f>IFERROR(CY112/IniBaseCC!AK114,"")</f>
        <v>0.60929911174025431</v>
      </c>
      <c r="EM112" s="375">
        <f>IFERROR(CZ112/IniBaseCC!AL114,"")</f>
        <v>0.628128275632033</v>
      </c>
      <c r="FH112" s="196"/>
    </row>
    <row r="113" spans="1:164" s="118" customFormat="1" x14ac:dyDescent="0.25">
      <c r="A113" s="107">
        <v>117</v>
      </c>
      <c r="B113" s="60" t="s">
        <v>108</v>
      </c>
      <c r="C113" s="157">
        <v>165.16796479999999</v>
      </c>
      <c r="D113" s="158">
        <v>162.76180550000001</v>
      </c>
      <c r="E113" s="158">
        <v>169.21915240000001</v>
      </c>
      <c r="F113" s="158">
        <v>163.0308038</v>
      </c>
      <c r="G113" s="158">
        <v>167.81345580000001</v>
      </c>
      <c r="H113" s="158">
        <v>158.6192499</v>
      </c>
      <c r="I113" s="158">
        <v>169.16441019999999</v>
      </c>
      <c r="J113" s="158">
        <v>176.5803100797288</v>
      </c>
      <c r="K113" s="158">
        <v>186.58657322416923</v>
      </c>
      <c r="L113" s="157">
        <f t="shared" si="31"/>
        <v>178.98893417286627</v>
      </c>
      <c r="M113" s="158">
        <f t="shared" si="31"/>
        <v>181.03241599179773</v>
      </c>
      <c r="N113" s="159">
        <f t="shared" si="31"/>
        <v>183.07589781072829</v>
      </c>
      <c r="O113" s="158"/>
      <c r="P113" s="564">
        <f>INDEX(EquitySolution!$V$13:$BT$173,ROW(109:109),(1+EquitySolution!$CB$12))</f>
        <v>0.87630147523106661</v>
      </c>
      <c r="Q113" s="69">
        <f>INDEX(EquitySolution!$V$13:$BT$173,ROW(109:109),(1+EquitySolution!$CB$12))</f>
        <v>0.87630147523106661</v>
      </c>
      <c r="R113" s="300">
        <f>INDEX(EquitySolution!$V$13:$BT$173,ROW(109:109),(1+EquitySolution!$CB$12)+2)</f>
        <v>0.91734145525737165</v>
      </c>
      <c r="S113" s="300">
        <f>INDEX(EquitySolution!$V$13:$BT$173,ROW(109:109),(1+EquitySolution!$CB$12)+3)</f>
        <v>0.91854562112814309</v>
      </c>
      <c r="T113" s="300">
        <f>INDEX(EquitySolution!$V$13:$BT$173,ROW(109:109),(1+EquitySolution!$CB$12)+4)</f>
        <v>0.91531403261581479</v>
      </c>
      <c r="U113" s="300">
        <f>INDEX(EquitySolution!$V$13:$BT$173,ROW(109:109),(1+EquitySolution!$CB$12)+5)</f>
        <v>0.91841100054331504</v>
      </c>
      <c r="V113" s="2">
        <f>INDEX(EquitySolution!$V$13:$BT$173,ROW(109:109),(1+EquitySolution!$CB$12)+6)</f>
        <v>0.91601751549426735</v>
      </c>
      <c r="W113" s="2">
        <f>INDEX(EquitySolution!$V$13:$BT$173,ROW(109:109),(1+EquitySolution!$CB$12)+6)</f>
        <v>0.91601751549426735</v>
      </c>
      <c r="X113" s="2">
        <f>INDEX(EquitySolution!$V$13:$BT$173,ROW(109:109),(1+EquitySolution!$CB$12)+6)</f>
        <v>0.91601751549426735</v>
      </c>
      <c r="Y113" s="567">
        <f>INDEX(EquitySolution!$V$13:$BT$173,ROW(109:109),(1+EquitySolution!$CB$12)+7)</f>
        <v>0.92061876901627049</v>
      </c>
      <c r="Z113" s="372">
        <f>INDEX(EquitySolution!$V$13:$BT$173,ROW(109:109),(1+EquitySolution!$CB$12)+8)</f>
        <v>0.91534142842827448</v>
      </c>
      <c r="AA113" s="372">
        <f>INDEX(EquitySolution!$V$13:$BT$173,ROW(109:109),(1+EquitySolution!$CB$12)+9)</f>
        <v>0.9172056458072676</v>
      </c>
      <c r="AB113" s="371">
        <f>INDEX(EquitySolution!$V$13:$BT$173,ROW(109:109),(1+EquitySolution!$CB$12)+10)</f>
        <v>0.90662248196919304</v>
      </c>
      <c r="AS113" s="60" t="s">
        <v>108</v>
      </c>
      <c r="AT113" s="600">
        <v>0</v>
      </c>
      <c r="AU113" s="600">
        <f>MAX(-(AdjBaseCC!$BU$1),(IniBaseCC!DW115-AF$9+IniBaseCC!DK115-AdjBaseCC!AF$7))</f>
        <v>1727.7533663675704</v>
      </c>
      <c r="AV113" s="600">
        <f>MAX(-(AdjBaseCC!$BU$1),(IniBaseCC!DX115-AG$9+IniBaseCC!DL115-AdjBaseCC!AG$7))</f>
        <v>2530.4661592725497</v>
      </c>
      <c r="AW113" s="600">
        <f>MAX(-(AdjBaseCC!$BU$1),(IniBaseCC!DY115-AH$9+IniBaseCC!DM115-AdjBaseCC!AH$7))</f>
        <v>2318.3221968361904</v>
      </c>
      <c r="AX113" s="600">
        <f>MAX(-(AdjBaseCC!$BU$1),(IniBaseCC!DZ115-AI$9+IniBaseCC!DN115-AdjBaseCC!AI$7))</f>
        <v>5579.561374872661</v>
      </c>
      <c r="AY113" s="600">
        <f>MAX(-(AdjBaseCC!$BU$1),(IniBaseCC!EA115-AJ$9+IniBaseCC!DO115-AdjBaseCC!AJ$7))</f>
        <v>8643.1413292535417</v>
      </c>
      <c r="AZ113" s="600">
        <f>MAX(-(AdjBaseCC!$BU$1),(IniBaseCC!EB115-AK$9+IniBaseCC!DP115-AdjBaseCC!AK$7))</f>
        <v>10355.695103949482</v>
      </c>
      <c r="BA113" s="601">
        <f>MAX(-(AdjBaseCC!$BU$1),(IniBaseCC!EC115-AL$9+IniBaseCC!DQ115-AdjBaseCC!AL$7))</f>
        <v>7722.5068107049565</v>
      </c>
      <c r="BB113" s="600">
        <f>MAX(-(AdjBaseCC!$BU$1),(IniBaseCC!ED115-AM$9+IniBaseCC!DR115-AdjBaseCC!AM$7))</f>
        <v>12975.054338866148</v>
      </c>
      <c r="BC113" s="600">
        <f>MAX(-(AdjBaseCC!$BU$1),(IniBaseCC!EE115-AN$9+IniBaseCC!DS115-AdjBaseCC!AN$7))</f>
        <v>13111.510457952849</v>
      </c>
      <c r="BD113" s="600">
        <f>MAX(-(AdjBaseCC!$BU$1),(IniBaseCC!EF115-AO$9+IniBaseCC!DT115-AdjBaseCC!AO$7))</f>
        <v>13243.105846243665</v>
      </c>
      <c r="BE113" s="601">
        <f>MAX(-(AdjBaseCC!$BU$1),(IniBaseCC!EG115-AP$9+IniBaseCC!DU115-AdjBaseCC!AP$7))</f>
        <v>13370.095676557825</v>
      </c>
      <c r="BF113" s="600">
        <f>MAX((AdjBaseCC!AF$7+AdjBaseCC!AF$9)*IniBaseCC!CJ115-IniBaseCC!AA115,0)</f>
        <v>0</v>
      </c>
      <c r="BG113" s="600">
        <f>MAX((AdjBaseCC!AG$7+AdjBaseCC!AG$9)*IniBaseCC!CK115-IniBaseCC!AB115,0)</f>
        <v>0</v>
      </c>
      <c r="BH113" s="600">
        <f>MAX((AdjBaseCC!AH$7+AdjBaseCC!AH$9)*IniBaseCC!CL115-IniBaseCC!AC115,0)</f>
        <v>0</v>
      </c>
      <c r="BI113" s="600">
        <f>MAX((AdjBaseCC!AI$7+AdjBaseCC!AI$9)*IniBaseCC!CM115-IniBaseCC!AD115,0)</f>
        <v>0</v>
      </c>
      <c r="BJ113" s="600">
        <f>MAX((AdjBaseCC!AJ$7+AdjBaseCC!AJ$9)*IniBaseCC!CN115-IniBaseCC!AE115,0)</f>
        <v>0</v>
      </c>
      <c r="BK113" s="600">
        <f>MAX((AdjBaseCC!AK$7+AdjBaseCC!AK$9)*IniBaseCC!CO115-IniBaseCC!AF115,0)</f>
        <v>0</v>
      </c>
      <c r="BL113" s="600">
        <f>MAX((AdjBaseCC!AL$7+AdjBaseCC!AL$9)*IniBaseCC!CP115-IniBaseCC!AG115,0)</f>
        <v>0</v>
      </c>
      <c r="BM113" s="600">
        <f>MAX((AdjBaseCC!AM$7+AdjBaseCC!AM$9)*IniBaseCC!CQ115-IniBaseCC!AH115,0)</f>
        <v>0</v>
      </c>
      <c r="BN113" s="603">
        <f>MAX((AdjBaseCC!AN$7+AdjBaseCC!AN$9)*IniBaseCC!CR115-IniBaseCC!AI115,0)</f>
        <v>0</v>
      </c>
      <c r="BO113" s="600">
        <f>MAX((AdjBaseCC!AO$7+AdjBaseCC!AO$9)*IniBaseCC!CS115-IniBaseCC!AJ115,0)</f>
        <v>0</v>
      </c>
      <c r="BP113" s="600">
        <f>MAX((AdjBaseCC!AP$7+AdjBaseCC!AP$9)*IniBaseCC!CT115-IniBaseCC!AK115,0)</f>
        <v>0</v>
      </c>
      <c r="BQ113" s="600">
        <f>MAX((AdjBaseCC!AQ$7+AdjBaseCC!AQ$9)*IniBaseCC!CU115-IniBaseCC!AL115,0)</f>
        <v>0</v>
      </c>
      <c r="BR113" s="603">
        <f>IFERROR(BF113/SUM(BF$5:BF$182)*BR$4/IniBaseCC!CK115,0)</f>
        <v>0</v>
      </c>
      <c r="BS113" s="600">
        <f>IFERROR(BG113/SUM(BG$5:BG$182)*BS$4/IniBaseCC!CL115,0)</f>
        <v>0</v>
      </c>
      <c r="BT113" s="600">
        <f>IFERROR(BH113/SUM(BH$5:BH$182)*BT$4/IniBaseCC!CM115,0)</f>
        <v>0</v>
      </c>
      <c r="BU113" s="600">
        <f>IFERROR(BI113/SUM(BI$5:BI$182)*BU$4/IniBaseCC!CN115,0)</f>
        <v>0</v>
      </c>
      <c r="BV113" s="600">
        <f>IFERROR(BJ113/SUM(BJ$5:BJ$182)*BV$4/IniBaseCC!CO115,0)</f>
        <v>0</v>
      </c>
      <c r="BW113" s="600">
        <f>IFERROR(BK113/SUM(BK$5:BK$182)*BW$4/IniBaseCC!CP115,0)</f>
        <v>0</v>
      </c>
      <c r="BX113" s="600">
        <f>IFERROR(BL113/SUM(BL$5:BL$182)*BX$4/IniBaseCC!CQ115,0)</f>
        <v>0</v>
      </c>
      <c r="BY113" s="603">
        <f>IFERROR(BM113/SUM(BM$5:BM$182)*BY$4/IniBaseCC!CR115,0)</f>
        <v>0</v>
      </c>
      <c r="BZ113" s="600">
        <f>IFERROR(BN113/SUM(BN$5:BN$182)*BZ$4/IniBaseCC!CS115,0)</f>
        <v>0</v>
      </c>
      <c r="CA113" s="600">
        <f>IFERROR(BO113/SUM(BO$5:BO$182)*CA$4/IniBaseCC!CT115,0)</f>
        <v>0</v>
      </c>
      <c r="CB113" s="600">
        <f>IFERROR(BP113/SUM(BP$5:BP$182)*CB$4/IniBaseCC!CU115,0)</f>
        <v>0</v>
      </c>
      <c r="CC113" s="603">
        <f>(IniBaseCC!CW115+AT113)*P113</f>
        <v>20980.967269940051</v>
      </c>
      <c r="CD113" s="600">
        <f>((IniBaseCC!CX115+AU113)-(BR113/Q113))*Q113</f>
        <v>22495.000093723396</v>
      </c>
      <c r="CE113" s="600">
        <f>((IniBaseCC!CY115+AV113)-(BS113/R113))*R113</f>
        <v>25284.909698507628</v>
      </c>
      <c r="CF113" s="600">
        <f>((IniBaseCC!CZ115+AW113)-(BT113/S113))*S113</f>
        <v>25227.494940496566</v>
      </c>
      <c r="CG113" s="600">
        <f>((IniBaseCC!DA115+AX113)-(BU113/T113))*T113</f>
        <v>28202.641227015371</v>
      </c>
      <c r="CH113" s="600">
        <f>((IniBaseCC!DB115+AY113)-(BV113/U113))*U113</f>
        <v>31860.837968123415</v>
      </c>
      <c r="CI113" s="600">
        <f>((IniBaseCC!DC115+AZ113)-(BW113/V113))*V113</f>
        <v>33741.553486553246</v>
      </c>
      <c r="CJ113" s="601">
        <f>((IniBaseCC!DD115+BA113)-(BX113/W113))*W113</f>
        <v>31743.714328009413</v>
      </c>
      <c r="CK113" s="600">
        <f>((IniBaseCC!DE115+BB113)-(BY113/Y113))*Y113</f>
        <v>36940.790045754504</v>
      </c>
      <c r="CL113" s="600">
        <f>((IniBaseCC!DF115+BC113)-(BZ113/Z113))*Z113</f>
        <v>37195.671871706138</v>
      </c>
      <c r="CM113" s="600">
        <f>((IniBaseCC!DG115+BD113)-(CA113/AA113))*AA113</f>
        <v>37722.360774343302</v>
      </c>
      <c r="CN113" s="601">
        <f>((IniBaseCC!DH115+BE113)-(CB113/AB113))*AB113</f>
        <v>37717.233959325524</v>
      </c>
      <c r="CO113" s="600">
        <f>CC113*IniBaseCC!CJ115</f>
        <v>3084202.1886811876</v>
      </c>
      <c r="CP113" s="600">
        <f>IniBaseCC!CJ115*CD113</f>
        <v>3306765.0137773394</v>
      </c>
      <c r="CQ113" s="600">
        <f>IniBaseCC!CK115*CE113</f>
        <v>3565172.2674895758</v>
      </c>
      <c r="CR113" s="600">
        <f>IniBaseCC!CL115*CF113</f>
        <v>3733669.2511934917</v>
      </c>
      <c r="CS113" s="600">
        <f>IniBaseCC!CM115*CG113</f>
        <v>3779153.9244200597</v>
      </c>
      <c r="CT113" s="600">
        <f>IniBaseCC!CN115*CH113</f>
        <v>4141908.9358560438</v>
      </c>
      <c r="CU113" s="600">
        <f>IniBaseCC!CO115*CI113</f>
        <v>4217694.1858191555</v>
      </c>
      <c r="CV113" s="601">
        <f>IniBaseCC!CP115*CJ113</f>
        <v>4444120.0059213182</v>
      </c>
      <c r="CW113" s="600">
        <f>IniBaseCC!CQ115*CK113</f>
        <v>4432894.8054905403</v>
      </c>
      <c r="CX113" s="600">
        <f>IniBaseCC!CR115*CL113</f>
        <v>4545914.2798064668</v>
      </c>
      <c r="CY113" s="600">
        <f>IniBaseCC!CS115*CM113</f>
        <v>4693885.11641254</v>
      </c>
      <c r="CZ113" s="600">
        <f>IniBaseCC!CT115*CN113</f>
        <v>4776836.7239626739</v>
      </c>
      <c r="DA113" s="603">
        <f t="shared" si="27"/>
        <v>20980.967269940051</v>
      </c>
      <c r="DB113" s="600">
        <f t="shared" si="28"/>
        <v>22495.000093723396</v>
      </c>
      <c r="DC113" s="600">
        <f>IF(IniBaseCC!EI115&gt;IniBaseCC!EJ115,MIN((AdjBaseCC!DB113-(AdjBaseCC!$DG$1*(IniBaseCC!EI115-IniBaseCC!EJ115))),AdjBaseCC!CE113),MAX((AdjBaseCC!DB113-(AdjBaseCC!$DG$1*(IniBaseCC!EI115-IniBaseCC!EJ115))),AdjBaseCC!CE113))</f>
        <v>25284.909698507628</v>
      </c>
      <c r="DD113" s="600">
        <f>IF(IniBaseCC!EJ115&gt;IniBaseCC!EK115,MIN((AdjBaseCC!DC113-(AdjBaseCC!$DG$1*(IniBaseCC!EJ115-IniBaseCC!EK115))),AdjBaseCC!CF113),MAX((AdjBaseCC!DC113-(AdjBaseCC!$DG$1*(IniBaseCC!EJ115-IniBaseCC!EK115))),AdjBaseCC!CF113))</f>
        <v>25227.494940496566</v>
      </c>
      <c r="DE113" s="600">
        <f>IF(IniBaseCC!EK115&gt;IniBaseCC!EL115,MIN((AdjBaseCC!DD113-(AdjBaseCC!$DG$1*(IniBaseCC!EK115-IniBaseCC!EL115))),AdjBaseCC!CG113),MAX((AdjBaseCC!DD113-(AdjBaseCC!$DG$1*(IniBaseCC!EK115-IniBaseCC!EL115))),AdjBaseCC!CG113))</f>
        <v>28202.641227015371</v>
      </c>
      <c r="DF113" s="600">
        <f>IF(IniBaseCC!EL115&gt;IniBaseCC!EM115,MIN((AdjBaseCC!DE113-(AdjBaseCC!$DG$1*(IniBaseCC!EL115-IniBaseCC!EM115))),AdjBaseCC!CH113),MAX((AdjBaseCC!DE113-(AdjBaseCC!$DG$1*(IniBaseCC!EL115-IniBaseCC!EM115))),AdjBaseCC!CH113))</f>
        <v>31860.837968123415</v>
      </c>
      <c r="DG113" s="600">
        <f>IF(IniBaseCC!EM115&gt;IniBaseCC!EN115,MIN((AdjBaseCC!DF113-(AdjBaseCC!$DG$1*(IniBaseCC!EM115-IniBaseCC!EN115))),AdjBaseCC!CI113),MAX((AdjBaseCC!DF113-(AdjBaseCC!$DG$1*(IniBaseCC!EM115-IniBaseCC!EN115))),AdjBaseCC!CI113))</f>
        <v>33741.553486553246</v>
      </c>
      <c r="DH113" s="600">
        <f>IF(IniBaseCC!EN115&gt;IniBaseCC!EO115,MIN((AdjBaseCC!DG113-(AdjBaseCC!$DG$1*(IniBaseCC!EN115-IniBaseCC!EO115))),AdjBaseCC!CJ113),MAX((AdjBaseCC!DG113-(AdjBaseCC!$DG$1*(IniBaseCC!EN115-IniBaseCC!EO115))),AdjBaseCC!CJ113))</f>
        <v>31743.714328009413</v>
      </c>
      <c r="DI113" s="603">
        <f>IF(IniBaseCC!EO115&gt;IniBaseCC!EP115,MIN((AdjBaseCC!DH113-(AdjBaseCC!$DG$1*(IniBaseCC!EO115-IniBaseCC!EP115))),AdjBaseCC!CK113),MAX((AdjBaseCC!DH113-(AdjBaseCC!$DG$1*(IniBaseCC!EO115-IniBaseCC!EP115))),AdjBaseCC!CK113))</f>
        <v>36940.790045754504</v>
      </c>
      <c r="DJ113" s="600">
        <f>IF(IniBaseCC!EP115&gt;IniBaseCC!EQ115,MIN((AdjBaseCC!DI113-(AdjBaseCC!$DG$1*(IniBaseCC!EP115-IniBaseCC!EQ115))),AdjBaseCC!CL113),MAX((AdjBaseCC!DI113-(AdjBaseCC!$DG$1*(IniBaseCC!EP115-IniBaseCC!EQ115))),AdjBaseCC!CL113))</f>
        <v>37195.671871706138</v>
      </c>
      <c r="DK113" s="600">
        <f>IF(IniBaseCC!EQ115&gt;IniBaseCC!ER115,MIN((AdjBaseCC!DJ113-(AdjBaseCC!$DG$1*(IniBaseCC!EQ115-IniBaseCC!ER115))),AdjBaseCC!CM113),MAX((AdjBaseCC!DJ113-(AdjBaseCC!$DG$1*(IniBaseCC!EQ115-IniBaseCC!ER115))),AdjBaseCC!CM113))</f>
        <v>37722.360774343302</v>
      </c>
      <c r="DL113" s="600">
        <f>IF(IniBaseCC!ER115&gt;IniBaseCC!ES115,MIN((AdjBaseCC!DK113-(AdjBaseCC!$DG$1*(IniBaseCC!ER115-IniBaseCC!ES115))),AdjBaseCC!CN113),MAX((AdjBaseCC!DK113-(AdjBaseCC!$DG$1*(IniBaseCC!ER115-IniBaseCC!ES115))),AdjBaseCC!CN113))</f>
        <v>37754.902125029883</v>
      </c>
      <c r="DM113" s="603">
        <f>DA113*IniBaseCC!CJ115</f>
        <v>3084202.1886811876</v>
      </c>
      <c r="DN113" s="600">
        <f>DB113*IniBaseCC!CJ115</f>
        <v>3306765.0137773394</v>
      </c>
      <c r="DO113" s="600">
        <f>DC113*IniBaseCC!CK115</f>
        <v>3565172.2674895758</v>
      </c>
      <c r="DP113" s="600">
        <f>DD113*IniBaseCC!CL115</f>
        <v>3733669.2511934917</v>
      </c>
      <c r="DQ113" s="600">
        <f>DE113*IniBaseCC!CM115</f>
        <v>3779153.9244200597</v>
      </c>
      <c r="DR113" s="600">
        <f>DF113*IniBaseCC!CN115</f>
        <v>4141908.9358560438</v>
      </c>
      <c r="DS113" s="600">
        <f>DG113*IniBaseCC!CO115</f>
        <v>4217694.1858191555</v>
      </c>
      <c r="DT113" s="600">
        <f>DH113*IniBaseCC!CP115</f>
        <v>4444120.0059213182</v>
      </c>
      <c r="DU113" s="603">
        <f>DI113*IniBaseCC!CQ115</f>
        <v>4432894.8054905403</v>
      </c>
      <c r="DV113" s="600">
        <f>DJ113*IniBaseCC!CR115</f>
        <v>4545914.2798064668</v>
      </c>
      <c r="DW113" s="600">
        <f>DK113*IniBaseCC!CS115</f>
        <v>4693885.11641254</v>
      </c>
      <c r="DX113" s="601">
        <f>DL113*IniBaseCC!CT115</f>
        <v>4781607.3462584382</v>
      </c>
      <c r="DZ113" s="60" t="s">
        <v>108</v>
      </c>
      <c r="EA113" s="68">
        <f t="shared" si="29"/>
        <v>0.85370810855692536</v>
      </c>
      <c r="EB113" s="373">
        <f>IFERROR(AdjBaseCC!CO113/IniBaseCC!AA115,"")</f>
        <v>0.79279289223997829</v>
      </c>
      <c r="EC113" s="373">
        <f>IFERROR(AdjBaseCC!CP113/IniBaseCC!AB115,"")</f>
        <v>0.82651231352845589</v>
      </c>
      <c r="ED113" s="373">
        <f>IFERROR(AdjBaseCC!CQ113/IniBaseCC!AC115,"")</f>
        <v>0.85221924079171429</v>
      </c>
      <c r="EE113" s="373">
        <f>IFERROR(AdjBaseCC!CR113/IniBaseCC!AD115,"")</f>
        <v>0.88320887544906346</v>
      </c>
      <c r="EF113" s="373">
        <f>IFERROR(AdjBaseCC!CS113/IniBaseCC!AE115,"")</f>
        <v>0.82153144798640809</v>
      </c>
      <c r="EG113" s="373">
        <f>IFERROR(AdjBaseCC!CT113/IniBaseCC!AF115,"")</f>
        <v>0.88506866502898518</v>
      </c>
      <c r="EH113" s="374">
        <f t="shared" si="30"/>
        <v>0.87572755386802648</v>
      </c>
      <c r="EI113" s="373">
        <f>IFERROR(CU113/IniBaseCC!AG115,"")</f>
        <v>0.85611499522062307</v>
      </c>
      <c r="EJ113" s="373">
        <f>IFERROR(CW113/IniBaseCC!AI115,"")</f>
        <v>0.88346280780345399</v>
      </c>
      <c r="EK113" s="373">
        <f>IFERROR(CX113/IniBaseCC!AJ115,"")</f>
        <v>0.88021139551328564</v>
      </c>
      <c r="EL113" s="373">
        <f>IFERROR(CY113/IniBaseCC!AK115,"")</f>
        <v>0.88372018542644304</v>
      </c>
      <c r="EM113" s="375">
        <f>IFERROR(CZ113/IniBaseCC!AL115,"")</f>
        <v>0.87512838537632687</v>
      </c>
      <c r="FH113" s="196"/>
    </row>
    <row r="114" spans="1:164" s="118" customFormat="1" x14ac:dyDescent="0.25">
      <c r="A114" s="107">
        <v>118</v>
      </c>
      <c r="B114" s="60" t="s">
        <v>109</v>
      </c>
      <c r="C114" s="157">
        <v>162.33981729999999</v>
      </c>
      <c r="D114" s="158">
        <v>159.33985709999999</v>
      </c>
      <c r="E114" s="158">
        <v>165.51986489999999</v>
      </c>
      <c r="F114" s="158">
        <v>150.53709810000001</v>
      </c>
      <c r="G114" s="158">
        <v>141.78542479999999</v>
      </c>
      <c r="H114" s="158">
        <v>140.87533540000001</v>
      </c>
      <c r="I114" s="158">
        <v>129.51728499999999</v>
      </c>
      <c r="J114" s="158">
        <v>136.35786730849145</v>
      </c>
      <c r="K114" s="158">
        <v>148.42522909480181</v>
      </c>
      <c r="L114" s="157">
        <f t="shared" si="31"/>
        <v>131.11048283131186</v>
      </c>
      <c r="M114" s="158">
        <f t="shared" si="31"/>
        <v>127.67262875305642</v>
      </c>
      <c r="N114" s="159">
        <f t="shared" si="31"/>
        <v>124.23477467480097</v>
      </c>
      <c r="O114" s="158"/>
      <c r="P114" s="564">
        <f>INDEX(EquitySolution!$V$13:$BT$173,ROW(110:110),(1+EquitySolution!$CB$12))</f>
        <v>0.91772247985521915</v>
      </c>
      <c r="Q114" s="69">
        <f>INDEX(EquitySolution!$V$13:$BT$173,ROW(110:110),(1+EquitySolution!$CB$12))</f>
        <v>0.91772247985521915</v>
      </c>
      <c r="R114" s="300">
        <f>INDEX(EquitySolution!$V$13:$BT$173,ROW(110:110),(1+EquitySolution!$CB$12)+2)</f>
        <v>0.91875680572772811</v>
      </c>
      <c r="S114" s="300">
        <f>INDEX(EquitySolution!$V$13:$BT$173,ROW(110:110),(1+EquitySolution!$CB$12)+3)</f>
        <v>0.92025814011008289</v>
      </c>
      <c r="T114" s="300">
        <f>INDEX(EquitySolution!$V$13:$BT$173,ROW(110:110),(1+EquitySolution!$CB$12)+4)</f>
        <v>0.91716534634789881</v>
      </c>
      <c r="U114" s="300">
        <f>INDEX(EquitySolution!$V$13:$BT$173,ROW(110:110),(1+EquitySolution!$CB$12)+5)</f>
        <v>0.92466349346986509</v>
      </c>
      <c r="V114" s="2">
        <f>INDEX(EquitySolution!$V$13:$BT$173,ROW(110:110),(1+EquitySolution!$CB$12)+6)</f>
        <v>0.92904328091785404</v>
      </c>
      <c r="W114" s="2">
        <f>INDEX(EquitySolution!$V$13:$BT$173,ROW(110:110),(1+EquitySolution!$CB$12)+6)</f>
        <v>0.92904328091785404</v>
      </c>
      <c r="X114" s="2">
        <f>INDEX(EquitySolution!$V$13:$BT$173,ROW(110:110),(1+EquitySolution!$CB$12)+6)</f>
        <v>0.92904328091785404</v>
      </c>
      <c r="Y114" s="567">
        <f>INDEX(EquitySolution!$V$13:$BT$173,ROW(110:110),(1+EquitySolution!$CB$12)+7)</f>
        <v>0.92949873646264314</v>
      </c>
      <c r="Z114" s="372">
        <f>INDEX(EquitySolution!$V$13:$BT$173,ROW(110:110),(1+EquitySolution!$CB$12)+8)</f>
        <v>0.93518288906641389</v>
      </c>
      <c r="AA114" s="372">
        <f>INDEX(EquitySolution!$V$13:$BT$173,ROW(110:110),(1+EquitySolution!$CB$12)+9)</f>
        <v>0.93631515277051713</v>
      </c>
      <c r="AB114" s="371">
        <f>INDEX(EquitySolution!$V$13:$BT$173,ROW(110:110),(1+EquitySolution!$CB$12)+10)</f>
        <v>0.9257203813407554</v>
      </c>
      <c r="AS114" s="60" t="s">
        <v>109</v>
      </c>
      <c r="AT114" s="600">
        <v>0</v>
      </c>
      <c r="AU114" s="600">
        <f>MAX(-(AdjBaseCC!$BU$1),(IniBaseCC!DW116-AF$9+IniBaseCC!DK116-AdjBaseCC!AF$7))</f>
        <v>2276.0210903246234</v>
      </c>
      <c r="AV114" s="600">
        <f>MAX(-(AdjBaseCC!$BU$1),(IniBaseCC!DX116-AG$9+IniBaseCC!DL116-AdjBaseCC!AG$7))</f>
        <v>7819.2432918120776</v>
      </c>
      <c r="AW114" s="600">
        <f>MAX(-(AdjBaseCC!$BU$1),(IniBaseCC!DY116-AH$9+IniBaseCC!DM116-AdjBaseCC!AH$7))</f>
        <v>8243.4313988953909</v>
      </c>
      <c r="AX114" s="600">
        <f>MAX(-(AdjBaseCC!$BU$1),(IniBaseCC!DZ116-AI$9+IniBaseCC!DN116-AdjBaseCC!AI$7))</f>
        <v>8163.9166723761737</v>
      </c>
      <c r="AY114" s="600">
        <f>MAX(-(AdjBaseCC!$BU$1),(IniBaseCC!EA116-AJ$9+IniBaseCC!DO116-AdjBaseCC!AJ$7))</f>
        <v>8569.3166149434601</v>
      </c>
      <c r="AZ114" s="600">
        <f>MAX(-(AdjBaseCC!$BU$1),(IniBaseCC!EB116-AK$9+IniBaseCC!DP116-AdjBaseCC!AK$7))</f>
        <v>9388.589408018006</v>
      </c>
      <c r="BA114" s="601">
        <f>MAX(-(AdjBaseCC!$BU$1),(IniBaseCC!EC116-AL$9+IniBaseCC!DQ116-AdjBaseCC!AL$7))</f>
        <v>8879.522037486815</v>
      </c>
      <c r="BB114" s="600">
        <f>MAX(-(AdjBaseCC!$BU$1),(IniBaseCC!ED116-AM$9+IniBaseCC!DR116-AdjBaseCC!AM$7))</f>
        <v>9318.5718032246023</v>
      </c>
      <c r="BC114" s="600">
        <f>MAX(-(AdjBaseCC!$BU$1),(IniBaseCC!EE116-AN$9+IniBaseCC!DS116-AdjBaseCC!AN$7))</f>
        <v>9415.363997815668</v>
      </c>
      <c r="BD114" s="600">
        <f>MAX(-(AdjBaseCC!$BU$1),(IniBaseCC!EF116-AO$9+IniBaseCC!DT116-AdjBaseCC!AO$7))</f>
        <v>9508.7083382232904</v>
      </c>
      <c r="BE114" s="601">
        <f>MAX(-(AdjBaseCC!$BU$1),(IniBaseCC!EG116-AP$9+IniBaseCC!DU116-AdjBaseCC!AP$7))</f>
        <v>9598.7858257637799</v>
      </c>
      <c r="BF114" s="600">
        <f>MAX((AdjBaseCC!AF$7+AdjBaseCC!AF$9)*IniBaseCC!CJ116-IniBaseCC!AA116,0)</f>
        <v>0</v>
      </c>
      <c r="BG114" s="600">
        <f>MAX((AdjBaseCC!AG$7+AdjBaseCC!AG$9)*IniBaseCC!CK116-IniBaseCC!AB116,0)</f>
        <v>0</v>
      </c>
      <c r="BH114" s="600">
        <f>MAX((AdjBaseCC!AH$7+AdjBaseCC!AH$9)*IniBaseCC!CL116-IniBaseCC!AC116,0)</f>
        <v>0</v>
      </c>
      <c r="BI114" s="600">
        <f>MAX((AdjBaseCC!AI$7+AdjBaseCC!AI$9)*IniBaseCC!CM116-IniBaseCC!AD116,0)</f>
        <v>0</v>
      </c>
      <c r="BJ114" s="600">
        <f>MAX((AdjBaseCC!AJ$7+AdjBaseCC!AJ$9)*IniBaseCC!CN116-IniBaseCC!AE116,0)</f>
        <v>0</v>
      </c>
      <c r="BK114" s="600">
        <f>MAX((AdjBaseCC!AK$7+AdjBaseCC!AK$9)*IniBaseCC!CO116-IniBaseCC!AF116,0)</f>
        <v>0</v>
      </c>
      <c r="BL114" s="600">
        <f>MAX((AdjBaseCC!AL$7+AdjBaseCC!AL$9)*IniBaseCC!CP116-IniBaseCC!AG116,0)</f>
        <v>0</v>
      </c>
      <c r="BM114" s="600">
        <f>MAX((AdjBaseCC!AM$7+AdjBaseCC!AM$9)*IniBaseCC!CQ116-IniBaseCC!AH116,0)</f>
        <v>0</v>
      </c>
      <c r="BN114" s="603">
        <f>MAX((AdjBaseCC!AN$7+AdjBaseCC!AN$9)*IniBaseCC!CR116-IniBaseCC!AI116,0)</f>
        <v>0</v>
      </c>
      <c r="BO114" s="600">
        <f>MAX((AdjBaseCC!AO$7+AdjBaseCC!AO$9)*IniBaseCC!CS116-IniBaseCC!AJ116,0)</f>
        <v>0</v>
      </c>
      <c r="BP114" s="600">
        <f>MAX((AdjBaseCC!AP$7+AdjBaseCC!AP$9)*IniBaseCC!CT116-IniBaseCC!AK116,0)</f>
        <v>0</v>
      </c>
      <c r="BQ114" s="600">
        <f>MAX((AdjBaseCC!AQ$7+AdjBaseCC!AQ$9)*IniBaseCC!CU116-IniBaseCC!AL116,0)</f>
        <v>0</v>
      </c>
      <c r="BR114" s="603">
        <f>IFERROR(BF114/SUM(BF$5:BF$182)*BR$4/IniBaseCC!CK116,0)</f>
        <v>0</v>
      </c>
      <c r="BS114" s="600">
        <f>IFERROR(BG114/SUM(BG$5:BG$182)*BS$4/IniBaseCC!CL116,0)</f>
        <v>0</v>
      </c>
      <c r="BT114" s="600">
        <f>IFERROR(BH114/SUM(BH$5:BH$182)*BT$4/IniBaseCC!CM116,0)</f>
        <v>0</v>
      </c>
      <c r="BU114" s="600">
        <f>IFERROR(BI114/SUM(BI$5:BI$182)*BU$4/IniBaseCC!CN116,0)</f>
        <v>0</v>
      </c>
      <c r="BV114" s="600">
        <f>IFERROR(BJ114/SUM(BJ$5:BJ$182)*BV$4/IniBaseCC!CO116,0)</f>
        <v>0</v>
      </c>
      <c r="BW114" s="600">
        <f>IFERROR(BK114/SUM(BK$5:BK$182)*BW$4/IniBaseCC!CP116,0)</f>
        <v>0</v>
      </c>
      <c r="BX114" s="600">
        <f>IFERROR(BL114/SUM(BL$5:BL$182)*BX$4/IniBaseCC!CQ116,0)</f>
        <v>0</v>
      </c>
      <c r="BY114" s="603">
        <f>IFERROR(BM114/SUM(BM$5:BM$182)*BY$4/IniBaseCC!CR116,0)</f>
        <v>0</v>
      </c>
      <c r="BZ114" s="600">
        <f>IFERROR(BN114/SUM(BN$5:BN$182)*BZ$4/IniBaseCC!CS116,0)</f>
        <v>0</v>
      </c>
      <c r="CA114" s="600">
        <f>IFERROR(BO114/SUM(BO$5:BO$182)*CA$4/IniBaseCC!CT116,0)</f>
        <v>0</v>
      </c>
      <c r="CB114" s="600">
        <f>IFERROR(BP114/SUM(BP$5:BP$182)*CB$4/IniBaseCC!CU116,0)</f>
        <v>0</v>
      </c>
      <c r="CC114" s="603">
        <f>(IniBaseCC!CW116+AT114)*P114</f>
        <v>21972.695307460726</v>
      </c>
      <c r="CD114" s="600">
        <f>((IniBaseCC!CX116+AU114)-(BR114/Q114))*Q114</f>
        <v>24061.451026676219</v>
      </c>
      <c r="CE114" s="600">
        <f>((IniBaseCC!CY116+AV114)-(BS114/R114))*R114</f>
        <v>30183.021338512404</v>
      </c>
      <c r="CF114" s="600">
        <f>((IniBaseCC!CZ116+AW114)-(BT114/S114))*S114</f>
        <v>30727.158576380702</v>
      </c>
      <c r="CG114" s="600">
        <f>((IniBaseCC!DA116+AX114)-(BU114/T114))*T114</f>
        <v>30629.964997424042</v>
      </c>
      <c r="CH114" s="600">
        <f>((IniBaseCC!DB116+AY114)-(BV114/U114))*U114</f>
        <v>32009.481829170894</v>
      </c>
      <c r="CI114" s="600">
        <f>((IniBaseCC!DC116+AZ114)-(BW114/V114))*V114</f>
        <v>33322.875194061584</v>
      </c>
      <c r="CJ114" s="601">
        <f>((IniBaseCC!DD116+BA114)-(BX114/W114))*W114</f>
        <v>33270.027041740672</v>
      </c>
      <c r="CK114" s="600">
        <f>((IniBaseCC!DE116+BB114)-(BY114/Y114))*Y114</f>
        <v>33898.412121291425</v>
      </c>
      <c r="CL114" s="600">
        <f>((IniBaseCC!DF116+BC114)-(BZ114/Z114))*Z114</f>
        <v>34545.373454149194</v>
      </c>
      <c r="CM114" s="600">
        <f>((IniBaseCC!DG116+BD114)-(CA114/AA114))*AA114</f>
        <v>35011.713748238239</v>
      </c>
      <c r="CN114" s="601">
        <f>((IniBaseCC!DH116+BE114)-(CB114/AB114))*AB114</f>
        <v>35020.564805667032</v>
      </c>
      <c r="CO114" s="600">
        <f>CC114*IniBaseCC!CJ116</f>
        <v>10942402.263115441</v>
      </c>
      <c r="CP114" s="600">
        <f>IniBaseCC!CJ116*CD114</f>
        <v>11982602.611284757</v>
      </c>
      <c r="CQ114" s="600">
        <f>IniBaseCC!CK116*CE114</f>
        <v>13159797.303591408</v>
      </c>
      <c r="CR114" s="600">
        <f>IniBaseCC!CL116*CF114</f>
        <v>12905406.602079894</v>
      </c>
      <c r="CS114" s="600">
        <f>IniBaseCC!CM116*CG114</f>
        <v>13660964.388851123</v>
      </c>
      <c r="CT114" s="600">
        <f>IniBaseCC!CN116*CH114</f>
        <v>14436276.304956073</v>
      </c>
      <c r="CU114" s="600">
        <f>IniBaseCC!CO116*CI114</f>
        <v>15561782.715626759</v>
      </c>
      <c r="CV114" s="601">
        <f>IniBaseCC!CP116*CJ114</f>
        <v>15404022.520325931</v>
      </c>
      <c r="CW114" s="600">
        <f>IniBaseCC!CQ116*CK114</f>
        <v>16644120.35155409</v>
      </c>
      <c r="CX114" s="600">
        <f>IniBaseCC!CR116*CL114</f>
        <v>17275036.45021021</v>
      </c>
      <c r="CY114" s="600">
        <f>IniBaseCC!CS116*CM114</f>
        <v>17825725.183622662</v>
      </c>
      <c r="CZ114" s="600">
        <f>IniBaseCC!CT116*CN114</f>
        <v>18147798.704095531</v>
      </c>
      <c r="DA114" s="603">
        <f t="shared" si="27"/>
        <v>21972.695307460726</v>
      </c>
      <c r="DB114" s="600">
        <f t="shared" si="28"/>
        <v>24061.451026676219</v>
      </c>
      <c r="DC114" s="600">
        <f>IF(IniBaseCC!EI116&gt;IniBaseCC!EJ116,MIN((AdjBaseCC!DB114-(AdjBaseCC!$DG$1*(IniBaseCC!EI116-IniBaseCC!EJ116))),AdjBaseCC!CE114),MAX((AdjBaseCC!DB114-(AdjBaseCC!$DG$1*(IniBaseCC!EI116-IniBaseCC!EJ116))),AdjBaseCC!CE114))</f>
        <v>30183.021338512404</v>
      </c>
      <c r="DD114" s="600">
        <f>IF(IniBaseCC!EJ116&gt;IniBaseCC!EK116,MIN((AdjBaseCC!DC114-(AdjBaseCC!$DG$1*(IniBaseCC!EJ116-IniBaseCC!EK116))),AdjBaseCC!CF114),MAX((AdjBaseCC!DC114-(AdjBaseCC!$DG$1*(IniBaseCC!EJ116-IniBaseCC!EK116))),AdjBaseCC!CF114))</f>
        <v>30727.158576380702</v>
      </c>
      <c r="DE114" s="600">
        <f>IF(IniBaseCC!EK116&gt;IniBaseCC!EL116,MIN((AdjBaseCC!DD114-(AdjBaseCC!$DG$1*(IniBaseCC!EK116-IniBaseCC!EL116))),AdjBaseCC!CG114),MAX((AdjBaseCC!DD114-(AdjBaseCC!$DG$1*(IniBaseCC!EK116-IniBaseCC!EL116))),AdjBaseCC!CG114))</f>
        <v>30629.964997424042</v>
      </c>
      <c r="DF114" s="600">
        <f>IF(IniBaseCC!EL116&gt;IniBaseCC!EM116,MIN((AdjBaseCC!DE114-(AdjBaseCC!$DG$1*(IniBaseCC!EL116-IniBaseCC!EM116))),AdjBaseCC!CH114),MAX((AdjBaseCC!DE114-(AdjBaseCC!$DG$1*(IniBaseCC!EL116-IniBaseCC!EM116))),AdjBaseCC!CH114))</f>
        <v>32009.481829170894</v>
      </c>
      <c r="DG114" s="600">
        <f>IF(IniBaseCC!EM116&gt;IniBaseCC!EN116,MIN((AdjBaseCC!DF114-(AdjBaseCC!$DG$1*(IniBaseCC!EM116-IniBaseCC!EN116))),AdjBaseCC!CI114),MAX((AdjBaseCC!DF114-(AdjBaseCC!$DG$1*(IniBaseCC!EM116-IniBaseCC!EN116))),AdjBaseCC!CI114))</f>
        <v>33322.875194061584</v>
      </c>
      <c r="DH114" s="600">
        <f>IF(IniBaseCC!EN116&gt;IniBaseCC!EO116,MIN((AdjBaseCC!DG114-(AdjBaseCC!$DG$1*(IniBaseCC!EN116-IniBaseCC!EO116))),AdjBaseCC!CJ114),MAX((AdjBaseCC!DG114-(AdjBaseCC!$DG$1*(IniBaseCC!EN116-IniBaseCC!EO116))),AdjBaseCC!CJ114))</f>
        <v>33270.027041740672</v>
      </c>
      <c r="DI114" s="603">
        <f>IF(IniBaseCC!EO116&gt;IniBaseCC!EP116,MIN((AdjBaseCC!DH114-(AdjBaseCC!$DG$1*(IniBaseCC!EO116-IniBaseCC!EP116))),AdjBaseCC!CK114),MAX((AdjBaseCC!DH114-(AdjBaseCC!$DG$1*(IniBaseCC!EO116-IniBaseCC!EP116))),AdjBaseCC!CK114))</f>
        <v>33898.412121291425</v>
      </c>
      <c r="DJ114" s="600">
        <f>IF(IniBaseCC!EP116&gt;IniBaseCC!EQ116,MIN((AdjBaseCC!DI114-(AdjBaseCC!$DG$1*(IniBaseCC!EP116-IniBaseCC!EQ116))),AdjBaseCC!CL114),MAX((AdjBaseCC!DI114-(AdjBaseCC!$DG$1*(IniBaseCC!EP116-IniBaseCC!EQ116))),AdjBaseCC!CL114))</f>
        <v>34545.373454149194</v>
      </c>
      <c r="DK114" s="600">
        <f>IF(IniBaseCC!EQ116&gt;IniBaseCC!ER116,MIN((AdjBaseCC!DJ114-(AdjBaseCC!$DG$1*(IniBaseCC!EQ116-IniBaseCC!ER116))),AdjBaseCC!CM114),MAX((AdjBaseCC!DJ114-(AdjBaseCC!$DG$1*(IniBaseCC!EQ116-IniBaseCC!ER116))),AdjBaseCC!CM114))</f>
        <v>35011.713748238239</v>
      </c>
      <c r="DL114" s="600">
        <f>IF(IniBaseCC!ER116&gt;IniBaseCC!ES116,MIN((AdjBaseCC!DK114-(AdjBaseCC!$DG$1*(IniBaseCC!ER116-IniBaseCC!ES116))),AdjBaseCC!CN114),MAX((AdjBaseCC!DK114-(AdjBaseCC!$DG$1*(IniBaseCC!ER116-IniBaseCC!ES116))),AdjBaseCC!CN114))</f>
        <v>35041.486673216794</v>
      </c>
      <c r="DM114" s="603">
        <f>DA114*IniBaseCC!CJ116</f>
        <v>10942402.263115441</v>
      </c>
      <c r="DN114" s="600">
        <f>DB114*IniBaseCC!CJ116</f>
        <v>11982602.611284757</v>
      </c>
      <c r="DO114" s="600">
        <f>DC114*IniBaseCC!CK116</f>
        <v>13159797.303591408</v>
      </c>
      <c r="DP114" s="600">
        <f>DD114*IniBaseCC!CL116</f>
        <v>12905406.602079894</v>
      </c>
      <c r="DQ114" s="600">
        <f>DE114*IniBaseCC!CM116</f>
        <v>13660964.388851123</v>
      </c>
      <c r="DR114" s="600">
        <f>DF114*IniBaseCC!CN116</f>
        <v>14436276.304956073</v>
      </c>
      <c r="DS114" s="600">
        <f>DG114*IniBaseCC!CO116</f>
        <v>15561782.715626759</v>
      </c>
      <c r="DT114" s="600">
        <f>DH114*IniBaseCC!CP116</f>
        <v>15404022.520325931</v>
      </c>
      <c r="DU114" s="603">
        <f>DI114*IniBaseCC!CQ116</f>
        <v>16644120.35155409</v>
      </c>
      <c r="DV114" s="600">
        <f>DJ114*IniBaseCC!CR116</f>
        <v>17275036.45021021</v>
      </c>
      <c r="DW114" s="600">
        <f>DK114*IniBaseCC!CS116</f>
        <v>17825725.183622662</v>
      </c>
      <c r="DX114" s="601">
        <f>DL114*IniBaseCC!CT116</f>
        <v>18158640.500705998</v>
      </c>
      <c r="DZ114" s="60" t="s">
        <v>109</v>
      </c>
      <c r="EA114" s="68">
        <f t="shared" si="29"/>
        <v>0.85719158148521724</v>
      </c>
      <c r="EB114" s="373">
        <f>IFERROR(AdjBaseCC!CO114/IniBaseCC!AA116,"")</f>
        <v>0.81341509183480365</v>
      </c>
      <c r="EC114" s="373">
        <f>IFERROR(AdjBaseCC!CP114/IniBaseCC!AB116,"")</f>
        <v>0.81639934563826122</v>
      </c>
      <c r="ED114" s="373">
        <f>IFERROR(AdjBaseCC!CQ114/IniBaseCC!AC116,"")</f>
        <v>0.91639802561869188</v>
      </c>
      <c r="EE114" s="373">
        <f>IFERROR(AdjBaseCC!CR114/IniBaseCC!AD116,"")</f>
        <v>0.84776302075544208</v>
      </c>
      <c r="EF114" s="373">
        <f>IFERROR(AdjBaseCC!CS114/IniBaseCC!AE116,"")</f>
        <v>0.85779753167982598</v>
      </c>
      <c r="EG114" s="373">
        <f>IFERROR(AdjBaseCC!CT114/IniBaseCC!AF116,"")</f>
        <v>0.84759998373386436</v>
      </c>
      <c r="EH114" s="374">
        <f t="shared" si="30"/>
        <v>0.90160406893630562</v>
      </c>
      <c r="EI114" s="373">
        <f>IFERROR(CU114/IniBaseCC!AG116,"")</f>
        <v>0.92472752576056128</v>
      </c>
      <c r="EJ114" s="373">
        <f>IFERROR(CW114/IniBaseCC!AI116,"")</f>
        <v>0.89090940080597925</v>
      </c>
      <c r="EK114" s="373">
        <f>IFERROR(CX114/IniBaseCC!AJ116,"")</f>
        <v>0.89831975916510087</v>
      </c>
      <c r="EL114" s="373">
        <f>IFERROR(CY114/IniBaseCC!AK116,"")</f>
        <v>0.90126305103436011</v>
      </c>
      <c r="EM114" s="375">
        <f>IFERROR(CZ114/IniBaseCC!AL116,"")</f>
        <v>0.89280060791552629</v>
      </c>
      <c r="FH114" s="196"/>
    </row>
    <row r="115" spans="1:164" s="118" customFormat="1" x14ac:dyDescent="0.25">
      <c r="A115" s="107">
        <v>119</v>
      </c>
      <c r="B115" s="60" t="s">
        <v>110</v>
      </c>
      <c r="C115" s="157">
        <v>248.33436610000001</v>
      </c>
      <c r="D115" s="158">
        <v>231.1687968</v>
      </c>
      <c r="E115" s="158">
        <v>238.2732474</v>
      </c>
      <c r="F115" s="158">
        <v>216.5735186</v>
      </c>
      <c r="G115" s="158">
        <v>226.30719189999999</v>
      </c>
      <c r="H115" s="158">
        <v>227.14733440000001</v>
      </c>
      <c r="I115" s="158">
        <v>220.60991440000001</v>
      </c>
      <c r="J115" s="158">
        <v>221.44986690755781</v>
      </c>
      <c r="K115" s="158">
        <v>222.66639444487274</v>
      </c>
      <c r="L115" s="157">
        <f t="shared" si="31"/>
        <v>215.01049845322905</v>
      </c>
      <c r="M115" s="158">
        <f t="shared" si="31"/>
        <v>212.40080634493188</v>
      </c>
      <c r="N115" s="159">
        <f t="shared" si="31"/>
        <v>209.79111423663471</v>
      </c>
      <c r="O115" s="158"/>
      <c r="P115" s="564">
        <f>INDEX(EquitySolution!$V$13:$BT$173,ROW(111:111),(1+EquitySolution!$CB$12))</f>
        <v>0.84771299648798881</v>
      </c>
      <c r="Q115" s="69">
        <f>INDEX(EquitySolution!$V$13:$BT$173,ROW(111:111),(1+EquitySolution!$CB$12))</f>
        <v>0.84771299648798881</v>
      </c>
      <c r="R115" s="300">
        <f>INDEX(EquitySolution!$V$13:$BT$173,ROW(111:111),(1+EquitySolution!$CB$12)+2)</f>
        <v>0.87572071051268952</v>
      </c>
      <c r="S115" s="300">
        <f>INDEX(EquitySolution!$V$13:$BT$173,ROW(111:111),(1+EquitySolution!$CB$12)+3)</f>
        <v>0.88431124427469876</v>
      </c>
      <c r="T115" s="300">
        <f>INDEX(EquitySolution!$V$13:$BT$173,ROW(111:111),(1+EquitySolution!$CB$12)+4)</f>
        <v>0.88075581178812068</v>
      </c>
      <c r="U115" s="300">
        <f>INDEX(EquitySolution!$V$13:$BT$173,ROW(111:111),(1+EquitySolution!$CB$12)+5)</f>
        <v>0.89161547217135317</v>
      </c>
      <c r="V115" s="2">
        <f>INDEX(EquitySolution!$V$13:$BT$173,ROW(111:111),(1+EquitySolution!$CB$12)+6)</f>
        <v>0.88674424141572561</v>
      </c>
      <c r="W115" s="2">
        <f>INDEX(EquitySolution!$V$13:$BT$173,ROW(111:111),(1+EquitySolution!$CB$12)+6)</f>
        <v>0.88674424141572561</v>
      </c>
      <c r="X115" s="2">
        <f>INDEX(EquitySolution!$V$13:$BT$173,ROW(111:111),(1+EquitySolution!$CB$12)+6)</f>
        <v>0.88674424141572561</v>
      </c>
      <c r="Y115" s="567">
        <f>INDEX(EquitySolution!$V$13:$BT$173,ROW(111:111),(1+EquitySolution!$CB$12)+7)</f>
        <v>0.88632379089730629</v>
      </c>
      <c r="Z115" s="372">
        <f>INDEX(EquitySolution!$V$13:$BT$173,ROW(111:111),(1+EquitySolution!$CB$12)+8)</f>
        <v>0.8895954521073095</v>
      </c>
      <c r="AA115" s="372">
        <f>INDEX(EquitySolution!$V$13:$BT$173,ROW(111:111),(1+EquitySolution!$CB$12)+9)</f>
        <v>0.89238635297484048</v>
      </c>
      <c r="AB115" s="371">
        <f>INDEX(EquitySolution!$V$13:$BT$173,ROW(111:111),(1+EquitySolution!$CB$12)+10)</f>
        <v>0.88856628372101099</v>
      </c>
      <c r="AS115" s="60" t="s">
        <v>110</v>
      </c>
      <c r="AT115" s="600">
        <v>0</v>
      </c>
      <c r="AU115" s="600">
        <f>MAX(-(AdjBaseCC!$BU$1),(IniBaseCC!DW117-AF$9+IniBaseCC!DK117-AdjBaseCC!AF$7))</f>
        <v>-191.36219590672135</v>
      </c>
      <c r="AV115" s="600">
        <f>MAX(-(AdjBaseCC!$BU$1),(IniBaseCC!DX117-AG$9+IniBaseCC!DL117-AdjBaseCC!AG$7))</f>
        <v>-144.52804665450049</v>
      </c>
      <c r="AW115" s="600">
        <f>MAX(-(AdjBaseCC!$BU$1),(IniBaseCC!DY117-AH$9+IniBaseCC!DM117-AdjBaseCC!AH$7))</f>
        <v>4415.7439072790257</v>
      </c>
      <c r="AX115" s="600">
        <f>MAX(-(AdjBaseCC!$BU$1),(IniBaseCC!DZ117-AI$9+IniBaseCC!DN117-AdjBaseCC!AI$7))</f>
        <v>3530.6553634550933</v>
      </c>
      <c r="AY115" s="600">
        <f>MAX(-(AdjBaseCC!$BU$1),(IniBaseCC!EA117-AJ$9+IniBaseCC!DO117-AdjBaseCC!AJ$7))</f>
        <v>2710.0780889540179</v>
      </c>
      <c r="AZ115" s="600">
        <f>MAX(-(AdjBaseCC!$BU$1),(IniBaseCC!EB117-AK$9+IniBaseCC!DP117-AdjBaseCC!AK$7))</f>
        <v>625.9014110034268</v>
      </c>
      <c r="BA115" s="601">
        <f>MAX(-(AdjBaseCC!$BU$1),(IniBaseCC!EC117-AL$9+IniBaseCC!DQ117-AdjBaseCC!AL$7))</f>
        <v>134.69268856755298</v>
      </c>
      <c r="BB115" s="600">
        <f>MAX(-(AdjBaseCC!$BU$1),(IniBaseCC!ED117-AM$9+IniBaseCC!DR117-AdjBaseCC!AM$7))</f>
        <v>913.20526479207274</v>
      </c>
      <c r="BC115" s="600">
        <f>MAX(-(AdjBaseCC!$BU$1),(IniBaseCC!EE117-AN$9+IniBaseCC!DS117-AdjBaseCC!AN$7))</f>
        <v>921.84684712994658</v>
      </c>
      <c r="BD115" s="600">
        <f>MAX(-(AdjBaseCC!$BU$1),(IniBaseCC!EF117-AO$9+IniBaseCC!DT117-AdjBaseCC!AO$7))</f>
        <v>930.18060592957409</v>
      </c>
      <c r="BE115" s="601">
        <f>MAX(-(AdjBaseCC!$BU$1),(IniBaseCC!EG117-AP$9+IniBaseCC!DU117-AdjBaseCC!AP$7))</f>
        <v>938.22270094209398</v>
      </c>
      <c r="BF115" s="600">
        <f>MAX((AdjBaseCC!AF$7+AdjBaseCC!AF$9)*IniBaseCC!CJ117-IniBaseCC!AA117,0)</f>
        <v>46501.013605333865</v>
      </c>
      <c r="BG115" s="600">
        <f>MAX((AdjBaseCC!AG$7+AdjBaseCC!AG$9)*IniBaseCC!CK117-IniBaseCC!AB117,0)</f>
        <v>32374.282450607978</v>
      </c>
      <c r="BH115" s="600">
        <f>MAX((AdjBaseCC!AH$7+AdjBaseCC!AH$9)*IniBaseCC!CL117-IniBaseCC!AC117,0)</f>
        <v>0</v>
      </c>
      <c r="BI115" s="600">
        <f>MAX((AdjBaseCC!AI$7+AdjBaseCC!AI$9)*IniBaseCC!CM117-IniBaseCC!AD117,0)</f>
        <v>0</v>
      </c>
      <c r="BJ115" s="600">
        <f>MAX((AdjBaseCC!AJ$7+AdjBaseCC!AJ$9)*IniBaseCC!CN117-IniBaseCC!AE117,0)</f>
        <v>0</v>
      </c>
      <c r="BK115" s="600">
        <f>MAX((AdjBaseCC!AK$7+AdjBaseCC!AK$9)*IniBaseCC!CO117-IniBaseCC!AF117,0)</f>
        <v>0</v>
      </c>
      <c r="BL115" s="600">
        <f>MAX((AdjBaseCC!AL$7+AdjBaseCC!AL$9)*IniBaseCC!CP117-IniBaseCC!AG117,0)</f>
        <v>0</v>
      </c>
      <c r="BM115" s="600">
        <f>MAX((AdjBaseCC!AM$7+AdjBaseCC!AM$9)*IniBaseCC!CQ117-IniBaseCC!AH117,0)</f>
        <v>0</v>
      </c>
      <c r="BN115" s="603">
        <f>MAX((AdjBaseCC!AN$7+AdjBaseCC!AN$9)*IniBaseCC!CR117-IniBaseCC!AI117,0)</f>
        <v>0</v>
      </c>
      <c r="BO115" s="600">
        <f>MAX((AdjBaseCC!AO$7+AdjBaseCC!AO$9)*IniBaseCC!CS117-IniBaseCC!AJ117,0)</f>
        <v>0</v>
      </c>
      <c r="BP115" s="600">
        <f>MAX((AdjBaseCC!AP$7+AdjBaseCC!AP$9)*IniBaseCC!CT117-IniBaseCC!AK117,0)</f>
        <v>0</v>
      </c>
      <c r="BQ115" s="600">
        <f>MAX((AdjBaseCC!AQ$7+AdjBaseCC!AQ$9)*IniBaseCC!CU117-IniBaseCC!AL117,0)</f>
        <v>0</v>
      </c>
      <c r="BR115" s="603">
        <f>IFERROR(BF115/SUM(BF$5:BF$182)*BR$4/IniBaseCC!CK117,0)</f>
        <v>222.16689225102249</v>
      </c>
      <c r="BS115" s="600">
        <f>IFERROR(BG115/SUM(BG$5:BG$182)*BS$4/IniBaseCC!CL117,0)</f>
        <v>63.528051990824892</v>
      </c>
      <c r="BT115" s="600">
        <f>IFERROR(BH115/SUM(BH$5:BH$182)*BT$4/IniBaseCC!CM117,0)</f>
        <v>0</v>
      </c>
      <c r="BU115" s="600">
        <f>IFERROR(BI115/SUM(BI$5:BI$182)*BU$4/IniBaseCC!CN117,0)</f>
        <v>0</v>
      </c>
      <c r="BV115" s="600">
        <f>IFERROR(BJ115/SUM(BJ$5:BJ$182)*BV$4/IniBaseCC!CO117,0)</f>
        <v>0</v>
      </c>
      <c r="BW115" s="600">
        <f>IFERROR(BK115/SUM(BK$5:BK$182)*BW$4/IniBaseCC!CP117,0)</f>
        <v>0</v>
      </c>
      <c r="BX115" s="600">
        <f>IFERROR(BL115/SUM(BL$5:BL$182)*BX$4/IniBaseCC!CQ117,0)</f>
        <v>0</v>
      </c>
      <c r="BY115" s="603">
        <f>IFERROR(BM115/SUM(BM$5:BM$182)*BY$4/IniBaseCC!CR117,0)</f>
        <v>0</v>
      </c>
      <c r="BZ115" s="600">
        <f>IFERROR(BN115/SUM(BN$5:BN$182)*BZ$4/IniBaseCC!CS117,0)</f>
        <v>0</v>
      </c>
      <c r="CA115" s="600">
        <f>IFERROR(BO115/SUM(BO$5:BO$182)*CA$4/IniBaseCC!CT117,0)</f>
        <v>0</v>
      </c>
      <c r="CB115" s="600">
        <f>IFERROR(BP115/SUM(BP$5:BP$182)*CB$4/IniBaseCC!CU117,0)</f>
        <v>0</v>
      </c>
      <c r="CC115" s="603">
        <f>(IniBaseCC!CW117+AT115)*P115</f>
        <v>20296.483728875908</v>
      </c>
      <c r="CD115" s="600">
        <f>((IniBaseCC!CX117+AU115)-(BR115/Q115))*Q115</f>
        <v>19912.096616118277</v>
      </c>
      <c r="CE115" s="600">
        <f>((IniBaseCC!CY117+AV115)-(BS115/R115))*R115</f>
        <v>21731.630925670837</v>
      </c>
      <c r="CF115" s="600">
        <f>((IniBaseCC!CZ117+AW115)-(BT115/S115))*S115</f>
        <v>26142.034820285426</v>
      </c>
      <c r="CG115" s="600">
        <f>((IniBaseCC!DA117+AX115)-(BU115/T115))*T115</f>
        <v>25333.248006250597</v>
      </c>
      <c r="CH115" s="600">
        <f>((IniBaseCC!DB117+AY115)-(BV115/U115))*U115</f>
        <v>25641.256251874809</v>
      </c>
      <c r="CI115" s="600">
        <f>((IniBaseCC!DC117+AZ115)-(BW115/V115))*V115</f>
        <v>24035.432364852542</v>
      </c>
      <c r="CJ115" s="601">
        <f>((IniBaseCC!DD117+BA115)-(BX115/W115))*W115</f>
        <v>24000.82642513813</v>
      </c>
      <c r="CK115" s="600">
        <f>((IniBaseCC!DE117+BB115)-(BY115/Y115))*Y115</f>
        <v>24873.964417924133</v>
      </c>
      <c r="CL115" s="600">
        <f>((IniBaseCC!DF117+BC115)-(BZ115/Z115))*Z115</f>
        <v>25305.59307272343</v>
      </c>
      <c r="CM115" s="600">
        <f>((IniBaseCC!DG117+BD115)-(CA115/AA115))*AA115</f>
        <v>25713.719249019792</v>
      </c>
      <c r="CN115" s="601">
        <f>((IniBaseCC!DH117+BE115)-(CB115/AB115))*AB115</f>
        <v>25919.518314612444</v>
      </c>
      <c r="CO115" s="600">
        <f>CC115*IniBaseCC!CJ117</f>
        <v>4932045.5461168457</v>
      </c>
      <c r="CP115" s="600">
        <f>IniBaseCC!CJ117*CD115</f>
        <v>4838639.4777167412</v>
      </c>
      <c r="CQ115" s="600">
        <f>IniBaseCC!CK117*CE115</f>
        <v>4867885.3273502672</v>
      </c>
      <c r="CR115" s="600">
        <f>IniBaseCC!CL117*CF115</f>
        <v>5568253.4167207954</v>
      </c>
      <c r="CS115" s="600">
        <f>IniBaseCC!CM117*CG115</f>
        <v>5497314.8173563797</v>
      </c>
      <c r="CT115" s="600">
        <f>IniBaseCC!CN117*CH115</f>
        <v>5794923.9129237067</v>
      </c>
      <c r="CU115" s="600">
        <f>IniBaseCC!CO117*CI115</f>
        <v>5792539.1999294627</v>
      </c>
      <c r="CV115" s="601">
        <f>IniBaseCC!CP117*CJ115</f>
        <v>6288216.5233861897</v>
      </c>
      <c r="CW115" s="600">
        <f>IniBaseCC!CQ117*CK115</f>
        <v>6715970.3928395156</v>
      </c>
      <c r="CX115" s="600">
        <f>IniBaseCC!CR117*CL115</f>
        <v>6958696.1336887348</v>
      </c>
      <c r="CY115" s="600">
        <f>IniBaseCC!CS117*CM115</f>
        <v>7199146.4368667454</v>
      </c>
      <c r="CZ115" s="600">
        <f>IniBaseCC!CT117*CN115</f>
        <v>7386011.9473213702</v>
      </c>
      <c r="DA115" s="603">
        <f t="shared" si="27"/>
        <v>20296.483728875908</v>
      </c>
      <c r="DB115" s="600">
        <f t="shared" si="28"/>
        <v>19912.096616118277</v>
      </c>
      <c r="DC115" s="600">
        <f>IF(IniBaseCC!EI117&gt;IniBaseCC!EJ117,MIN((AdjBaseCC!DB115-(AdjBaseCC!$DG$1*(IniBaseCC!EI117-IniBaseCC!EJ117))),AdjBaseCC!CE115),MAX((AdjBaseCC!DB115-(AdjBaseCC!$DG$1*(IniBaseCC!EI117-IniBaseCC!EJ117))),AdjBaseCC!CE115))</f>
        <v>21731.630925670837</v>
      </c>
      <c r="DD115" s="600">
        <f>IF(IniBaseCC!EJ117&gt;IniBaseCC!EK117,MIN((AdjBaseCC!DC115-(AdjBaseCC!$DG$1*(IniBaseCC!EJ117-IniBaseCC!EK117))),AdjBaseCC!CF115),MAX((AdjBaseCC!DC115-(AdjBaseCC!$DG$1*(IniBaseCC!EJ117-IniBaseCC!EK117))),AdjBaseCC!CF115))</f>
        <v>26142.034820285426</v>
      </c>
      <c r="DE115" s="600">
        <f>IF(IniBaseCC!EK117&gt;IniBaseCC!EL117,MIN((AdjBaseCC!DD115-(AdjBaseCC!$DG$1*(IniBaseCC!EK117-IniBaseCC!EL117))),AdjBaseCC!CG115),MAX((AdjBaseCC!DD115-(AdjBaseCC!$DG$1*(IniBaseCC!EK117-IniBaseCC!EL117))),AdjBaseCC!CG115))</f>
        <v>25333.248006250597</v>
      </c>
      <c r="DF115" s="600">
        <f>IF(IniBaseCC!EL117&gt;IniBaseCC!EM117,MIN((AdjBaseCC!DE115-(AdjBaseCC!$DG$1*(IniBaseCC!EL117-IniBaseCC!EM117))),AdjBaseCC!CH115),MAX((AdjBaseCC!DE115-(AdjBaseCC!$DG$1*(IniBaseCC!EL117-IniBaseCC!EM117))),AdjBaseCC!CH115))</f>
        <v>25329.782046461027</v>
      </c>
      <c r="DG115" s="600">
        <f>IF(IniBaseCC!EM117&gt;IniBaseCC!EN117,MIN((AdjBaseCC!DF115-(AdjBaseCC!$DG$1*(IniBaseCC!EM117-IniBaseCC!EN117))),AdjBaseCC!CI115),MAX((AdjBaseCC!DF115-(AdjBaseCC!$DG$1*(IniBaseCC!EM117-IniBaseCC!EN117))),AdjBaseCC!CI115))</f>
        <v>24035.432364852542</v>
      </c>
      <c r="DH115" s="600">
        <f>IF(IniBaseCC!EN117&gt;IniBaseCC!EO117,MIN((AdjBaseCC!DG115-(AdjBaseCC!$DG$1*(IniBaseCC!EN117-IniBaseCC!EO117))),AdjBaseCC!CJ115),MAX((AdjBaseCC!DG115-(AdjBaseCC!$DG$1*(IniBaseCC!EN117-IniBaseCC!EO117))),AdjBaseCC!CJ115))</f>
        <v>24000.82642513813</v>
      </c>
      <c r="DI115" s="603">
        <f>IF(IniBaseCC!EO117&gt;IniBaseCC!EP117,MIN((AdjBaseCC!DH115-(AdjBaseCC!$DG$1*(IniBaseCC!EO117-IniBaseCC!EP117))),AdjBaseCC!CK115),MAX((AdjBaseCC!DH115-(AdjBaseCC!$DG$1*(IniBaseCC!EO117-IniBaseCC!EP117))),AdjBaseCC!CK115))</f>
        <v>24873.964417924133</v>
      </c>
      <c r="DJ115" s="600">
        <f>IF(IniBaseCC!EP117&gt;IniBaseCC!EQ117,MIN((AdjBaseCC!DI115-(AdjBaseCC!$DG$1*(IniBaseCC!EP117-IniBaseCC!EQ117))),AdjBaseCC!CL115),MAX((AdjBaseCC!DI115-(AdjBaseCC!$DG$1*(IniBaseCC!EP117-IniBaseCC!EQ117))),AdjBaseCC!CL115))</f>
        <v>25305.59307272343</v>
      </c>
      <c r="DK115" s="600">
        <f>IF(IniBaseCC!EQ117&gt;IniBaseCC!ER117,MIN((AdjBaseCC!DJ115-(AdjBaseCC!$DG$1*(IniBaseCC!EQ117-IniBaseCC!ER117))),AdjBaseCC!CM115),MAX((AdjBaseCC!DJ115-(AdjBaseCC!$DG$1*(IniBaseCC!EQ117-IniBaseCC!ER117))),AdjBaseCC!CM115))</f>
        <v>25713.719249019792</v>
      </c>
      <c r="DL115" s="600">
        <f>IF(IniBaseCC!ER117&gt;IniBaseCC!ES117,MIN((AdjBaseCC!DK115-(AdjBaseCC!$DG$1*(IniBaseCC!ER117-IniBaseCC!ES117))),AdjBaseCC!CN115),MAX((AdjBaseCC!DK115-(AdjBaseCC!$DG$1*(IniBaseCC!ER117-IniBaseCC!ES117))),AdjBaseCC!CN115))</f>
        <v>25919.518314612444</v>
      </c>
      <c r="DM115" s="603">
        <f>DA115*IniBaseCC!CJ117</f>
        <v>4932045.5461168457</v>
      </c>
      <c r="DN115" s="600">
        <f>DB115*IniBaseCC!CJ117</f>
        <v>4838639.4777167412</v>
      </c>
      <c r="DO115" s="600">
        <f>DC115*IniBaseCC!CK117</f>
        <v>4867885.3273502672</v>
      </c>
      <c r="DP115" s="600">
        <f>DD115*IniBaseCC!CL117</f>
        <v>5568253.4167207954</v>
      </c>
      <c r="DQ115" s="600">
        <f>DE115*IniBaseCC!CM117</f>
        <v>5497314.8173563797</v>
      </c>
      <c r="DR115" s="600">
        <f>DF115*IniBaseCC!CN117</f>
        <v>5724530.7425001925</v>
      </c>
      <c r="DS115" s="600">
        <f>DG115*IniBaseCC!CO117</f>
        <v>5792539.1999294627</v>
      </c>
      <c r="DT115" s="600">
        <f>DH115*IniBaseCC!CP117</f>
        <v>6288216.5233861897</v>
      </c>
      <c r="DU115" s="603">
        <f>DI115*IniBaseCC!CQ117</f>
        <v>6715970.3928395156</v>
      </c>
      <c r="DV115" s="600">
        <f>DJ115*IniBaseCC!CR117</f>
        <v>6958696.1336887348</v>
      </c>
      <c r="DW115" s="600">
        <f>DK115*IniBaseCC!CS117</f>
        <v>7199146.4368667454</v>
      </c>
      <c r="DX115" s="601">
        <f>DL115*IniBaseCC!CT117</f>
        <v>7386011.9473213702</v>
      </c>
      <c r="DZ115" s="60" t="s">
        <v>110</v>
      </c>
      <c r="EA115" s="68">
        <f t="shared" si="29"/>
        <v>0.83134854405299874</v>
      </c>
      <c r="EB115" s="373">
        <f>IFERROR(AdjBaseCC!CO115/IniBaseCC!AA117,"")</f>
        <v>0.82689190367918997</v>
      </c>
      <c r="EC115" s="373">
        <f>IFERROR(AdjBaseCC!CP115/IniBaseCC!AB117,"")</f>
        <v>0.84051042321293823</v>
      </c>
      <c r="ED115" s="373">
        <f>IFERROR(AdjBaseCC!CQ115/IniBaseCC!AC117,"")</f>
        <v>0.75267436501272333</v>
      </c>
      <c r="EE115" s="373">
        <f>IFERROR(AdjBaseCC!CR115/IniBaseCC!AD117,"")</f>
        <v>0.86987146651823632</v>
      </c>
      <c r="EF115" s="373">
        <f>IFERROR(AdjBaseCC!CS115/IniBaseCC!AE117,"")</f>
        <v>0.82588370164551017</v>
      </c>
      <c r="EG115" s="373">
        <f>IFERROR(AdjBaseCC!CT115/IniBaseCC!AF117,"")</f>
        <v>0.86780276387558564</v>
      </c>
      <c r="EH115" s="374">
        <f t="shared" si="30"/>
        <v>0.84184105840599521</v>
      </c>
      <c r="EI115" s="373">
        <f>IFERROR(CU115/IniBaseCC!AG117,"")</f>
        <v>0.8009948447573203</v>
      </c>
      <c r="EJ115" s="373">
        <f>IFERROR(CW115/IniBaseCC!AI117,"")</f>
        <v>0.84608643770781766</v>
      </c>
      <c r="EK115" s="373">
        <f>IFERROR(CX115/IniBaseCC!AJ117,"")</f>
        <v>0.85142510401059768</v>
      </c>
      <c r="EL115" s="373">
        <f>IFERROR(CY115/IniBaseCC!AK117,"")</f>
        <v>0.85619434264289118</v>
      </c>
      <c r="EM115" s="375">
        <f>IFERROR(CZ115/IniBaseCC!AL117,"")</f>
        <v>0.85450456291134902</v>
      </c>
      <c r="FH115" s="196"/>
    </row>
    <row r="116" spans="1:164" s="118" customFormat="1" x14ac:dyDescent="0.25">
      <c r="A116" s="107" t="s">
        <v>502</v>
      </c>
      <c r="B116" s="60" t="s">
        <v>111</v>
      </c>
      <c r="C116" s="157">
        <v>120.7870581</v>
      </c>
      <c r="D116" s="158">
        <v>123.3017873</v>
      </c>
      <c r="E116" s="158">
        <v>113.177943</v>
      </c>
      <c r="F116" s="158">
        <v>96.070148759999995</v>
      </c>
      <c r="G116" s="158">
        <v>116.0602343</v>
      </c>
      <c r="H116" s="158">
        <v>105.8162689</v>
      </c>
      <c r="I116" s="158">
        <v>112.23028890000001</v>
      </c>
      <c r="J116" s="158">
        <v>110.72820744082085</v>
      </c>
      <c r="K116" s="158">
        <v>123.98732053755144</v>
      </c>
      <c r="L116" s="157">
        <f t="shared" si="31"/>
        <v>112.15084431365267</v>
      </c>
      <c r="M116" s="158">
        <f t="shared" si="31"/>
        <v>111.86636301553051</v>
      </c>
      <c r="N116" s="159">
        <f t="shared" si="31"/>
        <v>111.58188171740824</v>
      </c>
      <c r="O116" s="158"/>
      <c r="P116" s="564">
        <f>INDEX(EquitySolution!$V$13:$BT$173,ROW(112:112),(1+EquitySolution!$CB$12))</f>
        <v>0.9267956204573311</v>
      </c>
      <c r="Q116" s="69">
        <f>INDEX(EquitySolution!$V$13:$BT$173,ROW(112:112),(1+EquitySolution!$CB$12))</f>
        <v>0.9267956204573311</v>
      </c>
      <c r="R116" s="300">
        <f>INDEX(EquitySolution!$V$13:$BT$173,ROW(112:112),(1+EquitySolution!$CB$12)+2)</f>
        <v>0.93955194363278061</v>
      </c>
      <c r="S116" s="300">
        <f>INDEX(EquitySolution!$V$13:$BT$173,ROW(112:112),(1+EquitySolution!$CB$12)+3)</f>
        <v>0.93829344379992574</v>
      </c>
      <c r="T116" s="300">
        <f>INDEX(EquitySolution!$V$13:$BT$173,ROW(112:112),(1+EquitySolution!$CB$12)+4)</f>
        <v>0.94335993619179026</v>
      </c>
      <c r="U116" s="300">
        <f>INDEX(EquitySolution!$V$13:$BT$173,ROW(112:112),(1+EquitySolution!$CB$12)+5)</f>
        <v>0.95192155634220532</v>
      </c>
      <c r="V116" s="2">
        <f>INDEX(EquitySolution!$V$13:$BT$173,ROW(112:112),(1+EquitySolution!$CB$12)+6)</f>
        <v>0.94191748937911179</v>
      </c>
      <c r="W116" s="2">
        <f>INDEX(EquitySolution!$V$13:$BT$173,ROW(112:112),(1+EquitySolution!$CB$12)+6)</f>
        <v>0.94191748937911179</v>
      </c>
      <c r="X116" s="2">
        <f>INDEX(EquitySolution!$V$13:$BT$173,ROW(112:112),(1+EquitySolution!$CB$12)+6)</f>
        <v>0.94191748937911179</v>
      </c>
      <c r="Y116" s="567">
        <f>INDEX(EquitySolution!$V$13:$BT$173,ROW(112:112),(1+EquitySolution!$CB$12)+7)</f>
        <v>0.94704409654765787</v>
      </c>
      <c r="Z116" s="372">
        <f>INDEX(EquitySolution!$V$13:$BT$173,ROW(112:112),(1+EquitySolution!$CB$12)+8)</f>
        <v>0.94383419104454114</v>
      </c>
      <c r="AA116" s="372">
        <f>INDEX(EquitySolution!$V$13:$BT$173,ROW(112:112),(1+EquitySolution!$CB$12)+9)</f>
        <v>0.94783260826515447</v>
      </c>
      <c r="AB116" s="371">
        <f>INDEX(EquitySolution!$V$13:$BT$173,ROW(112:112),(1+EquitySolution!$CB$12)+10)</f>
        <v>0.93795036770852191</v>
      </c>
      <c r="AS116" s="60" t="s">
        <v>111</v>
      </c>
      <c r="AT116" s="600">
        <v>0</v>
      </c>
      <c r="AU116" s="600">
        <f>MAX(-(AdjBaseCC!$BU$1),(IniBaseCC!DW118-AF$9+IniBaseCC!DK118-AdjBaseCC!AF$7))</f>
        <v>-4000</v>
      </c>
      <c r="AV116" s="600">
        <f>MAX(-(AdjBaseCC!$BU$1),(IniBaseCC!DX118-AG$9+IniBaseCC!DL118-AdjBaseCC!AG$7))</f>
        <v>-4000</v>
      </c>
      <c r="AW116" s="600">
        <f>MAX(-(AdjBaseCC!$BU$1),(IniBaseCC!DY118-AH$9+IniBaseCC!DM118-AdjBaseCC!AH$7))</f>
        <v>-4000</v>
      </c>
      <c r="AX116" s="600">
        <f>MAX(-(AdjBaseCC!$BU$1),(IniBaseCC!DZ118-AI$9+IniBaseCC!DN118-AdjBaseCC!AI$7))</f>
        <v>-4000</v>
      </c>
      <c r="AY116" s="600">
        <f>MAX(-(AdjBaseCC!$BU$1),(IniBaseCC!EA118-AJ$9+IniBaseCC!DO118-AdjBaseCC!AJ$7))</f>
        <v>-4000</v>
      </c>
      <c r="AZ116" s="600">
        <f>MAX(-(AdjBaseCC!$BU$1),(IniBaseCC!EB118-AK$9+IniBaseCC!DP118-AdjBaseCC!AK$7))</f>
        <v>-4000</v>
      </c>
      <c r="BA116" s="601">
        <f>MAX(-(AdjBaseCC!$BU$1),(IniBaseCC!EC118-AL$9+IniBaseCC!DQ118-AdjBaseCC!AL$7))</f>
        <v>-4000</v>
      </c>
      <c r="BB116" s="600">
        <f>MAX(-(AdjBaseCC!$BU$1),(IniBaseCC!ED118-AM$9+IniBaseCC!DR118-AdjBaseCC!AM$7))</f>
        <v>-4000</v>
      </c>
      <c r="BC116" s="600">
        <f>MAX(-(AdjBaseCC!$BU$1),(IniBaseCC!EE118-AN$9+IniBaseCC!DS118-AdjBaseCC!AN$7))</f>
        <v>-4000</v>
      </c>
      <c r="BD116" s="600">
        <f>MAX(-(AdjBaseCC!$BU$1),(IniBaseCC!EF118-AO$9+IniBaseCC!DT118-AdjBaseCC!AO$7))</f>
        <v>-4000</v>
      </c>
      <c r="BE116" s="601">
        <f>MAX(-(AdjBaseCC!$BU$1),(IniBaseCC!EG118-AP$9+IniBaseCC!DU118-AdjBaseCC!AP$7))</f>
        <v>-4000</v>
      </c>
      <c r="BF116" s="600">
        <f>MAX((AdjBaseCC!AF$7+AdjBaseCC!AF$9)*IniBaseCC!CJ118-IniBaseCC!AA118,0)</f>
        <v>0</v>
      </c>
      <c r="BG116" s="600">
        <f>MAX((AdjBaseCC!AG$7+AdjBaseCC!AG$9)*IniBaseCC!CK118-IniBaseCC!AB118,0)</f>
        <v>0</v>
      </c>
      <c r="BH116" s="600">
        <f>MAX((AdjBaseCC!AH$7+AdjBaseCC!AH$9)*IniBaseCC!CL118-IniBaseCC!AC118,0)</f>
        <v>0</v>
      </c>
      <c r="BI116" s="600">
        <f>MAX((AdjBaseCC!AI$7+AdjBaseCC!AI$9)*IniBaseCC!CM118-IniBaseCC!AD118,0)</f>
        <v>0</v>
      </c>
      <c r="BJ116" s="600">
        <f>MAX((AdjBaseCC!AJ$7+AdjBaseCC!AJ$9)*IniBaseCC!CN118-IniBaseCC!AE118,0)</f>
        <v>0</v>
      </c>
      <c r="BK116" s="600">
        <f>MAX((AdjBaseCC!AK$7+AdjBaseCC!AK$9)*IniBaseCC!CO118-IniBaseCC!AF118,0)</f>
        <v>0</v>
      </c>
      <c r="BL116" s="600">
        <f>MAX((AdjBaseCC!AL$7+AdjBaseCC!AL$9)*IniBaseCC!CP118-IniBaseCC!AG118,0)</f>
        <v>0</v>
      </c>
      <c r="BM116" s="600">
        <f>MAX((AdjBaseCC!AM$7+AdjBaseCC!AM$9)*IniBaseCC!CQ118-IniBaseCC!AH118,0)</f>
        <v>0</v>
      </c>
      <c r="BN116" s="603">
        <f>MAX((AdjBaseCC!AN$7+AdjBaseCC!AN$9)*IniBaseCC!CR118-IniBaseCC!AI118,0)</f>
        <v>0</v>
      </c>
      <c r="BO116" s="600">
        <f>MAX((AdjBaseCC!AO$7+AdjBaseCC!AO$9)*IniBaseCC!CS118-IniBaseCC!AJ118,0)</f>
        <v>0</v>
      </c>
      <c r="BP116" s="600">
        <f>MAX((AdjBaseCC!AP$7+AdjBaseCC!AP$9)*IniBaseCC!CT118-IniBaseCC!AK118,0)</f>
        <v>0</v>
      </c>
      <c r="BQ116" s="600">
        <f>MAX((AdjBaseCC!AQ$7+AdjBaseCC!AQ$9)*IniBaseCC!CU118-IniBaseCC!AL118,0)</f>
        <v>0</v>
      </c>
      <c r="BR116" s="603">
        <f>IFERROR(BF116/SUM(BF$5:BF$182)*BR$4/IniBaseCC!CK118,0)</f>
        <v>0</v>
      </c>
      <c r="BS116" s="600">
        <f>IFERROR(BG116/SUM(BG$5:BG$182)*BS$4/IniBaseCC!CL118,0)</f>
        <v>0</v>
      </c>
      <c r="BT116" s="600">
        <f>IFERROR(BH116/SUM(BH$5:BH$182)*BT$4/IniBaseCC!CM118,0)</f>
        <v>0</v>
      </c>
      <c r="BU116" s="600">
        <f>IFERROR(BI116/SUM(BI$5:BI$182)*BU$4/IniBaseCC!CN118,0)</f>
        <v>0</v>
      </c>
      <c r="BV116" s="600">
        <f>IFERROR(BJ116/SUM(BJ$5:BJ$182)*BV$4/IniBaseCC!CO118,0)</f>
        <v>0</v>
      </c>
      <c r="BW116" s="600">
        <f>IFERROR(BK116/SUM(BK$5:BK$182)*BW$4/IniBaseCC!CP118,0)</f>
        <v>0</v>
      </c>
      <c r="BX116" s="600">
        <f>IFERROR(BL116/SUM(BL$5:BL$182)*BX$4/IniBaseCC!CQ118,0)</f>
        <v>0</v>
      </c>
      <c r="BY116" s="603">
        <f>IFERROR(BM116/SUM(BM$5:BM$182)*BY$4/IniBaseCC!CR118,0)</f>
        <v>0</v>
      </c>
      <c r="BZ116" s="600">
        <f>IFERROR(BN116/SUM(BN$5:BN$182)*BZ$4/IniBaseCC!CS118,0)</f>
        <v>0</v>
      </c>
      <c r="CA116" s="600">
        <f>IFERROR(BO116/SUM(BO$5:BO$182)*CA$4/IniBaseCC!CT118,0)</f>
        <v>0</v>
      </c>
      <c r="CB116" s="600">
        <f>IFERROR(BP116/SUM(BP$5:BP$182)*CB$4/IniBaseCC!CU118,0)</f>
        <v>0</v>
      </c>
      <c r="CC116" s="603">
        <f>(IniBaseCC!CW118+AT116)*P116</f>
        <v>22189.930210503975</v>
      </c>
      <c r="CD116" s="600">
        <f>((IniBaseCC!CX118+AU116)-(BR116/Q116))*Q116</f>
        <v>18482.747728674651</v>
      </c>
      <c r="CE116" s="600">
        <f>((IniBaseCC!CY118+AV116)-(BS116/R116))*R116</f>
        <v>19761.390716954524</v>
      </c>
      <c r="CF116" s="600">
        <f>((IniBaseCC!CZ118+AW116)-(BT116/S116))*S116</f>
        <v>19841.420845735171</v>
      </c>
      <c r="CG116" s="600">
        <f>((IniBaseCC!DA118+AX116)-(BU116/T116))*T116</f>
        <v>20029.816748826437</v>
      </c>
      <c r="CH116" s="600">
        <f>((IniBaseCC!DB118+AY116)-(BV116/U116))*U116</f>
        <v>20988.082716241988</v>
      </c>
      <c r="CI116" s="600">
        <f>((IniBaseCC!DC118+AZ116)-(BW116/V116))*V116</f>
        <v>21173.700099751593</v>
      </c>
      <c r="CJ116" s="601">
        <f>((IniBaseCC!DD118+BA116)-(BX116/W116))*W116</f>
        <v>21599.619064236282</v>
      </c>
      <c r="CK116" s="600">
        <f>((IniBaseCC!DE118+BB116)-(BY116/Y116))*Y116</f>
        <v>21925.008924130205</v>
      </c>
      <c r="CL116" s="600">
        <f>((IniBaseCC!DF118+BC116)-(BZ116/Z116))*Z116</f>
        <v>22203.070709686297</v>
      </c>
      <c r="CM116" s="600">
        <f>((IniBaseCC!DG118+BD116)-(CA116/AA116))*AA116</f>
        <v>22638.39270236588</v>
      </c>
      <c r="CN116" s="601">
        <f>((IniBaseCC!DH118+BE116)-(CB116/AB116))*AB116</f>
        <v>22728.246459354628</v>
      </c>
      <c r="CO116" s="600">
        <f>CC116*IniBaseCC!CJ118</f>
        <v>0</v>
      </c>
      <c r="CP116" s="600">
        <f>IniBaseCC!CJ118*CD116</f>
        <v>0</v>
      </c>
      <c r="CQ116" s="600">
        <f>IniBaseCC!CK118*CE116</f>
        <v>0</v>
      </c>
      <c r="CR116" s="600">
        <f>IniBaseCC!CL118*CF116</f>
        <v>0</v>
      </c>
      <c r="CS116" s="600">
        <f>IniBaseCC!CM118*CG116</f>
        <v>0</v>
      </c>
      <c r="CT116" s="600">
        <f>IniBaseCC!CN118*CH116</f>
        <v>0</v>
      </c>
      <c r="CU116" s="600">
        <f>IniBaseCC!CO118*CI116</f>
        <v>0</v>
      </c>
      <c r="CV116" s="601">
        <f>IniBaseCC!CP118*CJ116</f>
        <v>0</v>
      </c>
      <c r="CW116" s="600">
        <f>IniBaseCC!CQ118*CK116</f>
        <v>0</v>
      </c>
      <c r="CX116" s="600">
        <f>IniBaseCC!CR118*CL116</f>
        <v>0</v>
      </c>
      <c r="CY116" s="600">
        <f>IniBaseCC!CS118*CM116</f>
        <v>0</v>
      </c>
      <c r="CZ116" s="600">
        <f>IniBaseCC!CT118*CN116</f>
        <v>0</v>
      </c>
      <c r="DA116" s="603">
        <f t="shared" si="27"/>
        <v>22189.930210503975</v>
      </c>
      <c r="DB116" s="600">
        <f t="shared" si="28"/>
        <v>18482.747728674651</v>
      </c>
      <c r="DC116" s="600">
        <f>IF(IniBaseCC!EI118&gt;IniBaseCC!EJ118,MIN((AdjBaseCC!DB116-(AdjBaseCC!$DG$1*(IniBaseCC!EI118-IniBaseCC!EJ118))),AdjBaseCC!CE116),MAX((AdjBaseCC!DB116-(AdjBaseCC!$DG$1*(IniBaseCC!EI118-IniBaseCC!EJ118))),AdjBaseCC!CE116))</f>
        <v>19761.390716954524</v>
      </c>
      <c r="DD116" s="600">
        <f>IF(IniBaseCC!EJ118&gt;IniBaseCC!EK118,MIN((AdjBaseCC!DC116-(AdjBaseCC!$DG$1*(IniBaseCC!EJ118-IniBaseCC!EK118))),AdjBaseCC!CF116),MAX((AdjBaseCC!DC116-(AdjBaseCC!$DG$1*(IniBaseCC!EJ118-IniBaseCC!EK118))),AdjBaseCC!CF116))</f>
        <v>19841.420845735171</v>
      </c>
      <c r="DE116" s="600">
        <f>IF(IniBaseCC!EK118&gt;IniBaseCC!EL118,MIN((AdjBaseCC!DD116-(AdjBaseCC!$DG$1*(IniBaseCC!EK118-IniBaseCC!EL118))),AdjBaseCC!CG116),MAX((AdjBaseCC!DD116-(AdjBaseCC!$DG$1*(IniBaseCC!EK118-IniBaseCC!EL118))),AdjBaseCC!CG116))</f>
        <v>20029.816748826437</v>
      </c>
      <c r="DF116" s="600">
        <f>IF(IniBaseCC!EL118&gt;IniBaseCC!EM118,MIN((AdjBaseCC!DE116-(AdjBaseCC!$DG$1*(IniBaseCC!EL118-IniBaseCC!EM118))),AdjBaseCC!CH116),MAX((AdjBaseCC!DE116-(AdjBaseCC!$DG$1*(IniBaseCC!EL118-IniBaseCC!EM118))),AdjBaseCC!CH116))</f>
        <v>20988.082716241988</v>
      </c>
      <c r="DG116" s="600">
        <f>IF(IniBaseCC!EM118&gt;IniBaseCC!EN118,MIN((AdjBaseCC!DF116-(AdjBaseCC!$DG$1*(IniBaseCC!EM118-IniBaseCC!EN118))),AdjBaseCC!CI116),MAX((AdjBaseCC!DF116-(AdjBaseCC!$DG$1*(IniBaseCC!EM118-IniBaseCC!EN118))),AdjBaseCC!CI116))</f>
        <v>21173.700099751593</v>
      </c>
      <c r="DH116" s="600">
        <f>IF(IniBaseCC!EN118&gt;IniBaseCC!EO118,MIN((AdjBaseCC!DG116-(AdjBaseCC!$DG$1*(IniBaseCC!EN118-IniBaseCC!EO118))),AdjBaseCC!CJ116),MAX((AdjBaseCC!DG116-(AdjBaseCC!$DG$1*(IniBaseCC!EN118-IniBaseCC!EO118))),AdjBaseCC!CJ116))</f>
        <v>21599.619064236282</v>
      </c>
      <c r="DI116" s="603">
        <f>IF(IniBaseCC!EO118&gt;IniBaseCC!EP118,MIN((AdjBaseCC!DH116-(AdjBaseCC!$DG$1*(IniBaseCC!EO118-IniBaseCC!EP118))),AdjBaseCC!CK116),MAX((AdjBaseCC!DH116-(AdjBaseCC!$DG$1*(IniBaseCC!EO118-IniBaseCC!EP118))),AdjBaseCC!CK116))</f>
        <v>21925.008924130205</v>
      </c>
      <c r="DJ116" s="600">
        <f>IF(IniBaseCC!EP118&gt;IniBaseCC!EQ118,MIN((AdjBaseCC!DI116-(AdjBaseCC!$DG$1*(IniBaseCC!EP118-IniBaseCC!EQ118))),AdjBaseCC!CL116),MAX((AdjBaseCC!DI116-(AdjBaseCC!$DG$1*(IniBaseCC!EP118-IniBaseCC!EQ118))),AdjBaseCC!CL116))</f>
        <v>22203.070709686297</v>
      </c>
      <c r="DK116" s="600">
        <f>IF(IniBaseCC!EQ118&gt;IniBaseCC!ER118,MIN((AdjBaseCC!DJ116-(AdjBaseCC!$DG$1*(IniBaseCC!EQ118-IniBaseCC!ER118))),AdjBaseCC!CM116),MAX((AdjBaseCC!DJ116-(AdjBaseCC!$DG$1*(IniBaseCC!EQ118-IniBaseCC!ER118))),AdjBaseCC!CM116))</f>
        <v>22638.39270236588</v>
      </c>
      <c r="DL116" s="600">
        <f>IF(IniBaseCC!ER118&gt;IniBaseCC!ES118,MIN((AdjBaseCC!DK116-(AdjBaseCC!$DG$1*(IniBaseCC!ER118-IniBaseCC!ES118))),AdjBaseCC!CN116),MAX((AdjBaseCC!DK116-(AdjBaseCC!$DG$1*(IniBaseCC!ER118-IniBaseCC!ES118))),AdjBaseCC!CN116))</f>
        <v>22728.246459354628</v>
      </c>
      <c r="DM116" s="603">
        <f>DA116*IniBaseCC!CJ118</f>
        <v>0</v>
      </c>
      <c r="DN116" s="600">
        <f>DB116*IniBaseCC!CJ118</f>
        <v>0</v>
      </c>
      <c r="DO116" s="600">
        <f>DC116*IniBaseCC!CK118</f>
        <v>0</v>
      </c>
      <c r="DP116" s="600">
        <f>DD116*IniBaseCC!CL118</f>
        <v>0</v>
      </c>
      <c r="DQ116" s="600">
        <f>DE116*IniBaseCC!CM118</f>
        <v>0</v>
      </c>
      <c r="DR116" s="600">
        <f>DF116*IniBaseCC!CN118</f>
        <v>0</v>
      </c>
      <c r="DS116" s="600">
        <f>DG116*IniBaseCC!CO118</f>
        <v>0</v>
      </c>
      <c r="DT116" s="600">
        <f>DH116*IniBaseCC!CP118</f>
        <v>0</v>
      </c>
      <c r="DU116" s="603">
        <f>DI116*IniBaseCC!CQ118</f>
        <v>0</v>
      </c>
      <c r="DV116" s="600">
        <f>DJ116*IniBaseCC!CR118</f>
        <v>0</v>
      </c>
      <c r="DW116" s="600">
        <f>DK116*IniBaseCC!CS118</f>
        <v>0</v>
      </c>
      <c r="DX116" s="601">
        <f>DL116*IniBaseCC!CT118</f>
        <v>0</v>
      </c>
      <c r="DZ116" s="60" t="s">
        <v>111</v>
      </c>
      <c r="EA116" s="68" t="str">
        <f t="shared" si="29"/>
        <v/>
      </c>
      <c r="EB116" s="373" t="str">
        <f>IFERROR(AdjBaseCC!CO116/IniBaseCC!AA118,"")</f>
        <v/>
      </c>
      <c r="EC116" s="373" t="str">
        <f>IFERROR(AdjBaseCC!CP116/IniBaseCC!AB118,"")</f>
        <v/>
      </c>
      <c r="ED116" s="373" t="str">
        <f>IFERROR(AdjBaseCC!CQ116/IniBaseCC!AC118,"")</f>
        <v/>
      </c>
      <c r="EE116" s="373" t="str">
        <f>IFERROR(AdjBaseCC!CR116/IniBaseCC!AD118,"")</f>
        <v/>
      </c>
      <c r="EF116" s="373" t="str">
        <f>IFERROR(AdjBaseCC!CS116/IniBaseCC!AE118,"")</f>
        <v/>
      </c>
      <c r="EG116" s="373" t="str">
        <f>IFERROR(AdjBaseCC!CT116/IniBaseCC!AF118,"")</f>
        <v/>
      </c>
      <c r="EH116" s="374" t="str">
        <f t="shared" si="30"/>
        <v/>
      </c>
      <c r="EI116" s="373" t="str">
        <f>IFERROR(CU116/IniBaseCC!AG118,"")</f>
        <v/>
      </c>
      <c r="EJ116" s="373" t="str">
        <f>IFERROR(CW116/IniBaseCC!AI118,"")</f>
        <v/>
      </c>
      <c r="EK116" s="373" t="str">
        <f>IFERROR(CX116/IniBaseCC!AJ118,"")</f>
        <v/>
      </c>
      <c r="EL116" s="373" t="str">
        <f>IFERROR(CY116/IniBaseCC!AK118,"")</f>
        <v/>
      </c>
      <c r="EM116" s="375" t="str">
        <f>IFERROR(CZ116/IniBaseCC!AL118,"")</f>
        <v/>
      </c>
      <c r="FH116" s="196"/>
    </row>
    <row r="117" spans="1:164" s="118" customFormat="1" x14ac:dyDescent="0.25">
      <c r="A117" s="107">
        <v>121</v>
      </c>
      <c r="B117" s="60" t="s">
        <v>112</v>
      </c>
      <c r="C117" s="157">
        <v>251.24800350000001</v>
      </c>
      <c r="D117" s="158">
        <v>237.47867880000001</v>
      </c>
      <c r="E117" s="158">
        <v>251.8404553</v>
      </c>
      <c r="F117" s="158">
        <v>242.2535264</v>
      </c>
      <c r="G117" s="158">
        <v>244.00413090000001</v>
      </c>
      <c r="H117" s="158">
        <v>226.6094281</v>
      </c>
      <c r="I117" s="158">
        <v>237.90683809999999</v>
      </c>
      <c r="J117" s="158">
        <v>241.67807459054256</v>
      </c>
      <c r="K117" s="158">
        <v>246.15722710231796</v>
      </c>
      <c r="L117" s="157">
        <f t="shared" si="31"/>
        <v>237.8576860670596</v>
      </c>
      <c r="M117" s="158">
        <f t="shared" si="31"/>
        <v>237.00308188507461</v>
      </c>
      <c r="N117" s="159">
        <f t="shared" si="31"/>
        <v>236.14847770308961</v>
      </c>
      <c r="O117" s="158"/>
      <c r="P117" s="564">
        <f>INDEX(EquitySolution!$V$13:$BT$173,ROW(113:113),(1+EquitySolution!$CB$12))</f>
        <v>0.83260010368129134</v>
      </c>
      <c r="Q117" s="69">
        <f>INDEX(EquitySolution!$V$13:$BT$173,ROW(113:113),(1+EquitySolution!$CB$12))</f>
        <v>0.83260010368129134</v>
      </c>
      <c r="R117" s="300">
        <f>INDEX(EquitySolution!$V$13:$BT$173,ROW(113:113),(1+EquitySolution!$CB$12)+2)</f>
        <v>0.87426257649933337</v>
      </c>
      <c r="S117" s="300">
        <f>INDEX(EquitySolution!$V$13:$BT$173,ROW(113:113),(1+EquitySolution!$CB$12)+3)</f>
        <v>0.88115345478295759</v>
      </c>
      <c r="T117" s="300">
        <f>INDEX(EquitySolution!$V$13:$BT$173,ROW(113:113),(1+EquitySolution!$CB$12)+4)</f>
        <v>0.87396608314677893</v>
      </c>
      <c r="U117" s="300">
        <f>INDEX(EquitySolution!$V$13:$BT$173,ROW(113:113),(1+EquitySolution!$CB$12)+5)</f>
        <v>0.87876387545707713</v>
      </c>
      <c r="V117" s="2">
        <f>INDEX(EquitySolution!$V$13:$BT$173,ROW(113:113),(1+EquitySolution!$CB$12)+6)</f>
        <v>0.87788778292566461</v>
      </c>
      <c r="W117" s="2">
        <f>INDEX(EquitySolution!$V$13:$BT$173,ROW(113:113),(1+EquitySolution!$CB$12)+6)</f>
        <v>0.87788778292566461</v>
      </c>
      <c r="X117" s="2">
        <f>INDEX(EquitySolution!$V$13:$BT$173,ROW(113:113),(1+EquitySolution!$CB$12)+6)</f>
        <v>0.87788778292566461</v>
      </c>
      <c r="Y117" s="567">
        <f>INDEX(EquitySolution!$V$13:$BT$173,ROW(113:113),(1+EquitySolution!$CB$12)+7)</f>
        <v>0.88659298687619792</v>
      </c>
      <c r="Z117" s="372">
        <f>INDEX(EquitySolution!$V$13:$BT$173,ROW(113:113),(1+EquitySolution!$CB$12)+8)</f>
        <v>0.88093918184753173</v>
      </c>
      <c r="AA117" s="372">
        <f>INDEX(EquitySolution!$V$13:$BT$173,ROW(113:113),(1+EquitySolution!$CB$12)+9)</f>
        <v>0.88405664593507183</v>
      </c>
      <c r="AB117" s="371">
        <f>INDEX(EquitySolution!$V$13:$BT$173,ROW(113:113),(1+EquitySolution!$CB$12)+10)</f>
        <v>0.87681026284487895</v>
      </c>
      <c r="AS117" s="60" t="s">
        <v>112</v>
      </c>
      <c r="AT117" s="600">
        <v>0</v>
      </c>
      <c r="AU117" s="600">
        <f>MAX(-(AdjBaseCC!$BU$1),(IniBaseCC!DW119-AF$9+IniBaseCC!DK119-AdjBaseCC!AF$7))</f>
        <v>2970.1422219097876</v>
      </c>
      <c r="AV117" s="600">
        <f>MAX(-(AdjBaseCC!$BU$1),(IniBaseCC!DX119-AG$9+IniBaseCC!DL119-AdjBaseCC!AG$7))</f>
        <v>5419.4654729307513</v>
      </c>
      <c r="AW117" s="600">
        <f>MAX(-(AdjBaseCC!$BU$1),(IniBaseCC!DY119-AH$9+IniBaseCC!DM119-AdjBaseCC!AH$7))</f>
        <v>5484.8091493059001</v>
      </c>
      <c r="AX117" s="600">
        <f>MAX(-(AdjBaseCC!$BU$1),(IniBaseCC!DZ119-AI$9+IniBaseCC!DN119-AdjBaseCC!AI$7))</f>
        <v>8915.2383127638477</v>
      </c>
      <c r="AY117" s="600">
        <f>MAX(-(AdjBaseCC!$BU$1),(IniBaseCC!EA119-AJ$9+IniBaseCC!DO119-AdjBaseCC!AJ$7))</f>
        <v>12952.428240849409</v>
      </c>
      <c r="AZ117" s="600">
        <f>MAX(-(AdjBaseCC!$BU$1),(IniBaseCC!EB119-AK$9+IniBaseCC!DP119-AdjBaseCC!AK$7))</f>
        <v>14474.537181871561</v>
      </c>
      <c r="BA117" s="601">
        <f>MAX(-(AdjBaseCC!$BU$1),(IniBaseCC!EC119-AL$9+IniBaseCC!DQ119-AdjBaseCC!AL$7))</f>
        <v>19144.783281293192</v>
      </c>
      <c r="BB117" s="600">
        <f>MAX(-(AdjBaseCC!$BU$1),(IniBaseCC!ED119-AM$9+IniBaseCC!DR119-AdjBaseCC!AM$7))</f>
        <v>12531.379338866147</v>
      </c>
      <c r="BC117" s="600">
        <f>MAX(-(AdjBaseCC!$BU$1),(IniBaseCC!EE119-AN$9+IniBaseCC!DS119-AdjBaseCC!AN$7))</f>
        <v>12646.355719832751</v>
      </c>
      <c r="BD117" s="600">
        <f>MAX(-(AdjBaseCC!$BU$1),(IniBaseCC!EF119-AO$9+IniBaseCC!DT119-AdjBaseCC!AO$7))</f>
        <v>12757.236504064624</v>
      </c>
      <c r="BE117" s="601">
        <f>MAX(-(AdjBaseCC!$BU$1),(IniBaseCC!EG119-AP$9+IniBaseCC!DU119-AdjBaseCC!AP$7))</f>
        <v>12864.236697290171</v>
      </c>
      <c r="BF117" s="600">
        <f>MAX((AdjBaseCC!AF$7+AdjBaseCC!AF$9)*IniBaseCC!CJ119-IniBaseCC!AA119,0)</f>
        <v>0</v>
      </c>
      <c r="BG117" s="600">
        <f>MAX((AdjBaseCC!AG$7+AdjBaseCC!AG$9)*IniBaseCC!CK119-IniBaseCC!AB119,0)</f>
        <v>0</v>
      </c>
      <c r="BH117" s="600">
        <f>MAX((AdjBaseCC!AH$7+AdjBaseCC!AH$9)*IniBaseCC!CL119-IniBaseCC!AC119,0)</f>
        <v>0</v>
      </c>
      <c r="BI117" s="600">
        <f>MAX((AdjBaseCC!AI$7+AdjBaseCC!AI$9)*IniBaseCC!CM119-IniBaseCC!AD119,0)</f>
        <v>0</v>
      </c>
      <c r="BJ117" s="600">
        <f>MAX((AdjBaseCC!AJ$7+AdjBaseCC!AJ$9)*IniBaseCC!CN119-IniBaseCC!AE119,0)</f>
        <v>0</v>
      </c>
      <c r="BK117" s="600">
        <f>MAX((AdjBaseCC!AK$7+AdjBaseCC!AK$9)*IniBaseCC!CO119-IniBaseCC!AF119,0)</f>
        <v>0</v>
      </c>
      <c r="BL117" s="600">
        <f>MAX((AdjBaseCC!AL$7+AdjBaseCC!AL$9)*IniBaseCC!CP119-IniBaseCC!AG119,0)</f>
        <v>0</v>
      </c>
      <c r="BM117" s="600">
        <f>MAX((AdjBaseCC!AM$7+AdjBaseCC!AM$9)*IniBaseCC!CQ119-IniBaseCC!AH119,0)</f>
        <v>0</v>
      </c>
      <c r="BN117" s="603">
        <f>MAX((AdjBaseCC!AN$7+AdjBaseCC!AN$9)*IniBaseCC!CR119-IniBaseCC!AI119,0)</f>
        <v>0</v>
      </c>
      <c r="BO117" s="600">
        <f>MAX((AdjBaseCC!AO$7+AdjBaseCC!AO$9)*IniBaseCC!CS119-IniBaseCC!AJ119,0)</f>
        <v>0</v>
      </c>
      <c r="BP117" s="600">
        <f>MAX((AdjBaseCC!AP$7+AdjBaseCC!AP$9)*IniBaseCC!CT119-IniBaseCC!AK119,0)</f>
        <v>0</v>
      </c>
      <c r="BQ117" s="600">
        <f>MAX((AdjBaseCC!AQ$7+AdjBaseCC!AQ$9)*IniBaseCC!CU119-IniBaseCC!AL119,0)</f>
        <v>0</v>
      </c>
      <c r="BR117" s="603">
        <f>IFERROR(BF117/SUM(BF$5:BF$182)*BR$4/IniBaseCC!CK119,0)</f>
        <v>0</v>
      </c>
      <c r="BS117" s="600">
        <f>IFERROR(BG117/SUM(BG$5:BG$182)*BS$4/IniBaseCC!CL119,0)</f>
        <v>0</v>
      </c>
      <c r="BT117" s="600">
        <f>IFERROR(BH117/SUM(BH$5:BH$182)*BT$4/IniBaseCC!CM119,0)</f>
        <v>0</v>
      </c>
      <c r="BU117" s="600">
        <f>IFERROR(BI117/SUM(BI$5:BI$182)*BU$4/IniBaseCC!CN119,0)</f>
        <v>0</v>
      </c>
      <c r="BV117" s="600">
        <f>IFERROR(BJ117/SUM(BJ$5:BJ$182)*BV$4/IniBaseCC!CO119,0)</f>
        <v>0</v>
      </c>
      <c r="BW117" s="600">
        <f>IFERROR(BK117/SUM(BK$5:BK$182)*BW$4/IniBaseCC!CP119,0)</f>
        <v>0</v>
      </c>
      <c r="BX117" s="600">
        <f>IFERROR(BL117/SUM(BL$5:BL$182)*BX$4/IniBaseCC!CQ119,0)</f>
        <v>0</v>
      </c>
      <c r="BY117" s="603">
        <f>IFERROR(BM117/SUM(BM$5:BM$182)*BY$4/IniBaseCC!CR119,0)</f>
        <v>0</v>
      </c>
      <c r="BZ117" s="600">
        <f>IFERROR(BN117/SUM(BN$5:BN$182)*BZ$4/IniBaseCC!CS119,0)</f>
        <v>0</v>
      </c>
      <c r="CA117" s="600">
        <f>IFERROR(BO117/SUM(BO$5:BO$182)*CA$4/IniBaseCC!CT119,0)</f>
        <v>0</v>
      </c>
      <c r="CB117" s="600">
        <f>IFERROR(BP117/SUM(BP$5:BP$182)*CB$4/IniBaseCC!CU119,0)</f>
        <v>0</v>
      </c>
      <c r="CC117" s="603">
        <f>(IniBaseCC!CW119+AT117)*P117</f>
        <v>19934.641237114927</v>
      </c>
      <c r="CD117" s="600">
        <f>((IniBaseCC!CX119+AU117)-(BR117/Q117))*Q117</f>
        <v>22407.581959025199</v>
      </c>
      <c r="CE117" s="600">
        <f>((IniBaseCC!CY119+AV117)-(BS117/R117))*R117</f>
        <v>26623.259878859681</v>
      </c>
      <c r="CF117" s="600">
        <f>((IniBaseCC!CZ119+AW117)-(BT117/S117))*S117</f>
        <v>26990.694686540803</v>
      </c>
      <c r="CG117" s="600">
        <f>((IniBaseCC!DA119+AX117)-(BU117/T117))*T117</f>
        <v>29843.897382153278</v>
      </c>
      <c r="CH117" s="600">
        <f>((IniBaseCC!DB119+AY117)-(BV117/U117))*U117</f>
        <v>34272.274773918696</v>
      </c>
      <c r="CI117" s="600">
        <f>((IniBaseCC!DC119+AZ117)-(BW117/V117))*V117</f>
        <v>35952.923916744388</v>
      </c>
      <c r="CJ117" s="601">
        <f>((IniBaseCC!DD119+BA117)-(BX117/W117))*W117</f>
        <v>40449.841738001713</v>
      </c>
      <c r="CK117" s="600">
        <f>((IniBaseCC!DE119+BB117)-(BY117/Y117))*Y117</f>
        <v>35182.110840967689</v>
      </c>
      <c r="CL117" s="600">
        <f>((IniBaseCC!DF119+BC117)-(BZ117/Z117))*Z117</f>
        <v>35387.934497711714</v>
      </c>
      <c r="CM117" s="600">
        <f>((IniBaseCC!DG119+BD117)-(CA117/AA117))*AA117</f>
        <v>35929.489782377488</v>
      </c>
      <c r="CN117" s="601">
        <f>((IniBaseCC!DH119+BE117)-(CB117/AB117))*AB117</f>
        <v>36033.446125674018</v>
      </c>
      <c r="CO117" s="600">
        <f>CC117*IniBaseCC!CJ119</f>
        <v>1355555.604123815</v>
      </c>
      <c r="CP117" s="600">
        <f>IniBaseCC!CJ119*CD117</f>
        <v>1523715.5732137135</v>
      </c>
      <c r="CQ117" s="600">
        <f>IniBaseCC!CK119*CE117</f>
        <v>1650642.1124893003</v>
      </c>
      <c r="CR117" s="600">
        <f>IniBaseCC!CL119*CF117</f>
        <v>1565460.2918193666</v>
      </c>
      <c r="CS117" s="600">
        <f>IniBaseCC!CM119*CG117</f>
        <v>1850321.6376935032</v>
      </c>
      <c r="CT117" s="600">
        <f>IniBaseCC!CN119*CH117</f>
        <v>2296242.4098525527</v>
      </c>
      <c r="CU117" s="600">
        <f>IniBaseCC!CO119*CI117</f>
        <v>2768375.1415893179</v>
      </c>
      <c r="CV117" s="601">
        <f>IniBaseCC!CP119*CJ117</f>
        <v>2750589.2381841163</v>
      </c>
      <c r="CW117" s="600">
        <f>IniBaseCC!CQ119*CK117</f>
        <v>2673840.4239135445</v>
      </c>
      <c r="CX117" s="600">
        <f>IniBaseCC!CR119*CL117</f>
        <v>2739153.6566374046</v>
      </c>
      <c r="CY117" s="600">
        <f>IniBaseCC!CS119*CM117</f>
        <v>2831502.751055792</v>
      </c>
      <c r="CZ117" s="600">
        <f>IniBaseCC!CT119*CN117</f>
        <v>2890271.937459467</v>
      </c>
      <c r="DA117" s="603">
        <f t="shared" si="27"/>
        <v>19934.641237114927</v>
      </c>
      <c r="DB117" s="600">
        <f t="shared" si="28"/>
        <v>22407.581959025199</v>
      </c>
      <c r="DC117" s="600">
        <f>IF(IniBaseCC!EI119&gt;IniBaseCC!EJ119,MIN((AdjBaseCC!DB117-(AdjBaseCC!$DG$1*(IniBaseCC!EI119-IniBaseCC!EJ119))),AdjBaseCC!CE117),MAX((AdjBaseCC!DB117-(AdjBaseCC!$DG$1*(IniBaseCC!EI119-IniBaseCC!EJ119))),AdjBaseCC!CE117))</f>
        <v>26623.259878859681</v>
      </c>
      <c r="DD117" s="600">
        <f>IF(IniBaseCC!EJ119&gt;IniBaseCC!EK119,MIN((AdjBaseCC!DC117-(AdjBaseCC!$DG$1*(IniBaseCC!EJ119-IniBaseCC!EK119))),AdjBaseCC!CF117),MAX((AdjBaseCC!DC117-(AdjBaseCC!$DG$1*(IniBaseCC!EJ119-IniBaseCC!EK119))),AdjBaseCC!CF117))</f>
        <v>26990.694686540803</v>
      </c>
      <c r="DE117" s="600">
        <f>IF(IniBaseCC!EK119&gt;IniBaseCC!EL119,MIN((AdjBaseCC!DD117-(AdjBaseCC!$DG$1*(IniBaseCC!EK119-IniBaseCC!EL119))),AdjBaseCC!CG117),MAX((AdjBaseCC!DD117-(AdjBaseCC!$DG$1*(IniBaseCC!EK119-IniBaseCC!EL119))),AdjBaseCC!CG117))</f>
        <v>29843.897382153278</v>
      </c>
      <c r="DF117" s="600">
        <f>IF(IniBaseCC!EL119&gt;IniBaseCC!EM119,MIN((AdjBaseCC!DE117-(AdjBaseCC!$DG$1*(IniBaseCC!EL119-IniBaseCC!EM119))),AdjBaseCC!CH117),MAX((AdjBaseCC!DE117-(AdjBaseCC!$DG$1*(IniBaseCC!EL119-IniBaseCC!EM119))),AdjBaseCC!CH117))</f>
        <v>34272.274773918696</v>
      </c>
      <c r="DG117" s="600">
        <f>IF(IniBaseCC!EM119&gt;IniBaseCC!EN119,MIN((AdjBaseCC!DF117-(AdjBaseCC!$DG$1*(IniBaseCC!EM119-IniBaseCC!EN119))),AdjBaseCC!CI117),MAX((AdjBaseCC!DF117-(AdjBaseCC!$DG$1*(IniBaseCC!EM119-IniBaseCC!EN119))),AdjBaseCC!CI117))</f>
        <v>35952.923916744388</v>
      </c>
      <c r="DH117" s="600">
        <f>IF(IniBaseCC!EN119&gt;IniBaseCC!EO119,MIN((AdjBaseCC!DG117-(AdjBaseCC!$DG$1*(IniBaseCC!EN119-IniBaseCC!EO119))),AdjBaseCC!CJ117),MAX((AdjBaseCC!DG117-(AdjBaseCC!$DG$1*(IniBaseCC!EN119-IniBaseCC!EO119))),AdjBaseCC!CJ117))</f>
        <v>40449.841738001713</v>
      </c>
      <c r="DI117" s="603">
        <f>IF(IniBaseCC!EO119&gt;IniBaseCC!EP119,MIN((AdjBaseCC!DH117-(AdjBaseCC!$DG$1*(IniBaseCC!EO119-IniBaseCC!EP119))),AdjBaseCC!CK117),MAX((AdjBaseCC!DH117-(AdjBaseCC!$DG$1*(IniBaseCC!EO119-IniBaseCC!EP119))),AdjBaseCC!CK117))</f>
        <v>35182.110840967689</v>
      </c>
      <c r="DJ117" s="600">
        <f>IF(IniBaseCC!EP119&gt;IniBaseCC!EQ119,MIN((AdjBaseCC!DI117-(AdjBaseCC!$DG$1*(IniBaseCC!EP119-IniBaseCC!EQ119))),AdjBaseCC!CL117),MAX((AdjBaseCC!DI117-(AdjBaseCC!$DG$1*(IniBaseCC!EP119-IniBaseCC!EQ119))),AdjBaseCC!CL117))</f>
        <v>35387.934497711714</v>
      </c>
      <c r="DK117" s="600">
        <f>IF(IniBaseCC!EQ119&gt;IniBaseCC!ER119,MIN((AdjBaseCC!DJ117-(AdjBaseCC!$DG$1*(IniBaseCC!EQ119-IniBaseCC!ER119))),AdjBaseCC!CM117),MAX((AdjBaseCC!DJ117-(AdjBaseCC!$DG$1*(IniBaseCC!EQ119-IniBaseCC!ER119))),AdjBaseCC!CM117))</f>
        <v>35929.489782377488</v>
      </c>
      <c r="DL117" s="600">
        <f>IF(IniBaseCC!ER119&gt;IniBaseCC!ES119,MIN((AdjBaseCC!DK117-(AdjBaseCC!$DG$1*(IniBaseCC!ER119-IniBaseCC!ES119))),AdjBaseCC!CN117),MAX((AdjBaseCC!DK117-(AdjBaseCC!$DG$1*(IniBaseCC!ER119-IniBaseCC!ES119))),AdjBaseCC!CN117))</f>
        <v>36033.446125674018</v>
      </c>
      <c r="DM117" s="603">
        <f>DA117*IniBaseCC!CJ119</f>
        <v>1355555.604123815</v>
      </c>
      <c r="DN117" s="600">
        <f>DB117*IniBaseCC!CJ119</f>
        <v>1523715.5732137135</v>
      </c>
      <c r="DO117" s="600">
        <f>DC117*IniBaseCC!CK119</f>
        <v>1650642.1124893003</v>
      </c>
      <c r="DP117" s="600">
        <f>DD117*IniBaseCC!CL119</f>
        <v>1565460.2918193666</v>
      </c>
      <c r="DQ117" s="600">
        <f>DE117*IniBaseCC!CM119</f>
        <v>1850321.6376935032</v>
      </c>
      <c r="DR117" s="600">
        <f>DF117*IniBaseCC!CN119</f>
        <v>2296242.4098525527</v>
      </c>
      <c r="DS117" s="600">
        <f>DG117*IniBaseCC!CO119</f>
        <v>2768375.1415893179</v>
      </c>
      <c r="DT117" s="600">
        <f>DH117*IniBaseCC!CP119</f>
        <v>2750589.2381841163</v>
      </c>
      <c r="DU117" s="603">
        <f>DI117*IniBaseCC!CQ119</f>
        <v>2673840.4239135445</v>
      </c>
      <c r="DV117" s="600">
        <f>DJ117*IniBaseCC!CR119</f>
        <v>2739153.6566374046</v>
      </c>
      <c r="DW117" s="600">
        <f>DK117*IniBaseCC!CS119</f>
        <v>2831502.751055792</v>
      </c>
      <c r="DX117" s="601">
        <f>DL117*IniBaseCC!CT119</f>
        <v>2890271.937459467</v>
      </c>
      <c r="DZ117" s="60" t="s">
        <v>112</v>
      </c>
      <c r="EA117" s="68">
        <f t="shared" si="29"/>
        <v>0.76572765567542012</v>
      </c>
      <c r="EB117" s="373">
        <f>IFERROR(AdjBaseCC!CO117/IniBaseCC!AA119,"")</f>
        <v>0.71947993851833814</v>
      </c>
      <c r="EC117" s="373">
        <f>IFERROR(AdjBaseCC!CP117/IniBaseCC!AB119,"")</f>
        <v>0.7860833018017841</v>
      </c>
      <c r="ED117" s="373">
        <f>IFERROR(AdjBaseCC!CQ117/IniBaseCC!AC119,"")</f>
        <v>0.90540603045001489</v>
      </c>
      <c r="EE117" s="373">
        <f>IFERROR(AdjBaseCC!CR117/IniBaseCC!AD119,"")</f>
        <v>0.72382223520836786</v>
      </c>
      <c r="EF117" s="373">
        <f>IFERROR(AdjBaseCC!CS117/IniBaseCC!AE119,"")</f>
        <v>0.69572472051523682</v>
      </c>
      <c r="EG117" s="373">
        <f>IFERROR(AdjBaseCC!CT117/IniBaseCC!AF119,"")</f>
        <v>0.71760199040169681</v>
      </c>
      <c r="EH117" s="374">
        <f t="shared" si="30"/>
        <v>0.85407203558749989</v>
      </c>
      <c r="EI117" s="373">
        <f>IFERROR(CU117/IniBaseCC!AG119,"")</f>
        <v>0.87341163997390148</v>
      </c>
      <c r="EJ117" s="373">
        <f>IFERROR(CW117/IniBaseCC!AI119,"")</f>
        <v>0.85104514059544256</v>
      </c>
      <c r="EK117" s="373">
        <f>IFERROR(CX117/IniBaseCC!AJ119,"")</f>
        <v>0.84735180142370425</v>
      </c>
      <c r="EL117" s="373">
        <f>IFERROR(CY117/IniBaseCC!AK119,"")</f>
        <v>0.85199527266357844</v>
      </c>
      <c r="EM117" s="375">
        <f>IFERROR(CZ117/IniBaseCC!AL119,"")</f>
        <v>0.8465563232808726</v>
      </c>
      <c r="FH117" s="196"/>
    </row>
    <row r="118" spans="1:164" s="118" customFormat="1" x14ac:dyDescent="0.25">
      <c r="A118" s="107">
        <v>122</v>
      </c>
      <c r="B118" s="60" t="s">
        <v>113</v>
      </c>
      <c r="C118" s="157">
        <v>154.0397035</v>
      </c>
      <c r="D118" s="158">
        <v>159.9522126</v>
      </c>
      <c r="E118" s="158">
        <v>158.1536203</v>
      </c>
      <c r="F118" s="158">
        <v>143.74010250000001</v>
      </c>
      <c r="G118" s="158">
        <v>145.44753900000001</v>
      </c>
      <c r="H118" s="158">
        <v>133.56731239999999</v>
      </c>
      <c r="I118" s="158">
        <v>138.99923759999999</v>
      </c>
      <c r="J118" s="158">
        <v>129.0615270536816</v>
      </c>
      <c r="K118" s="158">
        <v>134.15121761264425</v>
      </c>
      <c r="L118" s="157">
        <f t="shared" si="31"/>
        <v>125.73131175556045</v>
      </c>
      <c r="M118" s="158">
        <f t="shared" si="31"/>
        <v>122.05285249408735</v>
      </c>
      <c r="N118" s="159">
        <f t="shared" si="31"/>
        <v>118.37439323261424</v>
      </c>
      <c r="O118" s="158"/>
      <c r="P118" s="564">
        <f>INDEX(EquitySolution!$V$13:$BT$173,ROW(114:114),(1+EquitySolution!$CB$12))</f>
        <v>0.91037189493489956</v>
      </c>
      <c r="Q118" s="69">
        <f>INDEX(EquitySolution!$V$13:$BT$173,ROW(114:114),(1+EquitySolution!$CB$12))</f>
        <v>0.91037189493489956</v>
      </c>
      <c r="R118" s="300">
        <f>INDEX(EquitySolution!$V$13:$BT$173,ROW(114:114),(1+EquitySolution!$CB$12)+2)</f>
        <v>0.92291060957665838</v>
      </c>
      <c r="S118" s="300">
        <f>INDEX(EquitySolution!$V$13:$BT$173,ROW(114:114),(1+EquitySolution!$CB$12)+3)</f>
        <v>0.91995168592233267</v>
      </c>
      <c r="T118" s="300">
        <f>INDEX(EquitySolution!$V$13:$BT$173,ROW(114:114),(1+EquitySolution!$CB$12)+4)</f>
        <v>0.92085179401704287</v>
      </c>
      <c r="U118" s="300">
        <f>INDEX(EquitySolution!$V$13:$BT$173,ROW(114:114),(1+EquitySolution!$CB$12)+5)</f>
        <v>0.92806505966097463</v>
      </c>
      <c r="V118" s="2">
        <f>INDEX(EquitySolution!$V$13:$BT$173,ROW(114:114),(1+EquitySolution!$CB$12)+6)</f>
        <v>0.92721057061704082</v>
      </c>
      <c r="W118" s="2">
        <f>INDEX(EquitySolution!$V$13:$BT$173,ROW(114:114),(1+EquitySolution!$CB$12)+6)</f>
        <v>0.92721057061704082</v>
      </c>
      <c r="X118" s="2">
        <f>INDEX(EquitySolution!$V$13:$BT$173,ROW(114:114),(1+EquitySolution!$CB$12)+6)</f>
        <v>0.92721057061704082</v>
      </c>
      <c r="Y118" s="567">
        <f>INDEX(EquitySolution!$V$13:$BT$173,ROW(114:114),(1+EquitySolution!$CB$12)+7)</f>
        <v>0.9331560470486101</v>
      </c>
      <c r="Z118" s="372">
        <f>INDEX(EquitySolution!$V$13:$BT$173,ROW(114:114),(1+EquitySolution!$CB$12)+8)</f>
        <v>0.93043763229592791</v>
      </c>
      <c r="AA118" s="372">
        <f>INDEX(EquitySolution!$V$13:$BT$173,ROW(114:114),(1+EquitySolution!$CB$12)+9)</f>
        <v>0.93399028087842151</v>
      </c>
      <c r="AB118" s="371">
        <f>INDEX(EquitySolution!$V$13:$BT$173,ROW(114:114),(1+EquitySolution!$CB$12)+10)</f>
        <v>0.93286383084794888</v>
      </c>
      <c r="AS118" s="60" t="s">
        <v>113</v>
      </c>
      <c r="AT118" s="600">
        <v>0</v>
      </c>
      <c r="AU118" s="600">
        <f>MAX(-(AdjBaseCC!$BU$1),(IniBaseCC!DW120-AF$9+IniBaseCC!DK120-AdjBaseCC!AF$7))</f>
        <v>4358.8049353822735</v>
      </c>
      <c r="AV118" s="600">
        <f>MAX(-(AdjBaseCC!$BU$1),(IniBaseCC!DX120-AG$9+IniBaseCC!DL120-AdjBaseCC!AG$7))</f>
        <v>4118.1728462026422</v>
      </c>
      <c r="AW118" s="600">
        <f>MAX(-(AdjBaseCC!$BU$1),(IniBaseCC!DY120-AH$9+IniBaseCC!DM120-AdjBaseCC!AH$7))</f>
        <v>6082.3694941334888</v>
      </c>
      <c r="AX118" s="600">
        <f>MAX(-(AdjBaseCC!$BU$1),(IniBaseCC!DZ120-AI$9+IniBaseCC!DN120-AdjBaseCC!AI$7))</f>
        <v>3141.0387735933423</v>
      </c>
      <c r="AY118" s="600">
        <f>MAX(-(AdjBaseCC!$BU$1),(IniBaseCC!EA120-AJ$9+IniBaseCC!DO120-AdjBaseCC!AJ$7))</f>
        <v>6437.6318999731466</v>
      </c>
      <c r="AZ118" s="600">
        <f>MAX(-(AdjBaseCC!$BU$1),(IniBaseCC!EB120-AK$9+IniBaseCC!DP120-AdjBaseCC!AK$7))</f>
        <v>5329.2401039494835</v>
      </c>
      <c r="BA118" s="601">
        <f>MAX(-(AdjBaseCC!$BU$1),(IniBaseCC!EC120-AL$9+IniBaseCC!DQ120-AdjBaseCC!AL$7))</f>
        <v>13951.428239276385</v>
      </c>
      <c r="BB118" s="600">
        <f>MAX(-(AdjBaseCC!$BU$1),(IniBaseCC!ED120-AM$9+IniBaseCC!DR120-AdjBaseCC!AM$7))</f>
        <v>17746.064524051329</v>
      </c>
      <c r="BC118" s="600">
        <f>MAX(-(AdjBaseCC!$BU$1),(IniBaseCC!EE120-AN$9+IniBaseCC!DS120-AdjBaseCC!AN$7))</f>
        <v>17881.661621871179</v>
      </c>
      <c r="BD118" s="600">
        <f>MAX(-(AdjBaseCC!$BU$1),(IniBaseCC!EF120-AO$9+IniBaseCC!DT120-AdjBaseCC!AO$7))</f>
        <v>18012.428588264032</v>
      </c>
      <c r="BE118" s="601">
        <f>MAX(-(AdjBaseCC!$BU$1),(IniBaseCC!EG120-AP$9+IniBaseCC!DU120-AdjBaseCC!AP$7))</f>
        <v>18138.618989680144</v>
      </c>
      <c r="BF118" s="600">
        <f>MAX((AdjBaseCC!AF$7+AdjBaseCC!AF$9)*IniBaseCC!CJ120-IniBaseCC!AA120,0)</f>
        <v>0</v>
      </c>
      <c r="BG118" s="600">
        <f>MAX((AdjBaseCC!AG$7+AdjBaseCC!AG$9)*IniBaseCC!CK120-IniBaseCC!AB120,0)</f>
        <v>0</v>
      </c>
      <c r="BH118" s="600">
        <f>MAX((AdjBaseCC!AH$7+AdjBaseCC!AH$9)*IniBaseCC!CL120-IniBaseCC!AC120,0)</f>
        <v>0</v>
      </c>
      <c r="BI118" s="600">
        <f>MAX((AdjBaseCC!AI$7+AdjBaseCC!AI$9)*IniBaseCC!CM120-IniBaseCC!AD120,0)</f>
        <v>0</v>
      </c>
      <c r="BJ118" s="600">
        <f>MAX((AdjBaseCC!AJ$7+AdjBaseCC!AJ$9)*IniBaseCC!CN120-IniBaseCC!AE120,0)</f>
        <v>0</v>
      </c>
      <c r="BK118" s="600">
        <f>MAX((AdjBaseCC!AK$7+AdjBaseCC!AK$9)*IniBaseCC!CO120-IniBaseCC!AF120,0)</f>
        <v>0</v>
      </c>
      <c r="BL118" s="600">
        <f>MAX((AdjBaseCC!AL$7+AdjBaseCC!AL$9)*IniBaseCC!CP120-IniBaseCC!AG120,0)</f>
        <v>0</v>
      </c>
      <c r="BM118" s="600">
        <f>MAX((AdjBaseCC!AM$7+AdjBaseCC!AM$9)*IniBaseCC!CQ120-IniBaseCC!AH120,0)</f>
        <v>0</v>
      </c>
      <c r="BN118" s="603">
        <f>MAX((AdjBaseCC!AN$7+AdjBaseCC!AN$9)*IniBaseCC!CR120-IniBaseCC!AI120,0)</f>
        <v>0</v>
      </c>
      <c r="BO118" s="600">
        <f>MAX((AdjBaseCC!AO$7+AdjBaseCC!AO$9)*IniBaseCC!CS120-IniBaseCC!AJ120,0)</f>
        <v>0</v>
      </c>
      <c r="BP118" s="600">
        <f>MAX((AdjBaseCC!AP$7+AdjBaseCC!AP$9)*IniBaseCC!CT120-IniBaseCC!AK120,0)</f>
        <v>0</v>
      </c>
      <c r="BQ118" s="600">
        <f>MAX((AdjBaseCC!AQ$7+AdjBaseCC!AQ$9)*IniBaseCC!CU120-IniBaseCC!AL120,0)</f>
        <v>0</v>
      </c>
      <c r="BR118" s="603">
        <f>IFERROR(BF118/SUM(BF$5:BF$182)*BR$4/IniBaseCC!CK120,0)</f>
        <v>0</v>
      </c>
      <c r="BS118" s="600">
        <f>IFERROR(BG118/SUM(BG$5:BG$182)*BS$4/IniBaseCC!CL120,0)</f>
        <v>0</v>
      </c>
      <c r="BT118" s="600">
        <f>IFERROR(BH118/SUM(BH$5:BH$182)*BT$4/IniBaseCC!CM120,0)</f>
        <v>0</v>
      </c>
      <c r="BU118" s="600">
        <f>IFERROR(BI118/SUM(BI$5:BI$182)*BU$4/IniBaseCC!CN120,0)</f>
        <v>0</v>
      </c>
      <c r="BV118" s="600">
        <f>IFERROR(BJ118/SUM(BJ$5:BJ$182)*BV$4/IniBaseCC!CO120,0)</f>
        <v>0</v>
      </c>
      <c r="BW118" s="600">
        <f>IFERROR(BK118/SUM(BK$5:BK$182)*BW$4/IniBaseCC!CP120,0)</f>
        <v>0</v>
      </c>
      <c r="BX118" s="600">
        <f>IFERROR(BL118/SUM(BL$5:BL$182)*BX$4/IniBaseCC!CQ120,0)</f>
        <v>0</v>
      </c>
      <c r="BY118" s="603">
        <f>IFERROR(BM118/SUM(BM$5:BM$182)*BY$4/IniBaseCC!CR120,0)</f>
        <v>0</v>
      </c>
      <c r="BZ118" s="600">
        <f>IFERROR(BN118/SUM(BN$5:BN$182)*BZ$4/IniBaseCC!CS120,0)</f>
        <v>0</v>
      </c>
      <c r="CA118" s="600">
        <f>IFERROR(BO118/SUM(BO$5:BO$182)*CA$4/IniBaseCC!CT120,0)</f>
        <v>0</v>
      </c>
      <c r="CB118" s="600">
        <f>IFERROR(BP118/SUM(BP$5:BP$182)*CB$4/IniBaseCC!CU120,0)</f>
        <v>0</v>
      </c>
      <c r="CC118" s="603">
        <f>(IniBaseCC!CW120+AT118)*P118</f>
        <v>21796.702928140043</v>
      </c>
      <c r="CD118" s="600">
        <f>((IniBaseCC!CX120+AU118)-(BR118/Q118))*Q118</f>
        <v>25764.836436815596</v>
      </c>
      <c r="CE118" s="600">
        <f>((IniBaseCC!CY120+AV118)-(BS118/R118))*R118</f>
        <v>26903.72502439973</v>
      </c>
      <c r="CF118" s="600">
        <f>((IniBaseCC!CZ120+AW118)-(BT118/S118))*S118</f>
        <v>28728.853615206201</v>
      </c>
      <c r="CG118" s="600">
        <f>((IniBaseCC!DA120+AX118)-(BU118/T118))*T118</f>
        <v>26127.752729956093</v>
      </c>
      <c r="CH118" s="600">
        <f>((IniBaseCC!DB120+AY118)-(BV118/U118))*U118</f>
        <v>30148.893236193402</v>
      </c>
      <c r="CI118" s="600">
        <f>((IniBaseCC!DC120+AZ118)-(BW118/V118))*V118</f>
        <v>29493.268053500524</v>
      </c>
      <c r="CJ118" s="601">
        <f>((IniBaseCC!DD120+BA118)-(BX118/W118))*W118</f>
        <v>37907.120782005295</v>
      </c>
      <c r="CK118" s="600">
        <f>((IniBaseCC!DE120+BB118)-(BY118/Y118))*Y118</f>
        <v>41895.9584316279</v>
      </c>
      <c r="CL118" s="600">
        <f>((IniBaseCC!DF120+BC118)-(BZ118/Z118))*Z118</f>
        <v>42247.447017970662</v>
      </c>
      <c r="CM118" s="600">
        <f>((IniBaseCC!DG120+BD118)-(CA118/AA118))*AA118</f>
        <v>42867.171676703423</v>
      </c>
      <c r="CN118" s="601">
        <f>((IniBaseCC!DH120+BE118)-(CB118/AB118))*AB118</f>
        <v>43257.307323383837</v>
      </c>
      <c r="CO118" s="600">
        <f>CC118*IniBaseCC!CJ120</f>
        <v>675697.79077234131</v>
      </c>
      <c r="CP118" s="600">
        <f>IniBaseCC!CJ120*CD118</f>
        <v>798709.92954128352</v>
      </c>
      <c r="CQ118" s="600">
        <f>IniBaseCC!CK120*CE118</f>
        <v>753304.30068319244</v>
      </c>
      <c r="CR118" s="600">
        <f>IniBaseCC!CL120*CF118</f>
        <v>804407.90122577362</v>
      </c>
      <c r="CS118" s="600">
        <f>IniBaseCC!CM120*CG118</f>
        <v>914471.34554846329</v>
      </c>
      <c r="CT118" s="600">
        <f>IniBaseCC!CN120*CH118</f>
        <v>934615.69032199541</v>
      </c>
      <c r="CU118" s="600">
        <f>IniBaseCC!CO120*CI118</f>
        <v>943784.57771201676</v>
      </c>
      <c r="CV118" s="601">
        <f>IniBaseCC!CP120*CJ118</f>
        <v>1061399.3818961482</v>
      </c>
      <c r="CW118" s="600">
        <f>IniBaseCC!CQ120*CK118</f>
        <v>1131190.8776539534</v>
      </c>
      <c r="CX118" s="600">
        <f>IniBaseCC!CR120*CL118</f>
        <v>1161747.702878606</v>
      </c>
      <c r="CY118" s="600">
        <f>IniBaseCC!CS120*CM118</f>
        <v>1200164.9518152012</v>
      </c>
      <c r="CZ118" s="600">
        <f>IniBaseCC!CT120*CN118</f>
        <v>1232657.8944152051</v>
      </c>
      <c r="DA118" s="603">
        <f t="shared" si="27"/>
        <v>21796.702928140043</v>
      </c>
      <c r="DB118" s="600">
        <f t="shared" si="28"/>
        <v>25764.836436815596</v>
      </c>
      <c r="DC118" s="600">
        <f>IF(IniBaseCC!EI120&gt;IniBaseCC!EJ120,MIN((AdjBaseCC!DB118-(AdjBaseCC!$DG$1*(IniBaseCC!EI120-IniBaseCC!EJ120))),AdjBaseCC!CE118),MAX((AdjBaseCC!DB118-(AdjBaseCC!$DG$1*(IniBaseCC!EI120-IniBaseCC!EJ120))),AdjBaseCC!CE118))</f>
        <v>26903.72502439973</v>
      </c>
      <c r="DD118" s="600">
        <f>IF(IniBaseCC!EJ120&gt;IniBaseCC!EK120,MIN((AdjBaseCC!DC118-(AdjBaseCC!$DG$1*(IniBaseCC!EJ120-IniBaseCC!EK120))),AdjBaseCC!CF118),MAX((AdjBaseCC!DC118-(AdjBaseCC!$DG$1*(IniBaseCC!EJ120-IniBaseCC!EK120))),AdjBaseCC!CF118))</f>
        <v>28728.853615206201</v>
      </c>
      <c r="DE118" s="600">
        <f>IF(IniBaseCC!EK120&gt;IniBaseCC!EL120,MIN((AdjBaseCC!DD118-(AdjBaseCC!$DG$1*(IniBaseCC!EK120-IniBaseCC!EL120))),AdjBaseCC!CG118),MAX((AdjBaseCC!DD118-(AdjBaseCC!$DG$1*(IniBaseCC!EK120-IniBaseCC!EL120))),AdjBaseCC!CG118))</f>
        <v>26127.752729956093</v>
      </c>
      <c r="DF118" s="600">
        <f>IF(IniBaseCC!EL120&gt;IniBaseCC!EM120,MIN((AdjBaseCC!DE118-(AdjBaseCC!$DG$1*(IniBaseCC!EL120-IniBaseCC!EM120))),AdjBaseCC!CH118),MAX((AdjBaseCC!DE118-(AdjBaseCC!$DG$1*(IniBaseCC!EL120-IniBaseCC!EM120))),AdjBaseCC!CH118))</f>
        <v>30148.893236193402</v>
      </c>
      <c r="DG118" s="600">
        <f>IF(IniBaseCC!EM120&gt;IniBaseCC!EN120,MIN((AdjBaseCC!DF118-(AdjBaseCC!$DG$1*(IniBaseCC!EM120-IniBaseCC!EN120))),AdjBaseCC!CI118),MAX((AdjBaseCC!DF118-(AdjBaseCC!$DG$1*(IniBaseCC!EM120-IniBaseCC!EN120))),AdjBaseCC!CI118))</f>
        <v>29493.268053500524</v>
      </c>
      <c r="DH118" s="600">
        <f>IF(IniBaseCC!EN120&gt;IniBaseCC!EO120,MIN((AdjBaseCC!DG118-(AdjBaseCC!$DG$1*(IniBaseCC!EN120-IniBaseCC!EO120))),AdjBaseCC!CJ118),MAX((AdjBaseCC!DG118-(AdjBaseCC!$DG$1*(IniBaseCC!EN120-IniBaseCC!EO120))),AdjBaseCC!CJ118))</f>
        <v>37907.120782005295</v>
      </c>
      <c r="DI118" s="603">
        <f>IF(IniBaseCC!EO120&gt;IniBaseCC!EP120,MIN((AdjBaseCC!DH118-(AdjBaseCC!$DG$1*(IniBaseCC!EO120-IniBaseCC!EP120))),AdjBaseCC!CK118),MAX((AdjBaseCC!DH118-(AdjBaseCC!$DG$1*(IniBaseCC!EO120-IniBaseCC!EP120))),AdjBaseCC!CK118))</f>
        <v>41895.9584316279</v>
      </c>
      <c r="DJ118" s="600">
        <f>IF(IniBaseCC!EP120&gt;IniBaseCC!EQ120,MIN((AdjBaseCC!DI118-(AdjBaseCC!$DG$1*(IniBaseCC!EP120-IniBaseCC!EQ120))),AdjBaseCC!CL118),MAX((AdjBaseCC!DI118-(AdjBaseCC!$DG$1*(IniBaseCC!EP120-IniBaseCC!EQ120))),AdjBaseCC!CL118))</f>
        <v>42247.447017970662</v>
      </c>
      <c r="DK118" s="600">
        <f>IF(IniBaseCC!EQ120&gt;IniBaseCC!ER120,MIN((AdjBaseCC!DJ118-(AdjBaseCC!$DG$1*(IniBaseCC!EQ120-IniBaseCC!ER120))),AdjBaseCC!CM118),MAX((AdjBaseCC!DJ118-(AdjBaseCC!$DG$1*(IniBaseCC!EQ120-IniBaseCC!ER120))),AdjBaseCC!CM118))</f>
        <v>42867.171676703423</v>
      </c>
      <c r="DL118" s="600">
        <f>IF(IniBaseCC!ER120&gt;IniBaseCC!ES120,MIN((AdjBaseCC!DK118-(AdjBaseCC!$DG$1*(IniBaseCC!ER120-IniBaseCC!ES120))),AdjBaseCC!CN118),MAX((AdjBaseCC!DK118-(AdjBaseCC!$DG$1*(IniBaseCC!ER120-IniBaseCC!ES120))),AdjBaseCC!CN118))</f>
        <v>43257.307323383837</v>
      </c>
      <c r="DM118" s="603">
        <f>DA118*IniBaseCC!CJ120</f>
        <v>675697.79077234131</v>
      </c>
      <c r="DN118" s="600">
        <f>DB118*IniBaseCC!CJ120</f>
        <v>798709.92954128352</v>
      </c>
      <c r="DO118" s="600">
        <f>DC118*IniBaseCC!CK120</f>
        <v>753304.30068319244</v>
      </c>
      <c r="DP118" s="600">
        <f>DD118*IniBaseCC!CL120</f>
        <v>804407.90122577362</v>
      </c>
      <c r="DQ118" s="600">
        <f>DE118*IniBaseCC!CM120</f>
        <v>914471.34554846329</v>
      </c>
      <c r="DR118" s="600">
        <f>DF118*IniBaseCC!CN120</f>
        <v>934615.69032199541</v>
      </c>
      <c r="DS118" s="600">
        <f>DG118*IniBaseCC!CO120</f>
        <v>943784.57771201676</v>
      </c>
      <c r="DT118" s="600">
        <f>DH118*IniBaseCC!CP120</f>
        <v>1061399.3818961482</v>
      </c>
      <c r="DU118" s="603">
        <f>DI118*IniBaseCC!CQ120</f>
        <v>1131190.8776539534</v>
      </c>
      <c r="DV118" s="600">
        <f>DJ118*IniBaseCC!CR120</f>
        <v>1161747.702878606</v>
      </c>
      <c r="DW118" s="600">
        <f>DK118*IniBaseCC!CS120</f>
        <v>1200164.9518152012</v>
      </c>
      <c r="DX118" s="601">
        <f>DL118*IniBaseCC!CT120</f>
        <v>1232657.8944152051</v>
      </c>
      <c r="DZ118" s="60" t="s">
        <v>113</v>
      </c>
      <c r="EA118" s="68">
        <f t="shared" si="29"/>
        <v>0.87434073134387502</v>
      </c>
      <c r="EB118" s="373">
        <f>IFERROR(AdjBaseCC!CO118/IniBaseCC!AA120,"")</f>
        <v>0.74913887083586439</v>
      </c>
      <c r="EC118" s="373">
        <f>IFERROR(AdjBaseCC!CP118/IniBaseCC!AB120,"")</f>
        <v>0.95203065906031026</v>
      </c>
      <c r="ED118" s="373">
        <f>IFERROR(AdjBaseCC!CQ118/IniBaseCC!AC120,"")</f>
        <v>0.83994739424137277</v>
      </c>
      <c r="EE118" s="373">
        <f>IFERROR(AdjBaseCC!CR118/IniBaseCC!AD120,"")</f>
        <v>0.78954782167404636</v>
      </c>
      <c r="EF118" s="373">
        <f>IFERROR(AdjBaseCC!CS118/IniBaseCC!AE120,"")</f>
        <v>0.88905849745714816</v>
      </c>
      <c r="EG118" s="373">
        <f>IFERROR(AdjBaseCC!CT118/IniBaseCC!AF120,"")</f>
        <v>0.90111928428649768</v>
      </c>
      <c r="EH118" s="374">
        <f t="shared" si="30"/>
        <v>0.8824080034713786</v>
      </c>
      <c r="EI118" s="373">
        <f>IFERROR(CU118/IniBaseCC!AG120,"")</f>
        <v>0.81380382998656298</v>
      </c>
      <c r="EJ118" s="373">
        <f>IFERROR(CW118/IniBaseCC!AI120,"")</f>
        <v>0.89767021594333618</v>
      </c>
      <c r="EK118" s="373">
        <f>IFERROR(CX118/IniBaseCC!AJ120,"")</f>
        <v>0.8967170370708587</v>
      </c>
      <c r="EL118" s="373">
        <f>IFERROR(CY118/IniBaseCC!AK120,"")</f>
        <v>0.90172035936605255</v>
      </c>
      <c r="EM118" s="375">
        <f>IFERROR(CZ118/IniBaseCC!AL120,"")</f>
        <v>0.90212857499008248</v>
      </c>
      <c r="FH118" s="196"/>
    </row>
    <row r="119" spans="1:164" s="118" customFormat="1" x14ac:dyDescent="0.25">
      <c r="A119" s="107">
        <v>123</v>
      </c>
      <c r="B119" s="60" t="s">
        <v>114</v>
      </c>
      <c r="C119" s="157">
        <v>253.7958414</v>
      </c>
      <c r="D119" s="158">
        <v>227.74363159999999</v>
      </c>
      <c r="E119" s="158">
        <v>243.79399649999999</v>
      </c>
      <c r="F119" s="158">
        <v>229.85684660000001</v>
      </c>
      <c r="G119" s="158">
        <v>244.40435189999999</v>
      </c>
      <c r="H119" s="158">
        <v>251.30178369999999</v>
      </c>
      <c r="I119" s="158">
        <v>268.40286400000002</v>
      </c>
      <c r="J119" s="158">
        <v>267.47072589801644</v>
      </c>
      <c r="K119" s="158">
        <v>264.84244861985235</v>
      </c>
      <c r="L119" s="157">
        <f t="shared" si="31"/>
        <v>269.68169756921816</v>
      </c>
      <c r="M119" s="158">
        <f t="shared" si="31"/>
        <v>273.58220396710931</v>
      </c>
      <c r="N119" s="159">
        <f t="shared" si="31"/>
        <v>277.48271036500046</v>
      </c>
      <c r="O119" s="158"/>
      <c r="P119" s="564">
        <f>INDEX(EquitySolution!$V$13:$BT$173,ROW(115:115),(1+EquitySolution!$CB$12))</f>
        <v>0.79954087441874089</v>
      </c>
      <c r="Q119" s="69">
        <f>INDEX(EquitySolution!$V$13:$BT$173,ROW(115:115),(1+EquitySolution!$CB$12))</f>
        <v>0.79954087441874089</v>
      </c>
      <c r="R119" s="300">
        <f>INDEX(EquitySolution!$V$13:$BT$173,ROW(115:115),(1+EquitySolution!$CB$12)+2)</f>
        <v>0.87298750737010411</v>
      </c>
      <c r="S119" s="300">
        <f>INDEX(EquitySolution!$V$13:$BT$173,ROW(115:115),(1+EquitySolution!$CB$12)+3)</f>
        <v>0.88602537310880958</v>
      </c>
      <c r="T119" s="300">
        <f>INDEX(EquitySolution!$V$13:$BT$173,ROW(115:115),(1+EquitySolution!$CB$12)+4)</f>
        <v>0.8779929449873598</v>
      </c>
      <c r="U119" s="300">
        <f>INDEX(EquitySolution!$V$13:$BT$173,ROW(115:115),(1+EquitySolution!$CB$12)+5)</f>
        <v>0.8849678116328914</v>
      </c>
      <c r="V119" s="2">
        <f>INDEX(EquitySolution!$V$13:$BT$173,ROW(115:115),(1+EquitySolution!$CB$12)+6)</f>
        <v>0.87768749175252148</v>
      </c>
      <c r="W119" s="2">
        <f>INDEX(EquitySolution!$V$13:$BT$173,ROW(115:115),(1+EquitySolution!$CB$12)+6)</f>
        <v>0.87768749175252148</v>
      </c>
      <c r="X119" s="2">
        <f>INDEX(EquitySolution!$V$13:$BT$173,ROW(115:115),(1+EquitySolution!$CB$12)+6)</f>
        <v>0.87768749175252148</v>
      </c>
      <c r="Y119" s="567">
        <f>INDEX(EquitySolution!$V$13:$BT$173,ROW(115:115),(1+EquitySolution!$CB$12)+7)</f>
        <v>0.87423566212115267</v>
      </c>
      <c r="Z119" s="372">
        <f>INDEX(EquitySolution!$V$13:$BT$173,ROW(115:115),(1+EquitySolution!$CB$12)+8)</f>
        <v>0.86567740197163467</v>
      </c>
      <c r="AA119" s="372">
        <f>INDEX(EquitySolution!$V$13:$BT$173,ROW(115:115),(1+EquitySolution!$CB$12)+9)</f>
        <v>0.87053700021984493</v>
      </c>
      <c r="AB119" s="371">
        <f>INDEX(EquitySolution!$V$13:$BT$173,ROW(115:115),(1+EquitySolution!$CB$12)+10)</f>
        <v>0.86745921695227357</v>
      </c>
      <c r="AS119" s="60" t="s">
        <v>114</v>
      </c>
      <c r="AT119" s="600">
        <v>0</v>
      </c>
      <c r="AU119" s="600">
        <f>MAX(-(AdjBaseCC!$BU$1),(IniBaseCC!DW121-AF$9+IniBaseCC!DK121-AdjBaseCC!AF$7))</f>
        <v>481.91918269409916</v>
      </c>
      <c r="AV119" s="600">
        <f>MAX(-(AdjBaseCC!$BU$1),(IniBaseCC!DX121-AG$9+IniBaseCC!DL121-AdjBaseCC!AG$7))</f>
        <v>3577.4823700121678</v>
      </c>
      <c r="AW119" s="600">
        <f>MAX(-(AdjBaseCC!$BU$1),(IniBaseCC!DY121-AH$9+IniBaseCC!DM121-AdjBaseCC!AH$7))</f>
        <v>-231.09789717086005</v>
      </c>
      <c r="AX119" s="600">
        <f>MAX(-(AdjBaseCC!$BU$1),(IniBaseCC!DZ121-AI$9+IniBaseCC!DN121-AdjBaseCC!AI$7))</f>
        <v>1005.1530593076291</v>
      </c>
      <c r="AY119" s="600">
        <f>MAX(-(AdjBaseCC!$BU$1),(IniBaseCC!EA121-AJ$9+IniBaseCC!DO121-AdjBaseCC!AJ$7))</f>
        <v>2934.3028677150774</v>
      </c>
      <c r="AZ119" s="600">
        <f>MAX(-(AdjBaseCC!$BU$1),(IniBaseCC!EB121-AK$9+IniBaseCC!DP121-AdjBaseCC!AK$7))</f>
        <v>1649.7151039494825</v>
      </c>
      <c r="BA119" s="601">
        <f>MAX(-(AdjBaseCC!$BU$1),(IniBaseCC!EC121-AL$9+IniBaseCC!DQ121-AdjBaseCC!AL$7))</f>
        <v>10599.590144038295</v>
      </c>
      <c r="BB119" s="600">
        <f>MAX(-(AdjBaseCC!$BU$1),(IniBaseCC!ED121-AM$9+IniBaseCC!DR121-AdjBaseCC!AM$7))</f>
        <v>-2955.7873278005213</v>
      </c>
      <c r="BC119" s="600">
        <f>MAX(-(AdjBaseCC!$BU$1),(IniBaseCC!EE121-AN$9+IniBaseCC!DS121-AdjBaseCC!AN$7))</f>
        <v>-2990.5441243631535</v>
      </c>
      <c r="BD119" s="600">
        <f>MAX(-(AdjBaseCC!$BU$1),(IniBaseCC!EF121-AO$9+IniBaseCC!DT121-AdjBaseCC!AO$7))</f>
        <v>-3024.0628421019651</v>
      </c>
      <c r="BE119" s="601">
        <f>MAX(-(AdjBaseCC!$BU$1),(IniBaseCC!EG121-AP$9+IniBaseCC!DU121-AdjBaseCC!AP$7))</f>
        <v>-3056.4084761951181</v>
      </c>
      <c r="BF119" s="600">
        <f>MAX((AdjBaseCC!AF$7+AdjBaseCC!AF$9)*IniBaseCC!CJ121-IniBaseCC!AA121,0)</f>
        <v>0</v>
      </c>
      <c r="BG119" s="600">
        <f>MAX((AdjBaseCC!AG$7+AdjBaseCC!AG$9)*IniBaseCC!CK121-IniBaseCC!AB121,0)</f>
        <v>0</v>
      </c>
      <c r="BH119" s="600">
        <f>MAX((AdjBaseCC!AH$7+AdjBaseCC!AH$9)*IniBaseCC!CL121-IniBaseCC!AC121,0)</f>
        <v>5315.2516349297948</v>
      </c>
      <c r="BI119" s="600">
        <f>MAX((AdjBaseCC!AI$7+AdjBaseCC!AI$9)*IniBaseCC!CM121-IniBaseCC!AD121,0)</f>
        <v>0</v>
      </c>
      <c r="BJ119" s="600">
        <f>MAX((AdjBaseCC!AJ$7+AdjBaseCC!AJ$9)*IniBaseCC!CN121-IniBaseCC!AE121,0)</f>
        <v>0</v>
      </c>
      <c r="BK119" s="600">
        <f>MAX((AdjBaseCC!AK$7+AdjBaseCC!AK$9)*IniBaseCC!CO121-IniBaseCC!AF121,0)</f>
        <v>0</v>
      </c>
      <c r="BL119" s="600">
        <f>MAX((AdjBaseCC!AL$7+AdjBaseCC!AL$9)*IniBaseCC!CP121-IniBaseCC!AG121,0)</f>
        <v>0</v>
      </c>
      <c r="BM119" s="600">
        <f>MAX((AdjBaseCC!AM$7+AdjBaseCC!AM$9)*IniBaseCC!CQ121-IniBaseCC!AH121,0)</f>
        <v>53204.171900409332</v>
      </c>
      <c r="BN119" s="603">
        <f>MAX((AdjBaseCC!AN$7+AdjBaseCC!AN$9)*IniBaseCC!CR121-IniBaseCC!AI121,0)</f>
        <v>54823.948144656315</v>
      </c>
      <c r="BO119" s="600">
        <f>MAX((AdjBaseCC!AO$7+AdjBaseCC!AO$9)*IniBaseCC!CS121-IniBaseCC!AJ121,0)</f>
        <v>56443.72438890289</v>
      </c>
      <c r="BP119" s="600">
        <f>MAX((AdjBaseCC!AP$7+AdjBaseCC!AP$9)*IniBaseCC!CT121-IniBaseCC!AK121,0)</f>
        <v>58063.500633149524</v>
      </c>
      <c r="BQ119" s="600">
        <f>MAX((AdjBaseCC!AQ$7+AdjBaseCC!AQ$9)*IniBaseCC!CU121-IniBaseCC!AL121,0)</f>
        <v>59683.276877395809</v>
      </c>
      <c r="BR119" s="603">
        <f>IFERROR(BF119/SUM(BF$5:BF$182)*BR$4/IniBaseCC!CK121,0)</f>
        <v>0</v>
      </c>
      <c r="BS119" s="600">
        <f>IFERROR(BG119/SUM(BG$5:BG$182)*BS$4/IniBaseCC!CL121,0)</f>
        <v>0</v>
      </c>
      <c r="BT119" s="600">
        <f>IFERROR(BH119/SUM(BH$5:BH$182)*BT$4/IniBaseCC!CM121,0)</f>
        <v>227.63064771412161</v>
      </c>
      <c r="BU119" s="600">
        <f>IFERROR(BI119/SUM(BI$5:BI$182)*BU$4/IniBaseCC!CN121,0)</f>
        <v>0</v>
      </c>
      <c r="BV119" s="600">
        <f>IFERROR(BJ119/SUM(BJ$5:BJ$182)*BV$4/IniBaseCC!CO121,0)</f>
        <v>0</v>
      </c>
      <c r="BW119" s="600">
        <f>IFERROR(BK119/SUM(BK$5:BK$182)*BW$4/IniBaseCC!CP121,0)</f>
        <v>0</v>
      </c>
      <c r="BX119" s="600">
        <f>IFERROR(BL119/SUM(BL$5:BL$182)*BX$4/IniBaseCC!CQ121,0)</f>
        <v>0</v>
      </c>
      <c r="BY119" s="603">
        <f>IFERROR(BM119/SUM(BM$5:BM$182)*BY$4/IniBaseCC!CR121,0)</f>
        <v>104.1678764515397</v>
      </c>
      <c r="BZ119" s="600">
        <f>IFERROR(BN119/SUM(BN$5:BN$182)*BZ$4/IniBaseCC!CS121,0)</f>
        <v>929.71369498892307</v>
      </c>
      <c r="CA119" s="600">
        <f>IFERROR(BO119/SUM(BO$5:BO$182)*CA$4/IniBaseCC!CT121,0)</f>
        <v>892.87241139890568</v>
      </c>
      <c r="CB119" s="600">
        <f>IFERROR(BP119/SUM(BP$5:BP$182)*CB$4/IniBaseCC!CU121,0)</f>
        <v>738.2175796236337</v>
      </c>
      <c r="CC119" s="603">
        <f>(IniBaseCC!CW121+AT119)*P119</f>
        <v>19143.116143602881</v>
      </c>
      <c r="CD119" s="600">
        <f>((IniBaseCC!CX121+AU119)-(BR119/Q119))*Q119</f>
        <v>19528.430228333284</v>
      </c>
      <c r="CE119" s="600">
        <f>((IniBaseCC!CY121+AV119)-(BS119/R119))*R119</f>
        <v>24976.402921223093</v>
      </c>
      <c r="CF119" s="600">
        <f>((IniBaseCC!CZ121+AW119)-(BT119/S119))*S119</f>
        <v>21847.857555643121</v>
      </c>
      <c r="CG119" s="600">
        <f>((IniBaseCC!DA121+AX119)-(BU119/T119))*T119</f>
        <v>23036.406247702071</v>
      </c>
      <c r="CH119" s="600">
        <f>((IniBaseCC!DB121+AY119)-(BV119/U119))*U119</f>
        <v>25648.513211009053</v>
      </c>
      <c r="CI119" s="600">
        <f>((IniBaseCC!DC121+AZ119)-(BW119/V119))*V119</f>
        <v>24688.535291364366</v>
      </c>
      <c r="CJ119" s="601">
        <f>((IniBaseCC!DD121+BA119)-(BX119/W119))*W119</f>
        <v>32940.603925877433</v>
      </c>
      <c r="CK119" s="600">
        <f>((IniBaseCC!DE121+BB119)-(BY119/Y119))*Y119</f>
        <v>21048.141627607096</v>
      </c>
      <c r="CL119" s="600">
        <f>((IniBaseCC!DF121+BC119)-(BZ119/Z119))*Z119</f>
        <v>20308.633747405602</v>
      </c>
      <c r="CM119" s="600">
        <f>((IniBaseCC!DG121+BD119)-(CA119/AA119))*AA119</f>
        <v>20748.952143416813</v>
      </c>
      <c r="CN119" s="601">
        <f>((IniBaseCC!DH121+BE119)-(CB119/AB119))*AB119</f>
        <v>21100.427018561368</v>
      </c>
      <c r="CO119" s="600">
        <f>CC119*IniBaseCC!CJ121</f>
        <v>459434.78744646918</v>
      </c>
      <c r="CP119" s="600">
        <f>IniBaseCC!CJ121*CD119</f>
        <v>468682.32547999884</v>
      </c>
      <c r="CQ119" s="600">
        <f>IniBaseCC!CK121*CE119</f>
        <v>524504.46134568495</v>
      </c>
      <c r="CR119" s="600">
        <f>IniBaseCC!CL121*CF119</f>
        <v>502500.72377979179</v>
      </c>
      <c r="CS119" s="600">
        <f>IniBaseCC!CM121*CG119</f>
        <v>483764.53120174346</v>
      </c>
      <c r="CT119" s="600">
        <f>IniBaseCC!CN121*CH119</f>
        <v>512970.26422018104</v>
      </c>
      <c r="CU119" s="600">
        <f>IniBaseCC!CO121*CI119</f>
        <v>493770.70582728728</v>
      </c>
      <c r="CV119" s="601">
        <f>IniBaseCC!CP121*CJ119</f>
        <v>494109.0588881615</v>
      </c>
      <c r="CW119" s="600">
        <f>IniBaseCC!CQ121*CK119</f>
        <v>378866.54929692775</v>
      </c>
      <c r="CX119" s="600">
        <f>IniBaseCC!CR121*CL119</f>
        <v>372306.65629910532</v>
      </c>
      <c r="CY119" s="600">
        <f>IniBaseCC!CS121*CM119</f>
        <v>387276.38851827302</v>
      </c>
      <c r="CZ119" s="600">
        <f>IniBaseCC!CT121*CN119</f>
        <v>400851.08619943168</v>
      </c>
      <c r="DA119" s="603">
        <f t="shared" si="27"/>
        <v>19143.116143602881</v>
      </c>
      <c r="DB119" s="600">
        <f t="shared" si="28"/>
        <v>19528.430228333284</v>
      </c>
      <c r="DC119" s="600">
        <f>IF(IniBaseCC!EI121&gt;IniBaseCC!EJ121,MIN((AdjBaseCC!DB119-(AdjBaseCC!$DG$1*(IniBaseCC!EI121-IniBaseCC!EJ121))),AdjBaseCC!CE119),MAX((AdjBaseCC!DB119-(AdjBaseCC!$DG$1*(IniBaseCC!EI121-IniBaseCC!EJ121))),AdjBaseCC!CE119))</f>
        <v>24976.402921223093</v>
      </c>
      <c r="DD119" s="600">
        <f>IF(IniBaseCC!EJ121&gt;IniBaseCC!EK121,MIN((AdjBaseCC!DC119-(AdjBaseCC!$DG$1*(IniBaseCC!EJ121-IniBaseCC!EK121))),AdjBaseCC!CF119),MAX((AdjBaseCC!DC119-(AdjBaseCC!$DG$1*(IniBaseCC!EJ121-IniBaseCC!EK121))),AdjBaseCC!CF119))</f>
        <v>21847.857555643121</v>
      </c>
      <c r="DE119" s="600">
        <f>IF(IniBaseCC!EK121&gt;IniBaseCC!EL121,MIN((AdjBaseCC!DD119-(AdjBaseCC!$DG$1*(IniBaseCC!EK121-IniBaseCC!EL121))),AdjBaseCC!CG119),MAX((AdjBaseCC!DD119-(AdjBaseCC!$DG$1*(IniBaseCC!EK121-IniBaseCC!EL121))),AdjBaseCC!CG119))</f>
        <v>23036.406247702071</v>
      </c>
      <c r="DF119" s="600">
        <f>IF(IniBaseCC!EL121&gt;IniBaseCC!EM121,MIN((AdjBaseCC!DE119-(AdjBaseCC!$DG$1*(IniBaseCC!EL121-IniBaseCC!EM121))),AdjBaseCC!CH119),MAX((AdjBaseCC!DE119-(AdjBaseCC!$DG$1*(IniBaseCC!EL121-IniBaseCC!EM121))),AdjBaseCC!CH119))</f>
        <v>25648.513211009053</v>
      </c>
      <c r="DG119" s="600">
        <f>IF(IniBaseCC!EM121&gt;IniBaseCC!EN121,MIN((AdjBaseCC!DF119-(AdjBaseCC!$DG$1*(IniBaseCC!EM121-IniBaseCC!EN121))),AdjBaseCC!CI119),MAX((AdjBaseCC!DF119-(AdjBaseCC!$DG$1*(IniBaseCC!EM121-IniBaseCC!EN121))),AdjBaseCC!CI119))</f>
        <v>24688.535291364366</v>
      </c>
      <c r="DH119" s="600">
        <f>IF(IniBaseCC!EN121&gt;IniBaseCC!EO121,MIN((AdjBaseCC!DG119-(AdjBaseCC!$DG$1*(IniBaseCC!EN121-IniBaseCC!EO121))),AdjBaseCC!CJ119),MAX((AdjBaseCC!DG119-(AdjBaseCC!$DG$1*(IniBaseCC!EN121-IniBaseCC!EO121))),AdjBaseCC!CJ119))</f>
        <v>32940.603925877433</v>
      </c>
      <c r="DI119" s="603">
        <f>IF(IniBaseCC!EO121&gt;IniBaseCC!EP121,MIN((AdjBaseCC!DH119-(AdjBaseCC!$DG$1*(IniBaseCC!EO121-IniBaseCC!EP121))),AdjBaseCC!CK119),MAX((AdjBaseCC!DH119-(AdjBaseCC!$DG$1*(IniBaseCC!EO121-IniBaseCC!EP121))),AdjBaseCC!CK119))</f>
        <v>21048.141627607096</v>
      </c>
      <c r="DJ119" s="600">
        <f>IF(IniBaseCC!EP121&gt;IniBaseCC!EQ121,MIN((AdjBaseCC!DI119-(AdjBaseCC!$DG$1*(IniBaseCC!EP121-IniBaseCC!EQ121))),AdjBaseCC!CL119),MAX((AdjBaseCC!DI119-(AdjBaseCC!$DG$1*(IniBaseCC!EP121-IniBaseCC!EQ121))),AdjBaseCC!CL119))</f>
        <v>21070.267761523781</v>
      </c>
      <c r="DK119" s="600">
        <f>IF(IniBaseCC!EQ121&gt;IniBaseCC!ER121,MIN((AdjBaseCC!DJ119-(AdjBaseCC!$DG$1*(IniBaseCC!EQ121-IniBaseCC!ER121))),AdjBaseCC!CM119),MAX((AdjBaseCC!DJ119-(AdjBaseCC!$DG$1*(IniBaseCC!EQ121-IniBaseCC!ER121))),AdjBaseCC!CM119))</f>
        <v>21091.605735984933</v>
      </c>
      <c r="DL119" s="600">
        <f>IF(IniBaseCC!ER121&gt;IniBaseCC!ES121,MIN((AdjBaseCC!DK119-(AdjBaseCC!$DG$1*(IniBaseCC!ER121-IniBaseCC!ES121))),AdjBaseCC!CN119),MAX((AdjBaseCC!DK119-(AdjBaseCC!$DG$1*(IniBaseCC!ER121-IniBaseCC!ES121))),AdjBaseCC!CN119))</f>
        <v>21112.196926840967</v>
      </c>
      <c r="DM119" s="603">
        <f>DA119*IniBaseCC!CJ121</f>
        <v>459434.78744646918</v>
      </c>
      <c r="DN119" s="600">
        <f>DB119*IniBaseCC!CJ121</f>
        <v>468682.32547999884</v>
      </c>
      <c r="DO119" s="600">
        <f>DC119*IniBaseCC!CK121</f>
        <v>524504.46134568495</v>
      </c>
      <c r="DP119" s="600">
        <f>DD119*IniBaseCC!CL121</f>
        <v>502500.72377979179</v>
      </c>
      <c r="DQ119" s="600">
        <f>DE119*IniBaseCC!CM121</f>
        <v>483764.53120174346</v>
      </c>
      <c r="DR119" s="600">
        <f>DF119*IniBaseCC!CN121</f>
        <v>512970.26422018104</v>
      </c>
      <c r="DS119" s="600">
        <f>DG119*IniBaseCC!CO121</f>
        <v>493770.70582728728</v>
      </c>
      <c r="DT119" s="600">
        <f>DH119*IniBaseCC!CP121</f>
        <v>494109.0588881615</v>
      </c>
      <c r="DU119" s="603">
        <f>DI119*IniBaseCC!CQ121</f>
        <v>378866.54929692775</v>
      </c>
      <c r="DV119" s="600">
        <f>DJ119*IniBaseCC!CR121</f>
        <v>386269.26041353663</v>
      </c>
      <c r="DW119" s="600">
        <f>DK119*IniBaseCC!CS121</f>
        <v>393671.97153014556</v>
      </c>
      <c r="DX119" s="601">
        <f>DL119*IniBaseCC!CT121</f>
        <v>401074.68264675449</v>
      </c>
      <c r="DZ119" s="60" t="s">
        <v>114</v>
      </c>
      <c r="EA119" s="68">
        <f t="shared" si="29"/>
        <v>0.84803378089837</v>
      </c>
      <c r="EB119" s="373">
        <f>IFERROR(AdjBaseCC!CO119/IniBaseCC!AA121,"")</f>
        <v>0.75908141819917552</v>
      </c>
      <c r="EC119" s="373">
        <f>IFERROR(AdjBaseCC!CP119/IniBaseCC!AB121,"")</f>
        <v>0.75855625372049507</v>
      </c>
      <c r="ED119" s="373">
        <f>IFERROR(AdjBaseCC!CQ119/IniBaseCC!AC121,"")</f>
        <v>0.88675718672239912</v>
      </c>
      <c r="EE119" s="373">
        <f>IFERROR(AdjBaseCC!CR119/IniBaseCC!AD121,"")</f>
        <v>0.88712239760996647</v>
      </c>
      <c r="EF119" s="373">
        <f>IFERROR(AdjBaseCC!CS119/IniBaseCC!AE121,"")</f>
        <v>0.81505507871762362</v>
      </c>
      <c r="EG119" s="373">
        <f>IFERROR(AdjBaseCC!CT119/IniBaseCC!AF121,"")</f>
        <v>0.89267798772136575</v>
      </c>
      <c r="EH119" s="374">
        <f t="shared" si="30"/>
        <v>0.81736925423189333</v>
      </c>
      <c r="EI119" s="373">
        <f>IFERROR(CU119/IniBaseCC!AG121,"")</f>
        <v>0.86474578122855705</v>
      </c>
      <c r="EJ119" s="373">
        <f>IFERROR(CW119/IniBaseCC!AI121,"")</f>
        <v>0.82820402703766394</v>
      </c>
      <c r="EK119" s="373">
        <f>IFERROR(CX119/IniBaseCC!AJ121,"")</f>
        <v>0.79035738036761682</v>
      </c>
      <c r="EL119" s="373">
        <f>IFERROR(CY119/IniBaseCC!AK121,"")</f>
        <v>0.79905710224584192</v>
      </c>
      <c r="EM119" s="375">
        <f>IFERROR(CZ119/IniBaseCC!AL121,"")</f>
        <v>0.80448198027978712</v>
      </c>
      <c r="FH119" s="196"/>
    </row>
    <row r="120" spans="1:164" s="118" customFormat="1" x14ac:dyDescent="0.25">
      <c r="A120" s="107">
        <v>124</v>
      </c>
      <c r="B120" s="60" t="s">
        <v>115</v>
      </c>
      <c r="C120" s="157">
        <v>286.1189574</v>
      </c>
      <c r="D120" s="158">
        <v>260.9788863</v>
      </c>
      <c r="E120" s="158">
        <v>275.13543320000002</v>
      </c>
      <c r="F120" s="158">
        <v>257.2903374</v>
      </c>
      <c r="G120" s="158">
        <v>262.75862969999997</v>
      </c>
      <c r="H120" s="158">
        <v>263.26770529999999</v>
      </c>
      <c r="I120" s="158">
        <v>267.44154300000002</v>
      </c>
      <c r="J120" s="158">
        <v>272.26198821762478</v>
      </c>
      <c r="K120" s="158">
        <v>264.74990429276994</v>
      </c>
      <c r="L120" s="157">
        <f t="shared" si="31"/>
        <v>262.69171060315148</v>
      </c>
      <c r="M120" s="158">
        <f t="shared" si="31"/>
        <v>261.67442195021749</v>
      </c>
      <c r="N120" s="159">
        <f t="shared" si="31"/>
        <v>260.65713329728351</v>
      </c>
      <c r="O120" s="158"/>
      <c r="P120" s="564">
        <f>INDEX(EquitySolution!$V$13:$BT$173,ROW(116:116),(1+EquitySolution!$CB$12))</f>
        <v>0.81214978205725108</v>
      </c>
      <c r="Q120" s="69">
        <f>INDEX(EquitySolution!$V$13:$BT$173,ROW(116:116),(1+EquitySolution!$CB$12))</f>
        <v>0.81214978205725108</v>
      </c>
      <c r="R120" s="300">
        <f>INDEX(EquitySolution!$V$13:$BT$173,ROW(116:116),(1+EquitySolution!$CB$12)+2)</f>
        <v>0.85681135763463689</v>
      </c>
      <c r="S120" s="300">
        <f>INDEX(EquitySolution!$V$13:$BT$173,ROW(116:116),(1+EquitySolution!$CB$12)+3)</f>
        <v>0.86939274225343077</v>
      </c>
      <c r="T120" s="300">
        <f>INDEX(EquitySolution!$V$13:$BT$173,ROW(116:116),(1+EquitySolution!$CB$12)+4)</f>
        <v>0.86230807806475651</v>
      </c>
      <c r="U120" s="300">
        <f>INDEX(EquitySolution!$V$13:$BT$173,ROW(116:116),(1+EquitySolution!$CB$12)+5)</f>
        <v>0.87123868183775155</v>
      </c>
      <c r="V120" s="2">
        <f>INDEX(EquitySolution!$V$13:$BT$173,ROW(116:116),(1+EquitySolution!$CB$12)+6)</f>
        <v>0.86850206711774436</v>
      </c>
      <c r="W120" s="2">
        <f>INDEX(EquitySolution!$V$13:$BT$173,ROW(116:116),(1+EquitySolution!$CB$12)+6)</f>
        <v>0.86850206711774436</v>
      </c>
      <c r="X120" s="2">
        <f>INDEX(EquitySolution!$V$13:$BT$173,ROW(116:116),(1+EquitySolution!$CB$12)+6)</f>
        <v>0.86850206711774436</v>
      </c>
      <c r="Y120" s="567">
        <f>INDEX(EquitySolution!$V$13:$BT$173,ROW(116:116),(1+EquitySolution!$CB$12)+7)</f>
        <v>0.86824729950399471</v>
      </c>
      <c r="Z120" s="372">
        <f>INDEX(EquitySolution!$V$13:$BT$173,ROW(116:116),(1+EquitySolution!$CB$12)+8)</f>
        <v>0.86615849644408116</v>
      </c>
      <c r="AA120" s="372">
        <f>INDEX(EquitySolution!$V$13:$BT$173,ROW(116:116),(1+EquitySolution!$CB$12)+9)</f>
        <v>0.87065760611983511</v>
      </c>
      <c r="AB120" s="371">
        <f>INDEX(EquitySolution!$V$13:$BT$173,ROW(116:116),(1+EquitySolution!$CB$12)+10)</f>
        <v>0.86750553089341875</v>
      </c>
      <c r="AS120" s="60" t="s">
        <v>115</v>
      </c>
      <c r="AT120" s="600">
        <v>0</v>
      </c>
      <c r="AU120" s="600">
        <f>MAX(-(AdjBaseCC!$BU$1),(IniBaseCC!DW122-AF$9+IniBaseCC!DK122-AdjBaseCC!AF$7))</f>
        <v>248.99593708006478</v>
      </c>
      <c r="AV120" s="600">
        <f>MAX(-(AdjBaseCC!$BU$1),(IniBaseCC!DX122-AG$9+IniBaseCC!DL122-AdjBaseCC!AG$7))</f>
        <v>-4000</v>
      </c>
      <c r="AW120" s="600">
        <f>MAX(-(AdjBaseCC!$BU$1),(IniBaseCC!DY122-AH$9+IniBaseCC!DM122-AdjBaseCC!AH$7))</f>
        <v>-4000</v>
      </c>
      <c r="AX120" s="600">
        <f>MAX(-(AdjBaseCC!$BU$1),(IniBaseCC!DZ122-AI$9+IniBaseCC!DN122-AdjBaseCC!AI$7))</f>
        <v>-3760.0050829616257</v>
      </c>
      <c r="AY120" s="600">
        <f>MAX(-(AdjBaseCC!$BU$1),(IniBaseCC!EA122-AJ$9+IniBaseCC!DO122-AdjBaseCC!AJ$7))</f>
        <v>-2850.1143197849219</v>
      </c>
      <c r="AZ120" s="600">
        <f>MAX(-(AdjBaseCC!$BU$1),(IniBaseCC!EB122-AK$9+IniBaseCC!DP122-AdjBaseCC!AK$7))</f>
        <v>-1822.1572841102193</v>
      </c>
      <c r="BA120" s="601">
        <f>MAX(-(AdjBaseCC!$BU$1),(IniBaseCC!EC122-AL$9+IniBaseCC!DQ122-AdjBaseCC!AL$7))</f>
        <v>-2377.6396431957496</v>
      </c>
      <c r="BB120" s="600">
        <f>MAX(-(AdjBaseCC!$BU$1),(IniBaseCC!ED122-AM$9+IniBaseCC!DR122-AdjBaseCC!AM$7))</f>
        <v>-3103.0592276867524</v>
      </c>
      <c r="BC120" s="600">
        <f>MAX(-(AdjBaseCC!$BU$1),(IniBaseCC!EE122-AN$9+IniBaseCC!DS122-AdjBaseCC!AN$7))</f>
        <v>-3125.4674535445083</v>
      </c>
      <c r="BD120" s="600">
        <f>MAX(-(AdjBaseCC!$BU$1),(IniBaseCC!EF122-AO$9+IniBaseCC!DT122-AdjBaseCC!AO$7))</f>
        <v>-3147.0774714930699</v>
      </c>
      <c r="BE120" s="601">
        <f>MAX(-(AdjBaseCC!$BU$1),(IniBaseCC!EG122-AP$9+IniBaseCC!DU122-AdjBaseCC!AP$7))</f>
        <v>-3167.9311848945654</v>
      </c>
      <c r="BF120" s="600">
        <f>MAX((AdjBaseCC!AF$7+AdjBaseCC!AF$9)*IniBaseCC!CJ122-IniBaseCC!AA122,0)</f>
        <v>0</v>
      </c>
      <c r="BG120" s="600">
        <f>MAX((AdjBaseCC!AG$7+AdjBaseCC!AG$9)*IniBaseCC!CK122-IniBaseCC!AB122,0)</f>
        <v>1118458.6924834289</v>
      </c>
      <c r="BH120" s="600">
        <f>MAX((AdjBaseCC!AH$7+AdjBaseCC!AH$9)*IniBaseCC!CL122-IniBaseCC!AC122,0)</f>
        <v>1023486.7993844971</v>
      </c>
      <c r="BI120" s="600">
        <f>MAX((AdjBaseCC!AI$7+AdjBaseCC!AI$9)*IniBaseCC!CM122-IniBaseCC!AD122,0)</f>
        <v>913681.23515967466</v>
      </c>
      <c r="BJ120" s="600">
        <f>MAX((AdjBaseCC!AJ$7+AdjBaseCC!AJ$9)*IniBaseCC!CN122-IniBaseCC!AE122,0)</f>
        <v>729629.26586494036</v>
      </c>
      <c r="BK120" s="600">
        <f>MAX((AdjBaseCC!AK$7+AdjBaseCC!AK$9)*IniBaseCC!CO122-IniBaseCC!AF122,0)</f>
        <v>488338.15214153845</v>
      </c>
      <c r="BL120" s="600">
        <f>MAX((AdjBaseCC!AL$7+AdjBaseCC!AL$9)*IniBaseCC!CP122-IniBaseCC!AG122,0)</f>
        <v>670494.37938120216</v>
      </c>
      <c r="BM120" s="600">
        <f>MAX((AdjBaseCC!AM$7+AdjBaseCC!AM$9)*IniBaseCC!CQ122-IniBaseCC!AH122,0)</f>
        <v>909196.35371221881</v>
      </c>
      <c r="BN120" s="603">
        <f>MAX((AdjBaseCC!AN$7+AdjBaseCC!AN$9)*IniBaseCC!CR122-IniBaseCC!AI122,0)</f>
        <v>932674.68566936627</v>
      </c>
      <c r="BO120" s="600">
        <f>MAX((AdjBaseCC!AO$7+AdjBaseCC!AO$9)*IniBaseCC!CS122-IniBaseCC!AJ122,0)</f>
        <v>956153.01762650628</v>
      </c>
      <c r="BP120" s="600">
        <f>MAX((AdjBaseCC!AP$7+AdjBaseCC!AP$9)*IniBaseCC!CT122-IniBaseCC!AK122,0)</f>
        <v>979631.34958364721</v>
      </c>
      <c r="BQ120" s="600">
        <f>MAX((AdjBaseCC!AQ$7+AdjBaseCC!AQ$9)*IniBaseCC!CU122-IniBaseCC!AL122,0)</f>
        <v>1003109.6815407816</v>
      </c>
      <c r="BR120" s="603">
        <f>IFERROR(BF120/SUM(BF$5:BF$182)*BR$4/IniBaseCC!CK122,0)</f>
        <v>0</v>
      </c>
      <c r="BS120" s="600">
        <f>IFERROR(BG120/SUM(BG$5:BG$182)*BS$4/IniBaseCC!CL122,0)</f>
        <v>1980.8561429421939</v>
      </c>
      <c r="BT120" s="600">
        <f>IFERROR(BH120/SUM(BH$5:BH$182)*BT$4/IniBaseCC!CM122,0)</f>
        <v>3787.9319750519703</v>
      </c>
      <c r="BU120" s="600">
        <f>IFERROR(BI120/SUM(BI$5:BI$182)*BU$4/IniBaseCC!CN122,0)</f>
        <v>971.85719332045892</v>
      </c>
      <c r="BV120" s="600">
        <f>IFERROR(BJ120/SUM(BJ$5:BJ$182)*BV$4/IniBaseCC!CO122,0)</f>
        <v>587.14171827175062</v>
      </c>
      <c r="BW120" s="600">
        <f>IFERROR(BK120/SUM(BK$5:BK$182)*BW$4/IniBaseCC!CP122,0)</f>
        <v>462.14180087529246</v>
      </c>
      <c r="BX120" s="600">
        <f>IFERROR(BL120/SUM(BL$5:BL$182)*BX$4/IniBaseCC!CQ122,0)</f>
        <v>111.59770739752682</v>
      </c>
      <c r="BY120" s="603">
        <f>IFERROR(BM120/SUM(BM$5:BM$182)*BY$4/IniBaseCC!CR122,0)</f>
        <v>109.35803371618584</v>
      </c>
      <c r="BZ120" s="600">
        <f>IFERROR(BN120/SUM(BN$5:BN$182)*BZ$4/IniBaseCC!CS122,0)</f>
        <v>971.65926131294896</v>
      </c>
      <c r="CA120" s="600">
        <f>IFERROR(BO120/SUM(BO$5:BO$182)*CA$4/IniBaseCC!CT122,0)</f>
        <v>929.1932071352245</v>
      </c>
      <c r="CB120" s="600">
        <f>IFERROR(BP120/SUM(BP$5:BP$182)*CB$4/IniBaseCC!CU122,0)</f>
        <v>765.15377769087172</v>
      </c>
      <c r="CC120" s="603">
        <f>(IniBaseCC!CW122+AT120)*P120</f>
        <v>19445.006629869062</v>
      </c>
      <c r="CD120" s="600">
        <f>((IniBaseCC!CX122+AU120)-(BR120/Q120))*Q120</f>
        <v>19647.228625901778</v>
      </c>
      <c r="CE120" s="600">
        <f>((IniBaseCC!CY122+AV120)-(BS120/R120))*R120</f>
        <v>16040.269909413695</v>
      </c>
      <c r="CF120" s="600">
        <f>((IniBaseCC!CZ122+AW120)-(BT120/S120))*S120</f>
        <v>14596.494979290404</v>
      </c>
      <c r="CG120" s="600">
        <f>((IniBaseCC!DA122+AX120)-(BU120/T120))*T120</f>
        <v>17543.981813794035</v>
      </c>
      <c r="CH120" s="600">
        <f>((IniBaseCC!DB122+AY120)-(BV120/U120))*U120</f>
        <v>19623.860012761856</v>
      </c>
      <c r="CI120" s="600">
        <f>((IniBaseCC!DC122+AZ120)-(BW120/V120))*V120</f>
        <v>20952.687667065391</v>
      </c>
      <c r="CJ120" s="601">
        <f>((IniBaseCC!DD122+BA120)-(BX120/W120))*W120</f>
        <v>21213.515950729779</v>
      </c>
      <c r="CK120" s="600">
        <f>((IniBaseCC!DE122+BB120)-(BY120/Y120))*Y120</f>
        <v>20770.193390517685</v>
      </c>
      <c r="CL120" s="600">
        <f>((IniBaseCC!DF122+BC120)-(BZ120/Z120))*Z120</f>
        <v>20161.626263819024</v>
      </c>
      <c r="CM120" s="600">
        <f>((IniBaseCC!DG122+BD120)-(CA120/AA120))*AA120</f>
        <v>20608.526025672414</v>
      </c>
      <c r="CN120" s="601">
        <f>((IniBaseCC!DH122+BE120)-(CB120/AB120))*AB120</f>
        <v>20977.910226502539</v>
      </c>
      <c r="CO120" s="600">
        <f>CC120*IniBaseCC!CJ122</f>
        <v>3694551.2596751219</v>
      </c>
      <c r="CP120" s="600">
        <f>IniBaseCC!CJ122*CD120</f>
        <v>3732973.4389213379</v>
      </c>
      <c r="CQ120" s="600">
        <f>IniBaseCC!CK122*CE120</f>
        <v>3641141.2694369089</v>
      </c>
      <c r="CR120" s="600">
        <f>IniBaseCC!CL122*CF120</f>
        <v>3444772.8151125354</v>
      </c>
      <c r="CS120" s="600">
        <f>IniBaseCC!CM122*CG120</f>
        <v>4263187.5807519509</v>
      </c>
      <c r="CT120" s="600">
        <f>IniBaseCC!CN122*CH120</f>
        <v>5023708.163267035</v>
      </c>
      <c r="CU120" s="600">
        <f>IniBaseCC!CO122*CI120</f>
        <v>5615320.2947735246</v>
      </c>
      <c r="CV120" s="601">
        <f>IniBaseCC!CP122*CJ120</f>
        <v>5982211.4981057979</v>
      </c>
      <c r="CW120" s="600">
        <f>IniBaseCC!CQ122*CK120</f>
        <v>6085666.6634216821</v>
      </c>
      <c r="CX120" s="600">
        <f>IniBaseCC!CR122*CL120</f>
        <v>6016456.3277935525</v>
      </c>
      <c r="CY120" s="600">
        <f>IniBaseCC!CS122*CM120</f>
        <v>6261334.3734853938</v>
      </c>
      <c r="CZ120" s="600">
        <f>IniBaseCC!CT122*CN120</f>
        <v>6487078.5718526393</v>
      </c>
      <c r="DA120" s="603">
        <f t="shared" si="27"/>
        <v>19445.006629869062</v>
      </c>
      <c r="DB120" s="600">
        <f t="shared" si="28"/>
        <v>19647.228625901778</v>
      </c>
      <c r="DC120" s="600">
        <f>IF(IniBaseCC!EI122&gt;IniBaseCC!EJ122,MIN((AdjBaseCC!DB120-(AdjBaseCC!$DG$1*(IniBaseCC!EI122-IniBaseCC!EJ122))),AdjBaseCC!CE120),MAX((AdjBaseCC!DB120-(AdjBaseCC!$DG$1*(IniBaseCC!EI122-IniBaseCC!EJ122))),AdjBaseCC!CE120))</f>
        <v>16040.269909413695</v>
      </c>
      <c r="DD120" s="600">
        <f>IF(IniBaseCC!EJ122&gt;IniBaseCC!EK122,MIN((AdjBaseCC!DC120-(AdjBaseCC!$DG$1*(IniBaseCC!EJ122-IniBaseCC!EK122))),AdjBaseCC!CF120),MAX((AdjBaseCC!DC120-(AdjBaseCC!$DG$1*(IniBaseCC!EJ122-IniBaseCC!EK122))),AdjBaseCC!CF120))</f>
        <v>16092.299871427433</v>
      </c>
      <c r="DE120" s="600">
        <f>IF(IniBaseCC!EK122&gt;IniBaseCC!EL122,MIN((AdjBaseCC!DD120-(AdjBaseCC!$DG$1*(IniBaseCC!EK122-IniBaseCC!EL122))),AdjBaseCC!CG120),MAX((AdjBaseCC!DD120-(AdjBaseCC!$DG$1*(IniBaseCC!EK122-IniBaseCC!EL122))),AdjBaseCC!CG120))</f>
        <v>17543.981813794035</v>
      </c>
      <c r="DF120" s="600">
        <f>IF(IniBaseCC!EL122&gt;IniBaseCC!EM122,MIN((AdjBaseCC!DE120-(AdjBaseCC!$DG$1*(IniBaseCC!EL122-IniBaseCC!EM122))),AdjBaseCC!CH120),MAX((AdjBaseCC!DE120-(AdjBaseCC!$DG$1*(IniBaseCC!EL122-IniBaseCC!EM122))),AdjBaseCC!CH120))</f>
        <v>19623.860012761856</v>
      </c>
      <c r="DG120" s="600">
        <f>IF(IniBaseCC!EM122&gt;IniBaseCC!EN122,MIN((AdjBaseCC!DF120-(AdjBaseCC!$DG$1*(IniBaseCC!EM122-IniBaseCC!EN122))),AdjBaseCC!CI120),MAX((AdjBaseCC!DF120-(AdjBaseCC!$DG$1*(IniBaseCC!EM122-IniBaseCC!EN122))),AdjBaseCC!CI120))</f>
        <v>20952.687667065391</v>
      </c>
      <c r="DH120" s="600">
        <f>IF(IniBaseCC!EN122&gt;IniBaseCC!EO122,MIN((AdjBaseCC!DG120-(AdjBaseCC!$DG$1*(IniBaseCC!EN122-IniBaseCC!EO122))),AdjBaseCC!CJ120),MAX((AdjBaseCC!DG120-(AdjBaseCC!$DG$1*(IniBaseCC!EN122-IniBaseCC!EO122))),AdjBaseCC!CJ120))</f>
        <v>20939.883362127315</v>
      </c>
      <c r="DI120" s="603">
        <f>IF(IniBaseCC!EO122&gt;IniBaseCC!EP122,MIN((AdjBaseCC!DH120-(AdjBaseCC!$DG$1*(IniBaseCC!EO122-IniBaseCC!EP122))),AdjBaseCC!CK120),MAX((AdjBaseCC!DH120-(AdjBaseCC!$DG$1*(IniBaseCC!EO122-IniBaseCC!EP122))),AdjBaseCC!CK120))</f>
        <v>20770.193390517685</v>
      </c>
      <c r="DJ120" s="600">
        <f>IF(IniBaseCC!EP122&gt;IniBaseCC!EQ122,MIN((AdjBaseCC!DI120-(AdjBaseCC!$DG$1*(IniBaseCC!EP122-IniBaseCC!EQ122))),AdjBaseCC!CL120),MAX((AdjBaseCC!DI120-(AdjBaseCC!$DG$1*(IniBaseCC!EP122-IniBaseCC!EQ122))),AdjBaseCC!CL120))</f>
        <v>20793.245667237235</v>
      </c>
      <c r="DK120" s="600">
        <f>IF(IniBaseCC!EQ122&gt;IniBaseCC!ER122,MIN((AdjBaseCC!DJ120-(AdjBaseCC!$DG$1*(IniBaseCC!EQ122-IniBaseCC!ER122))),AdjBaseCC!CM120),MAX((AdjBaseCC!DJ120-(AdjBaseCC!$DG$1*(IniBaseCC!EQ122-IniBaseCC!ER122))),AdjBaseCC!CM120))</f>
        <v>20815.476794182658</v>
      </c>
      <c r="DL120" s="600">
        <f>IF(IniBaseCC!ER122&gt;IniBaseCC!ES122,MIN((AdjBaseCC!DK120-(AdjBaseCC!$DG$1*(IniBaseCC!ER122-IniBaseCC!ES122))),AdjBaseCC!CN120),MAX((AdjBaseCC!DK120-(AdjBaseCC!$DG$1*(IniBaseCC!ER122-IniBaseCC!ES122))),AdjBaseCC!CN120))</f>
        <v>20977.910226502539</v>
      </c>
      <c r="DM120" s="603">
        <f>DA120*IniBaseCC!CJ122</f>
        <v>3694551.2596751219</v>
      </c>
      <c r="DN120" s="600">
        <f>DB120*IniBaseCC!CJ122</f>
        <v>3732973.4389213379</v>
      </c>
      <c r="DO120" s="600">
        <f>DC120*IniBaseCC!CK122</f>
        <v>3641141.2694369089</v>
      </c>
      <c r="DP120" s="600">
        <f>DD120*IniBaseCC!CL122</f>
        <v>3797782.7696568742</v>
      </c>
      <c r="DQ120" s="600">
        <f>DE120*IniBaseCC!CM122</f>
        <v>4263187.5807519509</v>
      </c>
      <c r="DR120" s="600">
        <f>DF120*IniBaseCC!CN122</f>
        <v>5023708.163267035</v>
      </c>
      <c r="DS120" s="600">
        <f>DG120*IniBaseCC!CO122</f>
        <v>5615320.2947735246</v>
      </c>
      <c r="DT120" s="600">
        <f>DH120*IniBaseCC!CP122</f>
        <v>5905047.1081199031</v>
      </c>
      <c r="DU120" s="603">
        <f>DI120*IniBaseCC!CQ122</f>
        <v>6085666.6634216821</v>
      </c>
      <c r="DV120" s="600">
        <f>DJ120*IniBaseCC!CR122</f>
        <v>6204938.6707716174</v>
      </c>
      <c r="DW120" s="600">
        <f>DK120*IniBaseCC!CS122</f>
        <v>6324210.6781215537</v>
      </c>
      <c r="DX120" s="601">
        <f>DL120*IniBaseCC!CT122</f>
        <v>6487078.5718526393</v>
      </c>
      <c r="DZ120" s="60" t="s">
        <v>115</v>
      </c>
      <c r="EA120" s="68">
        <f t="shared" si="29"/>
        <v>0.71550253448933698</v>
      </c>
      <c r="EB120" s="373">
        <f>IFERROR(AdjBaseCC!CO120/IniBaseCC!AA122,"")</f>
        <v>0.77824017569407589</v>
      </c>
      <c r="EC120" s="373">
        <f>IFERROR(AdjBaseCC!CP120/IniBaseCC!AB122,"")</f>
        <v>0.7861811078727633</v>
      </c>
      <c r="ED120" s="373">
        <f>IFERROR(AdjBaseCC!CQ120/IniBaseCC!AC122,"")</f>
        <v>0.7139194518811095</v>
      </c>
      <c r="EE120" s="373">
        <f>IFERROR(AdjBaseCC!CR120/IniBaseCC!AD122,"")</f>
        <v>0.63832575570848837</v>
      </c>
      <c r="EF120" s="373">
        <f>IFERROR(AdjBaseCC!CS120/IniBaseCC!AE122,"")</f>
        <v>0.69700358553604636</v>
      </c>
      <c r="EG120" s="373">
        <f>IFERROR(AdjBaseCC!CT120/IniBaseCC!AF122,"")</f>
        <v>0.74208277144827772</v>
      </c>
      <c r="EH120" s="374">
        <f t="shared" si="30"/>
        <v>0.80078408347678864</v>
      </c>
      <c r="EI120" s="373">
        <f>IFERROR(CU120/IniBaseCC!AG122,"")</f>
        <v>0.79365792464616391</v>
      </c>
      <c r="EJ120" s="373">
        <f>IFERROR(CW120/IniBaseCC!AI122,"")</f>
        <v>0.82171030320614313</v>
      </c>
      <c r="EK120" s="373">
        <f>IFERROR(CX120/IniBaseCC!AJ122,"")</f>
        <v>0.78847945992135915</v>
      </c>
      <c r="EL120" s="373">
        <f>IFERROR(CY120/IniBaseCC!AK122,"")</f>
        <v>0.79713371236746233</v>
      </c>
      <c r="EM120" s="375">
        <f>IFERROR(CZ120/IniBaseCC!AL122,"")</f>
        <v>0.80293901724281413</v>
      </c>
      <c r="FH120" s="196"/>
    </row>
    <row r="121" spans="1:164" s="118" customFormat="1" x14ac:dyDescent="0.25">
      <c r="A121" s="107">
        <v>125</v>
      </c>
      <c r="B121" s="60" t="s">
        <v>116</v>
      </c>
      <c r="C121" s="157">
        <v>161.28994299999999</v>
      </c>
      <c r="D121" s="158">
        <v>151.8249429</v>
      </c>
      <c r="E121" s="158">
        <v>152.40901679999999</v>
      </c>
      <c r="F121" s="158">
        <v>131.76009880000001</v>
      </c>
      <c r="G121" s="158">
        <v>172.7501954</v>
      </c>
      <c r="H121" s="158">
        <v>161.4752043</v>
      </c>
      <c r="I121" s="158">
        <v>147.81230360000001</v>
      </c>
      <c r="J121" s="158">
        <v>140.98939719058859</v>
      </c>
      <c r="K121" s="158">
        <v>139.69003468816868</v>
      </c>
      <c r="L121" s="157">
        <f t="shared" si="31"/>
        <v>142.91252146912075</v>
      </c>
      <c r="M121" s="158">
        <f t="shared" si="31"/>
        <v>141.27277828119441</v>
      </c>
      <c r="N121" s="159">
        <f t="shared" si="31"/>
        <v>139.63303509326852</v>
      </c>
      <c r="O121" s="158"/>
      <c r="P121" s="564">
        <f>INDEX(EquitySolution!$V$13:$BT$173,ROW(117:117),(1+EquitySolution!$CB$12))</f>
        <v>0.88503249674047102</v>
      </c>
      <c r="Q121" s="69">
        <f>INDEX(EquitySolution!$V$13:$BT$173,ROW(117:117),(1+EquitySolution!$CB$12))</f>
        <v>0.88503249674047102</v>
      </c>
      <c r="R121" s="300">
        <f>INDEX(EquitySolution!$V$13:$BT$173,ROW(117:117),(1+EquitySolution!$CB$12)+2)</f>
        <v>0.91928221682609557</v>
      </c>
      <c r="S121" s="300">
        <f>INDEX(EquitySolution!$V$13:$BT$173,ROW(117:117),(1+EquitySolution!$CB$12)+3)</f>
        <v>0.92401898969365615</v>
      </c>
      <c r="T121" s="300">
        <f>INDEX(EquitySolution!$V$13:$BT$173,ROW(117:117),(1+EquitySolution!$CB$12)+4)</f>
        <v>0.92372668907316591</v>
      </c>
      <c r="U121" s="300">
        <f>INDEX(EquitySolution!$V$13:$BT$173,ROW(117:117),(1+EquitySolution!$CB$12)+5)</f>
        <v>0.93406046968526346</v>
      </c>
      <c r="V121" s="2">
        <f>INDEX(EquitySolution!$V$13:$BT$173,ROW(117:117),(1+EquitySolution!$CB$12)+6)</f>
        <v>0.91354691708492441</v>
      </c>
      <c r="W121" s="2">
        <f>INDEX(EquitySolution!$V$13:$BT$173,ROW(117:117),(1+EquitySolution!$CB$12)+6)</f>
        <v>0.91354691708492441</v>
      </c>
      <c r="X121" s="2">
        <f>INDEX(EquitySolution!$V$13:$BT$173,ROW(117:117),(1+EquitySolution!$CB$12)+6)</f>
        <v>0.91354691708492441</v>
      </c>
      <c r="Y121" s="567">
        <f>INDEX(EquitySolution!$V$13:$BT$173,ROW(117:117),(1+EquitySolution!$CB$12)+7)</f>
        <v>0.91918950254294951</v>
      </c>
      <c r="Z121" s="372">
        <f>INDEX(EquitySolution!$V$13:$BT$173,ROW(117:117),(1+EquitySolution!$CB$12)+8)</f>
        <v>0.92602712078322125</v>
      </c>
      <c r="AA121" s="372">
        <f>INDEX(EquitySolution!$V$13:$BT$173,ROW(117:117),(1+EquitySolution!$CB$12)+9)</f>
        <v>0.92289255303871409</v>
      </c>
      <c r="AB121" s="371">
        <f>INDEX(EquitySolution!$V$13:$BT$173,ROW(117:117),(1+EquitySolution!$CB$12)+10)</f>
        <v>0.93009192190293732</v>
      </c>
      <c r="AS121" s="60" t="s">
        <v>116</v>
      </c>
      <c r="AT121" s="600">
        <v>0</v>
      </c>
      <c r="AU121" s="600">
        <f>MAX(-(AdjBaseCC!$BU$1),(IniBaseCC!DW123-AF$9+IniBaseCC!DK123-AdjBaseCC!AF$7))</f>
        <v>-4000</v>
      </c>
      <c r="AV121" s="600">
        <f>MAX(-(AdjBaseCC!$BU$1),(IniBaseCC!DX123-AG$9+IniBaseCC!DL123-AdjBaseCC!AG$7))</f>
        <v>-4000</v>
      </c>
      <c r="AW121" s="600">
        <f>MAX(-(AdjBaseCC!$BU$1),(IniBaseCC!DY123-AH$9+IniBaseCC!DM123-AdjBaseCC!AH$7))</f>
        <v>-3239.5055058665143</v>
      </c>
      <c r="AX121" s="600">
        <f>MAX(-(AdjBaseCC!$BU$1),(IniBaseCC!DZ123-AI$9+IniBaseCC!DN123-AdjBaseCC!AI$7))</f>
        <v>-4000</v>
      </c>
      <c r="AY121" s="600">
        <f>MAX(-(AdjBaseCC!$BU$1),(IniBaseCC!EA123-AJ$9+IniBaseCC!DO123-AdjBaseCC!AJ$7))</f>
        <v>-4000</v>
      </c>
      <c r="AZ121" s="600">
        <f>MAX(-(AdjBaseCC!$BU$1),(IniBaseCC!EB123-AK$9+IniBaseCC!DP123-AdjBaseCC!AK$7))</f>
        <v>-4000</v>
      </c>
      <c r="BA121" s="601">
        <f>MAX(-(AdjBaseCC!$BU$1),(IniBaseCC!EC123-AL$9+IniBaseCC!DQ123-AdjBaseCC!AL$7))</f>
        <v>644.78273663088567</v>
      </c>
      <c r="BB121" s="600">
        <f>MAX(-(AdjBaseCC!$BU$1),(IniBaseCC!ED123-AM$9+IniBaseCC!DR123-AdjBaseCC!AM$7))</f>
        <v>-2212.3965232028168</v>
      </c>
      <c r="BC121" s="600">
        <f>MAX(-(AdjBaseCC!$BU$1),(IniBaseCC!EE123-AN$9+IniBaseCC!DS123-AdjBaseCC!AN$7))</f>
        <v>-2281.5615815792471</v>
      </c>
      <c r="BD121" s="600">
        <f>MAX(-(AdjBaseCC!$BU$1),(IniBaseCC!EF123-AO$9+IniBaseCC!DT123-AdjBaseCC!AO$7))</f>
        <v>-2348.262897534265</v>
      </c>
      <c r="BE121" s="601">
        <f>MAX(-(AdjBaseCC!$BU$1),(IniBaseCC!EG123-AP$9+IniBaseCC!DU123-AdjBaseCC!AP$7))</f>
        <v>-2412.6298096645096</v>
      </c>
      <c r="BF121" s="600">
        <f>MAX((AdjBaseCC!AF$7+AdjBaseCC!AF$9)*IniBaseCC!CJ123-IniBaseCC!AA123,0)</f>
        <v>183869.42955123179</v>
      </c>
      <c r="BG121" s="600">
        <f>MAX((AdjBaseCC!AG$7+AdjBaseCC!AG$9)*IniBaseCC!CK123-IniBaseCC!AB123,0)</f>
        <v>265119.57033914665</v>
      </c>
      <c r="BH121" s="600">
        <f>MAX((AdjBaseCC!AH$7+AdjBaseCC!AH$9)*IniBaseCC!CL123-IniBaseCC!AC123,0)</f>
        <v>77748.132140796282</v>
      </c>
      <c r="BI121" s="600">
        <f>MAX((AdjBaseCC!AI$7+AdjBaseCC!AI$9)*IniBaseCC!CM123-IniBaseCC!AD123,0)</f>
        <v>177731.84699436452</v>
      </c>
      <c r="BJ121" s="600">
        <f>MAX((AdjBaseCC!AJ$7+AdjBaseCC!AJ$9)*IniBaseCC!CN123-IniBaseCC!AE123,0)</f>
        <v>319026.39962997229</v>
      </c>
      <c r="BK121" s="600">
        <f>MAX((AdjBaseCC!AK$7+AdjBaseCC!AK$9)*IniBaseCC!CO123-IniBaseCC!AF123,0)</f>
        <v>227782.70156966709</v>
      </c>
      <c r="BL121" s="600">
        <f>MAX((AdjBaseCC!AL$7+AdjBaseCC!AL$9)*IniBaseCC!CP123-IniBaseCC!AG123,0)</f>
        <v>0</v>
      </c>
      <c r="BM121" s="600">
        <f>MAX((AdjBaseCC!AM$7+AdjBaseCC!AM$9)*IniBaseCC!CQ123-IniBaseCC!AH123,0)</f>
        <v>64159.499172881711</v>
      </c>
      <c r="BN121" s="603">
        <f>MAX((AdjBaseCC!AN$7+AdjBaseCC!AN$9)*IniBaseCC!CR123-IniBaseCC!AI123,0)</f>
        <v>67387.257421206916</v>
      </c>
      <c r="BO121" s="600">
        <f>MAX((AdjBaseCC!AO$7+AdjBaseCC!AO$9)*IniBaseCC!CS123-IniBaseCC!AJ123,0)</f>
        <v>70615.015669531422</v>
      </c>
      <c r="BP121" s="600">
        <f>MAX((AdjBaseCC!AP$7+AdjBaseCC!AP$9)*IniBaseCC!CT123-IniBaseCC!AK123,0)</f>
        <v>73842.773917856044</v>
      </c>
      <c r="BQ121" s="600">
        <f>MAX((AdjBaseCC!AQ$7+AdjBaseCC!AQ$9)*IniBaseCC!CU123-IniBaseCC!AL123,0)</f>
        <v>77070.532166179968</v>
      </c>
      <c r="BR121" s="603">
        <f>IFERROR(BF121/SUM(BF$5:BF$182)*BR$4/IniBaseCC!CK123,0)</f>
        <v>6347.647095550682</v>
      </c>
      <c r="BS121" s="600">
        <f>IFERROR(BG121/SUM(BG$5:BG$182)*BS$4/IniBaseCC!CL123,0)</f>
        <v>4617.1665003426433</v>
      </c>
      <c r="BT121" s="600">
        <f>IFERROR(BH121/SUM(BH$5:BH$182)*BT$4/IniBaseCC!CM123,0)</f>
        <v>2411.1163351712589</v>
      </c>
      <c r="BU121" s="600">
        <f>IFERROR(BI121/SUM(BI$5:BI$182)*BU$4/IniBaseCC!CN123,0)</f>
        <v>1382.7539983530794</v>
      </c>
      <c r="BV121" s="600">
        <f>IFERROR(BJ121/SUM(BJ$5:BJ$182)*BV$4/IniBaseCC!CO123,0)</f>
        <v>2084.9141210813177</v>
      </c>
      <c r="BW121" s="600">
        <f>IFERROR(BK121/SUM(BK$5:BK$182)*BW$4/IniBaseCC!CP123,0)</f>
        <v>2251.4415700360992</v>
      </c>
      <c r="BX121" s="600">
        <f>IFERROR(BL121/SUM(BL$5:BL$182)*BX$4/IniBaseCC!CQ123,0)</f>
        <v>0</v>
      </c>
      <c r="BY121" s="603">
        <f>IFERROR(BM121/SUM(BM$5:BM$182)*BY$4/IniBaseCC!CR123,0)</f>
        <v>77.969292825373572</v>
      </c>
      <c r="BZ121" s="600">
        <f>IFERROR(BN121/SUM(BN$5:BN$182)*BZ$4/IniBaseCC!CS123,0)</f>
        <v>709.30204007825114</v>
      </c>
      <c r="CA121" s="600">
        <f>IFERROR(BO121/SUM(BO$5:BO$182)*CA$4/IniBaseCC!CT123,0)</f>
        <v>693.33848712701547</v>
      </c>
      <c r="CB121" s="600">
        <f>IFERROR(BP121/SUM(BP$5:BP$182)*CB$4/IniBaseCC!CU123,0)</f>
        <v>582.72503576994472</v>
      </c>
      <c r="CC121" s="603">
        <f>(IniBaseCC!CW123+AT121)*P121</f>
        <v>21190.010940069275</v>
      </c>
      <c r="CD121" s="600">
        <f>((IniBaseCC!CX123+AU121)-(BR121/Q121))*Q121</f>
        <v>11302.233857556708</v>
      </c>
      <c r="CE121" s="600">
        <f>((IniBaseCC!CY123+AV121)-(BS121/R121))*R121</f>
        <v>14717.895482083302</v>
      </c>
      <c r="CF121" s="600">
        <f>((IniBaseCC!CZ123+AW121)-(BT121/S121))*S121</f>
        <v>17831.164185850012</v>
      </c>
      <c r="CG121" s="600">
        <f>((IniBaseCC!DA123+AX121)-(BU121/T121))*T121</f>
        <v>18230.201352311837</v>
      </c>
      <c r="CH121" s="600">
        <f>((IniBaseCC!DB123+AY121)-(BV121/U121))*U121</f>
        <v>18509.365175477316</v>
      </c>
      <c r="CI121" s="600">
        <f>((IniBaseCC!DC123+AZ121)-(BW121/V121))*V121</f>
        <v>18284.50628900552</v>
      </c>
      <c r="CJ121" s="601">
        <f>((IniBaseCC!DD123+BA121)-(BX121/W121))*W121</f>
        <v>25192.265085974879</v>
      </c>
      <c r="CK121" s="600">
        <f>((IniBaseCC!DE123+BB121)-(BY121/Y121))*Y121</f>
        <v>22845.324539470104</v>
      </c>
      <c r="CL121" s="600">
        <f>((IniBaseCC!DF123+BC121)-(BZ121/Z121))*Z121</f>
        <v>22666.189782847498</v>
      </c>
      <c r="CM121" s="600">
        <f>((IniBaseCC!DG123+BD121)-(CA121/AA121))*AA121</f>
        <v>22873.752369634436</v>
      </c>
      <c r="CN121" s="601">
        <f>((IniBaseCC!DH123+BE121)-(CB121/AB121))*AB121</f>
        <v>23431.497153854601</v>
      </c>
      <c r="CO121" s="600">
        <f>CC121*IniBaseCC!CJ123</f>
        <v>593320.30632193969</v>
      </c>
      <c r="CP121" s="600">
        <f>IniBaseCC!CJ123*CD121</f>
        <v>316462.54801158782</v>
      </c>
      <c r="CQ121" s="600">
        <f>IniBaseCC!CK123*CE121</f>
        <v>456254.75994458236</v>
      </c>
      <c r="CR121" s="600">
        <f>IniBaseCC!CL123*CF121</f>
        <v>427947.94046040031</v>
      </c>
      <c r="CS121" s="600">
        <f>IniBaseCC!CM123*CG121</f>
        <v>528675.83921704325</v>
      </c>
      <c r="CT121" s="600">
        <f>IniBaseCC!CN123*CH121</f>
        <v>647827.78114170604</v>
      </c>
      <c r="CU121" s="600">
        <f>IniBaseCC!CO123*CI121</f>
        <v>603388.70753718214</v>
      </c>
      <c r="CV121" s="601">
        <f>IniBaseCC!CP123*CJ121</f>
        <v>680191.15732132178</v>
      </c>
      <c r="CW121" s="600">
        <f>IniBaseCC!CQ123*CK121</f>
        <v>662514.41164463304</v>
      </c>
      <c r="CX121" s="600">
        <f>IniBaseCC!CR123*CL121</f>
        <v>669459.18882339925</v>
      </c>
      <c r="CY121" s="600">
        <f>IniBaseCC!CS123*CM121</f>
        <v>687840.5240310824</v>
      </c>
      <c r="CZ121" s="600">
        <f>IniBaseCC!CT123*CN121</f>
        <v>717162.13567367499</v>
      </c>
      <c r="DA121" s="603">
        <f t="shared" si="27"/>
        <v>21190.010940069275</v>
      </c>
      <c r="DB121" s="600">
        <f t="shared" si="28"/>
        <v>11302.233857556708</v>
      </c>
      <c r="DC121" s="600">
        <f>IF(IniBaseCC!EI123&gt;IniBaseCC!EJ123,MIN((AdjBaseCC!DB121-(AdjBaseCC!$DG$1*(IniBaseCC!EI123-IniBaseCC!EJ123))),AdjBaseCC!CE121),MAX((AdjBaseCC!DB121-(AdjBaseCC!$DG$1*(IniBaseCC!EI123-IniBaseCC!EJ123))),AdjBaseCC!CE121))</f>
        <v>11236.392757326294</v>
      </c>
      <c r="DD121" s="600">
        <f>IF(IniBaseCC!EJ123&gt;IniBaseCC!EK123,MIN((AdjBaseCC!DC121-(AdjBaseCC!$DG$1*(IniBaseCC!EJ123-IniBaseCC!EK123))),AdjBaseCC!CF121),MAX((AdjBaseCC!DC121-(AdjBaseCC!$DG$1*(IniBaseCC!EJ123-IniBaseCC!EK123))),AdjBaseCC!CF121))</f>
        <v>17831.164185850012</v>
      </c>
      <c r="DE121" s="600">
        <f>IF(IniBaseCC!EK123&gt;IniBaseCC!EL123,MIN((AdjBaseCC!DD121-(AdjBaseCC!$DG$1*(IniBaseCC!EK123-IniBaseCC!EL123))),AdjBaseCC!CG121),MAX((AdjBaseCC!DD121-(AdjBaseCC!$DG$1*(IniBaseCC!EK123-IniBaseCC!EL123))),AdjBaseCC!CG121))</f>
        <v>17615.994681539665</v>
      </c>
      <c r="DF121" s="600">
        <f>IF(IniBaseCC!EL123&gt;IniBaseCC!EM123,MIN((AdjBaseCC!DE121-(AdjBaseCC!$DG$1*(IniBaseCC!EL123-IniBaseCC!EM123))),AdjBaseCC!CH121),MAX((AdjBaseCC!DE121-(AdjBaseCC!$DG$1*(IniBaseCC!EL123-IniBaseCC!EM123))),AdjBaseCC!CH121))</f>
        <v>17450.095346564296</v>
      </c>
      <c r="DG121" s="600">
        <f>IF(IniBaseCC!EM123&gt;IniBaseCC!EN123,MIN((AdjBaseCC!DF121-(AdjBaseCC!$DG$1*(IniBaseCC!EM123-IniBaseCC!EN123))),AdjBaseCC!CI121),MAX((AdjBaseCC!DF121-(AdjBaseCC!$DG$1*(IniBaseCC!EM123-IniBaseCC!EN123))),AdjBaseCC!CI121))</f>
        <v>18284.50628900552</v>
      </c>
      <c r="DH121" s="600">
        <f>IF(IniBaseCC!EN123&gt;IniBaseCC!EO123,MIN((AdjBaseCC!DG121-(AdjBaseCC!$DG$1*(IniBaseCC!EN123-IniBaseCC!EO123))),AdjBaseCC!CJ121),MAX((AdjBaseCC!DG121-(AdjBaseCC!$DG$1*(IniBaseCC!EN123-IniBaseCC!EO123))),AdjBaseCC!CJ121))</f>
        <v>25192.265085974879</v>
      </c>
      <c r="DI121" s="603">
        <f>IF(IniBaseCC!EO123&gt;IniBaseCC!EP123,MIN((AdjBaseCC!DH121-(AdjBaseCC!$DG$1*(IniBaseCC!EO123-IniBaseCC!EP123))),AdjBaseCC!CK121),MAX((AdjBaseCC!DH121-(AdjBaseCC!$DG$1*(IniBaseCC!EO123-IniBaseCC!EP123))),AdjBaseCC!CK121))</f>
        <v>22845.324539470104</v>
      </c>
      <c r="DJ121" s="600">
        <f>IF(IniBaseCC!EP123&gt;IniBaseCC!EQ123,MIN((AdjBaseCC!DI121-(AdjBaseCC!$DG$1*(IniBaseCC!EP123-IniBaseCC!EQ123))),AdjBaseCC!CL121),MAX((AdjBaseCC!DI121-(AdjBaseCC!$DG$1*(IniBaseCC!EP123-IniBaseCC!EQ123))),AdjBaseCC!CL121))</f>
        <v>22864.870053750758</v>
      </c>
      <c r="DK121" s="600">
        <f>IF(IniBaseCC!EQ123&gt;IniBaseCC!ER123,MIN((AdjBaseCC!DJ121-(AdjBaseCC!$DG$1*(IniBaseCC!EQ123-IniBaseCC!ER123))),AdjBaseCC!CM121),MAX((AdjBaseCC!DJ121-(AdjBaseCC!$DG$1*(IniBaseCC!EQ123-IniBaseCC!ER123))),AdjBaseCC!CM121))</f>
        <v>22883.719333345696</v>
      </c>
      <c r="DL121" s="600">
        <f>IF(IniBaseCC!ER123&gt;IniBaseCC!ES123,MIN((AdjBaseCC!DK121-(AdjBaseCC!$DG$1*(IniBaseCC!ER123-IniBaseCC!ES123))),AdjBaseCC!CN121),MAX((AdjBaseCC!DK121-(AdjBaseCC!$DG$1*(IniBaseCC!ER123-IniBaseCC!ES123))),AdjBaseCC!CN121))</f>
        <v>23431.497153854601</v>
      </c>
      <c r="DM121" s="603">
        <f>DA121*IniBaseCC!CJ123</f>
        <v>593320.30632193969</v>
      </c>
      <c r="DN121" s="600">
        <f>DB121*IniBaseCC!CJ123</f>
        <v>316462.54801158782</v>
      </c>
      <c r="DO121" s="600">
        <f>DC121*IniBaseCC!CK123</f>
        <v>348328.17547711509</v>
      </c>
      <c r="DP121" s="600">
        <f>DD121*IniBaseCC!CL123</f>
        <v>427947.94046040031</v>
      </c>
      <c r="DQ121" s="600">
        <f>DE121*IniBaseCC!CM123</f>
        <v>510863.84576465026</v>
      </c>
      <c r="DR121" s="600">
        <f>DF121*IniBaseCC!CN123</f>
        <v>610753.33712975041</v>
      </c>
      <c r="DS121" s="600">
        <f>DG121*IniBaseCC!CO123</f>
        <v>603388.70753718214</v>
      </c>
      <c r="DT121" s="600">
        <f>DH121*IniBaseCC!CP123</f>
        <v>680191.15732132178</v>
      </c>
      <c r="DU121" s="603">
        <f>DI121*IniBaseCC!CQ123</f>
        <v>662514.41164463304</v>
      </c>
      <c r="DV121" s="600">
        <f>DJ121*IniBaseCC!CR123</f>
        <v>675327.32697402756</v>
      </c>
      <c r="DW121" s="600">
        <f>DK121*IniBaseCC!CS123</f>
        <v>688140.24230342207</v>
      </c>
      <c r="DX121" s="601">
        <f>DL121*IniBaseCC!CT123</f>
        <v>717162.13567367499</v>
      </c>
      <c r="DZ121" s="60" t="s">
        <v>116</v>
      </c>
      <c r="EA121" s="68">
        <f t="shared" si="29"/>
        <v>0.80020734344794753</v>
      </c>
      <c r="EB121" s="373">
        <f>IFERROR(AdjBaseCC!CO121/IniBaseCC!AA123,"")</f>
        <v>1.1662017605878172</v>
      </c>
      <c r="EC121" s="373">
        <f>IFERROR(AdjBaseCC!CP121/IniBaseCC!AB123,"")</f>
        <v>0.59035021893408712</v>
      </c>
      <c r="ED121" s="373">
        <f>IFERROR(AdjBaseCC!CQ121/IniBaseCC!AC123,"")</f>
        <v>0.83716316106682809</v>
      </c>
      <c r="EE121" s="373">
        <f>IFERROR(AdjBaseCC!CR121/IniBaseCC!AD123,"")</f>
        <v>0.74381229396743564</v>
      </c>
      <c r="EF121" s="373">
        <f>IFERROR(AdjBaseCC!CS121/IniBaseCC!AE123,"")</f>
        <v>0.85690317413425365</v>
      </c>
      <c r="EG121" s="373">
        <f>IFERROR(AdjBaseCC!CT121/IniBaseCC!AF123,"")</f>
        <v>0.97280786913713335</v>
      </c>
      <c r="EH121" s="374">
        <f t="shared" si="30"/>
        <v>0.85199152537586686</v>
      </c>
      <c r="EI121" s="373">
        <f>IFERROR(CU121/IniBaseCC!AG123,"")</f>
        <v>0.79495549211641048</v>
      </c>
      <c r="EJ121" s="373">
        <f>IFERROR(CW121/IniBaseCC!AI123,"")</f>
        <v>0.874084947705701</v>
      </c>
      <c r="EK121" s="373">
        <f>IFERROR(CX121/IniBaseCC!AJ123,"")</f>
        <v>0.85910272302088531</v>
      </c>
      <c r="EL121" s="373">
        <f>IFERROR(CY121/IniBaseCC!AK123,"")</f>
        <v>0.85920359199256069</v>
      </c>
      <c r="EM121" s="375">
        <f>IFERROR(CZ121/IniBaseCC!AL123,"")</f>
        <v>0.87261087204377707</v>
      </c>
      <c r="FH121" s="196"/>
    </row>
    <row r="122" spans="1:164" s="118" customFormat="1" x14ac:dyDescent="0.25">
      <c r="A122" s="107">
        <v>126</v>
      </c>
      <c r="B122" s="60" t="s">
        <v>117</v>
      </c>
      <c r="C122" s="157">
        <v>225.3351184</v>
      </c>
      <c r="D122" s="158">
        <v>224.5709569</v>
      </c>
      <c r="E122" s="158">
        <v>233.43302589999999</v>
      </c>
      <c r="F122" s="158">
        <v>220.37947639999999</v>
      </c>
      <c r="G122" s="158">
        <v>223.1408572</v>
      </c>
      <c r="H122" s="158">
        <v>222.89109529999999</v>
      </c>
      <c r="I122" s="158">
        <v>220.99915229999999</v>
      </c>
      <c r="J122" s="158">
        <v>220.58054534883843</v>
      </c>
      <c r="K122" s="158">
        <v>222.70162530343973</v>
      </c>
      <c r="L122" s="157">
        <f t="shared" si="31"/>
        <v>220.04287239416499</v>
      </c>
      <c r="M122" s="158">
        <f t="shared" si="31"/>
        <v>219.29518347183625</v>
      </c>
      <c r="N122" s="159">
        <f t="shared" si="31"/>
        <v>218.54749454950729</v>
      </c>
      <c r="O122" s="158"/>
      <c r="P122" s="564">
        <f>INDEX(EquitySolution!$V$13:$BT$173,ROW(118:118),(1+EquitySolution!$CB$12))</f>
        <v>0.83744746648411683</v>
      </c>
      <c r="Q122" s="69">
        <f>INDEX(EquitySolution!$V$13:$BT$173,ROW(118:118),(1+EquitySolution!$CB$12))</f>
        <v>0.83744746648411683</v>
      </c>
      <c r="R122" s="300">
        <f>INDEX(EquitySolution!$V$13:$BT$173,ROW(118:118),(1+EquitySolution!$CB$12)+2)</f>
        <v>0.88723071699221023</v>
      </c>
      <c r="S122" s="300">
        <f>INDEX(EquitySolution!$V$13:$BT$173,ROW(118:118),(1+EquitySolution!$CB$12)+3)</f>
        <v>0.88761314271026537</v>
      </c>
      <c r="T122" s="300">
        <f>INDEX(EquitySolution!$V$13:$BT$173,ROW(118:118),(1+EquitySolution!$CB$12)+4)</f>
        <v>0.88317810757596571</v>
      </c>
      <c r="U122" s="300">
        <f>INDEX(EquitySolution!$V$13:$BT$173,ROW(118:118),(1+EquitySolution!$CB$12)+5)</f>
        <v>0.88971077513472874</v>
      </c>
      <c r="V122" s="2">
        <f>INDEX(EquitySolution!$V$13:$BT$173,ROW(118:118),(1+EquitySolution!$CB$12)+6)</f>
        <v>0.88832883815509334</v>
      </c>
      <c r="W122" s="2">
        <f>INDEX(EquitySolution!$V$13:$BT$173,ROW(118:118),(1+EquitySolution!$CB$12)+6)</f>
        <v>0.88832883815509334</v>
      </c>
      <c r="X122" s="2">
        <f>INDEX(EquitySolution!$V$13:$BT$173,ROW(118:118),(1+EquitySolution!$CB$12)+6)</f>
        <v>0.88832883815509334</v>
      </c>
      <c r="Y122" s="567">
        <f>INDEX(EquitySolution!$V$13:$BT$173,ROW(118:118),(1+EquitySolution!$CB$12)+7)</f>
        <v>0.88845383185596716</v>
      </c>
      <c r="Z122" s="372">
        <f>INDEX(EquitySolution!$V$13:$BT$173,ROW(118:118),(1+EquitySolution!$CB$12)+8)</f>
        <v>0.88940065744230512</v>
      </c>
      <c r="AA122" s="372">
        <f>INDEX(EquitySolution!$V$13:$BT$173,ROW(118:118),(1+EquitySolution!$CB$12)+9)</f>
        <v>0.88960828572676454</v>
      </c>
      <c r="AB122" s="371">
        <f>INDEX(EquitySolution!$V$13:$BT$173,ROW(118:118),(1+EquitySolution!$CB$12)+10)</f>
        <v>0.88854865238733982</v>
      </c>
      <c r="AS122" s="60" t="s">
        <v>117</v>
      </c>
      <c r="AT122" s="600">
        <v>0</v>
      </c>
      <c r="AU122" s="600">
        <f>MAX(-(AdjBaseCC!$BU$1),(IniBaseCC!DW124-AF$9+IniBaseCC!DK124-AdjBaseCC!AF$7))</f>
        <v>-1135.5908204564976</v>
      </c>
      <c r="AV122" s="600">
        <f>MAX(-(AdjBaseCC!$BU$1),(IniBaseCC!DX124-AG$9+IniBaseCC!DL124-AdjBaseCC!AG$7))</f>
        <v>-125.04003066407995</v>
      </c>
      <c r="AW122" s="600">
        <f>MAX(-(AdjBaseCC!$BU$1),(IniBaseCC!DY124-AH$9+IniBaseCC!DM124-AdjBaseCC!AH$7))</f>
        <v>-2838.3387618961974</v>
      </c>
      <c r="AX122" s="600">
        <f>MAX(-(AdjBaseCC!$BU$1),(IniBaseCC!DZ124-AI$9+IniBaseCC!DN124-AdjBaseCC!AI$7))</f>
        <v>-4000</v>
      </c>
      <c r="AY122" s="600">
        <f>MAX(-(AdjBaseCC!$BU$1),(IniBaseCC!EA124-AJ$9+IniBaseCC!DO124-AdjBaseCC!AJ$7))</f>
        <v>-4000</v>
      </c>
      <c r="AZ122" s="600">
        <f>MAX(-(AdjBaseCC!$BU$1),(IniBaseCC!EB124-AK$9+IniBaseCC!DP124-AdjBaseCC!AK$7))</f>
        <v>-4000</v>
      </c>
      <c r="BA122" s="601">
        <f>MAX(-(AdjBaseCC!$BU$1),(IniBaseCC!EC124-AL$9+IniBaseCC!DQ124-AdjBaseCC!AL$7))</f>
        <v>-4000</v>
      </c>
      <c r="BB122" s="600">
        <f>MAX(-(AdjBaseCC!$BU$1),(IniBaseCC!ED124-AM$9+IniBaseCC!DR124-AdjBaseCC!AM$7))</f>
        <v>-4000</v>
      </c>
      <c r="BC122" s="600">
        <f>MAX(-(AdjBaseCC!$BU$1),(IniBaseCC!EE124-AN$9+IniBaseCC!DS124-AdjBaseCC!AN$7))</f>
        <v>-4000</v>
      </c>
      <c r="BD122" s="600">
        <f>MAX(-(AdjBaseCC!$BU$1),(IniBaseCC!EF124-AO$9+IniBaseCC!DT124-AdjBaseCC!AO$7))</f>
        <v>-4000</v>
      </c>
      <c r="BE122" s="601">
        <f>MAX(-(AdjBaseCC!$BU$1),(IniBaseCC!EG124-AP$9+IniBaseCC!DU124-AdjBaseCC!AP$7))</f>
        <v>-4000</v>
      </c>
      <c r="BF122" s="600">
        <f>MAX((AdjBaseCC!AF$7+AdjBaseCC!AF$9)*IniBaseCC!CJ124-IniBaseCC!AA124,0)</f>
        <v>600727.54402148724</v>
      </c>
      <c r="BG122" s="600">
        <f>MAX((AdjBaseCC!AG$7+AdjBaseCC!AG$9)*IniBaseCC!CK124-IniBaseCC!AB124,0)</f>
        <v>63395.295546688139</v>
      </c>
      <c r="BH122" s="600">
        <f>MAX((AdjBaseCC!AH$7+AdjBaseCC!AH$9)*IniBaseCC!CL124-IniBaseCC!AC124,0)</f>
        <v>1529864.5926620513</v>
      </c>
      <c r="BI122" s="600">
        <f>MAX((AdjBaseCC!AI$7+AdjBaseCC!AI$9)*IniBaseCC!CM124-IniBaseCC!AD124,0)</f>
        <v>4198248.4806825314</v>
      </c>
      <c r="BJ122" s="600">
        <f>MAX((AdjBaseCC!AJ$7+AdjBaseCC!AJ$9)*IniBaseCC!CN124-IniBaseCC!AE124,0)</f>
        <v>3799341.7535615191</v>
      </c>
      <c r="BK122" s="600">
        <f>MAX((AdjBaseCC!AK$7+AdjBaseCC!AK$9)*IniBaseCC!CO124-IniBaseCC!AF124,0)</f>
        <v>3630817.7902394719</v>
      </c>
      <c r="BL122" s="600">
        <f>MAX((AdjBaseCC!AL$7+AdjBaseCC!AL$9)*IniBaseCC!CP124-IniBaseCC!AG124,0)</f>
        <v>3881212.7913133167</v>
      </c>
      <c r="BM122" s="600">
        <f>MAX((AdjBaseCC!AM$7+AdjBaseCC!AM$9)*IniBaseCC!CQ124-IniBaseCC!AH124,0)</f>
        <v>4073956.9289098866</v>
      </c>
      <c r="BN122" s="603">
        <f>MAX((AdjBaseCC!AN$7+AdjBaseCC!AN$9)*IniBaseCC!CR124-IniBaseCC!AI124,0)</f>
        <v>4190182.6160378493</v>
      </c>
      <c r="BO122" s="600">
        <f>MAX((AdjBaseCC!AO$7+AdjBaseCC!AO$9)*IniBaseCC!CS124-IniBaseCC!AJ124,0)</f>
        <v>4306408.3031657971</v>
      </c>
      <c r="BP122" s="600">
        <f>MAX((AdjBaseCC!AP$7+AdjBaseCC!AP$9)*IniBaseCC!CT124-IniBaseCC!AK124,0)</f>
        <v>4422633.9902937431</v>
      </c>
      <c r="BQ122" s="600">
        <f>MAX((AdjBaseCC!AQ$7+AdjBaseCC!AQ$9)*IniBaseCC!CU124-IniBaseCC!AL124,0)</f>
        <v>4538859.6774216797</v>
      </c>
      <c r="BR122" s="603">
        <f>IFERROR(BF122/SUM(BF$5:BF$182)*BR$4/IniBaseCC!CK124,0)</f>
        <v>1268.0445878385888</v>
      </c>
      <c r="BS122" s="600">
        <f>IFERROR(BG122/SUM(BG$5:BG$182)*BS$4/IniBaseCC!CL124,0)</f>
        <v>49.160156425281897</v>
      </c>
      <c r="BT122" s="600">
        <f>IFERROR(BH122/SUM(BH$5:BH$182)*BT$4/IniBaseCC!CM124,0)</f>
        <v>2418.0591827734784</v>
      </c>
      <c r="BU122" s="600">
        <f>IFERROR(BI122/SUM(BI$5:BI$182)*BU$4/IniBaseCC!CN124,0)</f>
        <v>1877.1481944116242</v>
      </c>
      <c r="BV122" s="600">
        <f>IFERROR(BJ122/SUM(BJ$5:BJ$182)*BV$4/IniBaseCC!CO124,0)</f>
        <v>1315.2121182734536</v>
      </c>
      <c r="BW122" s="600">
        <f>IFERROR(BK122/SUM(BK$5:BK$182)*BW$4/IniBaseCC!CP124,0)</f>
        <v>1463.6935885010462</v>
      </c>
      <c r="BX122" s="600">
        <f>IFERROR(BL122/SUM(BL$5:BL$182)*BX$4/IniBaseCC!CQ124,0)</f>
        <v>278.75677490174559</v>
      </c>
      <c r="BY122" s="603">
        <f>IFERROR(BM122/SUM(BM$5:BM$182)*BY$4/IniBaseCC!CR124,0)</f>
        <v>211.44980396159303</v>
      </c>
      <c r="BZ122" s="600">
        <f>IFERROR(BN122/SUM(BN$5:BN$182)*BZ$4/IniBaseCC!CS124,0)</f>
        <v>1883.7124225967366</v>
      </c>
      <c r="CA122" s="600">
        <f>IFERROR(BO122/SUM(BO$5:BO$182)*CA$4/IniBaseCC!CT124,0)</f>
        <v>1805.8915940019083</v>
      </c>
      <c r="CB122" s="600">
        <f>IFERROR(BP122/SUM(BP$5:BP$182)*CB$4/IniBaseCC!CU124,0)</f>
        <v>1490.6129760437937</v>
      </c>
      <c r="CC122" s="603">
        <f>(IniBaseCC!CW124+AT122)*P122</f>
        <v>20050.69988038583</v>
      </c>
      <c r="CD122" s="600">
        <f>((IniBaseCC!CX124+AU122)-(BR122/Q122))*Q122</f>
        <v>17831.657636993325</v>
      </c>
      <c r="CE122" s="600">
        <f>((IniBaseCC!CY124+AV122)-(BS122/R122))*R122</f>
        <v>22049.753145886436</v>
      </c>
      <c r="CF122" s="600">
        <f>((IniBaseCC!CZ124+AW122)-(BT122/S122))*S122</f>
        <v>17382.767339994796</v>
      </c>
      <c r="CG122" s="600">
        <f>((IniBaseCC!DA124+AX122)-(BU122/T122))*T122</f>
        <v>16874.862541526036</v>
      </c>
      <c r="CH122" s="600">
        <f>((IniBaseCC!DB124+AY122)-(BV122/U122))*U122</f>
        <v>18301.239697160177</v>
      </c>
      <c r="CI122" s="600">
        <f>((IniBaseCC!DC124+AZ122)-(BW122/V122))*V122</f>
        <v>18505.368055587624</v>
      </c>
      <c r="CJ122" s="601">
        <f>((IniBaseCC!DD124+BA122)-(BX122/W122))*W122</f>
        <v>20091.991962945325</v>
      </c>
      <c r="CK122" s="600">
        <f>((IniBaseCC!DE124+BB122)-(BY122/Y122))*Y122</f>
        <v>20357.136456308177</v>
      </c>
      <c r="CL122" s="600">
        <f>((IniBaseCC!DF124+BC122)-(BZ122/Z122))*Z122</f>
        <v>19038.845664198689</v>
      </c>
      <c r="CM122" s="600">
        <f>((IniBaseCC!DG124+BD122)-(CA122/AA122))*AA122</f>
        <v>19441.849355133145</v>
      </c>
      <c r="CN122" s="601">
        <f>((IniBaseCC!DH124+BE122)-(CB122/AB122))*AB122</f>
        <v>20040.5399056647</v>
      </c>
      <c r="CO122" s="600">
        <f>CC122*IniBaseCC!CJ124</f>
        <v>10606820.236724105</v>
      </c>
      <c r="CP122" s="600">
        <f>IniBaseCC!CJ124*CD122</f>
        <v>9432946.8899694681</v>
      </c>
      <c r="CQ122" s="600">
        <f>IniBaseCC!CK124*CE122</f>
        <v>11179224.844964422</v>
      </c>
      <c r="CR122" s="600">
        <f>IniBaseCC!CL124*CF122</f>
        <v>9369311.5962571949</v>
      </c>
      <c r="CS122" s="600">
        <f>IniBaseCC!CM124*CG122</f>
        <v>9601796.7861283142</v>
      </c>
      <c r="CT122" s="600">
        <f>IniBaseCC!CN124*CH122</f>
        <v>11145454.975570548</v>
      </c>
      <c r="CU122" s="600">
        <f>IniBaseCC!CO124*CI122</f>
        <v>11528844.298631089</v>
      </c>
      <c r="CV122" s="601">
        <f>IniBaseCC!CP124*CJ122</f>
        <v>13300898.679469805</v>
      </c>
      <c r="CW122" s="600">
        <f>IniBaseCC!CQ124*CK122</f>
        <v>13822495.653833251</v>
      </c>
      <c r="CX122" s="600">
        <f>IniBaseCC!CR124*CL122</f>
        <v>13166125.057493333</v>
      </c>
      <c r="CY122" s="600">
        <f>IniBaseCC!CS124*CM122</f>
        <v>13688620.820815876</v>
      </c>
      <c r="CZ122" s="600">
        <f>IniBaseCC!CT124*CN122</f>
        <v>14361457.160386458</v>
      </c>
      <c r="DA122" s="603">
        <f t="shared" si="27"/>
        <v>20050.69988038583</v>
      </c>
      <c r="DB122" s="600">
        <f t="shared" si="28"/>
        <v>17831.657636993325</v>
      </c>
      <c r="DC122" s="600">
        <f>IF(IniBaseCC!EI124&gt;IniBaseCC!EJ124,MIN((AdjBaseCC!DB122-(AdjBaseCC!$DG$1*(IniBaseCC!EI124-IniBaseCC!EJ124))),AdjBaseCC!CE122),MAX((AdjBaseCC!DB122-(AdjBaseCC!$DG$1*(IniBaseCC!EI124-IniBaseCC!EJ124))),AdjBaseCC!CE122))</f>
        <v>22049.753145886436</v>
      </c>
      <c r="DD122" s="600">
        <f>IF(IniBaseCC!EJ124&gt;IniBaseCC!EK124,MIN((AdjBaseCC!DC122-(AdjBaseCC!$DG$1*(IniBaseCC!EJ124-IniBaseCC!EK124))),AdjBaseCC!CF122),MAX((AdjBaseCC!DC122-(AdjBaseCC!$DG$1*(IniBaseCC!EJ124-IniBaseCC!EK124))),AdjBaseCC!CF122))</f>
        <v>17382.767339994796</v>
      </c>
      <c r="DE122" s="600">
        <f>IF(IniBaseCC!EK124&gt;IniBaseCC!EL124,MIN((AdjBaseCC!DD122-(AdjBaseCC!$DG$1*(IniBaseCC!EK124-IniBaseCC!EL124))),AdjBaseCC!CG122),MAX((AdjBaseCC!DD122-(AdjBaseCC!$DG$1*(IniBaseCC!EK124-IniBaseCC!EL124))),AdjBaseCC!CG122))</f>
        <v>16874.862541526036</v>
      </c>
      <c r="DF122" s="600">
        <f>IF(IniBaseCC!EL124&gt;IniBaseCC!EM124,MIN((AdjBaseCC!DE122-(AdjBaseCC!$DG$1*(IniBaseCC!EL124-IniBaseCC!EM124))),AdjBaseCC!CH122),MAX((AdjBaseCC!DE122-(AdjBaseCC!$DG$1*(IniBaseCC!EL124-IniBaseCC!EM124))),AdjBaseCC!CH122))</f>
        <v>18301.239697160177</v>
      </c>
      <c r="DG122" s="600">
        <f>IF(IniBaseCC!EM124&gt;IniBaseCC!EN124,MIN((AdjBaseCC!DF122-(AdjBaseCC!$DG$1*(IniBaseCC!EM124-IniBaseCC!EN124))),AdjBaseCC!CI122),MAX((AdjBaseCC!DF122-(AdjBaseCC!$DG$1*(IniBaseCC!EM124-IniBaseCC!EN124))),AdjBaseCC!CI122))</f>
        <v>18505.368055587624</v>
      </c>
      <c r="DH122" s="600">
        <f>IF(IniBaseCC!EN124&gt;IniBaseCC!EO124,MIN((AdjBaseCC!DG122-(AdjBaseCC!$DG$1*(IniBaseCC!EN124-IniBaseCC!EO124))),AdjBaseCC!CJ122),MAX((AdjBaseCC!DG122-(AdjBaseCC!$DG$1*(IniBaseCC!EN124-IniBaseCC!EO124))),AdjBaseCC!CJ122))</f>
        <v>20091.991962945325</v>
      </c>
      <c r="DI122" s="603">
        <f>IF(IniBaseCC!EO124&gt;IniBaseCC!EP124,MIN((AdjBaseCC!DH122-(AdjBaseCC!$DG$1*(IniBaseCC!EO124-IniBaseCC!EP124))),AdjBaseCC!CK122),MAX((AdjBaseCC!DH122-(AdjBaseCC!$DG$1*(IniBaseCC!EO124-IniBaseCC!EP124))),AdjBaseCC!CK122))</f>
        <v>20357.136456308177</v>
      </c>
      <c r="DJ122" s="600">
        <f>IF(IniBaseCC!EP124&gt;IniBaseCC!EQ124,MIN((AdjBaseCC!DI122-(AdjBaseCC!$DG$1*(IniBaseCC!EP124-IniBaseCC!EQ124))),AdjBaseCC!CL122),MAX((AdjBaseCC!DI122-(AdjBaseCC!$DG$1*(IniBaseCC!EP124-IniBaseCC!EQ124))),AdjBaseCC!CL122))</f>
        <v>20377.424278135328</v>
      </c>
      <c r="DK122" s="600">
        <f>IF(IniBaseCC!EQ124&gt;IniBaseCC!ER124,MIN((AdjBaseCC!DJ122-(AdjBaseCC!$DG$1*(IniBaseCC!EQ124-IniBaseCC!ER124))),AdjBaseCC!CM122),MAX((AdjBaseCC!DJ122-(AdjBaseCC!$DG$1*(IniBaseCC!EQ124-IniBaseCC!ER124))),AdjBaseCC!CM122))</f>
        <v>20396.989423390718</v>
      </c>
      <c r="DL122" s="600">
        <f>IF(IniBaseCC!ER124&gt;IniBaseCC!ES124,MIN((AdjBaseCC!DK122-(AdjBaseCC!$DG$1*(IniBaseCC!ER124-IniBaseCC!ES124))),AdjBaseCC!CN122),MAX((AdjBaseCC!DK122-(AdjBaseCC!$DG$1*(IniBaseCC!ER124-IniBaseCC!ES124))),AdjBaseCC!CN122))</f>
        <v>20415.869830282816</v>
      </c>
      <c r="DM122" s="603">
        <f>DA122*IniBaseCC!CJ124</f>
        <v>10606820.236724105</v>
      </c>
      <c r="DN122" s="600">
        <f>DB122*IniBaseCC!CJ124</f>
        <v>9432946.8899694681</v>
      </c>
      <c r="DO122" s="600">
        <f>DC122*IniBaseCC!CK124</f>
        <v>11179224.844964422</v>
      </c>
      <c r="DP122" s="600">
        <f>DD122*IniBaseCC!CL124</f>
        <v>9369311.5962571949</v>
      </c>
      <c r="DQ122" s="600">
        <f>DE122*IniBaseCC!CM124</f>
        <v>9601796.7861283142</v>
      </c>
      <c r="DR122" s="600">
        <f>DF122*IniBaseCC!CN124</f>
        <v>11145454.975570548</v>
      </c>
      <c r="DS122" s="600">
        <f>DG122*IniBaseCC!CO124</f>
        <v>11528844.298631089</v>
      </c>
      <c r="DT122" s="600">
        <f>DH122*IniBaseCC!CP124</f>
        <v>13300898.679469805</v>
      </c>
      <c r="DU122" s="603">
        <f>DI122*IniBaseCC!CQ124</f>
        <v>13822495.653833251</v>
      </c>
      <c r="DV122" s="600">
        <f>DJ122*IniBaseCC!CR124</f>
        <v>14091805.833587676</v>
      </c>
      <c r="DW122" s="600">
        <f>DK122*IniBaseCC!CS124</f>
        <v>14361116.013342101</v>
      </c>
      <c r="DX122" s="601">
        <f>DL122*IniBaseCC!CT124</f>
        <v>14630426.193096526</v>
      </c>
      <c r="DZ122" s="60" t="s">
        <v>117</v>
      </c>
      <c r="EA122" s="68">
        <f t="shared" si="29"/>
        <v>0.82346403192416884</v>
      </c>
      <c r="EB122" s="373">
        <f>IFERROR(AdjBaseCC!CO122/IniBaseCC!AA124,"")</f>
        <v>0.84955978943216093</v>
      </c>
      <c r="EC122" s="373">
        <f>IFERROR(AdjBaseCC!CP122/IniBaseCC!AB124,"")</f>
        <v>0.72339931107346056</v>
      </c>
      <c r="ED122" s="373">
        <f>IFERROR(AdjBaseCC!CQ122/IniBaseCC!AC124,"")</f>
        <v>0.89749407937692749</v>
      </c>
      <c r="EE122" s="373">
        <f>IFERROR(AdjBaseCC!CR122/IniBaseCC!AD124,"")</f>
        <v>0.88576754336275443</v>
      </c>
      <c r="EF122" s="373">
        <f>IFERROR(AdjBaseCC!CS122/IniBaseCC!AE124,"")</f>
        <v>0.76895335850236513</v>
      </c>
      <c r="EG122" s="373">
        <f>IFERROR(AdjBaseCC!CT122/IniBaseCC!AF124,"")</f>
        <v>0.84170586730533625</v>
      </c>
      <c r="EH122" s="374">
        <f t="shared" si="30"/>
        <v>0.85732638671811845</v>
      </c>
      <c r="EI122" s="373">
        <f>IFERROR(CU122/IniBaseCC!AG124,"")</f>
        <v>0.80609811768276129</v>
      </c>
      <c r="EJ122" s="373">
        <f>IFERROR(CW122/IniBaseCC!AI124,"")</f>
        <v>0.91333212261087893</v>
      </c>
      <c r="EK122" s="373">
        <f>IFERROR(CX122/IniBaseCC!AJ124,"")</f>
        <v>0.84440199011987649</v>
      </c>
      <c r="EL122" s="373">
        <f>IFERROR(CY122/IniBaseCC!AK124,"")</f>
        <v>0.85285464530366883</v>
      </c>
      <c r="EM122" s="375">
        <f>IFERROR(CZ122/IniBaseCC!AL124,"")</f>
        <v>0.86994505787340703</v>
      </c>
      <c r="FH122" s="196"/>
    </row>
    <row r="123" spans="1:164" s="118" customFormat="1" x14ac:dyDescent="0.25">
      <c r="A123" s="107">
        <v>127</v>
      </c>
      <c r="B123" s="60" t="s">
        <v>118</v>
      </c>
      <c r="C123" s="157">
        <v>200.48836230000001</v>
      </c>
      <c r="D123" s="158">
        <v>180.258028</v>
      </c>
      <c r="E123" s="158">
        <v>186.109723</v>
      </c>
      <c r="F123" s="158">
        <v>174.6390385</v>
      </c>
      <c r="G123" s="158">
        <v>170.2314356</v>
      </c>
      <c r="H123" s="158">
        <v>171.13914360000001</v>
      </c>
      <c r="I123" s="158">
        <v>163.0708248</v>
      </c>
      <c r="J123" s="158">
        <v>158.97830407235233</v>
      </c>
      <c r="K123" s="158">
        <v>168.21742538987695</v>
      </c>
      <c r="L123" s="157">
        <f t="shared" si="31"/>
        <v>154.58409191329429</v>
      </c>
      <c r="M123" s="158">
        <f t="shared" si="31"/>
        <v>150.54241506790368</v>
      </c>
      <c r="N123" s="159">
        <f t="shared" si="31"/>
        <v>146.50073822251306</v>
      </c>
      <c r="O123" s="158"/>
      <c r="P123" s="564">
        <f>INDEX(EquitySolution!$V$13:$BT$173,ROW(119:119),(1+EquitySolution!$CB$12))</f>
        <v>0.89443368546802926</v>
      </c>
      <c r="Q123" s="69">
        <f>INDEX(EquitySolution!$V$13:$BT$173,ROW(119:119),(1+EquitySolution!$CB$12))</f>
        <v>0.89443368546802926</v>
      </c>
      <c r="R123" s="300">
        <f>INDEX(EquitySolution!$V$13:$BT$173,ROW(119:119),(1+EquitySolution!$CB$12)+2)</f>
        <v>0.89966531169880448</v>
      </c>
      <c r="S123" s="300">
        <f>INDEX(EquitySolution!$V$13:$BT$173,ROW(119:119),(1+EquitySolution!$CB$12)+3)</f>
        <v>0.90978961149822224</v>
      </c>
      <c r="T123" s="300">
        <f>INDEX(EquitySolution!$V$13:$BT$173,ROW(119:119),(1+EquitySolution!$CB$12)+4)</f>
        <v>0.90686112234741501</v>
      </c>
      <c r="U123" s="300">
        <f>INDEX(EquitySolution!$V$13:$BT$173,ROW(119:119),(1+EquitySolution!$CB$12)+5)</f>
        <v>0.91260164284798495</v>
      </c>
      <c r="V123" s="2">
        <f>INDEX(EquitySolution!$V$13:$BT$173,ROW(119:119),(1+EquitySolution!$CB$12)+6)</f>
        <v>0.91480743403732701</v>
      </c>
      <c r="W123" s="2">
        <f>INDEX(EquitySolution!$V$13:$BT$173,ROW(119:119),(1+EquitySolution!$CB$12)+6)</f>
        <v>0.91480743403732701</v>
      </c>
      <c r="X123" s="2">
        <f>INDEX(EquitySolution!$V$13:$BT$173,ROW(119:119),(1+EquitySolution!$CB$12)+6)</f>
        <v>0.91480743403732701</v>
      </c>
      <c r="Y123" s="567">
        <f>INDEX(EquitySolution!$V$13:$BT$173,ROW(119:119),(1+EquitySolution!$CB$12)+7)</f>
        <v>0.91435317026758145</v>
      </c>
      <c r="Z123" s="372">
        <f>INDEX(EquitySolution!$V$13:$BT$173,ROW(119:119),(1+EquitySolution!$CB$12)+8)</f>
        <v>0.91839097197649733</v>
      </c>
      <c r="AA123" s="372">
        <f>INDEX(EquitySolution!$V$13:$BT$173,ROW(119:119),(1+EquitySolution!$CB$12)+9)</f>
        <v>0.92138852496222001</v>
      </c>
      <c r="AB123" s="371">
        <f>INDEX(EquitySolution!$V$13:$BT$173,ROW(119:119),(1+EquitySolution!$CB$12)+10)</f>
        <v>0.91581534833394707</v>
      </c>
      <c r="AS123" s="60" t="s">
        <v>118</v>
      </c>
      <c r="AT123" s="600">
        <v>0</v>
      </c>
      <c r="AU123" s="600">
        <f>MAX(-(AdjBaseCC!$BU$1),(IniBaseCC!DW125-AF$9+IniBaseCC!DK125-AdjBaseCC!AF$7))</f>
        <v>4404.7275160274321</v>
      </c>
      <c r="AV123" s="600">
        <f>MAX(-(AdjBaseCC!$BU$1),(IniBaseCC!DX125-AG$9+IniBaseCC!DL125-AdjBaseCC!AG$7))</f>
        <v>5264.7331140597853</v>
      </c>
      <c r="AW123" s="600">
        <f>MAX(-(AdjBaseCC!$BU$1),(IniBaseCC!DY125-AH$9+IniBaseCC!DM125-AdjBaseCC!AH$7))</f>
        <v>1873.0180448581232</v>
      </c>
      <c r="AX123" s="600">
        <f>MAX(-(AdjBaseCC!$BU$1),(IniBaseCC!DZ125-AI$9+IniBaseCC!DN125-AdjBaseCC!AI$7))</f>
        <v>2462.0702435726403</v>
      </c>
      <c r="AY123" s="600">
        <f>MAX(-(AdjBaseCC!$BU$1),(IniBaseCC!EA125-AJ$9+IniBaseCC!DO125-AdjBaseCC!AJ$7))</f>
        <v>3905.91195862417</v>
      </c>
      <c r="AZ123" s="600">
        <f>MAX(-(AdjBaseCC!$BU$1),(IniBaseCC!EB125-AK$9+IniBaseCC!DP125-AdjBaseCC!AK$7))</f>
        <v>2260.2401039494839</v>
      </c>
      <c r="BA123" s="601">
        <f>MAX(-(AdjBaseCC!$BU$1),(IniBaseCC!EC125-AL$9+IniBaseCC!DQ125-AdjBaseCC!AL$7))</f>
        <v>14990.060892337609</v>
      </c>
      <c r="BB123" s="600">
        <f>MAX(-(AdjBaseCC!$BU$1),(IniBaseCC!ED125-AM$9+IniBaseCC!DR125-AdjBaseCC!AM$7))</f>
        <v>19046.367143744192</v>
      </c>
      <c r="BC123" s="600">
        <f>MAX(-(AdjBaseCC!$BU$1),(IniBaseCC!EE125-AN$9+IniBaseCC!DS125-AdjBaseCC!AN$7))</f>
        <v>19240.670181023837</v>
      </c>
      <c r="BD123" s="600">
        <f>MAX(-(AdjBaseCC!$BU$1),(IniBaseCC!EF125-AO$9+IniBaseCC!DT125-AdjBaseCC!AO$7))</f>
        <v>19428.051910828493</v>
      </c>
      <c r="BE123" s="601">
        <f>MAX(-(AdjBaseCC!$BU$1),(IniBaseCC!EG125-AP$9+IniBaseCC!DU125-AdjBaseCC!AP$7))</f>
        <v>19608.875679662116</v>
      </c>
      <c r="BF123" s="600">
        <f>MAX((AdjBaseCC!AF$7+AdjBaseCC!AF$9)*IniBaseCC!CJ125-IniBaseCC!AA125,0)</f>
        <v>0</v>
      </c>
      <c r="BG123" s="600">
        <f>MAX((AdjBaseCC!AG$7+AdjBaseCC!AG$9)*IniBaseCC!CK125-IniBaseCC!AB125,0)</f>
        <v>0</v>
      </c>
      <c r="BH123" s="600">
        <f>MAX((AdjBaseCC!AH$7+AdjBaseCC!AH$9)*IniBaseCC!CL125-IniBaseCC!AC125,0)</f>
        <v>0</v>
      </c>
      <c r="BI123" s="600">
        <f>MAX((AdjBaseCC!AI$7+AdjBaseCC!AI$9)*IniBaseCC!CM125-IniBaseCC!AD125,0)</f>
        <v>0</v>
      </c>
      <c r="BJ123" s="600">
        <f>MAX((AdjBaseCC!AJ$7+AdjBaseCC!AJ$9)*IniBaseCC!CN125-IniBaseCC!AE125,0)</f>
        <v>0</v>
      </c>
      <c r="BK123" s="600">
        <f>MAX((AdjBaseCC!AK$7+AdjBaseCC!AK$9)*IniBaseCC!CO125-IniBaseCC!AF125,0)</f>
        <v>0</v>
      </c>
      <c r="BL123" s="600">
        <f>MAX((AdjBaseCC!AL$7+AdjBaseCC!AL$9)*IniBaseCC!CP125-IniBaseCC!AG125,0)</f>
        <v>0</v>
      </c>
      <c r="BM123" s="600">
        <f>MAX((AdjBaseCC!AM$7+AdjBaseCC!AM$9)*IniBaseCC!CQ125-IniBaseCC!AH125,0)</f>
        <v>0</v>
      </c>
      <c r="BN123" s="603">
        <f>MAX((AdjBaseCC!AN$7+AdjBaseCC!AN$9)*IniBaseCC!CR125-IniBaseCC!AI125,0)</f>
        <v>0</v>
      </c>
      <c r="BO123" s="600">
        <f>MAX((AdjBaseCC!AO$7+AdjBaseCC!AO$9)*IniBaseCC!CS125-IniBaseCC!AJ125,0)</f>
        <v>0</v>
      </c>
      <c r="BP123" s="600">
        <f>MAX((AdjBaseCC!AP$7+AdjBaseCC!AP$9)*IniBaseCC!CT125-IniBaseCC!AK125,0)</f>
        <v>0</v>
      </c>
      <c r="BQ123" s="600">
        <f>MAX((AdjBaseCC!AQ$7+AdjBaseCC!AQ$9)*IniBaseCC!CU125-IniBaseCC!AL125,0)</f>
        <v>0</v>
      </c>
      <c r="BR123" s="603">
        <f>IFERROR(BF123/SUM(BF$5:BF$182)*BR$4/IniBaseCC!CK125,0)</f>
        <v>0</v>
      </c>
      <c r="BS123" s="600">
        <f>IFERROR(BG123/SUM(BG$5:BG$182)*BS$4/IniBaseCC!CL125,0)</f>
        <v>0</v>
      </c>
      <c r="BT123" s="600">
        <f>IFERROR(BH123/SUM(BH$5:BH$182)*BT$4/IniBaseCC!CM125,0)</f>
        <v>0</v>
      </c>
      <c r="BU123" s="600">
        <f>IFERROR(BI123/SUM(BI$5:BI$182)*BU$4/IniBaseCC!CN125,0)</f>
        <v>0</v>
      </c>
      <c r="BV123" s="600">
        <f>IFERROR(BJ123/SUM(BJ$5:BJ$182)*BV$4/IniBaseCC!CO125,0)</f>
        <v>0</v>
      </c>
      <c r="BW123" s="600">
        <f>IFERROR(BK123/SUM(BK$5:BK$182)*BW$4/IniBaseCC!CP125,0)</f>
        <v>0</v>
      </c>
      <c r="BX123" s="600">
        <f>IFERROR(BL123/SUM(BL$5:BL$182)*BX$4/IniBaseCC!CQ125,0)</f>
        <v>0</v>
      </c>
      <c r="BY123" s="603">
        <f>IFERROR(BM123/SUM(BM$5:BM$182)*BY$4/IniBaseCC!CR125,0)</f>
        <v>0</v>
      </c>
      <c r="BZ123" s="600">
        <f>IFERROR(BN123/SUM(BN$5:BN$182)*BZ$4/IniBaseCC!CS125,0)</f>
        <v>0</v>
      </c>
      <c r="CA123" s="600">
        <f>IFERROR(BO123/SUM(BO$5:BO$182)*CA$4/IniBaseCC!CT125,0)</f>
        <v>0</v>
      </c>
      <c r="CB123" s="600">
        <f>IFERROR(BP123/SUM(BP$5:BP$182)*CB$4/IniBaseCC!CU125,0)</f>
        <v>0</v>
      </c>
      <c r="CC123" s="603">
        <f>(IniBaseCC!CW125+AT123)*P123</f>
        <v>21415.100179978883</v>
      </c>
      <c r="CD123" s="600">
        <f>((IniBaseCC!CX125+AU123)-(BR123/Q123))*Q123</f>
        <v>25354.836845621739</v>
      </c>
      <c r="CE123" s="600">
        <f>((IniBaseCC!CY125+AV123)-(BS123/R123))*R123</f>
        <v>27257.622908490503</v>
      </c>
      <c r="CF123" s="600">
        <f>((IniBaseCC!CZ125+AW123)-(BT123/S123))*S123</f>
        <v>24581.881481457374</v>
      </c>
      <c r="CG123" s="600">
        <f>((IniBaseCC!DA125+AX123)-(BU123/T123))*T123</f>
        <v>25115.058785765134</v>
      </c>
      <c r="CH123" s="600">
        <f>((IniBaseCC!DB125+AY123)-(BV123/U123))*U123</f>
        <v>27336.100703700271</v>
      </c>
      <c r="CI123" s="600">
        <f>((IniBaseCC!DC125+AZ123)-(BW123/V123))*V123</f>
        <v>26291.197656362336</v>
      </c>
      <c r="CJ123" s="601">
        <f>((IniBaseCC!DD125+BA123)-(BX123/W123))*W123</f>
        <v>38350.192609085258</v>
      </c>
      <c r="CK123" s="600">
        <f>((IniBaseCC!DE125+BB123)-(BY123/Y123))*Y123</f>
        <v>42240.700459971624</v>
      </c>
      <c r="CL123" s="600">
        <f>((IniBaseCC!DF125+BC123)-(BZ123/Z123))*Z123</f>
        <v>42948.557604337155</v>
      </c>
      <c r="CM123" s="600">
        <f>((IniBaseCC!DG125+BD123)-(CA123/AA123))*AA123</f>
        <v>43593.130402429088</v>
      </c>
      <c r="CN123" s="601">
        <f>((IniBaseCC!DH125+BE123)-(CB123/AB123))*AB123</f>
        <v>43813.24531178677</v>
      </c>
      <c r="CO123" s="600">
        <f>CC123*IniBaseCC!CJ125</f>
        <v>1391981.5116986274</v>
      </c>
      <c r="CP123" s="600">
        <f>IniBaseCC!CJ125*CD123</f>
        <v>1648064.394965413</v>
      </c>
      <c r="CQ123" s="600">
        <f>IniBaseCC!CK125*CE123</f>
        <v>1744487.8661433922</v>
      </c>
      <c r="CR123" s="600">
        <f>IniBaseCC!CL125*CF123</f>
        <v>1696149.8222205588</v>
      </c>
      <c r="CS123" s="600">
        <f>IniBaseCC!CM125*CG123</f>
        <v>1732939.0562177943</v>
      </c>
      <c r="CT123" s="600">
        <f>IniBaseCC!CN125*CH123</f>
        <v>1804182.6464442178</v>
      </c>
      <c r="CU123" s="600">
        <f>IniBaseCC!CO125*CI123</f>
        <v>1892966.2312580883</v>
      </c>
      <c r="CV123" s="601">
        <f>IniBaseCC!CP125*CJ123</f>
        <v>1879159.4378451777</v>
      </c>
      <c r="CW123" s="600">
        <f>IniBaseCC!CQ125*CK123</f>
        <v>1731868.7188588367</v>
      </c>
      <c r="CX123" s="600">
        <f>IniBaseCC!CR125*CL123</f>
        <v>1793411.8207235171</v>
      </c>
      <c r="CY123" s="600">
        <f>IniBaseCC!CS125*CM123</f>
        <v>1853336.4147752316</v>
      </c>
      <c r="CZ123" s="600">
        <f>IniBaseCC!CT125*CN123</f>
        <v>1895870.1780084784</v>
      </c>
      <c r="DA123" s="603">
        <f t="shared" si="27"/>
        <v>21415.100179978883</v>
      </c>
      <c r="DB123" s="600">
        <f t="shared" si="28"/>
        <v>25354.836845621739</v>
      </c>
      <c r="DC123" s="600">
        <f>IF(IniBaseCC!EI125&gt;IniBaseCC!EJ125,MIN((AdjBaseCC!DB123-(AdjBaseCC!$DG$1*(IniBaseCC!EI125-IniBaseCC!EJ125))),AdjBaseCC!CE123),MAX((AdjBaseCC!DB123-(AdjBaseCC!$DG$1*(IniBaseCC!EI125-IniBaseCC!EJ125))),AdjBaseCC!CE123))</f>
        <v>27257.622908490503</v>
      </c>
      <c r="DD123" s="600">
        <f>IF(IniBaseCC!EJ125&gt;IniBaseCC!EK125,MIN((AdjBaseCC!DC123-(AdjBaseCC!$DG$1*(IniBaseCC!EJ125-IniBaseCC!EK125))),AdjBaseCC!CF123),MAX((AdjBaseCC!DC123-(AdjBaseCC!$DG$1*(IniBaseCC!EJ125-IniBaseCC!EK125))),AdjBaseCC!CF123))</f>
        <v>24581.881481457374</v>
      </c>
      <c r="DE123" s="600">
        <f>IF(IniBaseCC!EK125&gt;IniBaseCC!EL125,MIN((AdjBaseCC!DD123-(AdjBaseCC!$DG$1*(IniBaseCC!EK125-IniBaseCC!EL125))),AdjBaseCC!CG123),MAX((AdjBaseCC!DD123-(AdjBaseCC!$DG$1*(IniBaseCC!EK125-IniBaseCC!EL125))),AdjBaseCC!CG123))</f>
        <v>25115.058785765134</v>
      </c>
      <c r="DF123" s="600">
        <f>IF(IniBaseCC!EL125&gt;IniBaseCC!EM125,MIN((AdjBaseCC!DE123-(AdjBaseCC!$DG$1*(IniBaseCC!EL125-IniBaseCC!EM125))),AdjBaseCC!CH123),MAX((AdjBaseCC!DE123-(AdjBaseCC!$DG$1*(IniBaseCC!EL125-IniBaseCC!EM125))),AdjBaseCC!CH123))</f>
        <v>27336.100703700271</v>
      </c>
      <c r="DG123" s="600">
        <f>IF(IniBaseCC!EM125&gt;IniBaseCC!EN125,MIN((AdjBaseCC!DF123-(AdjBaseCC!$DG$1*(IniBaseCC!EM125-IniBaseCC!EN125))),AdjBaseCC!CI123),MAX((AdjBaseCC!DF123-(AdjBaseCC!$DG$1*(IniBaseCC!EM125-IniBaseCC!EN125))),AdjBaseCC!CI123))</f>
        <v>26291.197656362336</v>
      </c>
      <c r="DH123" s="600">
        <f>IF(IniBaseCC!EN125&gt;IniBaseCC!EO125,MIN((AdjBaseCC!DG123-(AdjBaseCC!$DG$1*(IniBaseCC!EN125-IniBaseCC!EO125))),AdjBaseCC!CJ123),MAX((AdjBaseCC!DG123-(AdjBaseCC!$DG$1*(IniBaseCC!EN125-IniBaseCC!EO125))),AdjBaseCC!CJ123))</f>
        <v>38350.192609085258</v>
      </c>
      <c r="DI123" s="603">
        <f>IF(IniBaseCC!EO125&gt;IniBaseCC!EP125,MIN((AdjBaseCC!DH123-(AdjBaseCC!$DG$1*(IniBaseCC!EO125-IniBaseCC!EP125))),AdjBaseCC!CK123),MAX((AdjBaseCC!DH123-(AdjBaseCC!$DG$1*(IniBaseCC!EO125-IniBaseCC!EP125))),AdjBaseCC!CK123))</f>
        <v>42240.700459971624</v>
      </c>
      <c r="DJ123" s="600">
        <f>IF(IniBaseCC!EP125&gt;IniBaseCC!EQ125,MIN((AdjBaseCC!DI123-(AdjBaseCC!$DG$1*(IniBaseCC!EP125-IniBaseCC!EQ125))),AdjBaseCC!CL123),MAX((AdjBaseCC!DI123-(AdjBaseCC!$DG$1*(IniBaseCC!EP125-IniBaseCC!EQ125))),AdjBaseCC!CL123))</f>
        <v>42948.557604337155</v>
      </c>
      <c r="DK123" s="600">
        <f>IF(IniBaseCC!EQ125&gt;IniBaseCC!ER125,MIN((AdjBaseCC!DJ123-(AdjBaseCC!$DG$1*(IniBaseCC!EQ125-IniBaseCC!ER125))),AdjBaseCC!CM123),MAX((AdjBaseCC!DJ123-(AdjBaseCC!$DG$1*(IniBaseCC!EQ125-IniBaseCC!ER125))),AdjBaseCC!CM123))</f>
        <v>43593.130402429088</v>
      </c>
      <c r="DL123" s="600">
        <f>IF(IniBaseCC!ER125&gt;IniBaseCC!ES125,MIN((AdjBaseCC!DK123-(AdjBaseCC!$DG$1*(IniBaseCC!ER125-IniBaseCC!ES125))),AdjBaseCC!CN123),MAX((AdjBaseCC!DK123-(AdjBaseCC!$DG$1*(IniBaseCC!ER125-IniBaseCC!ES125))),AdjBaseCC!CN123))</f>
        <v>43813.24531178677</v>
      </c>
      <c r="DM123" s="603">
        <f>DA123*IniBaseCC!CJ125</f>
        <v>1391981.5116986274</v>
      </c>
      <c r="DN123" s="600">
        <f>DB123*IniBaseCC!CJ125</f>
        <v>1648064.394965413</v>
      </c>
      <c r="DO123" s="600">
        <f>DC123*IniBaseCC!CK125</f>
        <v>1744487.8661433922</v>
      </c>
      <c r="DP123" s="600">
        <f>DD123*IniBaseCC!CL125</f>
        <v>1696149.8222205588</v>
      </c>
      <c r="DQ123" s="600">
        <f>DE123*IniBaseCC!CM125</f>
        <v>1732939.0562177943</v>
      </c>
      <c r="DR123" s="600">
        <f>DF123*IniBaseCC!CN125</f>
        <v>1804182.6464442178</v>
      </c>
      <c r="DS123" s="600">
        <f>DG123*IniBaseCC!CO125</f>
        <v>1892966.2312580883</v>
      </c>
      <c r="DT123" s="600">
        <f>DH123*IniBaseCC!CP125</f>
        <v>1879159.4378451777</v>
      </c>
      <c r="DU123" s="603">
        <f>DI123*IniBaseCC!CQ125</f>
        <v>1731868.7188588367</v>
      </c>
      <c r="DV123" s="600">
        <f>DJ123*IniBaseCC!CR125</f>
        <v>1793411.8207235171</v>
      </c>
      <c r="DW123" s="600">
        <f>DK123*IniBaseCC!CS125</f>
        <v>1853336.4147752316</v>
      </c>
      <c r="DX123" s="601">
        <f>DL123*IniBaseCC!CT125</f>
        <v>1895870.1780084784</v>
      </c>
      <c r="DZ123" s="60" t="s">
        <v>118</v>
      </c>
      <c r="EA123" s="68">
        <f t="shared" si="29"/>
        <v>0.86236921997849803</v>
      </c>
      <c r="EB123" s="373">
        <f>IFERROR(AdjBaseCC!CO123/IniBaseCC!AA125,"")</f>
        <v>0.73486356891793458</v>
      </c>
      <c r="EC123" s="373">
        <f>IFERROR(AdjBaseCC!CP123/IniBaseCC!AB125,"")</f>
        <v>0.82776167772168152</v>
      </c>
      <c r="ED123" s="373">
        <f>IFERROR(AdjBaseCC!CQ123/IniBaseCC!AC125,"")</f>
        <v>0.90875687557544171</v>
      </c>
      <c r="EE123" s="373">
        <f>IFERROR(AdjBaseCC!CR123/IniBaseCC!AD125,"")</f>
        <v>0.86463967806260278</v>
      </c>
      <c r="EF123" s="373">
        <f>IFERROR(AdjBaseCC!CS123/IniBaseCC!AE125,"")</f>
        <v>0.85670523024715517</v>
      </c>
      <c r="EG123" s="373">
        <f>IFERROR(AdjBaseCC!CT123/IniBaseCC!AF125,"")</f>
        <v>0.85398263828560828</v>
      </c>
      <c r="EH123" s="374">
        <f t="shared" si="30"/>
        <v>0.88951114320901525</v>
      </c>
      <c r="EI123" s="373">
        <f>IFERROR(CU123/IniBaseCC!AG125,"")</f>
        <v>0.90990362504672806</v>
      </c>
      <c r="EJ123" s="373">
        <f>IFERROR(CW123/IniBaseCC!AI125,"")</f>
        <v>0.87898929933337167</v>
      </c>
      <c r="EK123" s="373">
        <f>IFERROR(CX123/IniBaseCC!AJ125,"")</f>
        <v>0.88453858170189492</v>
      </c>
      <c r="EL123" s="373">
        <f>IFERROR(CY123/IniBaseCC!AK125,"")</f>
        <v>0.88900689816887146</v>
      </c>
      <c r="EM123" s="375">
        <f>IFERROR(CZ123/IniBaseCC!AL125,"")</f>
        <v>0.88511731179420972</v>
      </c>
      <c r="FH123" s="196"/>
    </row>
    <row r="124" spans="1:164" s="118" customFormat="1" x14ac:dyDescent="0.25">
      <c r="A124" s="107">
        <v>128</v>
      </c>
      <c r="B124" s="60" t="s">
        <v>119</v>
      </c>
      <c r="C124" s="157">
        <v>231.16596419999999</v>
      </c>
      <c r="D124" s="158">
        <v>214.11767</v>
      </c>
      <c r="E124" s="158">
        <v>231.4277088</v>
      </c>
      <c r="F124" s="158">
        <v>213.00807810000001</v>
      </c>
      <c r="G124" s="158">
        <v>208.58258599999999</v>
      </c>
      <c r="H124" s="158">
        <v>202.8702351</v>
      </c>
      <c r="I124" s="158">
        <v>194.3518134</v>
      </c>
      <c r="J124" s="158">
        <v>206.78128828824597</v>
      </c>
      <c r="K124" s="158">
        <v>208.65950016982765</v>
      </c>
      <c r="L124" s="157">
        <f t="shared" si="31"/>
        <v>195.96904086290124</v>
      </c>
      <c r="M124" s="158">
        <f t="shared" si="31"/>
        <v>192.69696361196839</v>
      </c>
      <c r="N124" s="159">
        <f t="shared" si="31"/>
        <v>189.42488636103553</v>
      </c>
      <c r="O124" s="158"/>
      <c r="P124" s="564">
        <f>INDEX(EquitySolution!$V$13:$BT$173,ROW(120:120),(1+EquitySolution!$CB$12))</f>
        <v>0.8695709498011055</v>
      </c>
      <c r="Q124" s="69">
        <f>INDEX(EquitySolution!$V$13:$BT$173,ROW(120:120),(1+EquitySolution!$CB$12))</f>
        <v>0.8695709498011055</v>
      </c>
      <c r="R124" s="300">
        <f>INDEX(EquitySolution!$V$13:$BT$173,ROW(120:120),(1+EquitySolution!$CB$12)+2)</f>
        <v>0.88431266185342905</v>
      </c>
      <c r="S124" s="300">
        <f>INDEX(EquitySolution!$V$13:$BT$173,ROW(120:120),(1+EquitySolution!$CB$12)+3)</f>
        <v>0.8928445051235363</v>
      </c>
      <c r="T124" s="300">
        <f>INDEX(EquitySolution!$V$13:$BT$173,ROW(120:120),(1+EquitySolution!$CB$12)+4)</f>
        <v>0.88418167139316373</v>
      </c>
      <c r="U124" s="300">
        <f>INDEX(EquitySolution!$V$13:$BT$173,ROW(120:120),(1+EquitySolution!$CB$12)+5)</f>
        <v>0.89339980198042546</v>
      </c>
      <c r="V124" s="2">
        <f>INDEX(EquitySolution!$V$13:$BT$173,ROW(120:120),(1+EquitySolution!$CB$12)+6)</f>
        <v>0.89561454584555056</v>
      </c>
      <c r="W124" s="2">
        <f>INDEX(EquitySolution!$V$13:$BT$173,ROW(120:120),(1+EquitySolution!$CB$12)+6)</f>
        <v>0.89561454584555056</v>
      </c>
      <c r="X124" s="2">
        <f>INDEX(EquitySolution!$V$13:$BT$173,ROW(120:120),(1+EquitySolution!$CB$12)+6)</f>
        <v>0.89561454584555056</v>
      </c>
      <c r="Y124" s="567">
        <f>INDEX(EquitySolution!$V$13:$BT$173,ROW(120:120),(1+EquitySolution!$CB$12)+7)</f>
        <v>0.89847330004177128</v>
      </c>
      <c r="Z124" s="372">
        <f>INDEX(EquitySolution!$V$13:$BT$173,ROW(120:120),(1+EquitySolution!$CB$12)+8)</f>
        <v>0.90273635639218786</v>
      </c>
      <c r="AA124" s="372">
        <f>INDEX(EquitySolution!$V$13:$BT$173,ROW(120:120),(1+EquitySolution!$CB$12)+9)</f>
        <v>0.90421777007645665</v>
      </c>
      <c r="AB124" s="371">
        <f>INDEX(EquitySolution!$V$13:$BT$173,ROW(120:120),(1+EquitySolution!$CB$12)+10)</f>
        <v>0.89557605403900842</v>
      </c>
      <c r="AS124" s="60" t="s">
        <v>119</v>
      </c>
      <c r="AT124" s="600">
        <v>0</v>
      </c>
      <c r="AU124" s="600">
        <f>MAX(-(AdjBaseCC!$BU$1),(IniBaseCC!DW126-AF$9+IniBaseCC!DK126-AdjBaseCC!AF$7))</f>
        <v>-4000</v>
      </c>
      <c r="AV124" s="600">
        <f>MAX(-(AdjBaseCC!$BU$1),(IniBaseCC!DX126-AG$9+IniBaseCC!DL126-AdjBaseCC!AG$7))</f>
        <v>-4000</v>
      </c>
      <c r="AW124" s="600">
        <f>MAX(-(AdjBaseCC!$BU$1),(IniBaseCC!DY126-AH$9+IniBaseCC!DM126-AdjBaseCC!AH$7))</f>
        <v>-4000</v>
      </c>
      <c r="AX124" s="600">
        <f>MAX(-(AdjBaseCC!$BU$1),(IniBaseCC!DZ126-AI$9+IniBaseCC!DN126-AdjBaseCC!AI$7))</f>
        <v>-4000</v>
      </c>
      <c r="AY124" s="600">
        <f>MAX(-(AdjBaseCC!$BU$1),(IniBaseCC!EA126-AJ$9+IniBaseCC!DO126-AdjBaseCC!AJ$7))</f>
        <v>-2362.4019830311904</v>
      </c>
      <c r="AZ124" s="600">
        <f>MAX(-(AdjBaseCC!$BU$1),(IniBaseCC!EB126-AK$9+IniBaseCC!DP126-AdjBaseCC!AK$7))</f>
        <v>-2923.9418355522962</v>
      </c>
      <c r="BA124" s="601">
        <f>MAX(-(AdjBaseCC!$BU$1),(IniBaseCC!EC126-AL$9+IniBaseCC!DQ126-AdjBaseCC!AL$7))</f>
        <v>-1449.5283744802277</v>
      </c>
      <c r="BB124" s="600">
        <f>MAX(-(AdjBaseCC!$BU$1),(IniBaseCC!ED126-AM$9+IniBaseCC!DR126-AdjBaseCC!AM$7))</f>
        <v>-363.50994684813759</v>
      </c>
      <c r="BC124" s="600">
        <f>MAX(-(AdjBaseCC!$BU$1),(IniBaseCC!EE126-AN$9+IniBaseCC!DS126-AdjBaseCC!AN$7))</f>
        <v>-367.26254714719425</v>
      </c>
      <c r="BD124" s="600">
        <f>MAX(-(AdjBaseCC!$BU$1),(IniBaseCC!EF126-AO$9+IniBaseCC!DT126-AdjBaseCC!AO$7))</f>
        <v>-370.88147531807681</v>
      </c>
      <c r="BE124" s="601">
        <f>MAX(-(AdjBaseCC!$BU$1),(IniBaseCC!EG126-AP$9+IniBaseCC!DU126-AdjBaseCC!AP$7))</f>
        <v>-374.3737487199628</v>
      </c>
      <c r="BF124" s="600">
        <f>MAX((AdjBaseCC!AF$7+AdjBaseCC!AF$9)*IniBaseCC!CJ126-IniBaseCC!AA126,0)</f>
        <v>3363324.8528034016</v>
      </c>
      <c r="BG124" s="600">
        <f>MAX((AdjBaseCC!AG$7+AdjBaseCC!AG$9)*IniBaseCC!CK126-IniBaseCC!AB126,0)</f>
        <v>3015443.4362249821</v>
      </c>
      <c r="BH124" s="600">
        <f>MAX((AdjBaseCC!AH$7+AdjBaseCC!AH$9)*IniBaseCC!CL126-IniBaseCC!AC126,0)</f>
        <v>3589378.0392383151</v>
      </c>
      <c r="BI124" s="600">
        <f>MAX((AdjBaseCC!AI$7+AdjBaseCC!AI$9)*IniBaseCC!CM126-IniBaseCC!AD126,0)</f>
        <v>2474010.8377582971</v>
      </c>
      <c r="BJ124" s="600">
        <f>MAX((AdjBaseCC!AJ$7+AdjBaseCC!AJ$9)*IniBaseCC!CN126-IniBaseCC!AE126,0)</f>
        <v>1266247.4629047196</v>
      </c>
      <c r="BK124" s="600">
        <f>MAX((AdjBaseCC!AK$7+AdjBaseCC!AK$9)*IniBaseCC!CO126-IniBaseCC!AF126,0)</f>
        <v>1643255.3115803897</v>
      </c>
      <c r="BL124" s="600">
        <f>MAX((AdjBaseCC!AL$7+AdjBaseCC!AL$9)*IniBaseCC!CP126-IniBaseCC!AG126,0)</f>
        <v>782745.32221932337</v>
      </c>
      <c r="BM124" s="600">
        <f>MAX((AdjBaseCC!AM$7+AdjBaseCC!AM$9)*IniBaseCC!CQ126-IniBaseCC!AH126,0)</f>
        <v>203565.57023495808</v>
      </c>
      <c r="BN124" s="603">
        <f>MAX((AdjBaseCC!AN$7+AdjBaseCC!AN$9)*IniBaseCC!CR126-IniBaseCC!AI126,0)</f>
        <v>209465.3815800827</v>
      </c>
      <c r="BO124" s="600">
        <f>MAX((AdjBaseCC!AO$7+AdjBaseCC!AO$9)*IniBaseCC!CS126-IniBaseCC!AJ126,0)</f>
        <v>215365.19292519614</v>
      </c>
      <c r="BP124" s="600">
        <f>MAX((AdjBaseCC!AP$7+AdjBaseCC!AP$9)*IniBaseCC!CT126-IniBaseCC!AK126,0)</f>
        <v>221265.00427031144</v>
      </c>
      <c r="BQ124" s="600">
        <f>MAX((AdjBaseCC!AQ$7+AdjBaseCC!AQ$9)*IniBaseCC!CU126-IniBaseCC!AL126,0)</f>
        <v>227164.81561541557</v>
      </c>
      <c r="BR124" s="603">
        <f>IFERROR(BF124/SUM(BF$5:BF$182)*BR$4/IniBaseCC!CK126,0)</f>
        <v>6325.8878605446562</v>
      </c>
      <c r="BS124" s="600">
        <f>IFERROR(BG124/SUM(BG$5:BG$182)*BS$4/IniBaseCC!CL126,0)</f>
        <v>2283.2690990030983</v>
      </c>
      <c r="BT124" s="600">
        <f>IFERROR(BH124/SUM(BH$5:BH$182)*BT$4/IniBaseCC!CM126,0)</f>
        <v>6045.1091030800935</v>
      </c>
      <c r="BU124" s="600">
        <f>IFERROR(BI124/SUM(BI$5:BI$182)*BU$4/IniBaseCC!CN126,0)</f>
        <v>1256.8531017937898</v>
      </c>
      <c r="BV124" s="600">
        <f>IFERROR(BJ124/SUM(BJ$5:BJ$182)*BV$4/IniBaseCC!CO126,0)</f>
        <v>485.91215237792318</v>
      </c>
      <c r="BW124" s="600">
        <f>IFERROR(BK124/SUM(BK$5:BK$182)*BW$4/IniBaseCC!CP126,0)</f>
        <v>812.11024655951871</v>
      </c>
      <c r="BX124" s="600">
        <f>IFERROR(BL124/SUM(BL$5:BL$182)*BX$4/IniBaseCC!CQ126,0)</f>
        <v>68.164806377419097</v>
      </c>
      <c r="BY124" s="603">
        <f>IFERROR(BM124/SUM(BM$5:BM$182)*BY$4/IniBaseCC!CR126,0)</f>
        <v>12.810819938239574</v>
      </c>
      <c r="BZ124" s="600">
        <f>IFERROR(BN124/SUM(BN$5:BN$182)*BZ$4/IniBaseCC!CS126,0)</f>
        <v>114.17621862107619</v>
      </c>
      <c r="CA124" s="600">
        <f>IFERROR(BO124/SUM(BO$5:BO$182)*CA$4/IniBaseCC!CT126,0)</f>
        <v>109.50494566450776</v>
      </c>
      <c r="CB124" s="600">
        <f>IFERROR(BP124/SUM(BP$5:BP$182)*CB$4/IniBaseCC!CU126,0)</f>
        <v>90.422888434967263</v>
      </c>
      <c r="CC124" s="603">
        <f>(IniBaseCC!CW126+AT124)*P124</f>
        <v>20819.820749311089</v>
      </c>
      <c r="CD124" s="600">
        <f>((IniBaseCC!CX126+AU124)-(BR124/Q124))*Q124</f>
        <v>11015.64908956201</v>
      </c>
      <c r="CE124" s="600">
        <f>((IniBaseCC!CY126+AV124)-(BS124/R124))*R124</f>
        <v>16316.285875326044</v>
      </c>
      <c r="CF124" s="600">
        <f>((IniBaseCC!CZ126+AW124)-(BT124/S124))*S124</f>
        <v>12835.235519402111</v>
      </c>
      <c r="CG124" s="600">
        <f>((IniBaseCC!DA126+AX124)-(BU124/T124))*T124</f>
        <v>17516.465725131253</v>
      </c>
      <c r="CH124" s="600">
        <f>((IniBaseCC!DB126+AY124)-(BV124/U124))*U124</f>
        <v>20674.905521511282</v>
      </c>
      <c r="CI124" s="600">
        <f>((IniBaseCC!DC126+AZ124)-(BW124/V124))*V124</f>
        <v>20284.462770530699</v>
      </c>
      <c r="CJ124" s="601">
        <f>((IniBaseCC!DD126+BA124)-(BX124/W124))*W124</f>
        <v>22753.895919095077</v>
      </c>
      <c r="CK124" s="600">
        <f>((IniBaseCC!DE126+BB124)-(BY124/Y124))*Y124</f>
        <v>24055.025272183582</v>
      </c>
      <c r="CL124" s="600">
        <f>((IniBaseCC!DF126+BC124)-(BZ124/Z124))*Z124</f>
        <v>24401.499475732395</v>
      </c>
      <c r="CM124" s="600">
        <f>((IniBaseCC!DG126+BD124)-(CA124/AA124))*AA124</f>
        <v>24768.687916050094</v>
      </c>
      <c r="CN124" s="601">
        <f>((IniBaseCC!DH126+BE124)-(CB124/AB124))*AB124</f>
        <v>24858.040791541636</v>
      </c>
      <c r="CO124" s="600">
        <f>CC124*IniBaseCC!CJ126</f>
        <v>12595991.55333321</v>
      </c>
      <c r="CP124" s="600">
        <f>IniBaseCC!CJ126*CD124</f>
        <v>6664467.6991850156</v>
      </c>
      <c r="CQ124" s="600">
        <f>IniBaseCC!CK126*CE124</f>
        <v>9283966.6630605198</v>
      </c>
      <c r="CR124" s="600">
        <f>IniBaseCC!CL126*CF124</f>
        <v>7085050.0067099649</v>
      </c>
      <c r="CS124" s="600">
        <f>IniBaseCC!CM126*CG124</f>
        <v>9353792.6972200889</v>
      </c>
      <c r="CT124" s="600">
        <f>IniBaseCC!CN126*CH124</f>
        <v>11081749.359530047</v>
      </c>
      <c r="CU124" s="600">
        <f>IniBaseCC!CO126*CI124</f>
        <v>11399868.077038253</v>
      </c>
      <c r="CV124" s="601">
        <f>IniBaseCC!CP126*CJ124</f>
        <v>12287103.796311341</v>
      </c>
      <c r="CW124" s="600">
        <f>IniBaseCC!CQ126*CK124</f>
        <v>13470814.152422806</v>
      </c>
      <c r="CX124" s="600">
        <f>IniBaseCC!CR126*CL124</f>
        <v>13917208.379981985</v>
      </c>
      <c r="CY124" s="600">
        <f>IniBaseCC!CS126*CM124</f>
        <v>14382797.757610571</v>
      </c>
      <c r="CZ124" s="600">
        <f>IniBaseCC!CT126*CN124</f>
        <v>14691773.984415334</v>
      </c>
      <c r="DA124" s="603">
        <f t="shared" si="27"/>
        <v>20819.820749311089</v>
      </c>
      <c r="DB124" s="600">
        <f t="shared" si="28"/>
        <v>11015.64908956201</v>
      </c>
      <c r="DC124" s="600">
        <f>IF(IniBaseCC!EI126&gt;IniBaseCC!EJ126,MIN((AdjBaseCC!DB124-(AdjBaseCC!$DG$1*(IniBaseCC!EI126-IniBaseCC!EJ126))),AdjBaseCC!CE124),MAX((AdjBaseCC!DB124-(AdjBaseCC!$DG$1*(IniBaseCC!EI126-IniBaseCC!EJ126))),AdjBaseCC!CE124))</f>
        <v>16316.285875326044</v>
      </c>
      <c r="DD124" s="600">
        <f>IF(IniBaseCC!EJ126&gt;IniBaseCC!EK126,MIN((AdjBaseCC!DC124-(AdjBaseCC!$DG$1*(IniBaseCC!EJ126-IniBaseCC!EK126))),AdjBaseCC!CF124),MAX((AdjBaseCC!DC124-(AdjBaseCC!$DG$1*(IniBaseCC!EJ126-IniBaseCC!EK126))),AdjBaseCC!CF124))</f>
        <v>12835.235519402111</v>
      </c>
      <c r="DE124" s="600">
        <f>IF(IniBaseCC!EK126&gt;IniBaseCC!EL126,MIN((AdjBaseCC!DD124-(AdjBaseCC!$DG$1*(IniBaseCC!EK126-IniBaseCC!EL126))),AdjBaseCC!CG124),MAX((AdjBaseCC!DD124-(AdjBaseCC!$DG$1*(IniBaseCC!EK126-IniBaseCC!EL126))),AdjBaseCC!CG124))</f>
        <v>17516.465725131253</v>
      </c>
      <c r="DF124" s="600">
        <f>IF(IniBaseCC!EL126&gt;IniBaseCC!EM126,MIN((AdjBaseCC!DE124-(AdjBaseCC!$DG$1*(IniBaseCC!EL126-IniBaseCC!EM126))),AdjBaseCC!CH124),MAX((AdjBaseCC!DE124-(AdjBaseCC!$DG$1*(IniBaseCC!EL126-IniBaseCC!EM126))),AdjBaseCC!CH124))</f>
        <v>20674.905521511282</v>
      </c>
      <c r="DG124" s="600">
        <f>IF(IniBaseCC!EM126&gt;IniBaseCC!EN126,MIN((AdjBaseCC!DF124-(AdjBaseCC!$DG$1*(IniBaseCC!EM126-IniBaseCC!EN126))),AdjBaseCC!CI124),MAX((AdjBaseCC!DF124-(AdjBaseCC!$DG$1*(IniBaseCC!EM126-IniBaseCC!EN126))),AdjBaseCC!CI124))</f>
        <v>20284.462770530699</v>
      </c>
      <c r="DH124" s="600">
        <f>IF(IniBaseCC!EN126&gt;IniBaseCC!EO126,MIN((AdjBaseCC!DG124-(AdjBaseCC!$DG$1*(IniBaseCC!EN126-IniBaseCC!EO126))),AdjBaseCC!CJ124),MAX((AdjBaseCC!DG124-(AdjBaseCC!$DG$1*(IniBaseCC!EN126-IniBaseCC!EO126))),AdjBaseCC!CJ124))</f>
        <v>22753.895919095077</v>
      </c>
      <c r="DI124" s="603">
        <f>IF(IniBaseCC!EO126&gt;IniBaseCC!EP126,MIN((AdjBaseCC!DH124-(AdjBaseCC!$DG$1*(IniBaseCC!EO126-IniBaseCC!EP126))),AdjBaseCC!CK124),MAX((AdjBaseCC!DH124-(AdjBaseCC!$DG$1*(IniBaseCC!EO126-IniBaseCC!EP126))),AdjBaseCC!CK124))</f>
        <v>24055.025272183582</v>
      </c>
      <c r="DJ124" s="600">
        <f>IF(IniBaseCC!EP126&gt;IniBaseCC!EQ126,MIN((AdjBaseCC!DI124-(AdjBaseCC!$DG$1*(IniBaseCC!EP126-IniBaseCC!EQ126))),AdjBaseCC!CL124),MAX((AdjBaseCC!DI124-(AdjBaseCC!$DG$1*(IniBaseCC!EP126-IniBaseCC!EQ126))),AdjBaseCC!CL124))</f>
        <v>24401.499475732395</v>
      </c>
      <c r="DK124" s="600">
        <f>IF(IniBaseCC!EQ126&gt;IniBaseCC!ER126,MIN((AdjBaseCC!DJ124-(AdjBaseCC!$DG$1*(IniBaseCC!EQ126-IniBaseCC!ER126))),AdjBaseCC!CM124),MAX((AdjBaseCC!DJ124-(AdjBaseCC!$DG$1*(IniBaseCC!EQ126-IniBaseCC!ER126))),AdjBaseCC!CM124))</f>
        <v>24768.687916050094</v>
      </c>
      <c r="DL124" s="600">
        <f>IF(IniBaseCC!ER126&gt;IniBaseCC!ES126,MIN((AdjBaseCC!DK124-(AdjBaseCC!$DG$1*(IniBaseCC!ER126-IniBaseCC!ES126))),AdjBaseCC!CN124),MAX((AdjBaseCC!DK124-(AdjBaseCC!$DG$1*(IniBaseCC!ER126-IniBaseCC!ES126))),AdjBaseCC!CN124))</f>
        <v>24858.040791541636</v>
      </c>
      <c r="DM124" s="603">
        <f>DA124*IniBaseCC!CJ126</f>
        <v>12595991.55333321</v>
      </c>
      <c r="DN124" s="600">
        <f>DB124*IniBaseCC!CJ126</f>
        <v>6664467.6991850156</v>
      </c>
      <c r="DO124" s="600">
        <f>DC124*IniBaseCC!CK126</f>
        <v>9283966.6630605198</v>
      </c>
      <c r="DP124" s="600">
        <f>DD124*IniBaseCC!CL126</f>
        <v>7085050.0067099649</v>
      </c>
      <c r="DQ124" s="600">
        <f>DE124*IniBaseCC!CM126</f>
        <v>9353792.6972200889</v>
      </c>
      <c r="DR124" s="600">
        <f>DF124*IniBaseCC!CN126</f>
        <v>11081749.359530047</v>
      </c>
      <c r="DS124" s="600">
        <f>DG124*IniBaseCC!CO126</f>
        <v>11399868.077038253</v>
      </c>
      <c r="DT124" s="600">
        <f>DH124*IniBaseCC!CP126</f>
        <v>12287103.796311341</v>
      </c>
      <c r="DU124" s="603">
        <f>DI124*IniBaseCC!CQ126</f>
        <v>13470814.152422806</v>
      </c>
      <c r="DV124" s="600">
        <f>DJ124*IniBaseCC!CR126</f>
        <v>13917208.379981985</v>
      </c>
      <c r="DW124" s="600">
        <f>DK124*IniBaseCC!CS126</f>
        <v>14382797.757610571</v>
      </c>
      <c r="DX124" s="601">
        <f>DL124*IniBaseCC!CT126</f>
        <v>14691773.984415334</v>
      </c>
      <c r="DZ124" s="60" t="s">
        <v>119</v>
      </c>
      <c r="EA124" s="68">
        <f t="shared" si="29"/>
        <v>0.71778107003670943</v>
      </c>
      <c r="EB124" s="373">
        <f>IFERROR(AdjBaseCC!CO124/IniBaseCC!AA126,"")</f>
        <v>1.0856289600539135</v>
      </c>
      <c r="EC124" s="373">
        <f>IFERROR(AdjBaseCC!CP124/IniBaseCC!AB126,"")</f>
        <v>0.5700969626490382</v>
      </c>
      <c r="ED124" s="373">
        <f>IFERROR(AdjBaseCC!CQ124/IniBaseCC!AC126,"")</f>
        <v>0.86492404246495291</v>
      </c>
      <c r="EE124" s="373">
        <f>IFERROR(AdjBaseCC!CR124/IniBaseCC!AD126,"")</f>
        <v>0.6218789975706045</v>
      </c>
      <c r="EF124" s="373">
        <f>IFERROR(AdjBaseCC!CS124/IniBaseCC!AE126,"")</f>
        <v>0.71579317765418415</v>
      </c>
      <c r="EG124" s="373">
        <f>IFERROR(AdjBaseCC!CT124/IniBaseCC!AF126,"")</f>
        <v>0.81621216984476719</v>
      </c>
      <c r="EH124" s="374">
        <f t="shared" si="30"/>
        <v>0.84958085834523567</v>
      </c>
      <c r="EI124" s="373">
        <f>IFERROR(CU124/IniBaseCC!AG126,"")</f>
        <v>0.8114066934878772</v>
      </c>
      <c r="EJ124" s="373">
        <f>IFERROR(CW124/IniBaseCC!AI126,"")</f>
        <v>0.85647962641757946</v>
      </c>
      <c r="EK124" s="373">
        <f>IFERROR(CX124/IniBaseCC!AJ126,"")</f>
        <v>0.85930454489696539</v>
      </c>
      <c r="EL124" s="373">
        <f>IFERROR(CY124/IniBaseCC!AK126,"")</f>
        <v>0.86312277856953912</v>
      </c>
      <c r="EM124" s="375">
        <f>IFERROR(CZ124/IniBaseCC!AL126,"")</f>
        <v>0.85759064835421783</v>
      </c>
      <c r="FH124" s="196"/>
    </row>
    <row r="125" spans="1:164" s="118" customFormat="1" x14ac:dyDescent="0.25">
      <c r="A125" s="107">
        <v>129</v>
      </c>
      <c r="B125" s="60" t="s">
        <v>120</v>
      </c>
      <c r="C125" s="157">
        <v>254.7414072</v>
      </c>
      <c r="D125" s="158">
        <v>249.1981567</v>
      </c>
      <c r="E125" s="158">
        <v>248.99207480000001</v>
      </c>
      <c r="F125" s="158">
        <v>235.8378404</v>
      </c>
      <c r="G125" s="158">
        <v>238.10182320000001</v>
      </c>
      <c r="H125" s="158">
        <v>230.82622090000001</v>
      </c>
      <c r="I125" s="158">
        <v>225.82619600000001</v>
      </c>
      <c r="J125" s="158">
        <v>230.24780279240755</v>
      </c>
      <c r="K125" s="158">
        <v>231.47109991927144</v>
      </c>
      <c r="L125" s="157">
        <f t="shared" si="31"/>
        <v>221.5873189947124</v>
      </c>
      <c r="M125" s="158">
        <f t="shared" si="31"/>
        <v>218.23272452895071</v>
      </c>
      <c r="N125" s="159">
        <f t="shared" si="31"/>
        <v>214.87813006318902</v>
      </c>
      <c r="O125" s="158"/>
      <c r="P125" s="564">
        <f>INDEX(EquitySolution!$V$13:$BT$173,ROW(121:121),(1+EquitySolution!$CB$12))</f>
        <v>0.8455250881513916</v>
      </c>
      <c r="Q125" s="69">
        <f>INDEX(EquitySolution!$V$13:$BT$173,ROW(121:121),(1+EquitySolution!$CB$12))</f>
        <v>0.8455250881513916</v>
      </c>
      <c r="R125" s="300">
        <f>INDEX(EquitySolution!$V$13:$BT$173,ROW(121:121),(1+EquitySolution!$CB$12)+2)</f>
        <v>0.8725142976100817</v>
      </c>
      <c r="S125" s="300">
        <f>INDEX(EquitySolution!$V$13:$BT$173,ROW(121:121),(1+EquitySolution!$CB$12)+3)</f>
        <v>0.87528842526872708</v>
      </c>
      <c r="T125" s="300">
        <f>INDEX(EquitySolution!$V$13:$BT$173,ROW(121:121),(1+EquitySolution!$CB$12)+4)</f>
        <v>0.87539155925098822</v>
      </c>
      <c r="U125" s="300">
        <f>INDEX(EquitySolution!$V$13:$BT$173,ROW(121:121),(1+EquitySolution!$CB$12)+5)</f>
        <v>0.881974614712282</v>
      </c>
      <c r="V125" s="2">
        <f>INDEX(EquitySolution!$V$13:$BT$173,ROW(121:121),(1+EquitySolution!$CB$12)+6)</f>
        <v>0.8808416012747371</v>
      </c>
      <c r="W125" s="2">
        <f>INDEX(EquitySolution!$V$13:$BT$173,ROW(121:121),(1+EquitySolution!$CB$12)+6)</f>
        <v>0.8808416012747371</v>
      </c>
      <c r="X125" s="2">
        <f>INDEX(EquitySolution!$V$13:$BT$173,ROW(121:121),(1+EquitySolution!$CB$12)+6)</f>
        <v>0.8808416012747371</v>
      </c>
      <c r="Y125" s="567">
        <f>INDEX(EquitySolution!$V$13:$BT$173,ROW(121:121),(1+EquitySolution!$CB$12)+7)</f>
        <v>0.88448268687491594</v>
      </c>
      <c r="Z125" s="372">
        <f>INDEX(EquitySolution!$V$13:$BT$173,ROW(121:121),(1+EquitySolution!$CB$12)+8)</f>
        <v>0.88698495650335962</v>
      </c>
      <c r="AA125" s="372">
        <f>INDEX(EquitySolution!$V$13:$BT$173,ROW(121:121),(1+EquitySolution!$CB$12)+9)</f>
        <v>0.88924695477300775</v>
      </c>
      <c r="AB125" s="371">
        <f>INDEX(EquitySolution!$V$13:$BT$173,ROW(121:121),(1+EquitySolution!$CB$12)+10)</f>
        <v>0.88415995624532573</v>
      </c>
      <c r="AS125" s="60" t="s">
        <v>120</v>
      </c>
      <c r="AT125" s="600">
        <v>0</v>
      </c>
      <c r="AU125" s="600">
        <f>MAX(-(AdjBaseCC!$BU$1),(IniBaseCC!DW127-AF$9+IniBaseCC!DK127-AdjBaseCC!AF$7))</f>
        <v>-967.29763367316446</v>
      </c>
      <c r="AV125" s="600">
        <f>MAX(-(AdjBaseCC!$BU$1),(IniBaseCC!DX127-AG$9+IniBaseCC!DL127-AdjBaseCC!AG$7))</f>
        <v>976.58659283337056</v>
      </c>
      <c r="AW125" s="600">
        <f>MAX(-(AdjBaseCC!$BU$1),(IniBaseCC!DY127-AH$9+IniBaseCC!DM127-AdjBaseCC!AH$7))</f>
        <v>-985.56953025675739</v>
      </c>
      <c r="AX125" s="600">
        <f>MAX(-(AdjBaseCC!$BU$1),(IniBaseCC!DZ127-AI$9+IniBaseCC!DN127-AdjBaseCC!AI$7))</f>
        <v>-297.97507922050909</v>
      </c>
      <c r="AY125" s="600">
        <f>MAX(-(AdjBaseCC!$BU$1),(IniBaseCC!EA127-AJ$9+IniBaseCC!DO127-AdjBaseCC!AJ$7))</f>
        <v>-1001.3158457352133</v>
      </c>
      <c r="AZ125" s="600">
        <f>MAX(-(AdjBaseCC!$BU$1),(IniBaseCC!EB127-AK$9+IniBaseCC!DP127-AdjBaseCC!AK$7))</f>
        <v>-433.35364605051609</v>
      </c>
      <c r="BA125" s="601">
        <f>MAX(-(AdjBaseCC!$BU$1),(IniBaseCC!EC127-AL$9+IniBaseCC!DQ127-AdjBaseCC!AL$7))</f>
        <v>-652.96417694936235</v>
      </c>
      <c r="BB125" s="600">
        <f>MAX(-(AdjBaseCC!$BU$1),(IniBaseCC!ED127-AM$9+IniBaseCC!DR127-AdjBaseCC!AM$7))</f>
        <v>-3661.120661133853</v>
      </c>
      <c r="BC125" s="600">
        <f>MAX(-(AdjBaseCC!$BU$1),(IniBaseCC!EE127-AN$9+IniBaseCC!DS127-AdjBaseCC!AN$7))</f>
        <v>-3701.2963837254656</v>
      </c>
      <c r="BD125" s="600">
        <f>MAX(-(AdjBaseCC!$BU$1),(IniBaseCC!EF127-AO$9+IniBaseCC!DT127-AdjBaseCC!AO$7))</f>
        <v>-3740.0409988419501</v>
      </c>
      <c r="BE125" s="601">
        <f>MAX(-(AdjBaseCC!$BU$1),(IniBaseCC!EG127-AP$9+IniBaseCC!DU127-AdjBaseCC!AP$7))</f>
        <v>-3777.4296350482346</v>
      </c>
      <c r="BF125" s="600">
        <f>MAX((AdjBaseCC!AF$7+AdjBaseCC!AF$9)*IniBaseCC!CJ127-IniBaseCC!AA127,0)</f>
        <v>161538.70482341852</v>
      </c>
      <c r="BG125" s="600">
        <f>MAX((AdjBaseCC!AG$7+AdjBaseCC!AG$9)*IniBaseCC!CK127-IniBaseCC!AB127,0)</f>
        <v>0</v>
      </c>
      <c r="BH125" s="600">
        <f>MAX((AdjBaseCC!AH$7+AdjBaseCC!AH$9)*IniBaseCC!CL127-IniBaseCC!AC127,0)</f>
        <v>161633.40296210814</v>
      </c>
      <c r="BI125" s="600">
        <f>MAX((AdjBaseCC!AI$7+AdjBaseCC!AI$9)*IniBaseCC!CM127-IniBaseCC!AD127,0)</f>
        <v>49165.888071384281</v>
      </c>
      <c r="BJ125" s="600">
        <f>MAX((AdjBaseCC!AJ$7+AdjBaseCC!AJ$9)*IniBaseCC!CN127-IniBaseCC!AE127,0)</f>
        <v>171225.00962072145</v>
      </c>
      <c r="BK125" s="600">
        <f>MAX((AdjBaseCC!AK$7+AdjBaseCC!AK$9)*IniBaseCC!CO127-IniBaseCC!AF127,0)</f>
        <v>69336.583368082531</v>
      </c>
      <c r="BL125" s="600">
        <f>MAX((AdjBaseCC!AL$7+AdjBaseCC!AL$9)*IniBaseCC!CP127-IniBaseCC!AG127,0)</f>
        <v>105780.19666579645</v>
      </c>
      <c r="BM125" s="600">
        <f>MAX((AdjBaseCC!AM$7+AdjBaseCC!AM$9)*IniBaseCC!CQ127-IniBaseCC!AH127,0)</f>
        <v>702935.16693769954</v>
      </c>
      <c r="BN125" s="603">
        <f>MAX((AdjBaseCC!AN$7+AdjBaseCC!AN$9)*IniBaseCC!CR127-IniBaseCC!AI127,0)</f>
        <v>723773.50322299637</v>
      </c>
      <c r="BO125" s="600">
        <f>MAX((AdjBaseCC!AO$7+AdjBaseCC!AO$9)*IniBaseCC!CS127-IniBaseCC!AJ127,0)</f>
        <v>744611.83950828854</v>
      </c>
      <c r="BP125" s="600">
        <f>MAX((AdjBaseCC!AP$7+AdjBaseCC!AP$9)*IniBaseCC!CT127-IniBaseCC!AK127,0)</f>
        <v>765450.17579358164</v>
      </c>
      <c r="BQ125" s="600">
        <f>MAX((AdjBaseCC!AQ$7+AdjBaseCC!AQ$9)*IniBaseCC!CU127-IniBaseCC!AL127,0)</f>
        <v>786288.51207887009</v>
      </c>
      <c r="BR125" s="603">
        <f>IFERROR(BF125/SUM(BF$5:BF$182)*BR$4/IniBaseCC!CK127,0)</f>
        <v>1087.2875395518136</v>
      </c>
      <c r="BS125" s="600">
        <f>IFERROR(BG125/SUM(BG$5:BG$182)*BS$4/IniBaseCC!CL127,0)</f>
        <v>0</v>
      </c>
      <c r="BT125" s="600">
        <f>IFERROR(BH125/SUM(BH$5:BH$182)*BT$4/IniBaseCC!CM127,0)</f>
        <v>880.99485353705472</v>
      </c>
      <c r="BU125" s="600">
        <f>IFERROR(BI125/SUM(BI$5:BI$182)*BU$4/IniBaseCC!CN127,0)</f>
        <v>78.291658108052573</v>
      </c>
      <c r="BV125" s="600">
        <f>IFERROR(BJ125/SUM(BJ$5:BJ$182)*BV$4/IniBaseCC!CO127,0)</f>
        <v>230.79303837004846</v>
      </c>
      <c r="BW125" s="600">
        <f>IFERROR(BK125/SUM(BK$5:BK$182)*BW$4/IniBaseCC!CP127,0)</f>
        <v>114.22235976322179</v>
      </c>
      <c r="BX125" s="600">
        <f>IFERROR(BL125/SUM(BL$5:BL$182)*BX$4/IniBaseCC!CQ127,0)</f>
        <v>26.867724904292462</v>
      </c>
      <c r="BY125" s="603">
        <f>IFERROR(BM125/SUM(BM$5:BM$182)*BY$4/IniBaseCC!CR127,0)</f>
        <v>129.02523842503888</v>
      </c>
      <c r="BZ125" s="600">
        <f>IFERROR(BN125/SUM(BN$5:BN$182)*BZ$4/IniBaseCC!CS127,0)</f>
        <v>1150.6755272822952</v>
      </c>
      <c r="CA125" s="600">
        <f>IFERROR(BO125/SUM(BO$5:BO$182)*CA$4/IniBaseCC!CT127,0)</f>
        <v>1104.2691900693592</v>
      </c>
      <c r="CB125" s="600">
        <f>IFERROR(BP125/SUM(BP$5:BP$182)*CB$4/IniBaseCC!CU127,0)</f>
        <v>912.36658453955874</v>
      </c>
      <c r="CC125" s="603">
        <f>(IniBaseCC!CW127+AT125)*P125</f>
        <v>20244.099435915919</v>
      </c>
      <c r="CD125" s="600">
        <f>((IniBaseCC!CX127+AU125)-(BR125/Q125))*Q125</f>
        <v>18338.937479383971</v>
      </c>
      <c r="CE125" s="600">
        <f>((IniBaseCC!CY127+AV125)-(BS125/R125))*R125</f>
        <v>22693.545512951565</v>
      </c>
      <c r="CF125" s="600">
        <f>((IniBaseCC!CZ127+AW125)-(BT125/S125))*S125</f>
        <v>20266.599994753513</v>
      </c>
      <c r="CG125" s="600">
        <f>((IniBaseCC!DA127+AX125)-(BU125/T125))*T125</f>
        <v>21749.113161648394</v>
      </c>
      <c r="CH125" s="600">
        <f>((IniBaseCC!DB127+AY125)-(BV125/U125))*U125</f>
        <v>21859.854268985135</v>
      </c>
      <c r="CI125" s="600">
        <f>((IniBaseCC!DC127+AZ125)-(BW125/V125))*V125</f>
        <v>22828.181494440487</v>
      </c>
      <c r="CJ125" s="601">
        <f>((IniBaseCC!DD127+BA125)-(BX125/W125))*W125</f>
        <v>23120.395531017031</v>
      </c>
      <c r="CK125" s="600">
        <f>((IniBaseCC!DE127+BB125)-(BY125/Y125))*Y125</f>
        <v>20647.357990105429</v>
      </c>
      <c r="CL125" s="600">
        <f>((IniBaseCC!DF127+BC125)-(BZ125/Z125))*Z125</f>
        <v>19980.000417975029</v>
      </c>
      <c r="CM125" s="600">
        <f>((IniBaseCC!DG127+BD125)-(CA125/AA125))*AA125</f>
        <v>20366.009343973987</v>
      </c>
      <c r="CN125" s="601">
        <f>((IniBaseCC!DH127+BE125)-(CB125/AB125))*AB125</f>
        <v>20709.227997093232</v>
      </c>
      <c r="CO125" s="600">
        <f>CC125*IniBaseCC!CJ127</f>
        <v>3380764.6057979586</v>
      </c>
      <c r="CP125" s="600">
        <f>IniBaseCC!CJ127*CD125</f>
        <v>3062602.559057123</v>
      </c>
      <c r="CQ125" s="600">
        <f>IniBaseCC!CK127*CE125</f>
        <v>3608273.7365592988</v>
      </c>
      <c r="CR125" s="600">
        <f>IniBaseCC!CL127*CF125</f>
        <v>3323722.3991395761</v>
      </c>
      <c r="CS125" s="600">
        <f>IniBaseCC!CM127*CG125</f>
        <v>3588603.6716719852</v>
      </c>
      <c r="CT125" s="600">
        <f>IniBaseCC!CN127*CH125</f>
        <v>3738035.0799964583</v>
      </c>
      <c r="CU125" s="600">
        <f>IniBaseCC!CO127*CI125</f>
        <v>3652509.039110478</v>
      </c>
      <c r="CV125" s="601">
        <f>IniBaseCC!CP127*CJ125</f>
        <v>3745504.0760247591</v>
      </c>
      <c r="CW125" s="600">
        <f>IniBaseCC!CQ127*CK125</f>
        <v>3964292.7341002421</v>
      </c>
      <c r="CX125" s="600">
        <f>IniBaseCC!CR127*CL125</f>
        <v>3907008.085194001</v>
      </c>
      <c r="CY125" s="600">
        <f>IniBaseCC!CS127*CM125</f>
        <v>4054707.3376348056</v>
      </c>
      <c r="CZ125" s="600">
        <f>IniBaseCC!CT127*CN125</f>
        <v>4196473.1953827478</v>
      </c>
      <c r="DA125" s="603">
        <f t="shared" si="27"/>
        <v>20244.099435915919</v>
      </c>
      <c r="DB125" s="600">
        <f t="shared" si="28"/>
        <v>18338.937479383971</v>
      </c>
      <c r="DC125" s="600">
        <f>IF(IniBaseCC!EI127&gt;IniBaseCC!EJ127,MIN((AdjBaseCC!DB125-(AdjBaseCC!$DG$1*(IniBaseCC!EI127-IniBaseCC!EJ127))),AdjBaseCC!CE125),MAX((AdjBaseCC!DB125-(AdjBaseCC!$DG$1*(IniBaseCC!EI127-IniBaseCC!EJ127))),AdjBaseCC!CE125))</f>
        <v>22693.545512951565</v>
      </c>
      <c r="DD125" s="600">
        <f>IF(IniBaseCC!EJ127&gt;IniBaseCC!EK127,MIN((AdjBaseCC!DC125-(AdjBaseCC!$DG$1*(IniBaseCC!EJ127-IniBaseCC!EK127))),AdjBaseCC!CF125),MAX((AdjBaseCC!DC125-(AdjBaseCC!$DG$1*(IniBaseCC!EJ127-IniBaseCC!EK127))),AdjBaseCC!CF125))</f>
        <v>20266.599994753513</v>
      </c>
      <c r="DE125" s="600">
        <f>IF(IniBaseCC!EK127&gt;IniBaseCC!EL127,MIN((AdjBaseCC!DD125-(AdjBaseCC!$DG$1*(IniBaseCC!EK127-IniBaseCC!EL127))),AdjBaseCC!CG125),MAX((AdjBaseCC!DD125-(AdjBaseCC!$DG$1*(IniBaseCC!EK127-IniBaseCC!EL127))),AdjBaseCC!CG125))</f>
        <v>21749.113161648394</v>
      </c>
      <c r="DF125" s="600">
        <f>IF(IniBaseCC!EL127&gt;IniBaseCC!EM127,MIN((AdjBaseCC!DE125-(AdjBaseCC!$DG$1*(IniBaseCC!EL127-IniBaseCC!EM127))),AdjBaseCC!CH125),MAX((AdjBaseCC!DE125-(AdjBaseCC!$DG$1*(IniBaseCC!EL127-IniBaseCC!EM127))),AdjBaseCC!CH125))</f>
        <v>21859.854268985135</v>
      </c>
      <c r="DG125" s="600">
        <f>IF(IniBaseCC!EM127&gt;IniBaseCC!EN127,MIN((AdjBaseCC!DF125-(AdjBaseCC!$DG$1*(IniBaseCC!EM127-IniBaseCC!EN127))),AdjBaseCC!CI125),MAX((AdjBaseCC!DF125-(AdjBaseCC!$DG$1*(IniBaseCC!EM127-IniBaseCC!EN127))),AdjBaseCC!CI125))</f>
        <v>22828.181494440487</v>
      </c>
      <c r="DH125" s="600">
        <f>IF(IniBaseCC!EN127&gt;IniBaseCC!EO127,MIN((AdjBaseCC!DG125-(AdjBaseCC!$DG$1*(IniBaseCC!EN127-IniBaseCC!EO127))),AdjBaseCC!CJ125),MAX((AdjBaseCC!DG125-(AdjBaseCC!$DG$1*(IniBaseCC!EN127-IniBaseCC!EO127))),AdjBaseCC!CJ125))</f>
        <v>23120.395531017031</v>
      </c>
      <c r="DI125" s="603">
        <f>IF(IniBaseCC!EO127&gt;IniBaseCC!EP127,MIN((AdjBaseCC!DH125-(AdjBaseCC!$DG$1*(IniBaseCC!EO127-IniBaseCC!EP127))),AdjBaseCC!CK125),MAX((AdjBaseCC!DH125-(AdjBaseCC!$DG$1*(IniBaseCC!EO127-IniBaseCC!EP127))),AdjBaseCC!CK125))</f>
        <v>20647.357990105429</v>
      </c>
      <c r="DJ125" s="600">
        <f>IF(IniBaseCC!EP127&gt;IniBaseCC!EQ127,MIN((AdjBaseCC!DI125-(AdjBaseCC!$DG$1*(IniBaseCC!EP127-IniBaseCC!EQ127))),AdjBaseCC!CL125),MAX((AdjBaseCC!DI125-(AdjBaseCC!$DG$1*(IniBaseCC!EP127-IniBaseCC!EQ127))),AdjBaseCC!CL125))</f>
        <v>20669.077704569943</v>
      </c>
      <c r="DK125" s="600">
        <f>IF(IniBaseCC!EQ127&gt;IniBaseCC!ER127,MIN((AdjBaseCC!DJ125-(AdjBaseCC!$DG$1*(IniBaseCC!EQ127-IniBaseCC!ER127))),AdjBaseCC!CM125),MAX((AdjBaseCC!DJ125-(AdjBaseCC!$DG$1*(IniBaseCC!EQ127-IniBaseCC!ER127))),AdjBaseCC!CM125))</f>
        <v>20690.023736727773</v>
      </c>
      <c r="DL125" s="600">
        <f>IF(IniBaseCC!ER127&gt;IniBaseCC!ES127,MIN((AdjBaseCC!DK125-(AdjBaseCC!$DG$1*(IniBaseCC!ER127-IniBaseCC!ES127))),AdjBaseCC!CN125),MAX((AdjBaseCC!DK125-(AdjBaseCC!$DG$1*(IniBaseCC!ER127-IniBaseCC!ES127))),AdjBaseCC!CN125))</f>
        <v>20710.236702425322</v>
      </c>
      <c r="DM125" s="603">
        <f>DA125*IniBaseCC!CJ127</f>
        <v>3380764.6057979586</v>
      </c>
      <c r="DN125" s="600">
        <f>DB125*IniBaseCC!CJ127</f>
        <v>3062602.559057123</v>
      </c>
      <c r="DO125" s="600">
        <f>DC125*IniBaseCC!CK127</f>
        <v>3608273.7365592988</v>
      </c>
      <c r="DP125" s="600">
        <f>DD125*IniBaseCC!CL127</f>
        <v>3323722.3991395761</v>
      </c>
      <c r="DQ125" s="600">
        <f>DE125*IniBaseCC!CM127</f>
        <v>3588603.6716719852</v>
      </c>
      <c r="DR125" s="600">
        <f>DF125*IniBaseCC!CN127</f>
        <v>3738035.0799964583</v>
      </c>
      <c r="DS125" s="600">
        <f>DG125*IniBaseCC!CO127</f>
        <v>3652509.039110478</v>
      </c>
      <c r="DT125" s="600">
        <f>DH125*IniBaseCC!CP127</f>
        <v>3745504.0760247591</v>
      </c>
      <c r="DU125" s="603">
        <f>DI125*IniBaseCC!CQ127</f>
        <v>3964292.7341002421</v>
      </c>
      <c r="DV125" s="600">
        <f>DJ125*IniBaseCC!CR127</f>
        <v>4041754.3551504225</v>
      </c>
      <c r="DW125" s="600">
        <f>DK125*IniBaseCC!CS127</f>
        <v>4119215.9762006025</v>
      </c>
      <c r="DX125" s="601">
        <f>DL125*IniBaseCC!CT127</f>
        <v>4196677.597250782</v>
      </c>
      <c r="DZ125" s="60" t="s">
        <v>120</v>
      </c>
      <c r="EA125" s="68">
        <f t="shared" si="29"/>
        <v>0.81524317690279469</v>
      </c>
      <c r="EB125" s="373">
        <f>IFERROR(AdjBaseCC!CO125/IniBaseCC!AA127,"")</f>
        <v>0.85168117492269435</v>
      </c>
      <c r="EC125" s="373">
        <f>IFERROR(AdjBaseCC!CP125/IniBaseCC!AB127,"")</f>
        <v>0.71815408316593532</v>
      </c>
      <c r="ED125" s="373">
        <f>IFERROR(AdjBaseCC!CQ125/IniBaseCC!AC127,"")</f>
        <v>0.8813955225082738</v>
      </c>
      <c r="EE125" s="373">
        <f>IFERROR(AdjBaseCC!CR125/IniBaseCC!AD127,"")</f>
        <v>0.78471556150558419</v>
      </c>
      <c r="EF125" s="373">
        <f>IFERROR(AdjBaseCC!CS125/IniBaseCC!AE127,"")</f>
        <v>0.81526897116459462</v>
      </c>
      <c r="EG125" s="373">
        <f>IFERROR(AdjBaseCC!CT125/IniBaseCC!AF127,"")</f>
        <v>0.87668174616958594</v>
      </c>
      <c r="EH125" s="374">
        <f t="shared" si="30"/>
        <v>0.8193853080180139</v>
      </c>
      <c r="EI125" s="373">
        <f>IFERROR(CU125/IniBaseCC!AG127,"")</f>
        <v>0.84083693492513245</v>
      </c>
      <c r="EJ125" s="373">
        <f>IFERROR(CW125/IniBaseCC!AI127,"")</f>
        <v>0.83625316016500151</v>
      </c>
      <c r="EK125" s="373">
        <f>IFERROR(CX125/IniBaseCC!AJ127,"")</f>
        <v>0.80027091396716177</v>
      </c>
      <c r="EL125" s="373">
        <f>IFERROR(CY125/IniBaseCC!AK127,"")</f>
        <v>0.8071202010438725</v>
      </c>
      <c r="EM125" s="375">
        <f>IFERROR(CZ125/IniBaseCC!AL127,"")</f>
        <v>0.81244532998890129</v>
      </c>
      <c r="FH125" s="196"/>
    </row>
    <row r="126" spans="1:164" x14ac:dyDescent="0.25">
      <c r="A126" s="107">
        <v>132</v>
      </c>
      <c r="B126" s="112" t="s">
        <v>121</v>
      </c>
      <c r="C126" s="157">
        <v>249.04605140000001</v>
      </c>
      <c r="D126" s="158">
        <v>227.80213130000001</v>
      </c>
      <c r="E126" s="158">
        <v>243.59337410000001</v>
      </c>
      <c r="F126" s="158">
        <v>225.83881199999999</v>
      </c>
      <c r="G126" s="158">
        <v>231.9663663</v>
      </c>
      <c r="H126" s="158">
        <v>231.27541690000001</v>
      </c>
      <c r="I126" s="158">
        <v>233.27557429999999</v>
      </c>
      <c r="J126" s="158">
        <v>234.46400371758025</v>
      </c>
      <c r="K126" s="158">
        <v>235.94255428039872</v>
      </c>
      <c r="L126" s="157">
        <f t="shared" si="31"/>
        <v>230.83152887263668</v>
      </c>
      <c r="M126" s="158">
        <f t="shared" si="31"/>
        <v>230.03773944054228</v>
      </c>
      <c r="N126" s="159">
        <f t="shared" si="31"/>
        <v>229.24395000844788</v>
      </c>
      <c r="O126" s="158"/>
      <c r="P126" s="564">
        <f>INDEX(EquitySolution!$V$13:$BT$173,ROW(122:122),(1+EquitySolution!$CB$12))</f>
        <v>0.83449131646856145</v>
      </c>
      <c r="Q126" s="69">
        <f>INDEX(EquitySolution!$V$13:$BT$173,ROW(122:122),(1+EquitySolution!$CB$12))</f>
        <v>0.83449131646856145</v>
      </c>
      <c r="R126" s="69">
        <f>INDEX(EquitySolution!$V$13:$BT$173,ROW(122:122),(1+EquitySolution!$CB$12)+2)</f>
        <v>0.87536454658414597</v>
      </c>
      <c r="S126" s="69">
        <f>INDEX(EquitySolution!$V$13:$BT$173,ROW(122:122),(1+EquitySolution!$CB$12)+3)</f>
        <v>0.88599609685008873</v>
      </c>
      <c r="T126" s="69">
        <f>INDEX(EquitySolution!$V$13:$BT$173,ROW(122:122),(1+EquitySolution!$CB$12)+4)</f>
        <v>0.87809334675502004</v>
      </c>
      <c r="U126" s="69">
        <f>INDEX(EquitySolution!$V$13:$BT$173,ROW(122:122),(1+EquitySolution!$CB$12)+5)</f>
        <v>0.88697864280807537</v>
      </c>
      <c r="V126" s="2">
        <f>INDEX(EquitySolution!$V$13:$BT$173,ROW(122:122),(1+EquitySolution!$CB$12)+6)</f>
        <v>0.88391209947515526</v>
      </c>
      <c r="W126" s="2">
        <f>INDEX(EquitySolution!$V$13:$BT$173,ROW(122:122),(1+EquitySolution!$CB$12)+6)</f>
        <v>0.88391209947515526</v>
      </c>
      <c r="X126" s="2">
        <f>INDEX(EquitySolution!$V$13:$BT$173,ROW(122:122),(1+EquitySolution!$CB$12)+6)</f>
        <v>0.88391209947515526</v>
      </c>
      <c r="Y126" s="350">
        <f>INDEX(EquitySolution!$V$13:$BT$173,ROW(122:122),(1+EquitySolution!$CB$12)+7)</f>
        <v>0.88425788609282008</v>
      </c>
      <c r="Z126" s="2">
        <f>INDEX(EquitySolution!$V$13:$BT$173,ROW(122:122),(1+EquitySolution!$CB$12)+8)</f>
        <v>0.88325690445488325</v>
      </c>
      <c r="AA126" s="2">
        <f>INDEX(EquitySolution!$V$13:$BT$173,ROW(122:122),(1+EquitySolution!$CB$12)+9)</f>
        <v>0.8862684182625713</v>
      </c>
      <c r="AB126" s="3">
        <f>INDEX(EquitySolution!$V$13:$BT$173,ROW(122:122),(1+EquitySolution!$CB$12)+10)</f>
        <v>0.88192221050073538</v>
      </c>
      <c r="AS126" s="112" t="s">
        <v>121</v>
      </c>
      <c r="AT126" s="600">
        <v>0</v>
      </c>
      <c r="AU126" s="600">
        <f>MAX(-(AdjBaseCC!$BU$1),(IniBaseCC!DW128-AF$9+IniBaseCC!DK128-AdjBaseCC!AF$7))</f>
        <v>-4000</v>
      </c>
      <c r="AV126" s="600">
        <f>MAX(-(AdjBaseCC!$BU$1),(IniBaseCC!DX128-AG$9+IniBaseCC!DL128-AdjBaseCC!AG$7))</f>
        <v>-2756.8274183476233</v>
      </c>
      <c r="AW126" s="600">
        <f>MAX(-(AdjBaseCC!$BU$1),(IniBaseCC!DY128-AH$9+IniBaseCC!DM128-AdjBaseCC!AH$7))</f>
        <v>-1321.7423735707939</v>
      </c>
      <c r="AX126" s="600">
        <f>MAX(-(AdjBaseCC!$BU$1),(IniBaseCC!DZ128-AI$9+IniBaseCC!DN128-AdjBaseCC!AI$7))</f>
        <v>-1246.2940649966376</v>
      </c>
      <c r="AY126" s="600">
        <f>MAX(-(AdjBaseCC!$BU$1),(IniBaseCC!EA128-AJ$9+IniBaseCC!DO128-AdjBaseCC!AJ$7))</f>
        <v>-2343.1061412939293</v>
      </c>
      <c r="AZ126" s="600">
        <f>MAX(-(AdjBaseCC!$BU$1),(IniBaseCC!EB128-AK$9+IniBaseCC!DP128-AdjBaseCC!AK$7))</f>
        <v>-829.68105692802919</v>
      </c>
      <c r="BA126" s="601">
        <f>MAX(-(AdjBaseCC!$BU$1),(IniBaseCC!EC128-AL$9+IniBaseCC!DQ128-AdjBaseCC!AL$7))</f>
        <v>-1766.5613711132232</v>
      </c>
      <c r="BB126" s="600">
        <f>MAX(-(AdjBaseCC!$BU$1),(IniBaseCC!ED128-AM$9+IniBaseCC!DR128-AdjBaseCC!AM$7))</f>
        <v>-2243.1206611338539</v>
      </c>
      <c r="BC126" s="600">
        <f>MAX(-(AdjBaseCC!$BU$1),(IniBaseCC!EE128-AN$9+IniBaseCC!DS128-AdjBaseCC!AN$7))</f>
        <v>-2273.9094018704395</v>
      </c>
      <c r="BD126" s="600">
        <f>MAX(-(AdjBaseCC!$BU$1),(IniBaseCC!EF128-AO$9+IniBaseCC!DT128-AdjBaseCC!AO$7))</f>
        <v>-2303.6014106959137</v>
      </c>
      <c r="BE126" s="601">
        <f>MAX(-(AdjBaseCC!$BU$1),(IniBaseCC!EG128-AP$9+IniBaseCC!DU128-AdjBaseCC!AP$7))</f>
        <v>-2332.254262527631</v>
      </c>
      <c r="BF126" s="600">
        <f>MAX((AdjBaseCC!AF$7+AdjBaseCC!AF$9)*IniBaseCC!CJ128-IniBaseCC!AA128,0)</f>
        <v>2807287.678284226</v>
      </c>
      <c r="BG126" s="600">
        <f>MAX((AdjBaseCC!AG$7+AdjBaseCC!AG$9)*IniBaseCC!CK128-IniBaseCC!AB128,0)</f>
        <v>1488686.8059077151</v>
      </c>
      <c r="BH126" s="600">
        <f>MAX((AdjBaseCC!AH$7+AdjBaseCC!AH$9)*IniBaseCC!CL128-IniBaseCC!AC128,0)</f>
        <v>679375.58001538739</v>
      </c>
      <c r="BI126" s="600">
        <f>MAX((AdjBaseCC!AI$7+AdjBaseCC!AI$9)*IniBaseCC!CM128-IniBaseCC!AD128,0)</f>
        <v>671752.50103318878</v>
      </c>
      <c r="BJ126" s="600">
        <f>MAX((AdjBaseCC!AJ$7+AdjBaseCC!AJ$9)*IniBaseCC!CN128-IniBaseCC!AE128,0)</f>
        <v>1300423.908418132</v>
      </c>
      <c r="BK126" s="600">
        <f>MAX((AdjBaseCC!AK$7+AdjBaseCC!AK$9)*IniBaseCC!CO128-IniBaseCC!AF128,0)</f>
        <v>453835.53813963197</v>
      </c>
      <c r="BL126" s="600">
        <f>MAX((AdjBaseCC!AL$7+AdjBaseCC!AL$9)*IniBaseCC!CP128-IniBaseCC!AG128,0)</f>
        <v>971608.75411227345</v>
      </c>
      <c r="BM126" s="600">
        <f>MAX((AdjBaseCC!AM$7+AdjBaseCC!AM$9)*IniBaseCC!CQ128-IniBaseCC!AH128,0)</f>
        <v>1280821.897507431</v>
      </c>
      <c r="BN126" s="603">
        <f>MAX((AdjBaseCC!AN$7+AdjBaseCC!AN$9)*IniBaseCC!CR128-IniBaseCC!AI128,0)</f>
        <v>1322381.7709939256</v>
      </c>
      <c r="BO126" s="600">
        <f>MAX((AdjBaseCC!AO$7+AdjBaseCC!AO$9)*IniBaseCC!CS128-IniBaseCC!AJ128,0)</f>
        <v>1363941.6444804091</v>
      </c>
      <c r="BP126" s="600">
        <f>MAX((AdjBaseCC!AP$7+AdjBaseCC!AP$9)*IniBaseCC!CT128-IniBaseCC!AK128,0)</f>
        <v>1405501.5179668944</v>
      </c>
      <c r="BQ126" s="600">
        <f>MAX((AdjBaseCC!AQ$7+AdjBaseCC!AQ$9)*IniBaseCC!CU128-IniBaseCC!AL128,0)</f>
        <v>1447061.3914533705</v>
      </c>
      <c r="BR126" s="603">
        <f>IFERROR(BF126/SUM(BF$5:BF$182)*BR$4/IniBaseCC!CK128,0)</f>
        <v>5563.6281836959542</v>
      </c>
      <c r="BS126" s="600">
        <f>IFERROR(BG126/SUM(BG$5:BG$182)*BS$4/IniBaseCC!CL128,0)</f>
        <v>1210.5569091098216</v>
      </c>
      <c r="BT126" s="600">
        <f>IFERROR(BH126/SUM(BH$5:BH$182)*BT$4/IniBaseCC!CM128,0)</f>
        <v>1133.5674483694809</v>
      </c>
      <c r="BU126" s="600">
        <f>IFERROR(BI126/SUM(BI$5:BI$182)*BU$4/IniBaseCC!CN128,0)</f>
        <v>329.58240772955742</v>
      </c>
      <c r="BV126" s="600">
        <f>IFERROR(BJ126/SUM(BJ$5:BJ$182)*BV$4/IniBaseCC!CO128,0)</f>
        <v>512.71155719977332</v>
      </c>
      <c r="BW126" s="600">
        <f>IFERROR(BK126/SUM(BK$5:BK$182)*BW$4/IniBaseCC!CP128,0)</f>
        <v>220.21125729297916</v>
      </c>
      <c r="BX126" s="600">
        <f>IFERROR(BL126/SUM(BL$5:BL$182)*BX$4/IniBaseCC!CQ128,0)</f>
        <v>82.981840374425104</v>
      </c>
      <c r="BY126" s="603">
        <f>IFERROR(BM126/SUM(BM$5:BM$182)*BY$4/IniBaseCC!CR128,0)</f>
        <v>79.052073096463602</v>
      </c>
      <c r="BZ126" s="600">
        <f>IFERROR(BN126/SUM(BN$5:BN$182)*BZ$4/IniBaseCC!CS128,0)</f>
        <v>706.92309632221827</v>
      </c>
      <c r="CA126" s="600">
        <f>IFERROR(BO126/SUM(BO$5:BO$182)*CA$4/IniBaseCC!CT128,0)</f>
        <v>680.1519194092956</v>
      </c>
      <c r="CB126" s="600">
        <f>IFERROR(BP126/SUM(BP$5:BP$182)*CB$4/IniBaseCC!CU128,0)</f>
        <v>563.31184465676813</v>
      </c>
      <c r="CC126" s="603">
        <f>(IniBaseCC!CW128+AT126)*P126</f>
        <v>19979.921856527035</v>
      </c>
      <c r="CD126" s="600">
        <f>((IniBaseCC!CX128+AU126)-(BR126/Q126))*Q126</f>
        <v>11078.328406956834</v>
      </c>
      <c r="CE126" s="600">
        <f>((IniBaseCC!CY128+AV126)-(BS126/R126))*R126</f>
        <v>18289.023515391211</v>
      </c>
      <c r="CF126" s="600">
        <f>((IniBaseCC!CZ128+AW126)-(BT126/S126))*S126</f>
        <v>19974.884582374201</v>
      </c>
      <c r="CG126" s="600">
        <f>((IniBaseCC!DA128+AX126)-(BU126/T126))*T126</f>
        <v>20732.477398516981</v>
      </c>
      <c r="CH126" s="600">
        <f>((IniBaseCC!DB128+AY126)-(BV126/U126))*U126</f>
        <v>20513.131337139042</v>
      </c>
      <c r="CI126" s="600">
        <f>((IniBaseCC!DC128+AZ126)-(BW126/V126))*V126</f>
        <v>22451.848211436867</v>
      </c>
      <c r="CJ126" s="601">
        <f>((IniBaseCC!DD128+BA126)-(BX126/W126))*W126</f>
        <v>22160.647703022303</v>
      </c>
      <c r="CK126" s="600">
        <f>((IniBaseCC!DE128+BB126)-(BY126/Y126))*Y126</f>
        <v>21945.928296792579</v>
      </c>
      <c r="CL126" s="600">
        <f>((IniBaseCC!DF128+BC126)-(BZ126/Z126))*Z126</f>
        <v>21595.688731963499</v>
      </c>
      <c r="CM126" s="600">
        <f>((IniBaseCC!DG128+BD126)-(CA126/AA126))*AA126</f>
        <v>21991.282865796416</v>
      </c>
      <c r="CN126" s="601">
        <f>((IniBaseCC!DH128+BE126)-(CB126/AB126))*AB126</f>
        <v>22278.092283370792</v>
      </c>
      <c r="CO126" s="600">
        <f>CC126*IniBaseCC!CJ128</f>
        <v>11488455.067503044</v>
      </c>
      <c r="CP126" s="600">
        <f>IniBaseCC!CJ128*CD126</f>
        <v>6370038.8340001795</v>
      </c>
      <c r="CQ126" s="600">
        <f>IniBaseCC!CK128*CE126</f>
        <v>9876072.6983112544</v>
      </c>
      <c r="CR126" s="600">
        <f>IniBaseCC!CL128*CF126</f>
        <v>10267090.67534034</v>
      </c>
      <c r="CS126" s="600">
        <f>IniBaseCC!CM128*CG126</f>
        <v>11174805.317800652</v>
      </c>
      <c r="CT126" s="600">
        <f>IniBaseCC!CN128*CH126</f>
        <v>11384787.892112169</v>
      </c>
      <c r="CU126" s="600">
        <f>IniBaseCC!CO128*CI126</f>
        <v>12281160.971655967</v>
      </c>
      <c r="CV126" s="601">
        <f>IniBaseCC!CP128*CJ126</f>
        <v>12188356.236662267</v>
      </c>
      <c r="CW126" s="600">
        <f>IniBaseCC!CQ128*CK126</f>
        <v>12531125.057468563</v>
      </c>
      <c r="CX126" s="600">
        <f>IniBaseCC!CR128*CL126</f>
        <v>12558875.515320374</v>
      </c>
      <c r="CY126" s="600">
        <f>IniBaseCC!CS128*CM126</f>
        <v>13020840.487828493</v>
      </c>
      <c r="CZ126" s="600">
        <f>IniBaseCC!CT128*CN126</f>
        <v>13425591.293699337</v>
      </c>
      <c r="DA126" s="603">
        <f t="shared" si="27"/>
        <v>19979.921856527035</v>
      </c>
      <c r="DB126" s="600">
        <f t="shared" si="28"/>
        <v>11078.328406956834</v>
      </c>
      <c r="DC126" s="600">
        <f>IF(IniBaseCC!EI128&gt;IniBaseCC!EJ128,MIN((AdjBaseCC!DB126-(AdjBaseCC!$DG$1*(IniBaseCC!EI128-IniBaseCC!EJ128))),AdjBaseCC!CE126),MAX((AdjBaseCC!DB126-(AdjBaseCC!$DG$1*(IniBaseCC!EI128-IniBaseCC!EJ128))),AdjBaseCC!CE126))</f>
        <v>18289.023515391211</v>
      </c>
      <c r="DD126" s="600">
        <f>IF(IniBaseCC!EJ128&gt;IniBaseCC!EK128,MIN((AdjBaseCC!DC126-(AdjBaseCC!$DG$1*(IniBaseCC!EJ128-IniBaseCC!EK128))),AdjBaseCC!CF126),MAX((AdjBaseCC!DC126-(AdjBaseCC!$DG$1*(IniBaseCC!EJ128-IniBaseCC!EK128))),AdjBaseCC!CF126))</f>
        <v>19974.884582374201</v>
      </c>
      <c r="DE126" s="600">
        <f>IF(IniBaseCC!EK128&gt;IniBaseCC!EL128,MIN((AdjBaseCC!DD126-(AdjBaseCC!$DG$1*(IniBaseCC!EK128-IniBaseCC!EL128))),AdjBaseCC!CG126),MAX((AdjBaseCC!DD126-(AdjBaseCC!$DG$1*(IniBaseCC!EK128-IniBaseCC!EL128))),AdjBaseCC!CG126))</f>
        <v>20732.477398516981</v>
      </c>
      <c r="DF126" s="600">
        <f>IF(IniBaseCC!EL128&gt;IniBaseCC!EM128,MIN((AdjBaseCC!DE126-(AdjBaseCC!$DG$1*(IniBaseCC!EL128-IniBaseCC!EM128))),AdjBaseCC!CH126),MAX((AdjBaseCC!DE126-(AdjBaseCC!$DG$1*(IniBaseCC!EL128-IniBaseCC!EM128))),AdjBaseCC!CH126))</f>
        <v>20513.131337139042</v>
      </c>
      <c r="DG126" s="600">
        <f>IF(IniBaseCC!EM128&gt;IniBaseCC!EN128,MIN((AdjBaseCC!DF126-(AdjBaseCC!$DG$1*(IniBaseCC!EM128-IniBaseCC!EN128))),AdjBaseCC!CI126),MAX((AdjBaseCC!DF126-(AdjBaseCC!$DG$1*(IniBaseCC!EM128-IniBaseCC!EN128))),AdjBaseCC!CI126))</f>
        <v>22451.848211436867</v>
      </c>
      <c r="DH126" s="600">
        <f>IF(IniBaseCC!EN128&gt;IniBaseCC!EO128,MIN((AdjBaseCC!DG126-(AdjBaseCC!$DG$1*(IniBaseCC!EN128-IniBaseCC!EO128))),AdjBaseCC!CJ126),MAX((AdjBaseCC!DG126-(AdjBaseCC!$DG$1*(IniBaseCC!EN128-IniBaseCC!EO128))),AdjBaseCC!CJ126))</f>
        <v>22160.647703022303</v>
      </c>
      <c r="DI126" s="603">
        <f>IF(IniBaseCC!EO128&gt;IniBaseCC!EP128,MIN((AdjBaseCC!DH126-(AdjBaseCC!$DG$1*(IniBaseCC!EO128-IniBaseCC!EP128))),AdjBaseCC!CK126),MAX((AdjBaseCC!DH126-(AdjBaseCC!$DG$1*(IniBaseCC!EO128-IniBaseCC!EP128))),AdjBaseCC!CK126))</f>
        <v>21945.928296792579</v>
      </c>
      <c r="DJ126" s="600">
        <f>IF(IniBaseCC!EP128&gt;IniBaseCC!EQ128,MIN((AdjBaseCC!DI126-(AdjBaseCC!$DG$1*(IniBaseCC!EP128-IniBaseCC!EQ128))),AdjBaseCC!CL126),MAX((AdjBaseCC!DI126-(AdjBaseCC!$DG$1*(IniBaseCC!EP128-IniBaseCC!EQ128))),AdjBaseCC!CL126))</f>
        <v>21968.352034896219</v>
      </c>
      <c r="DK126" s="600">
        <f>IF(IniBaseCC!EQ128&gt;IniBaseCC!ER128,MIN((AdjBaseCC!DJ126-(AdjBaseCC!$DG$1*(IniBaseCC!EQ128-IniBaseCC!ER128))),AdjBaseCC!CM126),MAX((AdjBaseCC!DJ126-(AdjBaseCC!$DG$1*(IniBaseCC!EQ128-IniBaseCC!ER128))),AdjBaseCC!CM126))</f>
        <v>21991.282865796416</v>
      </c>
      <c r="DL126" s="600">
        <f>IF(IniBaseCC!ER128&gt;IniBaseCC!ES128,MIN((AdjBaseCC!DK126-(AdjBaseCC!$DG$1*(IniBaseCC!ER128-IniBaseCC!ES128))),AdjBaseCC!CN126),MAX((AdjBaseCC!DK126-(AdjBaseCC!$DG$1*(IniBaseCC!ER128-IniBaseCC!ES128))),AdjBaseCC!CN126))</f>
        <v>22278.092283370792</v>
      </c>
      <c r="DM126" s="603">
        <f>DA126*IniBaseCC!CJ128</f>
        <v>11488455.067503044</v>
      </c>
      <c r="DN126" s="600">
        <f>DB126*IniBaseCC!CJ128</f>
        <v>6370038.8340001795</v>
      </c>
      <c r="DO126" s="600">
        <f>DC126*IniBaseCC!CK128</f>
        <v>9876072.6983112544</v>
      </c>
      <c r="DP126" s="600">
        <f>DD126*IniBaseCC!CL128</f>
        <v>10267090.67534034</v>
      </c>
      <c r="DQ126" s="600">
        <f>DE126*IniBaseCC!CM128</f>
        <v>11174805.317800652</v>
      </c>
      <c r="DR126" s="600">
        <f>DF126*IniBaseCC!CN128</f>
        <v>11384787.892112169</v>
      </c>
      <c r="DS126" s="600">
        <f>DG126*IniBaseCC!CO128</f>
        <v>12281160.971655967</v>
      </c>
      <c r="DT126" s="600">
        <f>DH126*IniBaseCC!CP128</f>
        <v>12188356.236662267</v>
      </c>
      <c r="DU126" s="603">
        <f>DI126*IniBaseCC!CQ128</f>
        <v>12531125.057468563</v>
      </c>
      <c r="DV126" s="600">
        <f>DJ126*IniBaseCC!CR128</f>
        <v>12775596.180669334</v>
      </c>
      <c r="DW126" s="600">
        <f>DK126*IniBaseCC!CS128</f>
        <v>13020840.487828493</v>
      </c>
      <c r="DX126" s="601">
        <f>DL126*IniBaseCC!CT128</f>
        <v>13425591.293699337</v>
      </c>
      <c r="DZ126" s="112" t="s">
        <v>121</v>
      </c>
      <c r="EA126" s="89">
        <f t="shared" si="29"/>
        <v>0.73593968075479954</v>
      </c>
      <c r="EB126" s="7">
        <f>IFERROR(AdjBaseCC!CO126/IniBaseCC!AA128,"")</f>
        <v>1.0063103061524437</v>
      </c>
      <c r="EC126" s="7">
        <f>IFERROR(AdjBaseCC!CP126/IniBaseCC!AB128,"")</f>
        <v>0.51093861851864308</v>
      </c>
      <c r="ED126" s="7">
        <f>IFERROR(AdjBaseCC!CQ126/IniBaseCC!AC128,"")</f>
        <v>0.78023395772746718</v>
      </c>
      <c r="EE126" s="7">
        <f>IFERROR(AdjBaseCC!CR126/IniBaseCC!AD128,"")</f>
        <v>0.77050926597992153</v>
      </c>
      <c r="EF126" s="7">
        <f>IFERROR(AdjBaseCC!CS126/IniBaseCC!AE128,"")</f>
        <v>0.8252166770814876</v>
      </c>
      <c r="EG126" s="7">
        <f>IFERROR(AdjBaseCC!CT126/IniBaseCC!AF128,"")</f>
        <v>0.7927998844664782</v>
      </c>
      <c r="EH126" s="10">
        <f t="shared" si="30"/>
        <v>0.83499144516744328</v>
      </c>
      <c r="EI126" s="7">
        <f>IFERROR(CU126/IniBaseCC!AG128,"")</f>
        <v>0.86882794104809558</v>
      </c>
      <c r="EJ126" s="7">
        <f>IFERROR(CW126/IniBaseCC!AI128,"")</f>
        <v>0.83942284345266416</v>
      </c>
      <c r="EK126" s="7">
        <f>IFERROR(CX126/IniBaseCC!AJ128,"")</f>
        <v>0.81711989252152006</v>
      </c>
      <c r="EL126" s="7">
        <f>IFERROR(CY126/IniBaseCC!AK128,"")</f>
        <v>0.82352489587862232</v>
      </c>
      <c r="EM126" s="19">
        <f>IFERROR(CZ126/IniBaseCC!AL128,"")</f>
        <v>0.82606165293631484</v>
      </c>
      <c r="EO126" s="107"/>
      <c r="EP126" s="107"/>
      <c r="EQ126" s="107"/>
      <c r="ER126" s="107"/>
      <c r="ES126" s="107"/>
    </row>
    <row r="127" spans="1:164" x14ac:dyDescent="0.25">
      <c r="A127" s="107" t="s">
        <v>502</v>
      </c>
      <c r="B127" s="112" t="s">
        <v>122</v>
      </c>
      <c r="C127" s="157">
        <v>227.5203449</v>
      </c>
      <c r="D127" s="158">
        <v>222.0435445</v>
      </c>
      <c r="E127" s="158">
        <v>231.58720930000001</v>
      </c>
      <c r="F127" s="158">
        <v>215.81095429999999</v>
      </c>
      <c r="G127" s="158">
        <v>224.5100152</v>
      </c>
      <c r="H127" s="158">
        <v>218.2188668</v>
      </c>
      <c r="I127" s="158">
        <v>226.00605569999999</v>
      </c>
      <c r="J127" s="158">
        <v>222.18954250479533</v>
      </c>
      <c r="K127" s="158">
        <v>228.75993880232843</v>
      </c>
      <c r="L127" s="157">
        <f t="shared" si="31"/>
        <v>223.79199479998874</v>
      </c>
      <c r="M127" s="158">
        <f t="shared" si="31"/>
        <v>223.73602771538373</v>
      </c>
      <c r="N127" s="159">
        <f t="shared" si="31"/>
        <v>223.68006063077871</v>
      </c>
      <c r="O127" s="158"/>
      <c r="P127" s="564">
        <f>INDEX(EquitySolution!$V$13:$BT$173,ROW(123:123),(1+EquitySolution!$CB$12))</f>
        <v>0.83660697498211012</v>
      </c>
      <c r="Q127" s="69">
        <f>INDEX(EquitySolution!$V$13:$BT$173,ROW(123:123),(1+EquitySolution!$CB$12))</f>
        <v>0.83660697498211012</v>
      </c>
      <c r="R127" s="69">
        <f>INDEX(EquitySolution!$V$13:$BT$173,ROW(123:123),(1+EquitySolution!$CB$12)+2)</f>
        <v>0.88613711725789279</v>
      </c>
      <c r="S127" s="69">
        <f>INDEX(EquitySolution!$V$13:$BT$173,ROW(123:123),(1+EquitySolution!$CB$12)+3)</f>
        <v>0.88887798986874089</v>
      </c>
      <c r="T127" s="69">
        <f>INDEX(EquitySolution!$V$13:$BT$173,ROW(123:123),(1+EquitySolution!$CB$12)+4)</f>
        <v>0.88410184913930423</v>
      </c>
      <c r="U127" s="69">
        <f>INDEX(EquitySolution!$V$13:$BT$173,ROW(123:123),(1+EquitySolution!$CB$12)+5)</f>
        <v>0.89199709856837883</v>
      </c>
      <c r="V127" s="2">
        <f>INDEX(EquitySolution!$V$13:$BT$173,ROW(123:123),(1+EquitySolution!$CB$12)+6)</f>
        <v>0.88764364107138671</v>
      </c>
      <c r="W127" s="2">
        <f>INDEX(EquitySolution!$V$13:$BT$173,ROW(123:123),(1+EquitySolution!$CB$12)+6)</f>
        <v>0.88764364107138671</v>
      </c>
      <c r="X127" s="2">
        <f>INDEX(EquitySolution!$V$13:$BT$173,ROW(123:123),(1+EquitySolution!$CB$12)+6)</f>
        <v>0.88764364107138671</v>
      </c>
      <c r="Y127" s="350">
        <f>INDEX(EquitySolution!$V$13:$BT$173,ROW(123:123),(1+EquitySolution!$CB$12)+7)</f>
        <v>0.89079205530615424</v>
      </c>
      <c r="Z127" s="2">
        <f>INDEX(EquitySolution!$V$13:$BT$173,ROW(123:123),(1+EquitySolution!$CB$12)+8)</f>
        <v>0.88689494545867653</v>
      </c>
      <c r="AA127" s="2">
        <f>INDEX(EquitySolution!$V$13:$BT$173,ROW(123:123),(1+EquitySolution!$CB$12)+9)</f>
        <v>0.88944115772568488</v>
      </c>
      <c r="AB127" s="3">
        <f>INDEX(EquitySolution!$V$13:$BT$173,ROW(123:123),(1+EquitySolution!$CB$12)+10)</f>
        <v>0.88551676071258834</v>
      </c>
      <c r="AS127" s="112" t="s">
        <v>122</v>
      </c>
      <c r="AT127" s="600">
        <v>0</v>
      </c>
      <c r="AU127" s="600">
        <f>MAX(-(AdjBaseCC!$BU$1),(IniBaseCC!DW129-AF$9+IniBaseCC!DK129-AdjBaseCC!AF$7))</f>
        <v>-4000</v>
      </c>
      <c r="AV127" s="600">
        <f>MAX(-(AdjBaseCC!$BU$1),(IniBaseCC!DX129-AG$9+IniBaseCC!DL129-AdjBaseCC!AG$7))</f>
        <v>-4000</v>
      </c>
      <c r="AW127" s="600">
        <f>MAX(-(AdjBaseCC!$BU$1),(IniBaseCC!DY129-AH$9+IniBaseCC!DM129-AdjBaseCC!AH$7))</f>
        <v>-4000</v>
      </c>
      <c r="AX127" s="600">
        <f>MAX(-(AdjBaseCC!$BU$1),(IniBaseCC!DZ129-AI$9+IniBaseCC!DN129-AdjBaseCC!AI$7))</f>
        <v>-4000</v>
      </c>
      <c r="AY127" s="600">
        <f>MAX(-(AdjBaseCC!$BU$1),(IniBaseCC!EA129-AJ$9+IniBaseCC!DO129-AdjBaseCC!AJ$7))</f>
        <v>-4000</v>
      </c>
      <c r="AZ127" s="600">
        <f>MAX(-(AdjBaseCC!$BU$1),(IniBaseCC!EB129-AK$9+IniBaseCC!DP129-AdjBaseCC!AK$7))</f>
        <v>-4000</v>
      </c>
      <c r="BA127" s="601">
        <f>MAX(-(AdjBaseCC!$BU$1),(IniBaseCC!EC129-AL$9+IniBaseCC!DQ129-AdjBaseCC!AL$7))</f>
        <v>-4000</v>
      </c>
      <c r="BB127" s="600">
        <f>MAX(-(AdjBaseCC!$BU$1),(IniBaseCC!ED129-AM$9+IniBaseCC!DR129-AdjBaseCC!AM$7))</f>
        <v>-4000</v>
      </c>
      <c r="BC127" s="600">
        <f>MAX(-(AdjBaseCC!$BU$1),(IniBaseCC!EE129-AN$9+IniBaseCC!DS129-AdjBaseCC!AN$7))</f>
        <v>-4000</v>
      </c>
      <c r="BD127" s="600">
        <f>MAX(-(AdjBaseCC!$BU$1),(IniBaseCC!EF129-AO$9+IniBaseCC!DT129-AdjBaseCC!AO$7))</f>
        <v>-4000</v>
      </c>
      <c r="BE127" s="601">
        <f>MAX(-(AdjBaseCC!$BU$1),(IniBaseCC!EG129-AP$9+IniBaseCC!DU129-AdjBaseCC!AP$7))</f>
        <v>-4000</v>
      </c>
      <c r="BF127" s="600">
        <f>MAX((AdjBaseCC!AF$7+AdjBaseCC!AF$9)*IniBaseCC!CJ129-IniBaseCC!AA129,0)</f>
        <v>0</v>
      </c>
      <c r="BG127" s="600">
        <f>MAX((AdjBaseCC!AG$7+AdjBaseCC!AG$9)*IniBaseCC!CK129-IniBaseCC!AB129,0)</f>
        <v>0</v>
      </c>
      <c r="BH127" s="600">
        <f>MAX((AdjBaseCC!AH$7+AdjBaseCC!AH$9)*IniBaseCC!CL129-IniBaseCC!AC129,0)</f>
        <v>0</v>
      </c>
      <c r="BI127" s="600">
        <f>MAX((AdjBaseCC!AI$7+AdjBaseCC!AI$9)*IniBaseCC!CM129-IniBaseCC!AD129,0)</f>
        <v>0</v>
      </c>
      <c r="BJ127" s="600">
        <f>MAX((AdjBaseCC!AJ$7+AdjBaseCC!AJ$9)*IniBaseCC!CN129-IniBaseCC!AE129,0)</f>
        <v>0</v>
      </c>
      <c r="BK127" s="600">
        <f>MAX((AdjBaseCC!AK$7+AdjBaseCC!AK$9)*IniBaseCC!CO129-IniBaseCC!AF129,0)</f>
        <v>0</v>
      </c>
      <c r="BL127" s="600">
        <f>MAX((AdjBaseCC!AL$7+AdjBaseCC!AL$9)*IniBaseCC!CP129-IniBaseCC!AG129,0)</f>
        <v>0</v>
      </c>
      <c r="BM127" s="600">
        <f>MAX((AdjBaseCC!AM$7+AdjBaseCC!AM$9)*IniBaseCC!CQ129-IniBaseCC!AH129,0)</f>
        <v>0</v>
      </c>
      <c r="BN127" s="603">
        <f>MAX((AdjBaseCC!AN$7+AdjBaseCC!AN$9)*IniBaseCC!CR129-IniBaseCC!AI129,0)</f>
        <v>0</v>
      </c>
      <c r="BO127" s="600">
        <f>MAX((AdjBaseCC!AO$7+AdjBaseCC!AO$9)*IniBaseCC!CS129-IniBaseCC!AJ129,0)</f>
        <v>0</v>
      </c>
      <c r="BP127" s="600">
        <f>MAX((AdjBaseCC!AP$7+AdjBaseCC!AP$9)*IniBaseCC!CT129-IniBaseCC!AK129,0)</f>
        <v>0</v>
      </c>
      <c r="BQ127" s="600">
        <f>MAX((AdjBaseCC!AQ$7+AdjBaseCC!AQ$9)*IniBaseCC!CU129-IniBaseCC!AL129,0)</f>
        <v>0</v>
      </c>
      <c r="BR127" s="603">
        <f>IFERROR(BF127/SUM(BF$5:BF$182)*BR$4/IniBaseCC!CK129,0)</f>
        <v>0</v>
      </c>
      <c r="BS127" s="600">
        <f>IFERROR(BG127/SUM(BG$5:BG$182)*BS$4/IniBaseCC!CL129,0)</f>
        <v>0</v>
      </c>
      <c r="BT127" s="600">
        <f>IFERROR(BH127/SUM(BH$5:BH$182)*BT$4/IniBaseCC!CM129,0)</f>
        <v>0</v>
      </c>
      <c r="BU127" s="600">
        <f>IFERROR(BI127/SUM(BI$5:BI$182)*BU$4/IniBaseCC!CN129,0)</f>
        <v>0</v>
      </c>
      <c r="BV127" s="600">
        <f>IFERROR(BJ127/SUM(BJ$5:BJ$182)*BV$4/IniBaseCC!CO129,0)</f>
        <v>0</v>
      </c>
      <c r="BW127" s="600">
        <f>IFERROR(BK127/SUM(BK$5:BK$182)*BW$4/IniBaseCC!CP129,0)</f>
        <v>0</v>
      </c>
      <c r="BX127" s="600">
        <f>IFERROR(BL127/SUM(BL$5:BL$182)*BX$4/IniBaseCC!CQ129,0)</f>
        <v>0</v>
      </c>
      <c r="BY127" s="603">
        <f>IFERROR(BM127/SUM(BM$5:BM$182)*BY$4/IniBaseCC!CR129,0)</f>
        <v>0</v>
      </c>
      <c r="BZ127" s="600">
        <f>IFERROR(BN127/SUM(BN$5:BN$182)*BZ$4/IniBaseCC!CS129,0)</f>
        <v>0</v>
      </c>
      <c r="CA127" s="600">
        <f>IFERROR(BO127/SUM(BO$5:BO$182)*CA$4/IniBaseCC!CT129,0)</f>
        <v>0</v>
      </c>
      <c r="CB127" s="600">
        <f>IFERROR(BP127/SUM(BP$5:BP$182)*CB$4/IniBaseCC!CU129,0)</f>
        <v>0</v>
      </c>
      <c r="CC127" s="603">
        <f>(IniBaseCC!CW129+AT127)*P127</f>
        <v>20030.576298270877</v>
      </c>
      <c r="CD127" s="600">
        <f>((IniBaseCC!CX129+AU127)-(BR127/Q127))*Q127</f>
        <v>16684.148398342437</v>
      </c>
      <c r="CE127" s="600">
        <f>((IniBaseCC!CY129+AV127)-(BS127/R127))*R127</f>
        <v>18637.928346166216</v>
      </c>
      <c r="CF127" s="600">
        <f>((IniBaseCC!CZ129+AW127)-(BT127/S127))*S127</f>
        <v>18796.467559308134</v>
      </c>
      <c r="CG127" s="600">
        <f>((IniBaseCC!DA129+AX127)-(BU127/T127))*T127</f>
        <v>18771.624007105009</v>
      </c>
      <c r="CH127" s="600">
        <f>((IniBaseCC!DB129+AY127)-(BV127/U127))*U127</f>
        <v>19666.860953688592</v>
      </c>
      <c r="CI127" s="600">
        <f>((IniBaseCC!DC129+AZ127)-(BW127/V127))*V127</f>
        <v>19953.658853798417</v>
      </c>
      <c r="CJ127" s="601">
        <f>((IniBaseCC!DD129+BA127)-(BX127/W127))*W127</f>
        <v>20355.036113165108</v>
      </c>
      <c r="CK127" s="600">
        <f>((IniBaseCC!DE129+BB127)-(BY127/Y127))*Y127</f>
        <v>20622.718449255317</v>
      </c>
      <c r="CL127" s="600">
        <f>((IniBaseCC!DF129+BC127)-(BZ127/Z127))*Z127</f>
        <v>20863.612881293764</v>
      </c>
      <c r="CM127" s="600">
        <f>((IniBaseCC!DG129+BD127)-(CA127/AA127))*AA127</f>
        <v>21243.749200711325</v>
      </c>
      <c r="CN127" s="601">
        <f>((IniBaseCC!DH129+BE127)-(CB127/AB127))*AB127</f>
        <v>21457.684621985787</v>
      </c>
      <c r="CO127" s="600">
        <f>CC127*IniBaseCC!CJ129</f>
        <v>0</v>
      </c>
      <c r="CP127" s="600">
        <f>IniBaseCC!CJ129*CD127</f>
        <v>0</v>
      </c>
      <c r="CQ127" s="600">
        <f>IniBaseCC!CK129*CE127</f>
        <v>0</v>
      </c>
      <c r="CR127" s="600">
        <f>IniBaseCC!CL129*CF127</f>
        <v>0</v>
      </c>
      <c r="CS127" s="600">
        <f>IniBaseCC!CM129*CG127</f>
        <v>0</v>
      </c>
      <c r="CT127" s="600">
        <f>IniBaseCC!CN129*CH127</f>
        <v>0</v>
      </c>
      <c r="CU127" s="600">
        <f>IniBaseCC!CO129*CI127</f>
        <v>0</v>
      </c>
      <c r="CV127" s="601">
        <f>IniBaseCC!CP129*CJ127</f>
        <v>0</v>
      </c>
      <c r="CW127" s="600">
        <f>IniBaseCC!CQ129*CK127</f>
        <v>0</v>
      </c>
      <c r="CX127" s="600">
        <f>IniBaseCC!CR129*CL127</f>
        <v>0</v>
      </c>
      <c r="CY127" s="600">
        <f>IniBaseCC!CS129*CM127</f>
        <v>0</v>
      </c>
      <c r="CZ127" s="600">
        <f>IniBaseCC!CT129*CN127</f>
        <v>0</v>
      </c>
      <c r="DA127" s="603">
        <f t="shared" si="27"/>
        <v>20030.576298270877</v>
      </c>
      <c r="DB127" s="600">
        <f t="shared" si="28"/>
        <v>16684.148398342437</v>
      </c>
      <c r="DC127" s="600">
        <f>IF(IniBaseCC!EI129&gt;IniBaseCC!EJ129,MIN((AdjBaseCC!DB127-(AdjBaseCC!$DG$1*(IniBaseCC!EI129-IniBaseCC!EJ129))),AdjBaseCC!CE127),MAX((AdjBaseCC!DB127-(AdjBaseCC!$DG$1*(IniBaseCC!EI129-IniBaseCC!EJ129))),AdjBaseCC!CE127))</f>
        <v>18637.928346166216</v>
      </c>
      <c r="DD127" s="600">
        <f>IF(IniBaseCC!EJ129&gt;IniBaseCC!EK129,MIN((AdjBaseCC!DC127-(AdjBaseCC!$DG$1*(IniBaseCC!EJ129-IniBaseCC!EK129))),AdjBaseCC!CF127),MAX((AdjBaseCC!DC127-(AdjBaseCC!$DG$1*(IniBaseCC!EJ129-IniBaseCC!EK129))),AdjBaseCC!CF127))</f>
        <v>18796.467559308134</v>
      </c>
      <c r="DE127" s="600">
        <f>IF(IniBaseCC!EK129&gt;IniBaseCC!EL129,MIN((AdjBaseCC!DD127-(AdjBaseCC!$DG$1*(IniBaseCC!EK129-IniBaseCC!EL129))),AdjBaseCC!CG127),MAX((AdjBaseCC!DD127-(AdjBaseCC!$DG$1*(IniBaseCC!EK129-IniBaseCC!EL129))),AdjBaseCC!CG127))</f>
        <v>18796.467559308134</v>
      </c>
      <c r="DF127" s="600">
        <f>IF(IniBaseCC!EL129&gt;IniBaseCC!EM129,MIN((AdjBaseCC!DE127-(AdjBaseCC!$DG$1*(IniBaseCC!EL129-IniBaseCC!EM129))),AdjBaseCC!CH127),MAX((AdjBaseCC!DE127-(AdjBaseCC!$DG$1*(IniBaseCC!EL129-IniBaseCC!EM129))),AdjBaseCC!CH127))</f>
        <v>19666.860953688592</v>
      </c>
      <c r="DG127" s="600">
        <f>IF(IniBaseCC!EM129&gt;IniBaseCC!EN129,MIN((AdjBaseCC!DF127-(AdjBaseCC!$DG$1*(IniBaseCC!EM129-IniBaseCC!EN129))),AdjBaseCC!CI127),MAX((AdjBaseCC!DF127-(AdjBaseCC!$DG$1*(IniBaseCC!EM129-IniBaseCC!EN129))),AdjBaseCC!CI127))</f>
        <v>19953.658853798417</v>
      </c>
      <c r="DH127" s="600">
        <f>IF(IniBaseCC!EN129&gt;IniBaseCC!EO129,MIN((AdjBaseCC!DG127-(AdjBaseCC!$DG$1*(IniBaseCC!EN129-IniBaseCC!EO129))),AdjBaseCC!CJ127),MAX((AdjBaseCC!DG127-(AdjBaseCC!$DG$1*(IniBaseCC!EN129-IniBaseCC!EO129))),AdjBaseCC!CJ127))</f>
        <v>20355.036113165108</v>
      </c>
      <c r="DI127" s="603">
        <f>IF(IniBaseCC!EO129&gt;IniBaseCC!EP129,MIN((AdjBaseCC!DH127-(AdjBaseCC!$DG$1*(IniBaseCC!EO129-IniBaseCC!EP129))),AdjBaseCC!CK127),MAX((AdjBaseCC!DH127-(AdjBaseCC!$DG$1*(IniBaseCC!EO129-IniBaseCC!EP129))),AdjBaseCC!CK127))</f>
        <v>20622.718449255317</v>
      </c>
      <c r="DJ127" s="600">
        <f>IF(IniBaseCC!EP129&gt;IniBaseCC!EQ129,MIN((AdjBaseCC!DI127-(AdjBaseCC!$DG$1*(IniBaseCC!EP129-IniBaseCC!EQ129))),AdjBaseCC!CL127),MAX((AdjBaseCC!DI127-(AdjBaseCC!$DG$1*(IniBaseCC!EP129-IniBaseCC!EQ129))),AdjBaseCC!CL127))</f>
        <v>20863.612881293764</v>
      </c>
      <c r="DK127" s="600">
        <f>IF(IniBaseCC!EQ129&gt;IniBaseCC!ER129,MIN((AdjBaseCC!DJ127-(AdjBaseCC!$DG$1*(IniBaseCC!EQ129-IniBaseCC!ER129))),AdjBaseCC!CM127),MAX((AdjBaseCC!DJ127-(AdjBaseCC!$DG$1*(IniBaseCC!EQ129-IniBaseCC!ER129))),AdjBaseCC!CM127))</f>
        <v>21243.749200711325</v>
      </c>
      <c r="DL127" s="600">
        <f>IF(IniBaseCC!ER129&gt;IniBaseCC!ES129,MIN((AdjBaseCC!DK127-(AdjBaseCC!$DG$1*(IniBaseCC!ER129-IniBaseCC!ES129))),AdjBaseCC!CN127),MAX((AdjBaseCC!DK127-(AdjBaseCC!$DG$1*(IniBaseCC!ER129-IniBaseCC!ES129))),AdjBaseCC!CN127))</f>
        <v>21457.684621985787</v>
      </c>
      <c r="DM127" s="603">
        <f>DA127*IniBaseCC!CJ129</f>
        <v>0</v>
      </c>
      <c r="DN127" s="600">
        <f>DB127*IniBaseCC!CJ129</f>
        <v>0</v>
      </c>
      <c r="DO127" s="600">
        <f>DC127*IniBaseCC!CK129</f>
        <v>0</v>
      </c>
      <c r="DP127" s="600">
        <f>DD127*IniBaseCC!CL129</f>
        <v>0</v>
      </c>
      <c r="DQ127" s="600">
        <f>DE127*IniBaseCC!CM129</f>
        <v>0</v>
      </c>
      <c r="DR127" s="600">
        <f>DF127*IniBaseCC!CN129</f>
        <v>0</v>
      </c>
      <c r="DS127" s="600">
        <f>DG127*IniBaseCC!CO129</f>
        <v>0</v>
      </c>
      <c r="DT127" s="600">
        <f>DH127*IniBaseCC!CP129</f>
        <v>0</v>
      </c>
      <c r="DU127" s="603">
        <f>DI127*IniBaseCC!CQ129</f>
        <v>0</v>
      </c>
      <c r="DV127" s="600">
        <f>DJ127*IniBaseCC!CR129</f>
        <v>0</v>
      </c>
      <c r="DW127" s="600">
        <f>DK127*IniBaseCC!CS129</f>
        <v>0</v>
      </c>
      <c r="DX127" s="601">
        <f>DL127*IniBaseCC!CT129</f>
        <v>0</v>
      </c>
      <c r="DZ127" s="112" t="s">
        <v>122</v>
      </c>
      <c r="EA127" s="89" t="str">
        <f t="shared" si="29"/>
        <v/>
      </c>
      <c r="EB127" s="7" t="str">
        <f>IFERROR(AdjBaseCC!CO127/IniBaseCC!AA129,"")</f>
        <v/>
      </c>
      <c r="EC127" s="7" t="str">
        <f>IFERROR(AdjBaseCC!CP127/IniBaseCC!AB129,"")</f>
        <v/>
      </c>
      <c r="ED127" s="7" t="str">
        <f>IFERROR(AdjBaseCC!CQ127/IniBaseCC!AC129,"")</f>
        <v/>
      </c>
      <c r="EE127" s="7" t="str">
        <f>IFERROR(AdjBaseCC!CR127/IniBaseCC!AD129,"")</f>
        <v/>
      </c>
      <c r="EF127" s="7" t="str">
        <f>IFERROR(AdjBaseCC!CS127/IniBaseCC!AE129,"")</f>
        <v/>
      </c>
      <c r="EG127" s="7" t="str">
        <f>IFERROR(AdjBaseCC!CT127/IniBaseCC!AF129,"")</f>
        <v/>
      </c>
      <c r="EH127" s="10" t="str">
        <f t="shared" si="30"/>
        <v/>
      </c>
      <c r="EI127" s="7" t="str">
        <f>IFERROR(CU127/IniBaseCC!AG129,"")</f>
        <v/>
      </c>
      <c r="EJ127" s="7" t="str">
        <f>IFERROR(CW127/IniBaseCC!AI129,"")</f>
        <v/>
      </c>
      <c r="EK127" s="7" t="str">
        <f>IFERROR(CX127/IniBaseCC!AJ129,"")</f>
        <v/>
      </c>
      <c r="EL127" s="7" t="str">
        <f>IFERROR(CY127/IniBaseCC!AK129,"")</f>
        <v/>
      </c>
      <c r="EM127" s="19" t="str">
        <f>IFERROR(CZ127/IniBaseCC!AL129,"")</f>
        <v/>
      </c>
      <c r="EO127" s="107"/>
      <c r="EP127" s="107"/>
      <c r="EQ127" s="107"/>
      <c r="ER127" s="107"/>
      <c r="ES127" s="107"/>
    </row>
    <row r="128" spans="1:164" x14ac:dyDescent="0.25">
      <c r="A128" s="107">
        <v>131</v>
      </c>
      <c r="B128" s="112" t="s">
        <v>123</v>
      </c>
      <c r="C128" s="157">
        <v>255.80479299999999</v>
      </c>
      <c r="D128" s="158">
        <v>239.9147261</v>
      </c>
      <c r="E128" s="158">
        <v>249.9488096</v>
      </c>
      <c r="F128" s="158">
        <v>231.3132224</v>
      </c>
      <c r="G128" s="158">
        <v>232.95334099999999</v>
      </c>
      <c r="H128" s="158">
        <v>229.88467499999999</v>
      </c>
      <c r="I128" s="158">
        <v>230.15341069999999</v>
      </c>
      <c r="J128" s="158">
        <v>229.86539993654605</v>
      </c>
      <c r="K128" s="158">
        <v>229.78055387551157</v>
      </c>
      <c r="L128" s="157">
        <f t="shared" si="31"/>
        <v>222.01896905231388</v>
      </c>
      <c r="M128" s="158">
        <f t="shared" si="31"/>
        <v>219.09789771584201</v>
      </c>
      <c r="N128" s="159">
        <f t="shared" si="31"/>
        <v>216.17682637937014</v>
      </c>
      <c r="O128" s="158"/>
      <c r="P128" s="564">
        <f>INDEX(EquitySolution!$V$13:$BT$173,ROW(124:124),(1+EquitySolution!$CB$12))</f>
        <v>0.84316834851324451</v>
      </c>
      <c r="Q128" s="69">
        <f>INDEX(EquitySolution!$V$13:$BT$173,ROW(124:124),(1+EquitySolution!$CB$12))</f>
        <v>0.84316834851324451</v>
      </c>
      <c r="R128" s="69">
        <f>INDEX(EquitySolution!$V$13:$BT$173,ROW(124:124),(1+EquitySolution!$CB$12)+2)</f>
        <v>0.87198212466217129</v>
      </c>
      <c r="S128" s="69">
        <f>INDEX(EquitySolution!$V$13:$BT$173,ROW(124:124),(1+EquitySolution!$CB$12)+3)</f>
        <v>0.87993433141974342</v>
      </c>
      <c r="T128" s="69">
        <f>INDEX(EquitySolution!$V$13:$BT$173,ROW(124:124),(1+EquitySolution!$CB$12)+4)</f>
        <v>0.87491275994890572</v>
      </c>
      <c r="U128" s="69">
        <f>INDEX(EquitySolution!$V$13:$BT$173,ROW(124:124),(1+EquitySolution!$CB$12)+5)</f>
        <v>0.88423896627615317</v>
      </c>
      <c r="V128" s="2">
        <f>INDEX(EquitySolution!$V$13:$BT$173,ROW(124:124),(1+EquitySolution!$CB$12)+6)</f>
        <v>0.88341816657177064</v>
      </c>
      <c r="W128" s="2">
        <f>INDEX(EquitySolution!$V$13:$BT$173,ROW(124:124),(1+EquitySolution!$CB$12)+6)</f>
        <v>0.88341816657177064</v>
      </c>
      <c r="X128" s="2">
        <f>INDEX(EquitySolution!$V$13:$BT$173,ROW(124:124),(1+EquitySolution!$CB$12)+6)</f>
        <v>0.88341816657177064</v>
      </c>
      <c r="Y128" s="350">
        <f>INDEX(EquitySolution!$V$13:$BT$173,ROW(124:124),(1+EquitySolution!$CB$12)+7)</f>
        <v>0.88495388487022109</v>
      </c>
      <c r="Z128" s="2">
        <f>INDEX(EquitySolution!$V$13:$BT$173,ROW(124:124),(1+EquitySolution!$CB$12)+8)</f>
        <v>0.88481939570393942</v>
      </c>
      <c r="AA128" s="2">
        <f>INDEX(EquitySolution!$V$13:$BT$173,ROW(124:124),(1+EquitySolution!$CB$12)+9)</f>
        <v>0.88875942230028937</v>
      </c>
      <c r="AB128" s="3">
        <f>INDEX(EquitySolution!$V$13:$BT$173,ROW(124:124),(1+EquitySolution!$CB$12)+10)</f>
        <v>0.88500599243622269</v>
      </c>
      <c r="AS128" s="112" t="s">
        <v>123</v>
      </c>
      <c r="AT128" s="600">
        <v>0</v>
      </c>
      <c r="AU128" s="600">
        <f>MAX(-(AdjBaseCC!$BU$1),(IniBaseCC!DW130-AF$9+IniBaseCC!DK130-AdjBaseCC!AF$7))</f>
        <v>3145.1795554085866</v>
      </c>
      <c r="AV128" s="600">
        <f>MAX(-(AdjBaseCC!$BU$1),(IniBaseCC!DX130-AG$9+IniBaseCC!DL130-AdjBaseCC!AG$7))</f>
        <v>2800.1998785625474</v>
      </c>
      <c r="AW128" s="600">
        <f>MAX(-(AdjBaseCC!$BU$1),(IniBaseCC!DY130-AH$9+IniBaseCC!DM130-AdjBaseCC!AH$7))</f>
        <v>4714.1942863772547</v>
      </c>
      <c r="AX128" s="600">
        <f>MAX(-(AdjBaseCC!$BU$1),(IniBaseCC!DZ130-AI$9+IniBaseCC!DN130-AdjBaseCC!AI$7))</f>
        <v>2565.5650194405202</v>
      </c>
      <c r="AY128" s="600">
        <f>MAX(-(AdjBaseCC!$BU$1),(IniBaseCC!EA130-AJ$9+IniBaseCC!DO130-AdjBaseCC!AJ$7))</f>
        <v>2465.951143577146</v>
      </c>
      <c r="AZ128" s="600">
        <f>MAX(-(AdjBaseCC!$BU$1),(IniBaseCC!EB130-AK$9+IniBaseCC!DP130-AdjBaseCC!AK$7))</f>
        <v>2667.1560875560413</v>
      </c>
      <c r="BA128" s="601">
        <f>MAX(-(AdjBaseCC!$BU$1),(IniBaseCC!EC130-AL$9+IniBaseCC!DQ130-AdjBaseCC!AL$7))</f>
        <v>1542.7754012274381</v>
      </c>
      <c r="BB128" s="600">
        <f>MAX(-(AdjBaseCC!$BU$1),(IniBaseCC!ED130-AM$9+IniBaseCC!DR130-AdjBaseCC!AM$7))</f>
        <v>1339.0859222940712</v>
      </c>
      <c r="BC128" s="600">
        <f>MAX(-(AdjBaseCC!$BU$1),(IniBaseCC!EE130-AN$9+IniBaseCC!DS130-AdjBaseCC!AN$7))</f>
        <v>1354.1685501385</v>
      </c>
      <c r="BD128" s="600">
        <f>MAX(-(AdjBaseCC!$BU$1),(IniBaseCC!EF130-AO$9+IniBaseCC!DT130-AdjBaseCC!AO$7))</f>
        <v>1368.7139166704019</v>
      </c>
      <c r="BE128" s="601">
        <f>MAX(-(AdjBaseCC!$BU$1),(IniBaseCC!EG130-AP$9+IniBaseCC!DU130-AdjBaseCC!AP$7))</f>
        <v>1382.7502263901679</v>
      </c>
      <c r="BF128" s="600">
        <f>MAX((AdjBaseCC!AF$7+AdjBaseCC!AF$9)*IniBaseCC!CJ130-IniBaseCC!AA130,0)</f>
        <v>0</v>
      </c>
      <c r="BG128" s="600">
        <f>MAX((AdjBaseCC!AG$7+AdjBaseCC!AG$9)*IniBaseCC!CK130-IniBaseCC!AB130,0)</f>
        <v>0</v>
      </c>
      <c r="BH128" s="600">
        <f>MAX((AdjBaseCC!AH$7+AdjBaseCC!AH$9)*IniBaseCC!CL130-IniBaseCC!AC130,0)</f>
        <v>0</v>
      </c>
      <c r="BI128" s="600">
        <f>MAX((AdjBaseCC!AI$7+AdjBaseCC!AI$9)*IniBaseCC!CM130-IniBaseCC!AD130,0)</f>
        <v>0</v>
      </c>
      <c r="BJ128" s="600">
        <f>MAX((AdjBaseCC!AJ$7+AdjBaseCC!AJ$9)*IniBaseCC!CN130-IniBaseCC!AE130,0)</f>
        <v>0</v>
      </c>
      <c r="BK128" s="600">
        <f>MAX((AdjBaseCC!AK$7+AdjBaseCC!AK$9)*IniBaseCC!CO130-IniBaseCC!AF130,0)</f>
        <v>0</v>
      </c>
      <c r="BL128" s="600">
        <f>MAX((AdjBaseCC!AL$7+AdjBaseCC!AL$9)*IniBaseCC!CP130-IniBaseCC!AG130,0)</f>
        <v>0</v>
      </c>
      <c r="BM128" s="600">
        <f>MAX((AdjBaseCC!AM$7+AdjBaseCC!AM$9)*IniBaseCC!CQ130-IniBaseCC!AH130,0)</f>
        <v>0</v>
      </c>
      <c r="BN128" s="603">
        <f>MAX((AdjBaseCC!AN$7+AdjBaseCC!AN$9)*IniBaseCC!CR130-IniBaseCC!AI130,0)</f>
        <v>0</v>
      </c>
      <c r="BO128" s="600">
        <f>MAX((AdjBaseCC!AO$7+AdjBaseCC!AO$9)*IniBaseCC!CS130-IniBaseCC!AJ130,0)</f>
        <v>0</v>
      </c>
      <c r="BP128" s="600">
        <f>MAX((AdjBaseCC!AP$7+AdjBaseCC!AP$9)*IniBaseCC!CT130-IniBaseCC!AK130,0)</f>
        <v>0</v>
      </c>
      <c r="BQ128" s="600">
        <f>MAX((AdjBaseCC!AQ$7+AdjBaseCC!AQ$9)*IniBaseCC!CU130-IniBaseCC!AL130,0)</f>
        <v>0</v>
      </c>
      <c r="BR128" s="603">
        <f>IFERROR(BF128/SUM(BF$5:BF$182)*BR$4/IniBaseCC!CK130,0)</f>
        <v>0</v>
      </c>
      <c r="BS128" s="600">
        <f>IFERROR(BG128/SUM(BG$5:BG$182)*BS$4/IniBaseCC!CL130,0)</f>
        <v>0</v>
      </c>
      <c r="BT128" s="600">
        <f>IFERROR(BH128/SUM(BH$5:BH$182)*BT$4/IniBaseCC!CM130,0)</f>
        <v>0</v>
      </c>
      <c r="BU128" s="600">
        <f>IFERROR(BI128/SUM(BI$5:BI$182)*BU$4/IniBaseCC!CN130,0)</f>
        <v>0</v>
      </c>
      <c r="BV128" s="600">
        <f>IFERROR(BJ128/SUM(BJ$5:BJ$182)*BV$4/IniBaseCC!CO130,0)</f>
        <v>0</v>
      </c>
      <c r="BW128" s="600">
        <f>IFERROR(BK128/SUM(BK$5:BK$182)*BW$4/IniBaseCC!CP130,0)</f>
        <v>0</v>
      </c>
      <c r="BX128" s="600">
        <f>IFERROR(BL128/SUM(BL$5:BL$182)*BX$4/IniBaseCC!CQ130,0)</f>
        <v>0</v>
      </c>
      <c r="BY128" s="603">
        <f>IFERROR(BM128/SUM(BM$5:BM$182)*BY$4/IniBaseCC!CR130,0)</f>
        <v>0</v>
      </c>
      <c r="BZ128" s="600">
        <f>IFERROR(BN128/SUM(BN$5:BN$182)*BZ$4/IniBaseCC!CS130,0)</f>
        <v>0</v>
      </c>
      <c r="CA128" s="600">
        <f>IFERROR(BO128/SUM(BO$5:BO$182)*CA$4/IniBaseCC!CT130,0)</f>
        <v>0</v>
      </c>
      <c r="CB128" s="600">
        <f>IFERROR(BP128/SUM(BP$5:BP$182)*CB$4/IniBaseCC!CU130,0)</f>
        <v>0</v>
      </c>
      <c r="CC128" s="603">
        <f>(IniBaseCC!CW130+AT128)*P128</f>
        <v>20187.672876553235</v>
      </c>
      <c r="CD128" s="600">
        <f>((IniBaseCC!CX130+AU128)-(BR128/Q128))*Q128</f>
        <v>22839.588728064715</v>
      </c>
      <c r="CE128" s="600">
        <f>((IniBaseCC!CY130+AV128)-(BS128/R128))*R128</f>
        <v>24269.862218324713</v>
      </c>
      <c r="CF128" s="600">
        <f>((IniBaseCC!CZ130+AW128)-(BT128/S128))*S128</f>
        <v>26275.26112947916</v>
      </c>
      <c r="CG128" s="600">
        <f>((IniBaseCC!DA130+AX128)-(BU128/T128))*T128</f>
        <v>24320.813994670327</v>
      </c>
      <c r="CH128" s="600">
        <f>((IniBaseCC!DB130+AY128)-(BV128/U128))*U128</f>
        <v>25213.254660729461</v>
      </c>
      <c r="CI128" s="600">
        <f>((IniBaseCC!DC130+AZ128)-(BW128/V128))*V128</f>
        <v>25748.55970849044</v>
      </c>
      <c r="CJ128" s="601">
        <f>((IniBaseCC!DD130+BA128)-(BX128/W128))*W128</f>
        <v>25154.727956177059</v>
      </c>
      <c r="CK128" s="600">
        <f>((IniBaseCC!DE130+BB128)-(BY128/Y128))*Y128</f>
        <v>25212.403849287552</v>
      </c>
      <c r="CL128" s="600">
        <f>((IniBaseCC!DF130+BC128)-(BZ128/Z128))*Z128</f>
        <v>25552.259136750599</v>
      </c>
      <c r="CM128" s="600">
        <f>((IniBaseCC!DG130+BD128)-(CA128/AA128))*AA128</f>
        <v>25998.961452898799</v>
      </c>
      <c r="CN128" s="601">
        <f>((IniBaseCC!DH130+BE128)-(CB128/AB128))*AB128</f>
        <v>26209.073982115635</v>
      </c>
      <c r="CO128" s="600">
        <f>CC128*IniBaseCC!CJ130</f>
        <v>14353435.41522935</v>
      </c>
      <c r="CP128" s="600">
        <f>IniBaseCC!CJ130*CD128</f>
        <v>16238947.585654013</v>
      </c>
      <c r="CQ128" s="600">
        <f>IniBaseCC!CK130*CE128</f>
        <v>17571380.246067092</v>
      </c>
      <c r="CR128" s="600">
        <f>IniBaseCC!CL130*CF128</f>
        <v>18970738.535483953</v>
      </c>
      <c r="CS128" s="600">
        <f>IniBaseCC!CM130*CG128</f>
        <v>18824310.031874832</v>
      </c>
      <c r="CT128" s="600">
        <f>IniBaseCC!CN130*CH128</f>
        <v>19741978.399351168</v>
      </c>
      <c r="CU128" s="600">
        <f>IniBaseCC!CO130*CI128</f>
        <v>20418607.84883292</v>
      </c>
      <c r="CV128" s="601">
        <f>IniBaseCC!CP130*CJ128</f>
        <v>20702341.107933719</v>
      </c>
      <c r="CW128" s="600">
        <f>IniBaseCC!CQ130*CK128</f>
        <v>22212127.791222334</v>
      </c>
      <c r="CX128" s="600">
        <f>IniBaseCC!CR130*CL128</f>
        <v>22927293.991982955</v>
      </c>
      <c r="CY128" s="600">
        <f>IniBaseCC!CS130*CM128</f>
        <v>23751128.762987934</v>
      </c>
      <c r="CZ128" s="600">
        <f>IniBaseCC!CT130*CN128</f>
        <v>24369515.810069419</v>
      </c>
      <c r="DA128" s="603">
        <f t="shared" si="27"/>
        <v>20187.672876553235</v>
      </c>
      <c r="DB128" s="600">
        <f t="shared" si="28"/>
        <v>22839.588728064715</v>
      </c>
      <c r="DC128" s="600">
        <f>IF(IniBaseCC!EI130&gt;IniBaseCC!EJ130,MIN((AdjBaseCC!DB128-(AdjBaseCC!$DG$1*(IniBaseCC!EI130-IniBaseCC!EJ130))),AdjBaseCC!CE128),MAX((AdjBaseCC!DB128-(AdjBaseCC!$DG$1*(IniBaseCC!EI130-IniBaseCC!EJ130))),AdjBaseCC!CE128))</f>
        <v>24269.862218324713</v>
      </c>
      <c r="DD128" s="600">
        <f>IF(IniBaseCC!EJ130&gt;IniBaseCC!EK130,MIN((AdjBaseCC!DC128-(AdjBaseCC!$DG$1*(IniBaseCC!EJ130-IniBaseCC!EK130))),AdjBaseCC!CF128),MAX((AdjBaseCC!DC128-(AdjBaseCC!$DG$1*(IniBaseCC!EJ130-IniBaseCC!EK130))),AdjBaseCC!CF128))</f>
        <v>26275.26112947916</v>
      </c>
      <c r="DE128" s="600">
        <f>IF(IniBaseCC!EK130&gt;IniBaseCC!EL130,MIN((AdjBaseCC!DD128-(AdjBaseCC!$DG$1*(IniBaseCC!EK130-IniBaseCC!EL130))),AdjBaseCC!CG128),MAX((AdjBaseCC!DD128-(AdjBaseCC!$DG$1*(IniBaseCC!EK130-IniBaseCC!EL130))),AdjBaseCC!CG128))</f>
        <v>24320.813994670327</v>
      </c>
      <c r="DF128" s="600">
        <f>IF(IniBaseCC!EL130&gt;IniBaseCC!EM130,MIN((AdjBaseCC!DE128-(AdjBaseCC!$DG$1*(IniBaseCC!EL130-IniBaseCC!EM130))),AdjBaseCC!CH128),MAX((AdjBaseCC!DE128-(AdjBaseCC!$DG$1*(IniBaseCC!EL130-IniBaseCC!EM130))),AdjBaseCC!CH128))</f>
        <v>25213.254660729461</v>
      </c>
      <c r="DG128" s="600">
        <f>IF(IniBaseCC!EM130&gt;IniBaseCC!EN130,MIN((AdjBaseCC!DF128-(AdjBaseCC!$DG$1*(IniBaseCC!EM130-IniBaseCC!EN130))),AdjBaseCC!CI128),MAX((AdjBaseCC!DF128-(AdjBaseCC!$DG$1*(IniBaseCC!EM130-IniBaseCC!EN130))),AdjBaseCC!CI128))</f>
        <v>25748.55970849044</v>
      </c>
      <c r="DH128" s="600">
        <f>IF(IniBaseCC!EN130&gt;IniBaseCC!EO130,MIN((AdjBaseCC!DG128-(AdjBaseCC!$DG$1*(IniBaseCC!EN130-IniBaseCC!EO130))),AdjBaseCC!CJ128),MAX((AdjBaseCC!DG128-(AdjBaseCC!$DG$1*(IniBaseCC!EN130-IniBaseCC!EO130))),AdjBaseCC!CJ128))</f>
        <v>25154.727956177059</v>
      </c>
      <c r="DI128" s="603">
        <f>IF(IniBaseCC!EO130&gt;IniBaseCC!EP130,MIN((AdjBaseCC!DH128-(AdjBaseCC!$DG$1*(IniBaseCC!EO130-IniBaseCC!EP130))),AdjBaseCC!CK128),MAX((AdjBaseCC!DH128-(AdjBaseCC!$DG$1*(IniBaseCC!EO130-IniBaseCC!EP130))),AdjBaseCC!CK128))</f>
        <v>25150.474555644967</v>
      </c>
      <c r="DJ128" s="600">
        <f>IF(IniBaseCC!EP130&gt;IniBaseCC!EQ130,MIN((AdjBaseCC!DI128-(AdjBaseCC!$DG$1*(IniBaseCC!EP130-IniBaseCC!EQ130))),AdjBaseCC!CL128),MAX((AdjBaseCC!DI128-(AdjBaseCC!$DG$1*(IniBaseCC!EP130-IniBaseCC!EQ130))),AdjBaseCC!CL128))</f>
        <v>25552.259136750599</v>
      </c>
      <c r="DK128" s="600">
        <f>IF(IniBaseCC!EQ130&gt;IniBaseCC!ER130,MIN((AdjBaseCC!DJ128-(AdjBaseCC!$DG$1*(IniBaseCC!EQ130-IniBaseCC!ER130))),AdjBaseCC!CM128),MAX((AdjBaseCC!DJ128-(AdjBaseCC!$DG$1*(IniBaseCC!EQ130-IniBaseCC!ER130))),AdjBaseCC!CM128))</f>
        <v>25998.961452898799</v>
      </c>
      <c r="DL128" s="600">
        <f>IF(IniBaseCC!ER130&gt;IniBaseCC!ES130,MIN((AdjBaseCC!DK128-(AdjBaseCC!$DG$1*(IniBaseCC!ER130-IniBaseCC!ES130))),AdjBaseCC!CN128),MAX((AdjBaseCC!DK128-(AdjBaseCC!$DG$1*(IniBaseCC!ER130-IniBaseCC!ES130))),AdjBaseCC!CN128))</f>
        <v>26209.073982115635</v>
      </c>
      <c r="DM128" s="603">
        <f>DA128*IniBaseCC!CJ130</f>
        <v>14353435.41522935</v>
      </c>
      <c r="DN128" s="600">
        <f>DB128*IniBaseCC!CJ130</f>
        <v>16238947.585654013</v>
      </c>
      <c r="DO128" s="600">
        <f>DC128*IniBaseCC!CK130</f>
        <v>17571380.246067092</v>
      </c>
      <c r="DP128" s="600">
        <f>DD128*IniBaseCC!CL130</f>
        <v>18970738.535483953</v>
      </c>
      <c r="DQ128" s="600">
        <f>DE128*IniBaseCC!CM130</f>
        <v>18824310.031874832</v>
      </c>
      <c r="DR128" s="600">
        <f>DF128*IniBaseCC!CN130</f>
        <v>19741978.399351168</v>
      </c>
      <c r="DS128" s="600">
        <f>DG128*IniBaseCC!CO130</f>
        <v>20418607.84883292</v>
      </c>
      <c r="DT128" s="600">
        <f>DH128*IniBaseCC!CP130</f>
        <v>20702341.107933719</v>
      </c>
      <c r="DU128" s="603">
        <f>DI128*IniBaseCC!CQ130</f>
        <v>22157568.083523218</v>
      </c>
      <c r="DV128" s="600">
        <f>DJ128*IniBaseCC!CR130</f>
        <v>22927293.991982955</v>
      </c>
      <c r="DW128" s="600">
        <f>DK128*IniBaseCC!CS130</f>
        <v>23751128.762987934</v>
      </c>
      <c r="DX128" s="601">
        <f>DL128*IniBaseCC!CT130</f>
        <v>24369515.810069419</v>
      </c>
      <c r="DZ128" s="112" t="s">
        <v>123</v>
      </c>
      <c r="EA128" s="89">
        <f t="shared" si="29"/>
        <v>0.8191302992494679</v>
      </c>
      <c r="EB128" s="7">
        <f>IFERROR(AdjBaseCC!CO128/IniBaseCC!AA130,"")</f>
        <v>0.72403827552002886</v>
      </c>
      <c r="EC128" s="7">
        <f>IFERROR(AdjBaseCC!CP128/IniBaseCC!AB130,"")</f>
        <v>0.78302475476471844</v>
      </c>
      <c r="ED128" s="7">
        <f>IFERROR(AdjBaseCC!CQ128/IniBaseCC!AC130,"")</f>
        <v>0.79371966569306662</v>
      </c>
      <c r="EE128" s="7">
        <f>IFERROR(AdjBaseCC!CR128/IniBaseCC!AD130,"")</f>
        <v>0.85898429245062136</v>
      </c>
      <c r="EF128" s="7">
        <f>IFERROR(AdjBaseCC!CS128/IniBaseCC!AE130,"")</f>
        <v>0.82309283195959604</v>
      </c>
      <c r="EG128" s="7">
        <f>IFERROR(AdjBaseCC!CT128/IniBaseCC!AF130,"")</f>
        <v>0.83682995137933691</v>
      </c>
      <c r="EH128" s="10">
        <f t="shared" si="30"/>
        <v>0.85024092119423655</v>
      </c>
      <c r="EI128" s="7">
        <f>IFERROR(CU128/IniBaseCC!AG130,"")</f>
        <v>0.85522380931317288</v>
      </c>
      <c r="EJ128" s="7">
        <f>IFERROR(CW128/IniBaseCC!AI130,"")</f>
        <v>0.84494372682047114</v>
      </c>
      <c r="EK128" s="7">
        <f>IFERROR(CX128/IniBaseCC!AJ130,"")</f>
        <v>0.84700044380055683</v>
      </c>
      <c r="EL128" s="7">
        <f>IFERROR(CY128/IniBaseCC!AK130,"")</f>
        <v>0.85284389365188085</v>
      </c>
      <c r="EM128" s="19">
        <f>IFERROR(CZ128/IniBaseCC!AL130,"")</f>
        <v>0.85119273238510118</v>
      </c>
      <c r="EO128" s="107"/>
      <c r="EP128" s="107"/>
      <c r="EQ128" s="107"/>
      <c r="ER128" s="107"/>
      <c r="ES128" s="107"/>
    </row>
    <row r="129" spans="1:164" x14ac:dyDescent="0.25">
      <c r="A129" s="107">
        <v>133</v>
      </c>
      <c r="B129" s="112" t="s">
        <v>124</v>
      </c>
      <c r="C129" s="157">
        <v>305.1020992</v>
      </c>
      <c r="D129" s="158">
        <v>296.119415</v>
      </c>
      <c r="E129" s="158">
        <v>307.76748079999999</v>
      </c>
      <c r="F129" s="158">
        <v>287.32683450000002</v>
      </c>
      <c r="G129" s="158">
        <v>307.73768230000002</v>
      </c>
      <c r="H129" s="158">
        <v>315.97609010000002</v>
      </c>
      <c r="I129" s="158">
        <v>294.40643970000002</v>
      </c>
      <c r="J129" s="158">
        <v>311.46528590230724</v>
      </c>
      <c r="K129" s="158">
        <v>271.11146111169558</v>
      </c>
      <c r="L129" s="157">
        <f t="shared" si="31"/>
        <v>292.33494043658675</v>
      </c>
      <c r="M129" s="158">
        <f t="shared" si="31"/>
        <v>290.86831099914843</v>
      </c>
      <c r="N129" s="159">
        <f t="shared" si="31"/>
        <v>289.40168156171012</v>
      </c>
      <c r="O129" s="158"/>
      <c r="P129" s="564">
        <f>INDEX(EquitySolution!$V$13:$BT$173,ROW(125:125),(1+EquitySolution!$CB$12))</f>
        <v>0.773066706367186</v>
      </c>
      <c r="Q129" s="69">
        <f>INDEX(EquitySolution!$V$13:$BT$173,ROW(125:125),(1+EquitySolution!$CB$12))</f>
        <v>0.773066706367186</v>
      </c>
      <c r="R129" s="69">
        <f>INDEX(EquitySolution!$V$13:$BT$173,ROW(125:125),(1+EquitySolution!$CB$12)+2)</f>
        <v>0.84731121710962054</v>
      </c>
      <c r="S129" s="69">
        <f>INDEX(EquitySolution!$V$13:$BT$173,ROW(125:125),(1+EquitySolution!$CB$12)+3)</f>
        <v>0.8518066142936549</v>
      </c>
      <c r="T129" s="69">
        <f>INDEX(EquitySolution!$V$13:$BT$173,ROW(125:125),(1+EquitySolution!$CB$12)+4)</f>
        <v>0.84597732306723428</v>
      </c>
      <c r="U129" s="69">
        <f>INDEX(EquitySolution!$V$13:$BT$173,ROW(125:125),(1+EquitySolution!$CB$12)+5)</f>
        <v>0.85620687380852178</v>
      </c>
      <c r="V129" s="2">
        <f>INDEX(EquitySolution!$V$13:$BT$173,ROW(125:125),(1+EquitySolution!$CB$12)+6)</f>
        <v>0.84599223576927374</v>
      </c>
      <c r="W129" s="2">
        <f>INDEX(EquitySolution!$V$13:$BT$173,ROW(125:125),(1+EquitySolution!$CB$12)+6)</f>
        <v>0.84599223576927374</v>
      </c>
      <c r="X129" s="2">
        <f>INDEX(EquitySolution!$V$13:$BT$173,ROW(125:125),(1+EquitySolution!$CB$12)+6)</f>
        <v>0.84599223576927374</v>
      </c>
      <c r="Y129" s="350">
        <f>INDEX(EquitySolution!$V$13:$BT$173,ROW(125:125),(1+EquitySolution!$CB$12)+7)</f>
        <v>0.84186931277649535</v>
      </c>
      <c r="Z129" s="2">
        <f>INDEX(EquitySolution!$V$13:$BT$173,ROW(125:125),(1+EquitySolution!$CB$12)+8)</f>
        <v>0.85266387523798826</v>
      </c>
      <c r="AA129" s="2">
        <f>INDEX(EquitySolution!$V$13:$BT$173,ROW(125:125),(1+EquitySolution!$CB$12)+9)</f>
        <v>0.84828939087365884</v>
      </c>
      <c r="AB129" s="3">
        <f>INDEX(EquitySolution!$V$13:$BT$173,ROW(125:125),(1+EquitySolution!$CB$12)+10)</f>
        <v>0.86432188066447346</v>
      </c>
      <c r="AS129" s="112" t="s">
        <v>124</v>
      </c>
      <c r="AT129" s="600">
        <v>0</v>
      </c>
      <c r="AU129" s="600">
        <f>MAX(-(AdjBaseCC!$BU$1),(IniBaseCC!DW131-AF$9+IniBaseCC!DK131-AdjBaseCC!AF$7))</f>
        <v>6621.9811745640172</v>
      </c>
      <c r="AV129" s="600">
        <f>MAX(-(AdjBaseCC!$BU$1),(IniBaseCC!DX131-AG$9+IniBaseCC!DL131-AdjBaseCC!AG$7))</f>
        <v>6781.2799890597835</v>
      </c>
      <c r="AW129" s="600">
        <f>MAX(-(AdjBaseCC!$BU$1),(IniBaseCC!DY131-AH$9+IniBaseCC!DM131-AdjBaseCC!AH$7))</f>
        <v>16505.558518523732</v>
      </c>
      <c r="AX129" s="600">
        <f>MAX(-(AdjBaseCC!$BU$1),(IniBaseCC!DZ131-AI$9+IniBaseCC!DN131-AdjBaseCC!AI$7))</f>
        <v>15475.617345021914</v>
      </c>
      <c r="AY129" s="600">
        <f>MAX(-(AdjBaseCC!$BU$1),(IniBaseCC!EA131-AJ$9+IniBaseCC!DO131-AdjBaseCC!AJ$7))</f>
        <v>5813.613978826188</v>
      </c>
      <c r="AZ129" s="600">
        <f>MAX(-(AdjBaseCC!$BU$1),(IniBaseCC!EB131-AK$9+IniBaseCC!DP131-AdjBaseCC!AK$7))</f>
        <v>-652.85156271718188</v>
      </c>
      <c r="BA129" s="601">
        <f>MAX(-(AdjBaseCC!$BU$1),(IniBaseCC!EC131-AL$9+IniBaseCC!DQ131-AdjBaseCC!AL$7))</f>
        <v>3516.7587714892716</v>
      </c>
      <c r="BB129" s="600">
        <f>MAX(-(AdjBaseCC!$BU$1),(IniBaseCC!ED131-AM$9+IniBaseCC!DR131-AdjBaseCC!AM$7))</f>
        <v>12066.036201611247</v>
      </c>
      <c r="BC129" s="600">
        <f>MAX(-(AdjBaseCC!$BU$1),(IniBaseCC!EE131-AN$9+IniBaseCC!DS131-AdjBaseCC!AN$7))</f>
        <v>12235.424094876784</v>
      </c>
      <c r="BD129" s="600">
        <f>MAX(-(AdjBaseCC!$BU$1),(IniBaseCC!EF131-AO$9+IniBaseCC!DT131-AdjBaseCC!AO$7))</f>
        <v>12398.778188011114</v>
      </c>
      <c r="BE129" s="601">
        <f>MAX(-(AdjBaseCC!$BU$1),(IniBaseCC!EG131-AP$9+IniBaseCC!DU131-AdjBaseCC!AP$7))</f>
        <v>12556.415236221426</v>
      </c>
      <c r="BF129" s="600">
        <f>MAX((AdjBaseCC!AF$7+AdjBaseCC!AF$9)*IniBaseCC!CJ131-IniBaseCC!AA131,0)</f>
        <v>0</v>
      </c>
      <c r="BG129" s="600">
        <f>MAX((AdjBaseCC!AG$7+AdjBaseCC!AG$9)*IniBaseCC!CK131-IniBaseCC!AB131,0)</f>
        <v>0</v>
      </c>
      <c r="BH129" s="600">
        <f>MAX((AdjBaseCC!AH$7+AdjBaseCC!AH$9)*IniBaseCC!CL131-IniBaseCC!AC131,0)</f>
        <v>0</v>
      </c>
      <c r="BI129" s="600">
        <f>MAX((AdjBaseCC!AI$7+AdjBaseCC!AI$9)*IniBaseCC!CM131-IniBaseCC!AD131,0)</f>
        <v>0</v>
      </c>
      <c r="BJ129" s="600">
        <f>MAX((AdjBaseCC!AJ$7+AdjBaseCC!AJ$9)*IniBaseCC!CN131-IniBaseCC!AE131,0)</f>
        <v>0</v>
      </c>
      <c r="BK129" s="600">
        <f>MAX((AdjBaseCC!AK$7+AdjBaseCC!AK$9)*IniBaseCC!CO131-IniBaseCC!AF131,0)</f>
        <v>39171.093763031065</v>
      </c>
      <c r="BL129" s="600">
        <f>MAX((AdjBaseCC!AL$7+AdjBaseCC!AL$9)*IniBaseCC!CP131-IniBaseCC!AG131,0)</f>
        <v>0</v>
      </c>
      <c r="BM129" s="600">
        <f>MAX((AdjBaseCC!AM$7+AdjBaseCC!AM$9)*IniBaseCC!CQ131-IniBaseCC!AH131,0)</f>
        <v>0</v>
      </c>
      <c r="BN129" s="603">
        <f>MAX((AdjBaseCC!AN$7+AdjBaseCC!AN$9)*IniBaseCC!CR131-IniBaseCC!AI131,0)</f>
        <v>0</v>
      </c>
      <c r="BO129" s="600">
        <f>MAX((AdjBaseCC!AO$7+AdjBaseCC!AO$9)*IniBaseCC!CS131-IniBaseCC!AJ131,0)</f>
        <v>0</v>
      </c>
      <c r="BP129" s="600">
        <f>MAX((AdjBaseCC!AP$7+AdjBaseCC!AP$9)*IniBaseCC!CT131-IniBaseCC!AK131,0)</f>
        <v>0</v>
      </c>
      <c r="BQ129" s="600">
        <f>MAX((AdjBaseCC!AQ$7+AdjBaseCC!AQ$9)*IniBaseCC!CU131-IniBaseCC!AL131,0)</f>
        <v>0</v>
      </c>
      <c r="BR129" s="603">
        <f>IFERROR(BF129/SUM(BF$5:BF$182)*BR$4/IniBaseCC!CK131,0)</f>
        <v>0</v>
      </c>
      <c r="BS129" s="600">
        <f>IFERROR(BG129/SUM(BG$5:BG$182)*BS$4/IniBaseCC!CL131,0)</f>
        <v>0</v>
      </c>
      <c r="BT129" s="600">
        <f>IFERROR(BH129/SUM(BH$5:BH$182)*BT$4/IniBaseCC!CM131,0)</f>
        <v>0</v>
      </c>
      <c r="BU129" s="600">
        <f>IFERROR(BI129/SUM(BI$5:BI$182)*BU$4/IniBaseCC!CN131,0)</f>
        <v>0</v>
      </c>
      <c r="BV129" s="600">
        <f>IFERROR(BJ129/SUM(BJ$5:BJ$182)*BV$4/IniBaseCC!CO131,0)</f>
        <v>0</v>
      </c>
      <c r="BW129" s="600">
        <f>IFERROR(BK129/SUM(BK$5:BK$182)*BW$4/IniBaseCC!CP131,0)</f>
        <v>204.97421293788477</v>
      </c>
      <c r="BX129" s="600">
        <f>IFERROR(BL129/SUM(BL$5:BL$182)*BX$4/IniBaseCC!CQ131,0)</f>
        <v>0</v>
      </c>
      <c r="BY129" s="603">
        <f>IFERROR(BM129/SUM(BM$5:BM$182)*BY$4/IniBaseCC!CR131,0)</f>
        <v>0</v>
      </c>
      <c r="BZ129" s="600">
        <f>IFERROR(BN129/SUM(BN$5:BN$182)*BZ$4/IniBaseCC!CS131,0)</f>
        <v>0</v>
      </c>
      <c r="CA129" s="600">
        <f>IFERROR(BO129/SUM(BO$5:BO$182)*CA$4/IniBaseCC!CT131,0)</f>
        <v>0</v>
      </c>
      <c r="CB129" s="600">
        <f>IFERROR(BP129/SUM(BP$5:BP$182)*CB$4/IniBaseCC!CU131,0)</f>
        <v>0</v>
      </c>
      <c r="CC129" s="603">
        <f>(IniBaseCC!CW131+AT129)*P129</f>
        <v>18509.254773870391</v>
      </c>
      <c r="CD129" s="600">
        <f>((IniBaseCC!CX131+AU129)-(BR129/Q129))*Q129</f>
        <v>23628.487950116105</v>
      </c>
      <c r="CE129" s="600">
        <f>((IniBaseCC!CY131+AV129)-(BS129/R129))*R129</f>
        <v>26956.411142219891</v>
      </c>
      <c r="CF129" s="600">
        <f>((IniBaseCC!CZ131+AW129)-(BT129/S129))*S129</f>
        <v>35479.316051271257</v>
      </c>
      <c r="CG129" s="600">
        <f>((IniBaseCC!DA131+AX129)-(BU129/T129))*T129</f>
        <v>34438.078587987016</v>
      </c>
      <c r="CH129" s="600">
        <f>((IniBaseCC!DB131+AY129)-(BV129/U129))*U129</f>
        <v>27280.237453305472</v>
      </c>
      <c r="CI129" s="600">
        <f>((IniBaseCC!DC131+AZ129)-(BW129/V129))*V129</f>
        <v>21644.049395277147</v>
      </c>
      <c r="CJ129" s="601">
        <f>((IniBaseCC!DD131+BA129)-(BX129/W129))*W129</f>
        <v>25759.024784035588</v>
      </c>
      <c r="CK129" s="600">
        <f>((IniBaseCC!DE131+BB129)-(BY129/Y129))*Y129</f>
        <v>33015.611355646834</v>
      </c>
      <c r="CL129" s="600">
        <f>((IniBaseCC!DF131+BC129)-(BZ129/Z129))*Z129</f>
        <v>33901.709378604042</v>
      </c>
      <c r="CM129" s="600">
        <f>((IniBaseCC!DG131+BD129)-(CA129/AA129))*AA129</f>
        <v>34171.774388409838</v>
      </c>
      <c r="CN129" s="601">
        <f>((IniBaseCC!DH131+BE129)-(CB129/AB129))*AB129</f>
        <v>35254.166013026595</v>
      </c>
      <c r="CO129" s="600">
        <f>CC129*IniBaseCC!CJ131</f>
        <v>758879.44572868606</v>
      </c>
      <c r="CP129" s="600">
        <f>IniBaseCC!CJ131*CD129</f>
        <v>968768.00595476036</v>
      </c>
      <c r="CQ129" s="600">
        <f>IniBaseCC!CK131*CE129</f>
        <v>1186082.0902576752</v>
      </c>
      <c r="CR129" s="600">
        <f>IniBaseCC!CL131*CF129</f>
        <v>1454651.9581021215</v>
      </c>
      <c r="CS129" s="600">
        <f>IniBaseCC!CM131*CG129</f>
        <v>1377523.1435194807</v>
      </c>
      <c r="CT129" s="600">
        <f>IniBaseCC!CN131*CH129</f>
        <v>1227610.6853987463</v>
      </c>
      <c r="CU129" s="600">
        <f>IniBaseCC!CO131*CI129</f>
        <v>1298642.9637166287</v>
      </c>
      <c r="CV129" s="601">
        <f>IniBaseCC!CP131*CJ129</f>
        <v>1313710.263985815</v>
      </c>
      <c r="CW129" s="600">
        <f>IniBaseCC!CQ131*CK129</f>
        <v>1683796.1791379885</v>
      </c>
      <c r="CX129" s="600">
        <f>IniBaseCC!CR131*CL129</f>
        <v>1760918.9250535434</v>
      </c>
      <c r="CY129" s="600">
        <f>IniBaseCC!CS131*CM129</f>
        <v>1807132.7314092661</v>
      </c>
      <c r="CZ129" s="600">
        <f>IniBaseCC!CT131*CN129</f>
        <v>1897579.3108995343</v>
      </c>
      <c r="DA129" s="603">
        <f t="shared" si="27"/>
        <v>18509.254773870391</v>
      </c>
      <c r="DB129" s="600">
        <f t="shared" si="28"/>
        <v>23628.487950116105</v>
      </c>
      <c r="DC129" s="600">
        <f>IF(IniBaseCC!EI131&gt;IniBaseCC!EJ131,MIN((AdjBaseCC!DB129-(AdjBaseCC!$DG$1*(IniBaseCC!EI131-IniBaseCC!EJ131))),AdjBaseCC!CE129),MAX((AdjBaseCC!DB129-(AdjBaseCC!$DG$1*(IniBaseCC!EI131-IniBaseCC!EJ131))),AdjBaseCC!CE129))</f>
        <v>26956.411142219891</v>
      </c>
      <c r="DD129" s="600">
        <f>IF(IniBaseCC!EJ131&gt;IniBaseCC!EK131,MIN((AdjBaseCC!DC129-(AdjBaseCC!$DG$1*(IniBaseCC!EJ131-IniBaseCC!EK131))),AdjBaseCC!CF129),MAX((AdjBaseCC!DC129-(AdjBaseCC!$DG$1*(IniBaseCC!EJ131-IniBaseCC!EK131))),AdjBaseCC!CF129))</f>
        <v>35479.316051271257</v>
      </c>
      <c r="DE129" s="600">
        <f>IF(IniBaseCC!EK131&gt;IniBaseCC!EL131,MIN((AdjBaseCC!DD129-(AdjBaseCC!$DG$1*(IniBaseCC!EK131-IniBaseCC!EL131))),AdjBaseCC!CG129),MAX((AdjBaseCC!DD129-(AdjBaseCC!$DG$1*(IniBaseCC!EK131-IniBaseCC!EL131))),AdjBaseCC!CG129))</f>
        <v>34438.078587987016</v>
      </c>
      <c r="DF129" s="600">
        <f>IF(IniBaseCC!EL131&gt;IniBaseCC!EM131,MIN((AdjBaseCC!DE129-(AdjBaseCC!$DG$1*(IniBaseCC!EL131-IniBaseCC!EM131))),AdjBaseCC!CH129),MAX((AdjBaseCC!DE129-(AdjBaseCC!$DG$1*(IniBaseCC!EL131-IniBaseCC!EM131))),AdjBaseCC!CH129))</f>
        <v>27280.237453305472</v>
      </c>
      <c r="DG129" s="600">
        <f>IF(IniBaseCC!EM131&gt;IniBaseCC!EN131,MIN((AdjBaseCC!DF129-(AdjBaseCC!$DG$1*(IniBaseCC!EM131-IniBaseCC!EN131))),AdjBaseCC!CI129),MAX((AdjBaseCC!DF129-(AdjBaseCC!$DG$1*(IniBaseCC!EM131-IniBaseCC!EN131))),AdjBaseCC!CI129))</f>
        <v>21644.049395277147</v>
      </c>
      <c r="DH129" s="600">
        <f>IF(IniBaseCC!EN131&gt;IniBaseCC!EO131,MIN((AdjBaseCC!DG129-(AdjBaseCC!$DG$1*(IniBaseCC!EN131-IniBaseCC!EO131))),AdjBaseCC!CJ129),MAX((AdjBaseCC!DG129-(AdjBaseCC!$DG$1*(IniBaseCC!EN131-IniBaseCC!EO131))),AdjBaseCC!CJ129))</f>
        <v>25759.024784035588</v>
      </c>
      <c r="DI129" s="603">
        <f>IF(IniBaseCC!EO131&gt;IniBaseCC!EP131,MIN((AdjBaseCC!DH129-(AdjBaseCC!$DG$1*(IniBaseCC!EO131-IniBaseCC!EP131))),AdjBaseCC!CK129),MAX((AdjBaseCC!DH129-(AdjBaseCC!$DG$1*(IniBaseCC!EO131-IniBaseCC!EP131))),AdjBaseCC!CK129))</f>
        <v>33015.611355646834</v>
      </c>
      <c r="DJ129" s="600">
        <f>IF(IniBaseCC!EP131&gt;IniBaseCC!EQ131,MIN((AdjBaseCC!DI129-(AdjBaseCC!$DG$1*(IniBaseCC!EP131-IniBaseCC!EQ131))),AdjBaseCC!CL129),MAX((AdjBaseCC!DI129-(AdjBaseCC!$DG$1*(IniBaseCC!EP131-IniBaseCC!EQ131))),AdjBaseCC!CL129))</f>
        <v>33901.709378604042</v>
      </c>
      <c r="DK129" s="600">
        <f>IF(IniBaseCC!EQ131&gt;IniBaseCC!ER131,MIN((AdjBaseCC!DJ129-(AdjBaseCC!$DG$1*(IniBaseCC!EQ131-IniBaseCC!ER131))),AdjBaseCC!CM129),MAX((AdjBaseCC!DJ129-(AdjBaseCC!$DG$1*(IniBaseCC!EQ131-IniBaseCC!ER131))),AdjBaseCC!CM129))</f>
        <v>34171.774388409838</v>
      </c>
      <c r="DL129" s="600">
        <f>IF(IniBaseCC!ER131&gt;IniBaseCC!ES131,MIN((AdjBaseCC!DK129-(AdjBaseCC!$DG$1*(IniBaseCC!ER131-IniBaseCC!ES131))),AdjBaseCC!CN129),MAX((AdjBaseCC!DK129-(AdjBaseCC!$DG$1*(IniBaseCC!ER131-IniBaseCC!ES131))),AdjBaseCC!CN129))</f>
        <v>35254.166013026595</v>
      </c>
      <c r="DM129" s="603">
        <f>DA129*IniBaseCC!CJ131</f>
        <v>758879.44572868606</v>
      </c>
      <c r="DN129" s="600">
        <f>DB129*IniBaseCC!CJ131</f>
        <v>968768.00595476036</v>
      </c>
      <c r="DO129" s="600">
        <f>DC129*IniBaseCC!CK131</f>
        <v>1186082.0902576752</v>
      </c>
      <c r="DP129" s="600">
        <f>DD129*IniBaseCC!CL131</f>
        <v>1454651.9581021215</v>
      </c>
      <c r="DQ129" s="600">
        <f>DE129*IniBaseCC!CM131</f>
        <v>1377523.1435194807</v>
      </c>
      <c r="DR129" s="600">
        <f>DF129*IniBaseCC!CN131</f>
        <v>1227610.6853987463</v>
      </c>
      <c r="DS129" s="600">
        <f>DG129*IniBaseCC!CO131</f>
        <v>1298642.9637166287</v>
      </c>
      <c r="DT129" s="600">
        <f>DH129*IniBaseCC!CP131</f>
        <v>1313710.263985815</v>
      </c>
      <c r="DU129" s="603">
        <f>DI129*IniBaseCC!CQ131</f>
        <v>1683796.1791379885</v>
      </c>
      <c r="DV129" s="600">
        <f>DJ129*IniBaseCC!CR131</f>
        <v>1760918.9250535434</v>
      </c>
      <c r="DW129" s="600">
        <f>DK129*IniBaseCC!CS131</f>
        <v>1807132.7314092661</v>
      </c>
      <c r="DX129" s="601">
        <f>DL129*IniBaseCC!CT131</f>
        <v>1897579.3108995343</v>
      </c>
      <c r="DZ129" s="112" t="s">
        <v>124</v>
      </c>
      <c r="EA129" s="89">
        <f t="shared" si="29"/>
        <v>0.78963463190739558</v>
      </c>
      <c r="EB129" s="7">
        <f>IFERROR(AdjBaseCC!CO129/IniBaseCC!AA131,"")</f>
        <v>0.5902401591402483</v>
      </c>
      <c r="EC129" s="7">
        <f>IFERROR(AdjBaseCC!CP129/IniBaseCC!AB131,"")</f>
        <v>0.67484899751852467</v>
      </c>
      <c r="ED129" s="7">
        <f>IFERROR(AdjBaseCC!CQ129/IniBaseCC!AC131,"")</f>
        <v>0.6814249242111875</v>
      </c>
      <c r="EE129" s="7">
        <f>IFERROR(AdjBaseCC!CR129/IniBaseCC!AD131,"")</f>
        <v>0.87748572348190101</v>
      </c>
      <c r="EF129" s="7">
        <f>IFERROR(AdjBaseCC!CS129/IniBaseCC!AE131,"")</f>
        <v>0.9402727895561378</v>
      </c>
      <c r="EG129" s="7">
        <f>IFERROR(AdjBaseCC!CT129/IniBaseCC!AF131,"")</f>
        <v>0.7741407247692268</v>
      </c>
      <c r="EH129" s="10">
        <f t="shared" si="30"/>
        <v>0.81946929132984203</v>
      </c>
      <c r="EI129" s="7">
        <f>IFERROR(CU129/IniBaseCC!AG131,"")</f>
        <v>0.8218328200264835</v>
      </c>
      <c r="EJ129" s="7">
        <f>IFERROR(CW129/IniBaseCC!AI131,"")</f>
        <v>0.80680616642226177</v>
      </c>
      <c r="EK129" s="7">
        <f>IFERROR(CX129/IniBaseCC!AJ131,"")</f>
        <v>0.81892104698873847</v>
      </c>
      <c r="EL129" s="7">
        <f>IFERROR(CY129/IniBaseCC!AK131,"")</f>
        <v>0.81637979037135844</v>
      </c>
      <c r="EM129" s="19">
        <f>IFERROR(CZ129/IniBaseCC!AL131,"")</f>
        <v>0.83340663284036731</v>
      </c>
      <c r="EO129" s="107"/>
      <c r="EP129" s="107"/>
      <c r="EQ129" s="107"/>
      <c r="ER129" s="107"/>
      <c r="ES129" s="107"/>
    </row>
    <row r="130" spans="1:164" x14ac:dyDescent="0.25">
      <c r="A130" s="107">
        <v>134</v>
      </c>
      <c r="B130" s="112" t="s">
        <v>125</v>
      </c>
      <c r="C130" s="157">
        <v>301.06818900000002</v>
      </c>
      <c r="D130" s="158">
        <v>270.69465550000001</v>
      </c>
      <c r="E130" s="158">
        <v>277.16697490000001</v>
      </c>
      <c r="F130" s="158">
        <v>266.20886780000001</v>
      </c>
      <c r="G130" s="158">
        <v>269.46664659999999</v>
      </c>
      <c r="H130" s="158">
        <v>270.00923829999999</v>
      </c>
      <c r="I130" s="158">
        <v>276.80434389999999</v>
      </c>
      <c r="J130" s="158">
        <v>285.94277919372996</v>
      </c>
      <c r="K130" s="158">
        <v>266.98575597706554</v>
      </c>
      <c r="L130" s="157">
        <f t="shared" si="31"/>
        <v>268.74608464309813</v>
      </c>
      <c r="M130" s="158">
        <f t="shared" si="31"/>
        <v>267.28758043458856</v>
      </c>
      <c r="N130" s="159">
        <f t="shared" si="31"/>
        <v>265.82907622607945</v>
      </c>
      <c r="O130" s="158"/>
      <c r="P130" s="564">
        <f>INDEX(EquitySolution!$V$13:$BT$173,ROW(126:126),(1+EquitySolution!$CB$12))</f>
        <v>0.80928367460971817</v>
      </c>
      <c r="Q130" s="69">
        <f>INDEX(EquitySolution!$V$13:$BT$173,ROW(126:126),(1+EquitySolution!$CB$12))</f>
        <v>0.80928367460971817</v>
      </c>
      <c r="R130" s="69">
        <f>INDEX(EquitySolution!$V$13:$BT$173,ROW(126:126),(1+EquitySolution!$CB$12)+2)</f>
        <v>0.84932999325158121</v>
      </c>
      <c r="S130" s="69">
        <f>INDEX(EquitySolution!$V$13:$BT$173,ROW(126:126),(1+EquitySolution!$CB$12)+3)</f>
        <v>0.8645304716303126</v>
      </c>
      <c r="T130" s="69">
        <f>INDEX(EquitySolution!$V$13:$BT$173,ROW(126:126),(1+EquitySolution!$CB$12)+4)</f>
        <v>0.86129139010889721</v>
      </c>
      <c r="U130" s="69">
        <f>INDEX(EquitySolution!$V$13:$BT$173,ROW(126:126),(1+EquitySolution!$CB$12)+5)</f>
        <v>0.86677539051488794</v>
      </c>
      <c r="V130" s="2">
        <f>INDEX(EquitySolution!$V$13:$BT$173,ROW(126:126),(1+EquitySolution!$CB$12)+6)</f>
        <v>0.86514503044459556</v>
      </c>
      <c r="W130" s="2">
        <f>INDEX(EquitySolution!$V$13:$BT$173,ROW(126:126),(1+EquitySolution!$CB$12)+6)</f>
        <v>0.86514503044459556</v>
      </c>
      <c r="X130" s="2">
        <f>INDEX(EquitySolution!$V$13:$BT$173,ROW(126:126),(1+EquitySolution!$CB$12)+6)</f>
        <v>0.86514503044459556</v>
      </c>
      <c r="Y130" s="350">
        <f>INDEX(EquitySolution!$V$13:$BT$173,ROW(126:126),(1+EquitySolution!$CB$12)+7)</f>
        <v>0.86487348965055755</v>
      </c>
      <c r="Z130" s="2">
        <f>INDEX(EquitySolution!$V$13:$BT$173,ROW(126:126),(1+EquitySolution!$CB$12)+8)</f>
        <v>0.86147286931265721</v>
      </c>
      <c r="AA130" s="2">
        <f>INDEX(EquitySolution!$V$13:$BT$173,ROW(126:126),(1+EquitySolution!$CB$12)+9)</f>
        <v>0.8677695627818437</v>
      </c>
      <c r="AB130" s="3">
        <f>INDEX(EquitySolution!$V$13:$BT$173,ROW(126:126),(1+EquitySolution!$CB$12)+10)</f>
        <v>0.86638659571305243</v>
      </c>
      <c r="AS130" s="112" t="s">
        <v>125</v>
      </c>
      <c r="AT130" s="600">
        <v>0</v>
      </c>
      <c r="AU130" s="600">
        <f>MAX(-(AdjBaseCC!$BU$1),(IniBaseCC!DW132-AF$9+IniBaseCC!DK132-AdjBaseCC!AF$7))</f>
        <v>10990.316195272717</v>
      </c>
      <c r="AV130" s="600">
        <f>MAX(-(AdjBaseCC!$BU$1),(IniBaseCC!DX132-AG$9+IniBaseCC!DL132-AdjBaseCC!AG$7))</f>
        <v>5652.8457785334722</v>
      </c>
      <c r="AW130" s="600">
        <f>MAX(-(AdjBaseCC!$BU$1),(IniBaseCC!DY132-AH$9+IniBaseCC!DM132-AdjBaseCC!AH$7))</f>
        <v>7327.202827466821</v>
      </c>
      <c r="AX130" s="600">
        <f>MAX(-(AdjBaseCC!$BU$1),(IniBaseCC!DZ132-AI$9+IniBaseCC!DN132-AdjBaseCC!AI$7))</f>
        <v>4426.0531373716403</v>
      </c>
      <c r="AY130" s="600">
        <f>MAX(-(AdjBaseCC!$BU$1),(IniBaseCC!EA132-AJ$9+IniBaseCC!DO132-AdjBaseCC!AJ$7))</f>
        <v>2794.1072633194722</v>
      </c>
      <c r="AZ130" s="600">
        <f>MAX(-(AdjBaseCC!$BU$1),(IniBaseCC!EB132-AK$9+IniBaseCC!DP132-AdjBaseCC!AK$7))</f>
        <v>77.977266111646713</v>
      </c>
      <c r="BA130" s="601">
        <f>MAX(-(AdjBaseCC!$BU$1),(IniBaseCC!EC132-AL$9+IniBaseCC!DQ132-AdjBaseCC!AL$7))</f>
        <v>1723.9074524161888</v>
      </c>
      <c r="BB130" s="600">
        <f>MAX(-(AdjBaseCC!$BU$1),(IniBaseCC!ED132-AM$9+IniBaseCC!DR132-AdjBaseCC!AM$7))</f>
        <v>-1279.2628412286399</v>
      </c>
      <c r="BC130" s="600">
        <f>MAX(-(AdjBaseCC!$BU$1),(IniBaseCC!EE132-AN$9+IniBaseCC!DS132-AdjBaseCC!AN$7))</f>
        <v>-1275.9535107961071</v>
      </c>
      <c r="BD130" s="600">
        <f>MAX(-(AdjBaseCC!$BU$1),(IniBaseCC!EF132-AO$9+IniBaseCC!DT132-AdjBaseCC!AO$7))</f>
        <v>-1272.7620626868593</v>
      </c>
      <c r="BE130" s="601">
        <f>MAX(-(AdjBaseCC!$BU$1),(IniBaseCC!EG132-AP$9+IniBaseCC!DU132-AdjBaseCC!AP$7))</f>
        <v>-1269.6823084560056</v>
      </c>
      <c r="BF130" s="600">
        <f>MAX((AdjBaseCC!AF$7+AdjBaseCC!AF$9)*IniBaseCC!CJ132-IniBaseCC!AA132,0)</f>
        <v>0</v>
      </c>
      <c r="BG130" s="600">
        <f>MAX((AdjBaseCC!AG$7+AdjBaseCC!AG$9)*IniBaseCC!CK132-IniBaseCC!AB132,0)</f>
        <v>0</v>
      </c>
      <c r="BH130" s="600">
        <f>MAX((AdjBaseCC!AH$7+AdjBaseCC!AH$9)*IniBaseCC!CL132-IniBaseCC!AC132,0)</f>
        <v>0</v>
      </c>
      <c r="BI130" s="600">
        <f>MAX((AdjBaseCC!AI$7+AdjBaseCC!AI$9)*IniBaseCC!CM132-IniBaseCC!AD132,0)</f>
        <v>0</v>
      </c>
      <c r="BJ130" s="600">
        <f>MAX((AdjBaseCC!AJ$7+AdjBaseCC!AJ$9)*IniBaseCC!CN132-IniBaseCC!AE132,0)</f>
        <v>0</v>
      </c>
      <c r="BK130" s="600">
        <f>MAX((AdjBaseCC!AK$7+AdjBaseCC!AK$9)*IniBaseCC!CO132-IniBaseCC!AF132,0)</f>
        <v>0</v>
      </c>
      <c r="BL130" s="600">
        <f>MAX((AdjBaseCC!AL$7+AdjBaseCC!AL$9)*IniBaseCC!CP132-IniBaseCC!AG132,0)</f>
        <v>0</v>
      </c>
      <c r="BM130" s="600">
        <f>MAX((AdjBaseCC!AM$7+AdjBaseCC!AM$9)*IniBaseCC!CQ132-IniBaseCC!AH132,0)</f>
        <v>269924.45949924272</v>
      </c>
      <c r="BN130" s="603">
        <f>MAX((AdjBaseCC!AN$7+AdjBaseCC!AN$9)*IniBaseCC!CR132-IniBaseCC!AI132,0)</f>
        <v>274198.38643612154</v>
      </c>
      <c r="BO130" s="600">
        <f>MAX((AdjBaseCC!AO$7+AdjBaseCC!AO$9)*IniBaseCC!CS132-IniBaseCC!AJ132,0)</f>
        <v>278472.31337299664</v>
      </c>
      <c r="BP130" s="600">
        <f>MAX((AdjBaseCC!AP$7+AdjBaseCC!AP$9)*IniBaseCC!CT132-IniBaseCC!AK132,0)</f>
        <v>282746.24030987173</v>
      </c>
      <c r="BQ130" s="600">
        <f>MAX((AdjBaseCC!AQ$7+AdjBaseCC!AQ$9)*IniBaseCC!CU132-IniBaseCC!AL132,0)</f>
        <v>287020.16724674217</v>
      </c>
      <c r="BR130" s="603">
        <f>IFERROR(BF130/SUM(BF$5:BF$182)*BR$4/IniBaseCC!CK132,0)</f>
        <v>0</v>
      </c>
      <c r="BS130" s="600">
        <f>IFERROR(BG130/SUM(BG$5:BG$182)*BS$4/IniBaseCC!CL132,0)</f>
        <v>0</v>
      </c>
      <c r="BT130" s="600">
        <f>IFERROR(BH130/SUM(BH$5:BH$182)*BT$4/IniBaseCC!CM132,0)</f>
        <v>0</v>
      </c>
      <c r="BU130" s="600">
        <f>IFERROR(BI130/SUM(BI$5:BI$182)*BU$4/IniBaseCC!CN132,0)</f>
        <v>0</v>
      </c>
      <c r="BV130" s="600">
        <f>IFERROR(BJ130/SUM(BJ$5:BJ$182)*BV$4/IniBaseCC!CO132,0)</f>
        <v>0</v>
      </c>
      <c r="BW130" s="600">
        <f>IFERROR(BK130/SUM(BK$5:BK$182)*BW$4/IniBaseCC!CP132,0)</f>
        <v>0</v>
      </c>
      <c r="BX130" s="600">
        <f>IFERROR(BL130/SUM(BL$5:BL$182)*BX$4/IniBaseCC!CQ132,0)</f>
        <v>0</v>
      </c>
      <c r="BY130" s="603">
        <f>IFERROR(BM130/SUM(BM$5:BM$182)*BY$4/IniBaseCC!CR132,0)</f>
        <v>45.083789466446966</v>
      </c>
      <c r="BZ130" s="600">
        <f>IFERROR(BN130/SUM(BN$5:BN$182)*BZ$4/IniBaseCC!CS132,0)</f>
        <v>396.67411809513271</v>
      </c>
      <c r="CA130" s="600">
        <f>IFERROR(BO130/SUM(BO$5:BO$182)*CA$4/IniBaseCC!CT132,0)</f>
        <v>375.7905147428624</v>
      </c>
      <c r="CB130" s="600">
        <f>IFERROR(BP130/SUM(BP$5:BP$182)*CB$4/IniBaseCC!CU132,0)</f>
        <v>306.66771406359118</v>
      </c>
      <c r="CC130" s="603">
        <f>(IniBaseCC!CW132+AT130)*P130</f>
        <v>19376.38446244322</v>
      </c>
      <c r="CD130" s="600">
        <f>((IniBaseCC!CX132+AU130)-(BR130/Q130))*Q130</f>
        <v>28270.667938076222</v>
      </c>
      <c r="CE130" s="600">
        <f>((IniBaseCC!CY132+AV130)-(BS130/R130))*R130</f>
        <v>26062.223590075781</v>
      </c>
      <c r="CF130" s="600">
        <f>((IniBaseCC!CZ132+AW130)-(BT130/S130))*S130</f>
        <v>28074.319995284281</v>
      </c>
      <c r="CG130" s="600">
        <f>((IniBaseCC!DA132+AX130)-(BU130/T130))*T130</f>
        <v>25544.589723031495</v>
      </c>
      <c r="CH130" s="600">
        <f>((IniBaseCC!DB132+AY130)-(BV130/U130))*U130</f>
        <v>24999.734630990242</v>
      </c>
      <c r="CI130" s="600">
        <f>((IniBaseCC!DC132+AZ130)-(BW130/V130))*V130</f>
        <v>22975.946305429843</v>
      </c>
      <c r="CJ130" s="601">
        <f>((IniBaseCC!DD132+BA130)-(BX130/W130))*W130</f>
        <v>24791.11839935364</v>
      </c>
      <c r="CK130" s="600">
        <f>((IniBaseCC!DE132+BB130)-(BY130/Y130))*Y130</f>
        <v>22330.687632305046</v>
      </c>
      <c r="CL130" s="600">
        <f>((IniBaseCC!DF132+BC130)-(BZ130/Z130))*Z130</f>
        <v>22215.593499267878</v>
      </c>
      <c r="CM130" s="600">
        <f>((IniBaseCC!DG132+BD130)-(CA130/AA130))*AA130</f>
        <v>22716.960183651991</v>
      </c>
      <c r="CN130" s="601">
        <f>((IniBaseCC!DH132+BE130)-(CB130/AB130))*AB130</f>
        <v>23052.968802689353</v>
      </c>
      <c r="CO130" s="600">
        <f>CC130*IniBaseCC!CJ132</f>
        <v>3080845.1295284722</v>
      </c>
      <c r="CP130" s="600">
        <f>IniBaseCC!CJ132*CD130</f>
        <v>4495036.2021541195</v>
      </c>
      <c r="CQ130" s="600">
        <f>IniBaseCC!CK132*CE130</f>
        <v>4456640.2339029582</v>
      </c>
      <c r="CR130" s="600">
        <f>IniBaseCC!CL132*CF130</f>
        <v>4716485.7592077591</v>
      </c>
      <c r="CS130" s="600">
        <f>IniBaseCC!CM132*CG130</f>
        <v>4674659.9193147635</v>
      </c>
      <c r="CT130" s="600">
        <f>IniBaseCC!CN132*CH130</f>
        <v>4549951.7028402239</v>
      </c>
      <c r="CU130" s="600">
        <f>IniBaseCC!CO132*CI130</f>
        <v>4250550.0665045213</v>
      </c>
      <c r="CV130" s="601">
        <f>IniBaseCC!CP132*CJ130</f>
        <v>4635939.1406791303</v>
      </c>
      <c r="CW130" s="600">
        <f>IniBaseCC!CQ132*CK130</f>
        <v>4711775.0904163644</v>
      </c>
      <c r="CX130" s="600">
        <f>IniBaseCC!CR132*CL130</f>
        <v>4774060.9980526567</v>
      </c>
      <c r="CY130" s="600">
        <f>IniBaseCC!CS132*CM130</f>
        <v>4970327.6367220189</v>
      </c>
      <c r="CZ130" s="600">
        <f>IniBaseCC!CT132*CN130</f>
        <v>5133678.0968993297</v>
      </c>
      <c r="DA130" s="603">
        <f t="shared" si="27"/>
        <v>19376.38446244322</v>
      </c>
      <c r="DB130" s="600">
        <f t="shared" si="28"/>
        <v>28270.667938076222</v>
      </c>
      <c r="DC130" s="600">
        <f>IF(IniBaseCC!EI132&gt;IniBaseCC!EJ132,MIN((AdjBaseCC!DB130-(AdjBaseCC!$DG$1*(IniBaseCC!EI132-IniBaseCC!EJ132))),AdjBaseCC!CE130),MAX((AdjBaseCC!DB130-(AdjBaseCC!$DG$1*(IniBaseCC!EI132-IniBaseCC!EJ132))),AdjBaseCC!CE130))</f>
        <v>26062.223590075781</v>
      </c>
      <c r="DD130" s="600">
        <f>IF(IniBaseCC!EJ132&gt;IniBaseCC!EK132,MIN((AdjBaseCC!DC130-(AdjBaseCC!$DG$1*(IniBaseCC!EJ132-IniBaseCC!EK132))),AdjBaseCC!CF130),MAX((AdjBaseCC!DC130-(AdjBaseCC!$DG$1*(IniBaseCC!EJ132-IniBaseCC!EK132))),AdjBaseCC!CF130))</f>
        <v>28074.319995284281</v>
      </c>
      <c r="DE130" s="600">
        <f>IF(IniBaseCC!EK132&gt;IniBaseCC!EL132,MIN((AdjBaseCC!DD130-(AdjBaseCC!$DG$1*(IniBaseCC!EK132-IniBaseCC!EL132))),AdjBaseCC!CG130),MAX((AdjBaseCC!DD130-(AdjBaseCC!$DG$1*(IniBaseCC!EK132-IniBaseCC!EL132))),AdjBaseCC!CG130))</f>
        <v>25544.589723031495</v>
      </c>
      <c r="DF130" s="600">
        <f>IF(IniBaseCC!EL132&gt;IniBaseCC!EM132,MIN((AdjBaseCC!DE130-(AdjBaseCC!$DG$1*(IniBaseCC!EL132-IniBaseCC!EM132))),AdjBaseCC!CH130),MAX((AdjBaseCC!DE130-(AdjBaseCC!$DG$1*(IniBaseCC!EL132-IniBaseCC!EM132))),AdjBaseCC!CH130))</f>
        <v>24999.734630990242</v>
      </c>
      <c r="DG130" s="600">
        <f>IF(IniBaseCC!EM132&gt;IniBaseCC!EN132,MIN((AdjBaseCC!DF130-(AdjBaseCC!$DG$1*(IniBaseCC!EM132-IniBaseCC!EN132))),AdjBaseCC!CI130),MAX((AdjBaseCC!DF130-(AdjBaseCC!$DG$1*(IniBaseCC!EM132-IniBaseCC!EN132))),AdjBaseCC!CI130))</f>
        <v>22975.946305429843</v>
      </c>
      <c r="DH130" s="600">
        <f>IF(IniBaseCC!EN132&gt;IniBaseCC!EO132,MIN((AdjBaseCC!DG130-(AdjBaseCC!$DG$1*(IniBaseCC!EN132-IniBaseCC!EO132))),AdjBaseCC!CJ130),MAX((AdjBaseCC!DG130-(AdjBaseCC!$DG$1*(IniBaseCC!EN132-IniBaseCC!EO132))),AdjBaseCC!CJ130))</f>
        <v>24791.11839935364</v>
      </c>
      <c r="DI130" s="603">
        <f>IF(IniBaseCC!EO132&gt;IniBaseCC!EP132,MIN((AdjBaseCC!DH130-(AdjBaseCC!$DG$1*(IniBaseCC!EO132-IniBaseCC!EP132))),AdjBaseCC!CK130),MAX((AdjBaseCC!DH130-(AdjBaseCC!$DG$1*(IniBaseCC!EO132-IniBaseCC!EP132))),AdjBaseCC!CK130))</f>
        <v>22330.687632305046</v>
      </c>
      <c r="DJ130" s="600">
        <f>IF(IniBaseCC!EP132&gt;IniBaseCC!EQ132,MIN((AdjBaseCC!DI130-(AdjBaseCC!$DG$1*(IniBaseCC!EP132-IniBaseCC!EQ132))),AdjBaseCC!CL130),MAX((AdjBaseCC!DI130-(AdjBaseCC!$DG$1*(IniBaseCC!EP132-IniBaseCC!EQ132))),AdjBaseCC!CL130))</f>
        <v>22355.668725746371</v>
      </c>
      <c r="DK130" s="600">
        <f>IF(IniBaseCC!EQ132&gt;IniBaseCC!ER132,MIN((AdjBaseCC!DJ130-(AdjBaseCC!$DG$1*(IniBaseCC!EQ132-IniBaseCC!ER132))),AdjBaseCC!CM130),MAX((AdjBaseCC!DJ130-(AdjBaseCC!$DG$1*(IniBaseCC!EQ132-IniBaseCC!ER132))),AdjBaseCC!CM130))</f>
        <v>22716.960183651991</v>
      </c>
      <c r="DL130" s="600">
        <f>IF(IniBaseCC!ER132&gt;IniBaseCC!ES132,MIN((AdjBaseCC!DK130-(AdjBaseCC!$DG$1*(IniBaseCC!ER132-IniBaseCC!ES132))),AdjBaseCC!CN130),MAX((AdjBaseCC!DK130-(AdjBaseCC!$DG$1*(IniBaseCC!ER132-IniBaseCC!ES132))),AdjBaseCC!CN130))</f>
        <v>23052.968802689353</v>
      </c>
      <c r="DM130" s="603">
        <f>DA130*IniBaseCC!CJ132</f>
        <v>3080845.1295284722</v>
      </c>
      <c r="DN130" s="600">
        <f>DB130*IniBaseCC!CJ132</f>
        <v>4495036.2021541195</v>
      </c>
      <c r="DO130" s="600">
        <f>DC130*IniBaseCC!CK132</f>
        <v>4456640.2339029582</v>
      </c>
      <c r="DP130" s="600">
        <f>DD130*IniBaseCC!CL132</f>
        <v>4716485.7592077591</v>
      </c>
      <c r="DQ130" s="600">
        <f>DE130*IniBaseCC!CM132</f>
        <v>4674659.9193147635</v>
      </c>
      <c r="DR130" s="600">
        <f>DF130*IniBaseCC!CN132</f>
        <v>4549951.7028402239</v>
      </c>
      <c r="DS130" s="600">
        <f>DG130*IniBaseCC!CO132</f>
        <v>4250550.0665045213</v>
      </c>
      <c r="DT130" s="600">
        <f>DH130*IniBaseCC!CP132</f>
        <v>4635939.1406791303</v>
      </c>
      <c r="DU130" s="603">
        <f>DI130*IniBaseCC!CQ132</f>
        <v>4711775.0904163644</v>
      </c>
      <c r="DV130" s="600">
        <f>DJ130*IniBaseCC!CR132</f>
        <v>4804162.7225709055</v>
      </c>
      <c r="DW130" s="600">
        <f>DK130*IniBaseCC!CS132</f>
        <v>4970327.6367220189</v>
      </c>
      <c r="DX130" s="601">
        <f>DL130*IniBaseCC!CT132</f>
        <v>5133678.0968993297</v>
      </c>
      <c r="DZ130" s="112" t="s">
        <v>125</v>
      </c>
      <c r="EA130" s="89">
        <f t="shared" si="29"/>
        <v>0.85097527613312507</v>
      </c>
      <c r="EB130" s="7">
        <f>IFERROR(AdjBaseCC!CO130/IniBaseCC!AA132,"")</f>
        <v>0.54234282569508174</v>
      </c>
      <c r="EC130" s="7">
        <f>IFERROR(AdjBaseCC!CP130/IniBaseCC!AB132,"")</f>
        <v>0.83457147878267535</v>
      </c>
      <c r="ED130" s="7">
        <f>IFERROR(AdjBaseCC!CQ130/IniBaseCC!AC132,"")</f>
        <v>0.7972217582194453</v>
      </c>
      <c r="EE130" s="7">
        <f>IFERROR(AdjBaseCC!CR130/IniBaseCC!AD132,"")</f>
        <v>0.84796304139412615</v>
      </c>
      <c r="EF130" s="7">
        <f>IFERROR(AdjBaseCC!CS130/IniBaseCC!AE132,"")</f>
        <v>0.8695970690335002</v>
      </c>
      <c r="EG130" s="7">
        <f>IFERROR(AdjBaseCC!CT130/IniBaseCC!AF132,"")</f>
        <v>0.9055230332358789</v>
      </c>
      <c r="EH130" s="10">
        <f t="shared" si="30"/>
        <v>0.8095678139409157</v>
      </c>
      <c r="EI130" s="7">
        <f>IFERROR(CU130/IniBaseCC!AG132,"")</f>
        <v>0.77867064595829094</v>
      </c>
      <c r="EJ130" s="7">
        <f>IFERROR(CW130/IniBaseCC!AI132,"")</f>
        <v>0.82217649023969364</v>
      </c>
      <c r="EK130" s="7">
        <f>IFERROR(CX130/IniBaseCC!AJ132,"")</f>
        <v>0.80846992029495723</v>
      </c>
      <c r="EL130" s="7">
        <f>IFERROR(CY130/IniBaseCC!AK132,"")</f>
        <v>0.8175878671749166</v>
      </c>
      <c r="EM130" s="19">
        <f>IFERROR(CZ130/IniBaseCC!AL132,"")</f>
        <v>0.82093414603672066</v>
      </c>
      <c r="EO130" s="107"/>
      <c r="EP130" s="107"/>
      <c r="EQ130" s="107"/>
      <c r="ER130" s="107"/>
      <c r="ES130" s="107"/>
    </row>
    <row r="131" spans="1:164" x14ac:dyDescent="0.25">
      <c r="A131" s="107">
        <v>135</v>
      </c>
      <c r="B131" s="112" t="s">
        <v>126</v>
      </c>
      <c r="C131" s="157">
        <v>208.79716579999999</v>
      </c>
      <c r="D131" s="158">
        <v>271.34934559999999</v>
      </c>
      <c r="E131" s="158">
        <v>217.01071880000001</v>
      </c>
      <c r="F131" s="158">
        <v>199.08739800000001</v>
      </c>
      <c r="G131" s="158">
        <v>210.46690390000001</v>
      </c>
      <c r="H131" s="158">
        <v>207.32626719999999</v>
      </c>
      <c r="I131" s="158">
        <v>209.53671499999999</v>
      </c>
      <c r="J131" s="158">
        <v>218.14536878126304</v>
      </c>
      <c r="K131" s="158">
        <v>202.45735600773506</v>
      </c>
      <c r="L131" s="157">
        <f t="shared" si="31"/>
        <v>200.0463342300045</v>
      </c>
      <c r="M131" s="158">
        <f t="shared" si="31"/>
        <v>196.85166242958348</v>
      </c>
      <c r="N131" s="159">
        <f t="shared" si="31"/>
        <v>193.65699062916246</v>
      </c>
      <c r="O131" s="158"/>
      <c r="P131" s="564">
        <f>INDEX(EquitySolution!$V$13:$BT$173,ROW(127:127),(1+EquitySolution!$CB$12))</f>
        <v>0.86220962223359143</v>
      </c>
      <c r="Q131" s="69">
        <f>INDEX(EquitySolution!$V$13:$BT$173,ROW(127:127),(1+EquitySolution!$CB$12))</f>
        <v>0.86220962223359143</v>
      </c>
      <c r="R131" s="69">
        <f>INDEX(EquitySolution!$V$13:$BT$173,ROW(127:127),(1+EquitySolution!$CB$12)+2)</f>
        <v>0.65</v>
      </c>
      <c r="S131" s="69">
        <f>INDEX(EquitySolution!$V$13:$BT$173,ROW(127:127),(1+EquitySolution!$CB$12)+3)</f>
        <v>0.65</v>
      </c>
      <c r="T131" s="69">
        <f>INDEX(EquitySolution!$V$13:$BT$173,ROW(127:127),(1+EquitySolution!$CB$12)+4)</f>
        <v>0.65</v>
      </c>
      <c r="U131" s="69">
        <f>INDEX(EquitySolution!$V$13:$BT$173,ROW(127:127),(1+EquitySolution!$CB$12)+5)</f>
        <v>0.65</v>
      </c>
      <c r="V131" s="2">
        <f>INDEX(EquitySolution!$V$13:$BT$173,ROW(127:127),(1+EquitySolution!$CB$12)+6)</f>
        <v>0.65</v>
      </c>
      <c r="W131" s="2">
        <f>INDEX(EquitySolution!$V$13:$BT$173,ROW(127:127),(1+EquitySolution!$CB$12)+6)</f>
        <v>0.65</v>
      </c>
      <c r="X131" s="2">
        <f>INDEX(EquitySolution!$V$13:$BT$173,ROW(127:127),(1+EquitySolution!$CB$12)+6)</f>
        <v>0.65</v>
      </c>
      <c r="Y131" s="350">
        <f>INDEX(EquitySolution!$V$13:$BT$173,ROW(127:127),(1+EquitySolution!$CB$12)+7)</f>
        <v>0.65</v>
      </c>
      <c r="Z131" s="2">
        <f>INDEX(EquitySolution!$V$13:$BT$173,ROW(127:127),(1+EquitySolution!$CB$12)+8)</f>
        <v>0.65</v>
      </c>
      <c r="AA131" s="2">
        <f>INDEX(EquitySolution!$V$13:$BT$173,ROW(127:127),(1+EquitySolution!$CB$12)+9)</f>
        <v>0.65</v>
      </c>
      <c r="AB131" s="3">
        <f>INDEX(EquitySolution!$V$13:$BT$173,ROW(127:127),(1+EquitySolution!$CB$12)+10)</f>
        <v>0.65</v>
      </c>
      <c r="AS131" s="112" t="s">
        <v>126</v>
      </c>
      <c r="AT131" s="600">
        <v>0</v>
      </c>
      <c r="AU131" s="600">
        <f>MAX(-(AdjBaseCC!$BU$1),(IniBaseCC!DW133-AF$9+IniBaseCC!DK133-AdjBaseCC!AF$7))</f>
        <v>9270.4111836492084</v>
      </c>
      <c r="AV131" s="600">
        <f>MAX(-(AdjBaseCC!$BU$1),(IniBaseCC!DX133-AG$9+IniBaseCC!DL133-AdjBaseCC!AG$7))</f>
        <v>9276.231556011353</v>
      </c>
      <c r="AW131" s="600">
        <f>MAX(-(AdjBaseCC!$BU$1),(IniBaseCC!DY133-AH$9+IniBaseCC!DM133-AdjBaseCC!AH$7))</f>
        <v>8837.5713054800344</v>
      </c>
      <c r="AX131" s="600">
        <f>MAX(-(AdjBaseCC!$BU$1),(IniBaseCC!DZ133-AI$9+IniBaseCC!DN133-AdjBaseCC!AI$7))</f>
        <v>8429.7302693038982</v>
      </c>
      <c r="AY131" s="600">
        <f>MAX(-(AdjBaseCC!$BU$1),(IniBaseCC!EA133-AJ$9+IniBaseCC!DO133-AdjBaseCC!AJ$7))</f>
        <v>7259.8132956837326</v>
      </c>
      <c r="AZ131" s="600">
        <f>MAX(-(AdjBaseCC!$BU$1),(IniBaseCC!EB133-AK$9+IniBaseCC!DP133-AdjBaseCC!AK$7))</f>
        <v>7659.5115366307255</v>
      </c>
      <c r="BA131" s="601">
        <f>MAX(-(AdjBaseCC!$BU$1),(IniBaseCC!EC133-AL$9+IniBaseCC!DQ133-AdjBaseCC!AL$7))</f>
        <v>6684.5745526404435</v>
      </c>
      <c r="BB131" s="600">
        <f>MAX(-(AdjBaseCC!$BU$1),(IniBaseCC!ED133-AM$9+IniBaseCC!DR133-AdjBaseCC!AM$7))</f>
        <v>5045.8600891129408</v>
      </c>
      <c r="BC131" s="600">
        <f>MAX(-(AdjBaseCC!$BU$1),(IniBaseCC!EE133-AN$9+IniBaseCC!DS133-AdjBaseCC!AN$7))</f>
        <v>5102.8699176219498</v>
      </c>
      <c r="BD131" s="600">
        <f>MAX(-(AdjBaseCC!$BU$1),(IniBaseCC!EF133-AO$9+IniBaseCC!DT133-AdjBaseCC!AO$7))</f>
        <v>5157.8489875914638</v>
      </c>
      <c r="BE131" s="601">
        <f>MAX(-(AdjBaseCC!$BU$1),(IniBaseCC!EG133-AP$9+IniBaseCC!DU133-AdjBaseCC!AP$7))</f>
        <v>5210.9039073492249</v>
      </c>
      <c r="BF131" s="600">
        <f>MAX((AdjBaseCC!AF$7+AdjBaseCC!AF$9)*IniBaseCC!CJ133-IniBaseCC!AA133,0)</f>
        <v>0</v>
      </c>
      <c r="BG131" s="600">
        <f>MAX((AdjBaseCC!AG$7+AdjBaseCC!AG$9)*IniBaseCC!CK133-IniBaseCC!AB133,0)</f>
        <v>0</v>
      </c>
      <c r="BH131" s="600">
        <f>MAX((AdjBaseCC!AH$7+AdjBaseCC!AH$9)*IniBaseCC!CL133-IniBaseCC!AC133,0)</f>
        <v>0</v>
      </c>
      <c r="BI131" s="600">
        <f>MAX((AdjBaseCC!AI$7+AdjBaseCC!AI$9)*IniBaseCC!CM133-IniBaseCC!AD133,0)</f>
        <v>0</v>
      </c>
      <c r="BJ131" s="600">
        <f>MAX((AdjBaseCC!AJ$7+AdjBaseCC!AJ$9)*IniBaseCC!CN133-IniBaseCC!AE133,0)</f>
        <v>0</v>
      </c>
      <c r="BK131" s="600">
        <f>MAX((AdjBaseCC!AK$7+AdjBaseCC!AK$9)*IniBaseCC!CO133-IniBaseCC!AF133,0)</f>
        <v>0</v>
      </c>
      <c r="BL131" s="600">
        <f>MAX((AdjBaseCC!AL$7+AdjBaseCC!AL$9)*IniBaseCC!CP133-IniBaseCC!AG133,0)</f>
        <v>0</v>
      </c>
      <c r="BM131" s="600">
        <f>MAX((AdjBaseCC!AM$7+AdjBaseCC!AM$9)*IniBaseCC!CQ133-IniBaseCC!AH133,0)</f>
        <v>0</v>
      </c>
      <c r="BN131" s="603">
        <f>MAX((AdjBaseCC!AN$7+AdjBaseCC!AN$9)*IniBaseCC!CR133-IniBaseCC!AI133,0)</f>
        <v>0</v>
      </c>
      <c r="BO131" s="600">
        <f>MAX((AdjBaseCC!AO$7+AdjBaseCC!AO$9)*IniBaseCC!CS133-IniBaseCC!AJ133,0)</f>
        <v>0</v>
      </c>
      <c r="BP131" s="600">
        <f>MAX((AdjBaseCC!AP$7+AdjBaseCC!AP$9)*IniBaseCC!CT133-IniBaseCC!AK133,0)</f>
        <v>0</v>
      </c>
      <c r="BQ131" s="600">
        <f>MAX((AdjBaseCC!AQ$7+AdjBaseCC!AQ$9)*IniBaseCC!CU133-IniBaseCC!AL133,0)</f>
        <v>0</v>
      </c>
      <c r="BR131" s="603">
        <f>IFERROR(BF131/SUM(BF$5:BF$182)*BR$4/IniBaseCC!CK133,0)</f>
        <v>0</v>
      </c>
      <c r="BS131" s="600">
        <f>IFERROR(BG131/SUM(BG$5:BG$182)*BS$4/IniBaseCC!CL133,0)</f>
        <v>0</v>
      </c>
      <c r="BT131" s="600">
        <f>IFERROR(BH131/SUM(BH$5:BH$182)*BT$4/IniBaseCC!CM133,0)</f>
        <v>0</v>
      </c>
      <c r="BU131" s="600">
        <f>IFERROR(BI131/SUM(BI$5:BI$182)*BU$4/IniBaseCC!CN133,0)</f>
        <v>0</v>
      </c>
      <c r="BV131" s="600">
        <f>IFERROR(BJ131/SUM(BJ$5:BJ$182)*BV$4/IniBaseCC!CO133,0)</f>
        <v>0</v>
      </c>
      <c r="BW131" s="600">
        <f>IFERROR(BK131/SUM(BK$5:BK$182)*BW$4/IniBaseCC!CP133,0)</f>
        <v>0</v>
      </c>
      <c r="BX131" s="600">
        <f>IFERROR(BL131/SUM(BL$5:BL$182)*BX$4/IniBaseCC!CQ133,0)</f>
        <v>0</v>
      </c>
      <c r="BY131" s="603">
        <f>IFERROR(BM131/SUM(BM$5:BM$182)*BY$4/IniBaseCC!CR133,0)</f>
        <v>0</v>
      </c>
      <c r="BZ131" s="600">
        <f>IFERROR(BN131/SUM(BN$5:BN$182)*BZ$4/IniBaseCC!CS133,0)</f>
        <v>0</v>
      </c>
      <c r="CA131" s="600">
        <f>IFERROR(BO131/SUM(BO$5:BO$182)*CA$4/IniBaseCC!CT133,0)</f>
        <v>0</v>
      </c>
      <c r="CB131" s="600">
        <f>IFERROR(BP131/SUM(BP$5:BP$182)*CB$4/IniBaseCC!CU133,0)</f>
        <v>0</v>
      </c>
      <c r="CC131" s="603">
        <f>(IniBaseCC!CW133+AT131)*P131</f>
        <v>20643.571162698678</v>
      </c>
      <c r="CD131" s="600">
        <f>((IniBaseCC!CX133+AU131)-(BR131/Q131))*Q131</f>
        <v>28636.608887302922</v>
      </c>
      <c r="CE131" s="600">
        <f>((IniBaseCC!CY133+AV131)-(BS131/R131))*R131</f>
        <v>22300.858471620391</v>
      </c>
      <c r="CF131" s="600">
        <f>((IniBaseCC!CZ133+AW131)-(BT131/S131))*S131</f>
        <v>22089.506785264592</v>
      </c>
      <c r="CG131" s="600">
        <f>((IniBaseCC!DA133+AX131)-(BU131/T131))*T131</f>
        <v>21880.399309714096</v>
      </c>
      <c r="CH131" s="600">
        <f>((IniBaseCC!DB133+AY131)-(BV131/U131))*U131</f>
        <v>21650.158015652643</v>
      </c>
      <c r="CI131" s="600">
        <f>((IniBaseCC!DC133+AZ131)-(BW131/V131))*V131</f>
        <v>22190.264956962114</v>
      </c>
      <c r="CJ131" s="601">
        <f>((IniBaseCC!DD133+BA131)-(BX131/W131))*W131</f>
        <v>21850.474790344811</v>
      </c>
      <c r="CK131" s="600">
        <f>((IniBaseCC!DE133+BB131)-(BY131/Y131))*Y131</f>
        <v>20927.95291166367</v>
      </c>
      <c r="CL131" s="600">
        <f>((IniBaseCC!DF133+BC131)-(BZ131/Z131))*Z131</f>
        <v>21207.682518173406</v>
      </c>
      <c r="CM131" s="600">
        <f>((IniBaseCC!DG133+BD131)-(CA131/AA131))*AA131</f>
        <v>21477.447820245994</v>
      </c>
      <c r="CN131" s="601">
        <f>((IniBaseCC!DH133+BE131)-(CB131/AB131))*AB131</f>
        <v>21737.771911992619</v>
      </c>
      <c r="CO131" s="600">
        <f>CC131*IniBaseCC!CJ133</f>
        <v>28818425.343127355</v>
      </c>
      <c r="CP131" s="600">
        <f>IniBaseCC!CJ133*CD131</f>
        <v>39976706.006674878</v>
      </c>
      <c r="CQ131" s="600">
        <f>IniBaseCC!CK133*CE131</f>
        <v>31310405.294155028</v>
      </c>
      <c r="CR131" s="600">
        <f>IniBaseCC!CL133*CF131</f>
        <v>32316948.426842097</v>
      </c>
      <c r="CS131" s="600">
        <f>IniBaseCC!CM133*CG131</f>
        <v>33520771.742481995</v>
      </c>
      <c r="CT131" s="600">
        <f>IniBaseCC!CN133*CH131</f>
        <v>35917612.147967733</v>
      </c>
      <c r="CU131" s="600">
        <f>IniBaseCC!CO133*CI131</f>
        <v>38566680.49520015</v>
      </c>
      <c r="CV131" s="601">
        <f>IniBaseCC!CP133*CJ131</f>
        <v>40641883.11004135</v>
      </c>
      <c r="CW131" s="600">
        <f>IniBaseCC!CQ133*CK131</f>
        <v>42400032.599030592</v>
      </c>
      <c r="CX131" s="600">
        <f>IniBaseCC!CR133*CL131</f>
        <v>43760295.161145657</v>
      </c>
      <c r="CY131" s="600">
        <f>IniBaseCC!CS133*CM131</f>
        <v>45120557.723260723</v>
      </c>
      <c r="CZ131" s="600">
        <f>IniBaseCC!CT133*CN131</f>
        <v>46480820.285375804</v>
      </c>
      <c r="DA131" s="603">
        <f t="shared" si="27"/>
        <v>20643.571162698678</v>
      </c>
      <c r="DB131" s="600">
        <f t="shared" si="28"/>
        <v>28636.608887302922</v>
      </c>
      <c r="DC131" s="600">
        <f>IF(IniBaseCC!EI133&gt;IniBaseCC!EJ133,MIN((AdjBaseCC!DB131-(AdjBaseCC!$DG$1*(IniBaseCC!EI133-IniBaseCC!EJ133))),AdjBaseCC!CE131),MAX((AdjBaseCC!DB131-(AdjBaseCC!$DG$1*(IniBaseCC!EI133-IniBaseCC!EJ133))),AdjBaseCC!CE131))</f>
        <v>28720.115229752657</v>
      </c>
      <c r="DD131" s="600">
        <f>IF(IniBaseCC!EJ133&gt;IniBaseCC!EK133,MIN((AdjBaseCC!DC131-(AdjBaseCC!$DG$1*(IniBaseCC!EJ133-IniBaseCC!EK133))),AdjBaseCC!CF131),MAX((AdjBaseCC!DC131-(AdjBaseCC!$DG$1*(IniBaseCC!EJ133-IniBaseCC!EK133))),AdjBaseCC!CF131))</f>
        <v>22089.506785264592</v>
      </c>
      <c r="DE131" s="600">
        <f>IF(IniBaseCC!EK133&gt;IniBaseCC!EL133,MIN((AdjBaseCC!DD131-(AdjBaseCC!$DG$1*(IniBaseCC!EK133-IniBaseCC!EL133))),AdjBaseCC!CG131),MAX((AdjBaseCC!DD131-(AdjBaseCC!$DG$1*(IniBaseCC!EK133-IniBaseCC!EL133))),AdjBaseCC!CG131))</f>
        <v>21880.399309714096</v>
      </c>
      <c r="DF131" s="600">
        <f>IF(IniBaseCC!EL133&gt;IniBaseCC!EM133,MIN((AdjBaseCC!DE131-(AdjBaseCC!$DG$1*(IniBaseCC!EL133-IniBaseCC!EM133))),AdjBaseCC!CH131),MAX((AdjBaseCC!DE131-(AdjBaseCC!$DG$1*(IniBaseCC!EL133-IniBaseCC!EM133))),AdjBaseCC!CH131))</f>
        <v>21650.158015652643</v>
      </c>
      <c r="DG131" s="600">
        <f>IF(IniBaseCC!EM133&gt;IniBaseCC!EN133,MIN((AdjBaseCC!DF131-(AdjBaseCC!$DG$1*(IniBaseCC!EM133-IniBaseCC!EN133))),AdjBaseCC!CI131),MAX((AdjBaseCC!DF131-(AdjBaseCC!$DG$1*(IniBaseCC!EM133-IniBaseCC!EN133))),AdjBaseCC!CI131))</f>
        <v>22190.264956962114</v>
      </c>
      <c r="DH131" s="600">
        <f>IF(IniBaseCC!EN133&gt;IniBaseCC!EO133,MIN((AdjBaseCC!DG131-(AdjBaseCC!$DG$1*(IniBaseCC!EN133-IniBaseCC!EO133))),AdjBaseCC!CJ131),MAX((AdjBaseCC!DG131-(AdjBaseCC!$DG$1*(IniBaseCC!EN133-IniBaseCC!EO133))),AdjBaseCC!CJ131))</f>
        <v>21850.474790344811</v>
      </c>
      <c r="DI131" s="603">
        <f>IF(IniBaseCC!EO133&gt;IniBaseCC!EP133,MIN((AdjBaseCC!DH131-(AdjBaseCC!$DG$1*(IniBaseCC!EO133-IniBaseCC!EP133))),AdjBaseCC!CK131),MAX((AdjBaseCC!DH131-(AdjBaseCC!$DG$1*(IniBaseCC!EO133-IniBaseCC!EP133))),AdjBaseCC!CK131))</f>
        <v>20927.95291166367</v>
      </c>
      <c r="DJ131" s="600">
        <f>IF(IniBaseCC!EP133&gt;IniBaseCC!EQ133,MIN((AdjBaseCC!DI131-(AdjBaseCC!$DG$1*(IniBaseCC!EP133-IniBaseCC!EQ133))),AdjBaseCC!CL131),MAX((AdjBaseCC!DI131-(AdjBaseCC!$DG$1*(IniBaseCC!EP133-IniBaseCC!EQ133))),AdjBaseCC!CL131))</f>
        <v>21207.682518173406</v>
      </c>
      <c r="DK131" s="600">
        <f>IF(IniBaseCC!EQ133&gt;IniBaseCC!ER133,MIN((AdjBaseCC!DJ131-(AdjBaseCC!$DG$1*(IniBaseCC!EQ133-IniBaseCC!ER133))),AdjBaseCC!CM131),MAX((AdjBaseCC!DJ131-(AdjBaseCC!$DG$1*(IniBaseCC!EQ133-IniBaseCC!ER133))),AdjBaseCC!CM131))</f>
        <v>21477.447820245994</v>
      </c>
      <c r="DL131" s="600">
        <f>IF(IniBaseCC!ER133&gt;IniBaseCC!ES133,MIN((AdjBaseCC!DK131-(AdjBaseCC!$DG$1*(IniBaseCC!ER133-IniBaseCC!ES133))),AdjBaseCC!CN131),MAX((AdjBaseCC!DK131-(AdjBaseCC!$DG$1*(IniBaseCC!ER133-IniBaseCC!ES133))),AdjBaseCC!CN131))</f>
        <v>21737.771911992619</v>
      </c>
      <c r="DM131" s="603">
        <f>DA131*IniBaseCC!CJ133</f>
        <v>28818425.343127355</v>
      </c>
      <c r="DN131" s="600">
        <f>DB131*IniBaseCC!CJ133</f>
        <v>39976706.006674878</v>
      </c>
      <c r="DO131" s="600">
        <f>DC131*IniBaseCC!CK133</f>
        <v>40323041.782572731</v>
      </c>
      <c r="DP131" s="600">
        <f>DD131*IniBaseCC!CL133</f>
        <v>32316948.426842097</v>
      </c>
      <c r="DQ131" s="600">
        <f>DE131*IniBaseCC!CM133</f>
        <v>33520771.742481995</v>
      </c>
      <c r="DR131" s="600">
        <f>DF131*IniBaseCC!CN133</f>
        <v>35917612.147967733</v>
      </c>
      <c r="DS131" s="600">
        <f>DG131*IniBaseCC!CO133</f>
        <v>38566680.49520015</v>
      </c>
      <c r="DT131" s="600">
        <f>DH131*IniBaseCC!CP133</f>
        <v>40641883.11004135</v>
      </c>
      <c r="DU131" s="603">
        <f>DI131*IniBaseCC!CQ133</f>
        <v>42400032.599030592</v>
      </c>
      <c r="DV131" s="600">
        <f>DJ131*IniBaseCC!CR133</f>
        <v>43760295.161145657</v>
      </c>
      <c r="DW131" s="600">
        <f>DK131*IniBaseCC!CS133</f>
        <v>45120557.723260723</v>
      </c>
      <c r="DX131" s="601">
        <f>DL131*IniBaseCC!CT133</f>
        <v>46480820.285375804</v>
      </c>
      <c r="DZ131" s="112" t="s">
        <v>126</v>
      </c>
      <c r="EA131" s="89">
        <f t="shared" si="29"/>
        <v>0.64566186892481414</v>
      </c>
      <c r="EB131" s="7">
        <f>IFERROR(AdjBaseCC!CO131/IniBaseCC!AA133,"")</f>
        <v>0.60703381559266834</v>
      </c>
      <c r="EC131" s="7">
        <f>IFERROR(AdjBaseCC!CP131/IniBaseCC!AB133,"")</f>
        <v>0.81073088111328884</v>
      </c>
      <c r="ED131" s="7">
        <f>IFERROR(AdjBaseCC!CQ131/IniBaseCC!AC133,"")</f>
        <v>0.61524304741430758</v>
      </c>
      <c r="EE131" s="7">
        <f>IFERROR(AdjBaseCC!CR131/IniBaseCC!AD133,"")</f>
        <v>0.61325361700741121</v>
      </c>
      <c r="EF131" s="7">
        <f>IFERROR(AdjBaseCC!CS131/IniBaseCC!AE133,"")</f>
        <v>0.59423632299145424</v>
      </c>
      <c r="EG131" s="7">
        <f>IFERROR(AdjBaseCC!CT131/IniBaseCC!AF133,"")</f>
        <v>0.59484547609760818</v>
      </c>
      <c r="EH131" s="10">
        <f t="shared" si="30"/>
        <v>0.62058185584547787</v>
      </c>
      <c r="EI131" s="7">
        <f>IFERROR(CU131/IniBaseCC!AG133,"")</f>
        <v>0.60713708799263233</v>
      </c>
      <c r="EJ131" s="7">
        <f>IFERROR(CW131/IniBaseCC!AI133,"")</f>
        <v>0.6217993189005192</v>
      </c>
      <c r="EK131" s="7">
        <f>IFERROR(CX131/IniBaseCC!AJ133,"")</f>
        <v>0.6232826579988977</v>
      </c>
      <c r="EL131" s="7">
        <f>IFERROR(CY131/IniBaseCC!AK133,"")</f>
        <v>0.62468302425620803</v>
      </c>
      <c r="EM131" s="19">
        <f>IFERROR(CZ131/IniBaseCC!AL133,"")</f>
        <v>0.62600719007913208</v>
      </c>
      <c r="EO131" s="107"/>
      <c r="EP131" s="107"/>
      <c r="EQ131" s="107"/>
      <c r="ER131" s="107"/>
      <c r="ES131" s="107"/>
    </row>
    <row r="132" spans="1:164" x14ac:dyDescent="0.25">
      <c r="A132" s="107">
        <v>136</v>
      </c>
      <c r="B132" s="112" t="s">
        <v>127</v>
      </c>
      <c r="C132" s="157">
        <v>294.19570440000001</v>
      </c>
      <c r="D132" s="158">
        <v>285.56140870000002</v>
      </c>
      <c r="E132" s="158">
        <v>287.58577960000002</v>
      </c>
      <c r="F132" s="158">
        <v>278.48465270000003</v>
      </c>
      <c r="G132" s="158">
        <v>288.74422929999997</v>
      </c>
      <c r="H132" s="158">
        <v>281.52723650000001</v>
      </c>
      <c r="I132" s="158">
        <v>298.28053460000001</v>
      </c>
      <c r="J132" s="158">
        <v>303.31011438393699</v>
      </c>
      <c r="K132" s="158">
        <v>277.75163897790969</v>
      </c>
      <c r="L132" s="157">
        <f t="shared" si="31"/>
        <v>289.37419567049267</v>
      </c>
      <c r="M132" s="158">
        <f t="shared" si="31"/>
        <v>289.57256148988353</v>
      </c>
      <c r="N132" s="159">
        <f t="shared" si="31"/>
        <v>289.77092730927433</v>
      </c>
      <c r="O132" s="158"/>
      <c r="P132" s="564">
        <f>INDEX(EquitySolution!$V$13:$BT$173,ROW(128:128),(1+EquitySolution!$CB$12))</f>
        <v>0.7841585670547393</v>
      </c>
      <c r="Q132" s="69">
        <f>INDEX(EquitySolution!$V$13:$BT$173,ROW(128:128),(1+EquitySolution!$CB$12))</f>
        <v>0.7841585670547393</v>
      </c>
      <c r="R132" s="69">
        <f>INDEX(EquitySolution!$V$13:$BT$173,ROW(128:128),(1+EquitySolution!$CB$12)+2)</f>
        <v>0.85276933802094979</v>
      </c>
      <c r="S132" s="69">
        <f>INDEX(EquitySolution!$V$13:$BT$173,ROW(128:128),(1+EquitySolution!$CB$12)+3)</f>
        <v>0.85709038368076484</v>
      </c>
      <c r="T132" s="69">
        <f>INDEX(EquitySolution!$V$13:$BT$173,ROW(128:128),(1+EquitySolution!$CB$12)+4)</f>
        <v>0.85607728436204444</v>
      </c>
      <c r="U132" s="69">
        <f>INDEX(EquitySolution!$V$13:$BT$173,ROW(128:128),(1+EquitySolution!$CB$12)+5)</f>
        <v>0.86063195636507428</v>
      </c>
      <c r="V132" s="2">
        <f>INDEX(EquitySolution!$V$13:$BT$173,ROW(128:128),(1+EquitySolution!$CB$12)+6)</f>
        <v>0.85549753654911065</v>
      </c>
      <c r="W132" s="2">
        <f>INDEX(EquitySolution!$V$13:$BT$173,ROW(128:128),(1+EquitySolution!$CB$12)+6)</f>
        <v>0.85549753654911065</v>
      </c>
      <c r="X132" s="2">
        <f>INDEX(EquitySolution!$V$13:$BT$173,ROW(128:128),(1+EquitySolution!$CB$12)+6)</f>
        <v>0.85549753654911065</v>
      </c>
      <c r="Y132" s="350">
        <f>INDEX(EquitySolution!$V$13:$BT$173,ROW(128:128),(1+EquitySolution!$CB$12)+7)</f>
        <v>0.85910929094100119</v>
      </c>
      <c r="Z132" s="2">
        <f>INDEX(EquitySolution!$V$13:$BT$173,ROW(128:128),(1+EquitySolution!$CB$12)+8)</f>
        <v>0.85072507889199822</v>
      </c>
      <c r="AA132" s="2">
        <f>INDEX(EquitySolution!$V$13:$BT$173,ROW(128:128),(1+EquitySolution!$CB$12)+9)</f>
        <v>0.85560373687594682</v>
      </c>
      <c r="AB132" s="3">
        <f>INDEX(EquitySolution!$V$13:$BT$173,ROW(128:128),(1+EquitySolution!$CB$12)+10)</f>
        <v>0.86099879413302605</v>
      </c>
      <c r="AS132" s="112" t="s">
        <v>127</v>
      </c>
      <c r="AT132" s="600">
        <v>0</v>
      </c>
      <c r="AU132" s="600">
        <f>MAX(-(AdjBaseCC!$BU$1),(IniBaseCC!DW134-AF$9+IniBaseCC!DK134-AdjBaseCC!AF$7))</f>
        <v>1423.6018750017938</v>
      </c>
      <c r="AV132" s="600">
        <f>MAX(-(AdjBaseCC!$BU$1),(IniBaseCC!DX134-AG$9+IniBaseCC!DL134-AdjBaseCC!AG$7))</f>
        <v>4498.4376813674753</v>
      </c>
      <c r="AW132" s="600">
        <f>MAX(-(AdjBaseCC!$BU$1),(IniBaseCC!DY134-AH$9+IniBaseCC!DM134-AdjBaseCC!AH$7))</f>
        <v>5443.6992042784132</v>
      </c>
      <c r="AX132" s="600">
        <f>MAX(-(AdjBaseCC!$BU$1),(IniBaseCC!DZ134-AI$9+IniBaseCC!DN134-AdjBaseCC!AI$7))</f>
        <v>-2440.594193439626</v>
      </c>
      <c r="AY132" s="600">
        <f>MAX(-(AdjBaseCC!$BU$1),(IniBaseCC!EA134-AJ$9+IniBaseCC!DO134-AdjBaseCC!AJ$7))</f>
        <v>-1579.7667952062693</v>
      </c>
      <c r="AZ132" s="600">
        <f>MAX(-(AdjBaseCC!$BU$1),(IniBaseCC!EB134-AK$9+IniBaseCC!DP134-AdjBaseCC!AK$7))</f>
        <v>2811.4099757443551</v>
      </c>
      <c r="BA132" s="601">
        <f>MAX(-(AdjBaseCC!$BU$1),(IniBaseCC!EC134-AL$9+IniBaseCC!DQ134-AdjBaseCC!AL$7))</f>
        <v>14171.875329223476</v>
      </c>
      <c r="BB132" s="600">
        <f>MAX(-(AdjBaseCC!$BU$1),(IniBaseCC!ED134-AM$9+IniBaseCC!DR134-AdjBaseCC!AM$7))</f>
        <v>25521.499338866146</v>
      </c>
      <c r="BC132" s="600">
        <f>MAX(-(AdjBaseCC!$BU$1),(IniBaseCC!EE134-AN$9+IniBaseCC!DS134-AdjBaseCC!AN$7))</f>
        <v>25801.361382074072</v>
      </c>
      <c r="BD132" s="600">
        <f>MAX(-(AdjBaseCC!$BU$1),(IniBaseCC!EF134-AO$9+IniBaseCC!DT134-AdjBaseCC!AO$7))</f>
        <v>26071.254403290659</v>
      </c>
      <c r="BE132" s="601">
        <f>MAX(-(AdjBaseCC!$BU$1),(IniBaseCC!EG134-AP$9+IniBaseCC!DU134-AdjBaseCC!AP$7))</f>
        <v>26331.701744283593</v>
      </c>
      <c r="BF132" s="600">
        <f>MAX((AdjBaseCC!AF$7+AdjBaseCC!AF$9)*IniBaseCC!CJ134-IniBaseCC!AA134,0)</f>
        <v>0</v>
      </c>
      <c r="BG132" s="600">
        <f>MAX((AdjBaseCC!AG$7+AdjBaseCC!AG$9)*IniBaseCC!CK134-IniBaseCC!AB134,0)</f>
        <v>0</v>
      </c>
      <c r="BH132" s="600">
        <f>MAX((AdjBaseCC!AH$7+AdjBaseCC!AH$9)*IniBaseCC!CL134-IniBaseCC!AC134,0)</f>
        <v>0</v>
      </c>
      <c r="BI132" s="600">
        <f>MAX((AdjBaseCC!AI$7+AdjBaseCC!AI$9)*IniBaseCC!CM134-IniBaseCC!AD134,0)</f>
        <v>222094.07160300575</v>
      </c>
      <c r="BJ132" s="600">
        <f>MAX((AdjBaseCC!AJ$7+AdjBaseCC!AJ$9)*IniBaseCC!CN134-IniBaseCC!AE134,0)</f>
        <v>140599.24477335811</v>
      </c>
      <c r="BK132" s="600">
        <f>MAX((AdjBaseCC!AK$7+AdjBaseCC!AK$9)*IniBaseCC!CO134-IniBaseCC!AF134,0)</f>
        <v>0</v>
      </c>
      <c r="BL132" s="600">
        <f>MAX((AdjBaseCC!AL$7+AdjBaseCC!AL$9)*IniBaseCC!CP134-IniBaseCC!AG134,0)</f>
        <v>0</v>
      </c>
      <c r="BM132" s="600">
        <f>MAX((AdjBaseCC!AM$7+AdjBaseCC!AM$9)*IniBaseCC!CQ134-IniBaseCC!AH134,0)</f>
        <v>0</v>
      </c>
      <c r="BN132" s="603">
        <f>MAX((AdjBaseCC!AN$7+AdjBaseCC!AN$9)*IniBaseCC!CR134-IniBaseCC!AI134,0)</f>
        <v>0</v>
      </c>
      <c r="BO132" s="600">
        <f>MAX((AdjBaseCC!AO$7+AdjBaseCC!AO$9)*IniBaseCC!CS134-IniBaseCC!AJ134,0)</f>
        <v>0</v>
      </c>
      <c r="BP132" s="600">
        <f>MAX((AdjBaseCC!AP$7+AdjBaseCC!AP$9)*IniBaseCC!CT134-IniBaseCC!AK134,0)</f>
        <v>0</v>
      </c>
      <c r="BQ132" s="600">
        <f>MAX((AdjBaseCC!AQ$7+AdjBaseCC!AQ$9)*IniBaseCC!CU134-IniBaseCC!AL134,0)</f>
        <v>0</v>
      </c>
      <c r="BR132" s="603">
        <f>IFERROR(BF132/SUM(BF$5:BF$182)*BR$4/IniBaseCC!CK134,0)</f>
        <v>0</v>
      </c>
      <c r="BS132" s="600">
        <f>IFERROR(BG132/SUM(BG$5:BG$182)*BS$4/IniBaseCC!CL134,0)</f>
        <v>0</v>
      </c>
      <c r="BT132" s="600">
        <f>IFERROR(BH132/SUM(BH$5:BH$182)*BT$4/IniBaseCC!CM134,0)</f>
        <v>0</v>
      </c>
      <c r="BU132" s="600">
        <f>IFERROR(BI132/SUM(BI$5:BI$182)*BU$4/IniBaseCC!CN134,0)</f>
        <v>679.50815395002883</v>
      </c>
      <c r="BV132" s="600">
        <f>IFERROR(BJ132/SUM(BJ$5:BJ$182)*BV$4/IniBaseCC!CO134,0)</f>
        <v>388.74415589657144</v>
      </c>
      <c r="BW132" s="600">
        <f>IFERROR(BK132/SUM(BK$5:BK$182)*BW$4/IniBaseCC!CP134,0)</f>
        <v>0</v>
      </c>
      <c r="BX132" s="600">
        <f>IFERROR(BL132/SUM(BL$5:BL$182)*BX$4/IniBaseCC!CQ134,0)</f>
        <v>0</v>
      </c>
      <c r="BY132" s="603">
        <f>IFERROR(BM132/SUM(BM$5:BM$182)*BY$4/IniBaseCC!CR134,0)</f>
        <v>0</v>
      </c>
      <c r="BZ132" s="600">
        <f>IFERROR(BN132/SUM(BN$5:BN$182)*BZ$4/IniBaseCC!CS134,0)</f>
        <v>0</v>
      </c>
      <c r="CA132" s="600">
        <f>IFERROR(BO132/SUM(BO$5:BO$182)*CA$4/IniBaseCC!CT134,0)</f>
        <v>0</v>
      </c>
      <c r="CB132" s="600">
        <f>IFERROR(BP132/SUM(BP$5:BP$182)*CB$4/IniBaseCC!CU134,0)</f>
        <v>0</v>
      </c>
      <c r="CC132" s="603">
        <f>(IniBaseCC!CW134+AT132)*P132</f>
        <v>18774.823157156436</v>
      </c>
      <c r="CD132" s="600">
        <f>((IniBaseCC!CX134+AU132)-(BR132/Q132))*Q132</f>
        <v>19891.152763514281</v>
      </c>
      <c r="CE132" s="600">
        <f>((IniBaseCC!CY134+AV132)-(BS132/R132))*R132</f>
        <v>25183.318212846487</v>
      </c>
      <c r="CF132" s="600">
        <f>((IniBaseCC!CZ134+AW132)-(BT132/S132))*S132</f>
        <v>26218.381544619642</v>
      </c>
      <c r="CG132" s="600">
        <f>((IniBaseCC!DA134+AX132)-(BU132/T132))*T132</f>
        <v>18832.058341107419</v>
      </c>
      <c r="CH132" s="600">
        <f>((IniBaseCC!DB134+AY132)-(BV132/U132))*U132</f>
        <v>20669.504350302897</v>
      </c>
      <c r="CI132" s="600">
        <f>((IniBaseCC!DC134+AZ132)-(BW132/V132))*V132</f>
        <v>25058.179528572804</v>
      </c>
      <c r="CJ132" s="601">
        <f>((IniBaseCC!DD134+BA132)-(BX132/W132))*W132</f>
        <v>35163.870993720455</v>
      </c>
      <c r="CK132" s="600">
        <f>((IniBaseCC!DE134+BB132)-(BY132/Y132))*Y132</f>
        <v>45251.425435551573</v>
      </c>
      <c r="CL132" s="600">
        <f>((IniBaseCC!DF134+BC132)-(BZ132/Z132))*Z132</f>
        <v>45365.506373871416</v>
      </c>
      <c r="CM132" s="600">
        <f>((IniBaseCC!DG134+BD132)-(CA132/AA132))*AA132</f>
        <v>46164.64107610564</v>
      </c>
      <c r="CN132" s="601">
        <f>((IniBaseCC!DH134+BE132)-(CB132/AB132))*AB132</f>
        <v>46979.128243134692</v>
      </c>
      <c r="CO132" s="600">
        <f>CC132*IniBaseCC!CJ134</f>
        <v>1464436.206258202</v>
      </c>
      <c r="CP132" s="600">
        <f>IniBaseCC!CJ134*CD132</f>
        <v>1551509.9155541139</v>
      </c>
      <c r="CQ132" s="600">
        <f>IniBaseCC!CK134*CE132</f>
        <v>1636915.6838350217</v>
      </c>
      <c r="CR132" s="600">
        <f>IniBaseCC!CL134*CF132</f>
        <v>1809068.3265787554</v>
      </c>
      <c r="CS132" s="600">
        <f>IniBaseCC!CM134*CG132</f>
        <v>1713717.3090407751</v>
      </c>
      <c r="CT132" s="600">
        <f>IniBaseCC!CN134*CH132</f>
        <v>1839585.8871769579</v>
      </c>
      <c r="CU132" s="600">
        <f>IniBaseCC!CO134*CI132</f>
        <v>1954538.0032286786</v>
      </c>
      <c r="CV132" s="601">
        <f>IniBaseCC!CP134*CJ132</f>
        <v>1898849.0336609045</v>
      </c>
      <c r="CW132" s="600">
        <f>IniBaseCC!CQ134*CK132</f>
        <v>2262571.2717775786</v>
      </c>
      <c r="CX132" s="600">
        <f>IniBaseCC!CR134*CL132</f>
        <v>2310166.8919409262</v>
      </c>
      <c r="CY132" s="600">
        <f>IniBaseCC!CS134*CM132</f>
        <v>2393491.0797771113</v>
      </c>
      <c r="CZ132" s="600">
        <f>IniBaseCC!CT134*CN132</f>
        <v>2479101.3008090304</v>
      </c>
      <c r="DA132" s="603">
        <f t="shared" si="27"/>
        <v>18774.823157156436</v>
      </c>
      <c r="DB132" s="600">
        <f t="shared" si="28"/>
        <v>19891.152763514281</v>
      </c>
      <c r="DC132" s="600">
        <f>IF(IniBaseCC!EI134&gt;IniBaseCC!EJ134,MIN((AdjBaseCC!DB132-(AdjBaseCC!$DG$1*(IniBaseCC!EI134-IniBaseCC!EJ134))),AdjBaseCC!CE132),MAX((AdjBaseCC!DB132-(AdjBaseCC!$DG$1*(IniBaseCC!EI134-IniBaseCC!EJ134))),AdjBaseCC!CE132))</f>
        <v>25183.318212846487</v>
      </c>
      <c r="DD132" s="600">
        <f>IF(IniBaseCC!EJ134&gt;IniBaseCC!EK134,MIN((AdjBaseCC!DC132-(AdjBaseCC!$DG$1*(IniBaseCC!EJ134-IniBaseCC!EK134))),AdjBaseCC!CF132),MAX((AdjBaseCC!DC132-(AdjBaseCC!$DG$1*(IniBaseCC!EJ134-IniBaseCC!EK134))),AdjBaseCC!CF132))</f>
        <v>26218.381544619642</v>
      </c>
      <c r="DE132" s="600">
        <f>IF(IniBaseCC!EK134&gt;IniBaseCC!EL134,MIN((AdjBaseCC!DD132-(AdjBaseCC!$DG$1*(IniBaseCC!EK134-IniBaseCC!EL134))),AdjBaseCC!CG132),MAX((AdjBaseCC!DD132-(AdjBaseCC!$DG$1*(IniBaseCC!EK134-IniBaseCC!EL134))),AdjBaseCC!CG132))</f>
        <v>18832.058341107419</v>
      </c>
      <c r="DF132" s="600">
        <f>IF(IniBaseCC!EL134&gt;IniBaseCC!EM134,MIN((AdjBaseCC!DE132-(AdjBaseCC!$DG$1*(IniBaseCC!EL134-IniBaseCC!EM134))),AdjBaseCC!CH132),MAX((AdjBaseCC!DE132-(AdjBaseCC!$DG$1*(IniBaseCC!EL134-IniBaseCC!EM134))),AdjBaseCC!CH132))</f>
        <v>20669.504350302897</v>
      </c>
      <c r="DG132" s="600">
        <f>IF(IniBaseCC!EM134&gt;IniBaseCC!EN134,MIN((AdjBaseCC!DF132-(AdjBaseCC!$DG$1*(IniBaseCC!EM134-IniBaseCC!EN134))),AdjBaseCC!CI132),MAX((AdjBaseCC!DF132-(AdjBaseCC!$DG$1*(IniBaseCC!EM134-IniBaseCC!EN134))),AdjBaseCC!CI132))</f>
        <v>25058.179528572804</v>
      </c>
      <c r="DH132" s="600">
        <f>IF(IniBaseCC!EN134&gt;IniBaseCC!EO134,MIN((AdjBaseCC!DG132-(AdjBaseCC!$DG$1*(IniBaseCC!EN134-IniBaseCC!EO134))),AdjBaseCC!CJ132),MAX((AdjBaseCC!DG132-(AdjBaseCC!$DG$1*(IniBaseCC!EN134-IniBaseCC!EO134))),AdjBaseCC!CJ132))</f>
        <v>35163.870993720455</v>
      </c>
      <c r="DI132" s="603">
        <f>IF(IniBaseCC!EO134&gt;IniBaseCC!EP134,MIN((AdjBaseCC!DH132-(AdjBaseCC!$DG$1*(IniBaseCC!EO134-IniBaseCC!EP134))),AdjBaseCC!CK132),MAX((AdjBaseCC!DH132-(AdjBaseCC!$DG$1*(IniBaseCC!EO134-IniBaseCC!EP134))),AdjBaseCC!CK132))</f>
        <v>45251.425435551573</v>
      </c>
      <c r="DJ132" s="600">
        <f>IF(IniBaseCC!EP134&gt;IniBaseCC!EQ134,MIN((AdjBaseCC!DI132-(AdjBaseCC!$DG$1*(IniBaseCC!EP134-IniBaseCC!EQ134))),AdjBaseCC!CL132),MAX((AdjBaseCC!DI132-(AdjBaseCC!$DG$1*(IniBaseCC!EP134-IniBaseCC!EQ134))),AdjBaseCC!CL132))</f>
        <v>45365.506373871416</v>
      </c>
      <c r="DK132" s="600">
        <f>IF(IniBaseCC!EQ134&gt;IniBaseCC!ER134,MIN((AdjBaseCC!DJ132-(AdjBaseCC!$DG$1*(IniBaseCC!EQ134-IniBaseCC!ER134))),AdjBaseCC!CM132),MAX((AdjBaseCC!DJ132-(AdjBaseCC!$DG$1*(IniBaseCC!EQ134-IniBaseCC!ER134))),AdjBaseCC!CM132))</f>
        <v>46164.64107610564</v>
      </c>
      <c r="DL132" s="600">
        <f>IF(IniBaseCC!ER134&gt;IniBaseCC!ES134,MIN((AdjBaseCC!DK132-(AdjBaseCC!$DG$1*(IniBaseCC!ER134-IniBaseCC!ES134))),AdjBaseCC!CN132),MAX((AdjBaseCC!DK132-(AdjBaseCC!$DG$1*(IniBaseCC!ER134-IniBaseCC!ES134))),AdjBaseCC!CN132))</f>
        <v>46979.128243134692</v>
      </c>
      <c r="DM132" s="603">
        <f>DA132*IniBaseCC!CJ134</f>
        <v>1464436.206258202</v>
      </c>
      <c r="DN132" s="600">
        <f>DB132*IniBaseCC!CJ134</f>
        <v>1551509.9155541139</v>
      </c>
      <c r="DO132" s="600">
        <f>DC132*IniBaseCC!CK134</f>
        <v>1636915.6838350217</v>
      </c>
      <c r="DP132" s="600">
        <f>DD132*IniBaseCC!CL134</f>
        <v>1809068.3265787554</v>
      </c>
      <c r="DQ132" s="600">
        <f>DE132*IniBaseCC!CM134</f>
        <v>1713717.3090407751</v>
      </c>
      <c r="DR132" s="600">
        <f>DF132*IniBaseCC!CN134</f>
        <v>1839585.8871769579</v>
      </c>
      <c r="DS132" s="600">
        <f>DG132*IniBaseCC!CO134</f>
        <v>1954538.0032286786</v>
      </c>
      <c r="DT132" s="600">
        <f>DH132*IniBaseCC!CP134</f>
        <v>1898849.0336609045</v>
      </c>
      <c r="DU132" s="603">
        <f>DI132*IniBaseCC!CQ134</f>
        <v>2262571.2717775786</v>
      </c>
      <c r="DV132" s="600">
        <f>DJ132*IniBaseCC!CR134</f>
        <v>2310166.8919409262</v>
      </c>
      <c r="DW132" s="600">
        <f>DK132*IniBaseCC!CS134</f>
        <v>2393491.0797771113</v>
      </c>
      <c r="DX132" s="601">
        <f>DL132*IniBaseCC!CT134</f>
        <v>2479101.3008090304</v>
      </c>
      <c r="DZ132" s="112" t="s">
        <v>127</v>
      </c>
      <c r="EA132" s="89">
        <f t="shared" si="29"/>
        <v>0.78830230135132284</v>
      </c>
      <c r="EB132" s="7">
        <f>IFERROR(AdjBaseCC!CO132/IniBaseCC!AA134,"")</f>
        <v>0.71767900304589571</v>
      </c>
      <c r="EC132" s="7">
        <f>IFERROR(AdjBaseCC!CP132/IniBaseCC!AB134,"")</f>
        <v>0.78665444848808364</v>
      </c>
      <c r="ED132" s="7">
        <f>IFERROR(AdjBaseCC!CQ132/IniBaseCC!AC134,"")</f>
        <v>0.75572545016226622</v>
      </c>
      <c r="EE132" s="7">
        <f>IFERROR(AdjBaseCC!CR132/IniBaseCC!AD134,"")</f>
        <v>0.84496182008773235</v>
      </c>
      <c r="EF132" s="7">
        <f>IFERROR(AdjBaseCC!CS132/IniBaseCC!AE134,"")</f>
        <v>0.7652289876908086</v>
      </c>
      <c r="EG132" s="7">
        <f>IFERROR(AdjBaseCC!CT132/IniBaseCC!AF134,"")</f>
        <v>0.7889408003277234</v>
      </c>
      <c r="EH132" s="10">
        <f t="shared" si="30"/>
        <v>0.83497705606203909</v>
      </c>
      <c r="EI132" s="7">
        <f>IFERROR(CU132/IniBaseCC!AG134,"")</f>
        <v>0.86926035953131509</v>
      </c>
      <c r="EJ132" s="7">
        <f>IFERROR(CW132/IniBaseCC!AI134,"")</f>
        <v>0.82669356395750615</v>
      </c>
      <c r="EK132" s="7">
        <f>IFERROR(CX132/IniBaseCC!AJ134,"")</f>
        <v>0.82007948021417998</v>
      </c>
      <c r="EL132" s="7">
        <f>IFERROR(CY132/IniBaseCC!AK134,"")</f>
        <v>0.82616364765218209</v>
      </c>
      <c r="EM132" s="19">
        <f>IFERROR(CZ132/IniBaseCC!AL134,"")</f>
        <v>0.83268822895501216</v>
      </c>
      <c r="EO132" s="107"/>
      <c r="EP132" s="107"/>
      <c r="EQ132" s="107"/>
      <c r="ER132" s="107"/>
      <c r="ES132" s="107"/>
    </row>
    <row r="133" spans="1:164" x14ac:dyDescent="0.25">
      <c r="A133" s="107">
        <v>137</v>
      </c>
      <c r="B133" s="112" t="s">
        <v>128</v>
      </c>
      <c r="C133" s="157">
        <v>215.58279010000001</v>
      </c>
      <c r="D133" s="158">
        <v>208.20005380000001</v>
      </c>
      <c r="E133" s="158">
        <v>213.96279680000001</v>
      </c>
      <c r="F133" s="158">
        <v>197.97407150000001</v>
      </c>
      <c r="G133" s="158">
        <v>199.07228950000001</v>
      </c>
      <c r="H133" s="158">
        <v>205.1362354</v>
      </c>
      <c r="I133" s="158">
        <v>208.63707579999999</v>
      </c>
      <c r="J133" s="158">
        <v>209.03615075568842</v>
      </c>
      <c r="K133" s="158">
        <v>198.88836350402951</v>
      </c>
      <c r="L133" s="157">
        <f t="shared" si="31"/>
        <v>200.63008966078905</v>
      </c>
      <c r="M133" s="158">
        <f t="shared" si="31"/>
        <v>199.5007781005088</v>
      </c>
      <c r="N133" s="159">
        <f t="shared" si="31"/>
        <v>198.37146654022854</v>
      </c>
      <c r="O133" s="158"/>
      <c r="P133" s="564">
        <f>INDEX(EquitySolution!$V$13:$BT$173,ROW(129:129),(1+EquitySolution!$CB$12))</f>
        <v>0.85331524008880988</v>
      </c>
      <c r="Q133" s="69">
        <f>INDEX(EquitySolution!$V$13:$BT$173,ROW(129:129),(1+EquitySolution!$CB$12))</f>
        <v>0.85331524008880988</v>
      </c>
      <c r="R133" s="69">
        <f>INDEX(EquitySolution!$V$13:$BT$173,ROW(129:129),(1+EquitySolution!$CB$12)+2)</f>
        <v>0.89211128366932868</v>
      </c>
      <c r="S133" s="69">
        <f>INDEX(EquitySolution!$V$13:$BT$173,ROW(129:129),(1+EquitySolution!$CB$12)+3)</f>
        <v>0.89580598463337768</v>
      </c>
      <c r="T133" s="69">
        <f>INDEX(EquitySolution!$V$13:$BT$173,ROW(129:129),(1+EquitySolution!$CB$12)+4)</f>
        <v>0.89292201163847784</v>
      </c>
      <c r="U133" s="69">
        <f>INDEX(EquitySolution!$V$13:$BT$173,ROW(129:129),(1+EquitySolution!$CB$12)+5)</f>
        <v>0.90092359213375106</v>
      </c>
      <c r="V133" s="2">
        <f>INDEX(EquitySolution!$V$13:$BT$173,ROW(129:129),(1+EquitySolution!$CB$12)+6)</f>
        <v>0.90037398736142071</v>
      </c>
      <c r="W133" s="2">
        <f>INDEX(EquitySolution!$V$13:$BT$173,ROW(129:129),(1+EquitySolution!$CB$12)+6)</f>
        <v>0.90037398736142071</v>
      </c>
      <c r="X133" s="2">
        <f>INDEX(EquitySolution!$V$13:$BT$173,ROW(129:129),(1+EquitySolution!$CB$12)+6)</f>
        <v>0.90037398736142071</v>
      </c>
      <c r="Y133" s="350">
        <f>INDEX(EquitySolution!$V$13:$BT$173,ROW(129:129),(1+EquitySolution!$CB$12)+7)</f>
        <v>0.89733927694345939</v>
      </c>
      <c r="Z133" s="2">
        <f>INDEX(EquitySolution!$V$13:$BT$173,ROW(129:129),(1+EquitySolution!$CB$12)+8)</f>
        <v>0.89558727634703261</v>
      </c>
      <c r="AA133" s="2">
        <f>INDEX(EquitySolution!$V$13:$BT$173,ROW(129:129),(1+EquitySolution!$CB$12)+9)</f>
        <v>0.89942999301472359</v>
      </c>
      <c r="AB133" s="3">
        <f>INDEX(EquitySolution!$V$13:$BT$173,ROW(129:129),(1+EquitySolution!$CB$12)+10)</f>
        <v>0.90046603338975117</v>
      </c>
      <c r="AS133" s="112" t="s">
        <v>128</v>
      </c>
      <c r="AT133" s="600">
        <v>0</v>
      </c>
      <c r="AU133" s="600">
        <f>MAX(-(AdjBaseCC!$BU$1),(IniBaseCC!DW135-AF$9+IniBaseCC!DK135-AdjBaseCC!AF$7))</f>
        <v>-492.67443202451568</v>
      </c>
      <c r="AV133" s="600">
        <f>MAX(-(AdjBaseCC!$BU$1),(IniBaseCC!DX135-AG$9+IniBaseCC!DL135-AdjBaseCC!AG$7))</f>
        <v>-837.86424170944656</v>
      </c>
      <c r="AW133" s="600">
        <f>MAX(-(AdjBaseCC!$BU$1),(IniBaseCC!DY135-AH$9+IniBaseCC!DM135-AdjBaseCC!AH$7))</f>
        <v>1296.9780467650671</v>
      </c>
      <c r="AX133" s="600">
        <f>MAX(-(AdjBaseCC!$BU$1),(IniBaseCC!DZ135-AI$9+IniBaseCC!DN135-AdjBaseCC!AI$7))</f>
        <v>2417.6837384645355</v>
      </c>
      <c r="AY133" s="600">
        <f>MAX(-(AdjBaseCC!$BU$1),(IniBaseCC!EA135-AJ$9+IniBaseCC!DO135-AdjBaseCC!AJ$7))</f>
        <v>1100.0240403535158</v>
      </c>
      <c r="AZ133" s="600">
        <f>MAX(-(AdjBaseCC!$BU$1),(IniBaseCC!EB135-AK$9+IniBaseCC!DP135-AdjBaseCC!AK$7))</f>
        <v>-599.3549559307553</v>
      </c>
      <c r="BA133" s="601">
        <f>MAX(-(AdjBaseCC!$BU$1),(IniBaseCC!EC135-AL$9+IniBaseCC!DQ135-AdjBaseCC!AL$7))</f>
        <v>3080.68196407919</v>
      </c>
      <c r="BB133" s="600">
        <f>MAX(-(AdjBaseCC!$BU$1),(IniBaseCC!ED135-AM$9+IniBaseCC!DR135-AdjBaseCC!AM$7))</f>
        <v>3796.2438248474555</v>
      </c>
      <c r="BC133" s="600">
        <f>MAX(-(AdjBaseCC!$BU$1),(IniBaseCC!EE135-AN$9+IniBaseCC!DS135-AdjBaseCC!AN$7))</f>
        <v>3837.1593428164051</v>
      </c>
      <c r="BD133" s="600">
        <f>MAX(-(AdjBaseCC!$BU$1),(IniBaseCC!EF135-AO$9+IniBaseCC!DT135-AdjBaseCC!AO$7))</f>
        <v>3876.6174009107035</v>
      </c>
      <c r="BE133" s="601">
        <f>MAX(-(AdjBaseCC!$BU$1),(IniBaseCC!EG135-AP$9+IniBaseCC!DU135-AdjBaseCC!AP$7))</f>
        <v>3914.6945111119167</v>
      </c>
      <c r="BF133" s="600">
        <f>MAX((AdjBaseCC!AF$7+AdjBaseCC!AF$9)*IniBaseCC!CJ135-IniBaseCC!AA135,0)</f>
        <v>151743.72506355029</v>
      </c>
      <c r="BG133" s="600">
        <f>MAX((AdjBaseCC!AG$7+AdjBaseCC!AG$9)*IniBaseCC!CK135-IniBaseCC!AB135,0)</f>
        <v>261413.64341334719</v>
      </c>
      <c r="BH133" s="600">
        <f>MAX((AdjBaseCC!AH$7+AdjBaseCC!AH$9)*IniBaseCC!CL135-IniBaseCC!AC135,0)</f>
        <v>0</v>
      </c>
      <c r="BI133" s="600">
        <f>MAX((AdjBaseCC!AI$7+AdjBaseCC!AI$9)*IniBaseCC!CM135-IniBaseCC!AD135,0)</f>
        <v>0</v>
      </c>
      <c r="BJ133" s="600">
        <f>MAX((AdjBaseCC!AJ$7+AdjBaseCC!AJ$9)*IniBaseCC!CN135-IniBaseCC!AE135,0)</f>
        <v>0</v>
      </c>
      <c r="BK133" s="600">
        <f>MAX((AdjBaseCC!AK$7+AdjBaseCC!AK$9)*IniBaseCC!CO135-IniBaseCC!AF135,0)</f>
        <v>200184.55528087169</v>
      </c>
      <c r="BL133" s="600">
        <f>MAX((AdjBaseCC!AL$7+AdjBaseCC!AL$9)*IniBaseCC!CP135-IniBaseCC!AG135,0)</f>
        <v>0</v>
      </c>
      <c r="BM133" s="600">
        <f>MAX((AdjBaseCC!AM$7+AdjBaseCC!AM$9)*IniBaseCC!CQ135-IniBaseCC!AH135,0)</f>
        <v>0</v>
      </c>
      <c r="BN133" s="603">
        <f>MAX((AdjBaseCC!AN$7+AdjBaseCC!AN$9)*IniBaseCC!CR135-IniBaseCC!AI135,0)</f>
        <v>0</v>
      </c>
      <c r="BO133" s="600">
        <f>MAX((AdjBaseCC!AO$7+AdjBaseCC!AO$9)*IniBaseCC!CS135-IniBaseCC!AJ135,0)</f>
        <v>0</v>
      </c>
      <c r="BP133" s="600">
        <f>MAX((AdjBaseCC!AP$7+AdjBaseCC!AP$9)*IniBaseCC!CT135-IniBaseCC!AK135,0)</f>
        <v>0</v>
      </c>
      <c r="BQ133" s="600">
        <f>MAX((AdjBaseCC!AQ$7+AdjBaseCC!AQ$9)*IniBaseCC!CU135-IniBaseCC!AL135,0)</f>
        <v>0</v>
      </c>
      <c r="BR133" s="603">
        <f>IFERROR(BF133/SUM(BF$5:BF$182)*BR$4/IniBaseCC!CK135,0)</f>
        <v>520.50042191827856</v>
      </c>
      <c r="BS133" s="600">
        <f>IFERROR(BG133/SUM(BG$5:BG$182)*BS$4/IniBaseCC!CL135,0)</f>
        <v>359.41786237391199</v>
      </c>
      <c r="BT133" s="600">
        <f>IFERROR(BH133/SUM(BH$5:BH$182)*BT$4/IniBaseCC!CM135,0)</f>
        <v>0</v>
      </c>
      <c r="BU133" s="600">
        <f>IFERROR(BI133/SUM(BI$5:BI$182)*BU$4/IniBaseCC!CN135,0)</f>
        <v>0</v>
      </c>
      <c r="BV133" s="600">
        <f>IFERROR(BJ133/SUM(BJ$5:BJ$182)*BV$4/IniBaseCC!CO135,0)</f>
        <v>0</v>
      </c>
      <c r="BW133" s="600">
        <f>IFERROR(BK133/SUM(BK$5:BK$182)*BW$4/IniBaseCC!CP135,0)</f>
        <v>163.87649727255805</v>
      </c>
      <c r="BX133" s="600">
        <f>IFERROR(BL133/SUM(BL$5:BL$182)*BX$4/IniBaseCC!CQ135,0)</f>
        <v>0</v>
      </c>
      <c r="BY133" s="603">
        <f>IFERROR(BM133/SUM(BM$5:BM$182)*BY$4/IniBaseCC!CR135,0)</f>
        <v>0</v>
      </c>
      <c r="BZ133" s="600">
        <f>IFERROR(BN133/SUM(BN$5:BN$182)*BZ$4/IniBaseCC!CS135,0)</f>
        <v>0</v>
      </c>
      <c r="CA133" s="600">
        <f>IFERROR(BO133/SUM(BO$5:BO$182)*CA$4/IniBaseCC!CT135,0)</f>
        <v>0</v>
      </c>
      <c r="CB133" s="600">
        <f>IFERROR(BP133/SUM(BP$5:BP$182)*CB$4/IniBaseCC!CU135,0)</f>
        <v>0</v>
      </c>
      <c r="CC133" s="603">
        <f>(IniBaseCC!CW135+AT133)*P133</f>
        <v>20430.616208335749</v>
      </c>
      <c r="CD133" s="600">
        <f>((IniBaseCC!CX135+AU133)-(BR133/Q133))*Q133</f>
        <v>19489.709185168849</v>
      </c>
      <c r="CE133" s="600">
        <f>((IniBaseCC!CY135+AV133)-(BS133/R133))*R133</f>
        <v>21225.140810898043</v>
      </c>
      <c r="CF133" s="600">
        <f>((IniBaseCC!CZ135+AW133)-(BT133/S133))*S133</f>
        <v>23688.033547833376</v>
      </c>
      <c r="CG133" s="600">
        <f>((IniBaseCC!DA135+AX133)-(BU133/T133))*T133</f>
        <v>24689.38849774659</v>
      </c>
      <c r="CH133" s="600">
        <f>((IniBaseCC!DB135+AY133)-(BV133/U133))*U133</f>
        <v>24458.405352262718</v>
      </c>
      <c r="CI133" s="600">
        <f>((IniBaseCC!DC135+AZ133)-(BW133/V133))*V133</f>
        <v>23137.804701436358</v>
      </c>
      <c r="CJ133" s="601">
        <f>((IniBaseCC!DD135+BA133)-(BX133/W133))*W133</f>
        <v>27022.224418050151</v>
      </c>
      <c r="CK133" s="600">
        <f>((IniBaseCC!DE135+BB133)-(BY133/Y133))*Y133</f>
        <v>27770.168912134977</v>
      </c>
      <c r="CL133" s="600">
        <f>((IniBaseCC!DF135+BC133)-(BZ133/Z133))*Z133</f>
        <v>28086.954366102418</v>
      </c>
      <c r="CM133" s="600">
        <f>((IniBaseCC!DG135+BD133)-(CA133/AA133))*AA133</f>
        <v>28566.792256692162</v>
      </c>
      <c r="CN133" s="601">
        <f>((IniBaseCC!DH135+BE133)-(CB133/AB133))*AB133</f>
        <v>28946.846310101722</v>
      </c>
      <c r="CO133" s="600">
        <f>CC133*IniBaseCC!CJ135</f>
        <v>6292629.7921674103</v>
      </c>
      <c r="CP133" s="600">
        <f>IniBaseCC!CJ135*CD133</f>
        <v>6002830.4290320054</v>
      </c>
      <c r="CQ133" s="600">
        <f>IniBaseCC!CK135*CE133</f>
        <v>6622243.9330001893</v>
      </c>
      <c r="CR133" s="600">
        <f>IniBaseCC!CL135*CF133</f>
        <v>7201162.198541346</v>
      </c>
      <c r="CS133" s="600">
        <f>IniBaseCC!CM135*CG133</f>
        <v>7530263.4918127097</v>
      </c>
      <c r="CT133" s="600">
        <f>IniBaseCC!CN135*CH133</f>
        <v>7508730.4431446549</v>
      </c>
      <c r="CU133" s="600">
        <f>IniBaseCC!CO135*CI133</f>
        <v>7728026.7702797437</v>
      </c>
      <c r="CV133" s="601">
        <f>IniBaseCC!CP135*CJ133</f>
        <v>8809245.1602843497</v>
      </c>
      <c r="CW133" s="600">
        <f>IniBaseCC!CQ135*CK133</f>
        <v>8914224.2207953278</v>
      </c>
      <c r="CX133" s="600">
        <f>IniBaseCC!CR135*CL133</f>
        <v>9182422.4526308179</v>
      </c>
      <c r="CY133" s="600">
        <f>IniBaseCC!CS135*CM133</f>
        <v>9508649.8380513676</v>
      </c>
      <c r="CZ133" s="600">
        <f>IniBaseCC!CT135*CN133</f>
        <v>9806761.2640511431</v>
      </c>
      <c r="DA133" s="603">
        <f t="shared" si="27"/>
        <v>20430.616208335749</v>
      </c>
      <c r="DB133" s="600">
        <f t="shared" si="28"/>
        <v>19489.709185168849</v>
      </c>
      <c r="DC133" s="600">
        <f>IF(IniBaseCC!EI135&gt;IniBaseCC!EJ135,MIN((AdjBaseCC!DB133-(AdjBaseCC!$DG$1*(IniBaseCC!EI135-IniBaseCC!EJ135))),AdjBaseCC!CE133),MAX((AdjBaseCC!DB133-(AdjBaseCC!$DG$1*(IniBaseCC!EI135-IniBaseCC!EJ135))),AdjBaseCC!CE133))</f>
        <v>21225.140810898043</v>
      </c>
      <c r="DD133" s="600">
        <f>IF(IniBaseCC!EJ135&gt;IniBaseCC!EK135,MIN((AdjBaseCC!DC133-(AdjBaseCC!$DG$1*(IniBaseCC!EJ135-IniBaseCC!EK135))),AdjBaseCC!CF133),MAX((AdjBaseCC!DC133-(AdjBaseCC!$DG$1*(IniBaseCC!EJ135-IniBaseCC!EK135))),AdjBaseCC!CF133))</f>
        <v>23688.033547833376</v>
      </c>
      <c r="DE133" s="600">
        <f>IF(IniBaseCC!EK135&gt;IniBaseCC!EL135,MIN((AdjBaseCC!DD133-(AdjBaseCC!$DG$1*(IniBaseCC!EK135-IniBaseCC!EL135))),AdjBaseCC!CG133),MAX((AdjBaseCC!DD133-(AdjBaseCC!$DG$1*(IniBaseCC!EK135-IniBaseCC!EL135))),AdjBaseCC!CG133))</f>
        <v>24689.38849774659</v>
      </c>
      <c r="DF133" s="600">
        <f>IF(IniBaseCC!EL135&gt;IniBaseCC!EM135,MIN((AdjBaseCC!DE133-(AdjBaseCC!$DG$1*(IniBaseCC!EL135-IniBaseCC!EM135))),AdjBaseCC!CH133),MAX((AdjBaseCC!DE133-(AdjBaseCC!$DG$1*(IniBaseCC!EL135-IniBaseCC!EM135))),AdjBaseCC!CH133))</f>
        <v>24458.405352262718</v>
      </c>
      <c r="DG133" s="600">
        <f>IF(IniBaseCC!EM135&gt;IniBaseCC!EN135,MIN((AdjBaseCC!DF133-(AdjBaseCC!$DG$1*(IniBaseCC!EM135-IniBaseCC!EN135))),AdjBaseCC!CI133),MAX((AdjBaseCC!DF133-(AdjBaseCC!$DG$1*(IniBaseCC!EM135-IniBaseCC!EN135))),AdjBaseCC!CI133))</f>
        <v>23137.804701436358</v>
      </c>
      <c r="DH133" s="600">
        <f>IF(IniBaseCC!EN135&gt;IniBaseCC!EO135,MIN((AdjBaseCC!DG133-(AdjBaseCC!$DG$1*(IniBaseCC!EN135-IniBaseCC!EO135))),AdjBaseCC!CJ133),MAX((AdjBaseCC!DG133-(AdjBaseCC!$DG$1*(IniBaseCC!EN135-IniBaseCC!EO135))),AdjBaseCC!CJ133))</f>
        <v>27022.224418050151</v>
      </c>
      <c r="DI133" s="603">
        <f>IF(IniBaseCC!EO135&gt;IniBaseCC!EP135,MIN((AdjBaseCC!DH133-(AdjBaseCC!$DG$1*(IniBaseCC!EO135-IniBaseCC!EP135))),AdjBaseCC!CK133),MAX((AdjBaseCC!DH133-(AdjBaseCC!$DG$1*(IniBaseCC!EO135-IniBaseCC!EP135))),AdjBaseCC!CK133))</f>
        <v>27770.168912134977</v>
      </c>
      <c r="DJ133" s="600">
        <f>IF(IniBaseCC!EP135&gt;IniBaseCC!EQ135,MIN((AdjBaseCC!DI133-(AdjBaseCC!$DG$1*(IniBaseCC!EP135-IniBaseCC!EQ135))),AdjBaseCC!CL133),MAX((AdjBaseCC!DI133-(AdjBaseCC!$DG$1*(IniBaseCC!EP135-IniBaseCC!EQ135))),AdjBaseCC!CL133))</f>
        <v>28086.954366102418</v>
      </c>
      <c r="DK133" s="600">
        <f>IF(IniBaseCC!EQ135&gt;IniBaseCC!ER135,MIN((AdjBaseCC!DJ133-(AdjBaseCC!$DG$1*(IniBaseCC!EQ135-IniBaseCC!ER135))),AdjBaseCC!CM133),MAX((AdjBaseCC!DJ133-(AdjBaseCC!$DG$1*(IniBaseCC!EQ135-IniBaseCC!ER135))),AdjBaseCC!CM133))</f>
        <v>28566.792256692162</v>
      </c>
      <c r="DL133" s="600">
        <f>IF(IniBaseCC!ER135&gt;IniBaseCC!ES135,MIN((AdjBaseCC!DK133-(AdjBaseCC!$DG$1*(IniBaseCC!ER135-IniBaseCC!ES135))),AdjBaseCC!CN133),MAX((AdjBaseCC!DK133-(AdjBaseCC!$DG$1*(IniBaseCC!ER135-IniBaseCC!ES135))),AdjBaseCC!CN133))</f>
        <v>28946.846310101722</v>
      </c>
      <c r="DM133" s="603">
        <f>DA133*IniBaseCC!CJ135</f>
        <v>6292629.7921674103</v>
      </c>
      <c r="DN133" s="600">
        <f>DB133*IniBaseCC!CJ135</f>
        <v>6002830.4290320054</v>
      </c>
      <c r="DO133" s="600">
        <f>DC133*IniBaseCC!CK135</f>
        <v>6622243.9330001893</v>
      </c>
      <c r="DP133" s="600">
        <f>DD133*IniBaseCC!CL135</f>
        <v>7201162.198541346</v>
      </c>
      <c r="DQ133" s="600">
        <f>DE133*IniBaseCC!CM135</f>
        <v>7530263.4918127097</v>
      </c>
      <c r="DR133" s="600">
        <f>DF133*IniBaseCC!CN135</f>
        <v>7508730.4431446549</v>
      </c>
      <c r="DS133" s="600">
        <f>DG133*IniBaseCC!CO135</f>
        <v>7728026.7702797437</v>
      </c>
      <c r="DT133" s="600">
        <f>DH133*IniBaseCC!CP135</f>
        <v>8809245.1602843497</v>
      </c>
      <c r="DU133" s="603">
        <f>DI133*IniBaseCC!CQ135</f>
        <v>8914224.2207953278</v>
      </c>
      <c r="DV133" s="600">
        <f>DJ133*IniBaseCC!CR135</f>
        <v>9182422.4526308179</v>
      </c>
      <c r="DW133" s="600">
        <f>DK133*IniBaseCC!CS135</f>
        <v>9508649.8380513676</v>
      </c>
      <c r="DX133" s="601">
        <f>DL133*IniBaseCC!CT135</f>
        <v>9806761.2640511431</v>
      </c>
      <c r="DZ133" s="112" t="s">
        <v>128</v>
      </c>
      <c r="EA133" s="89">
        <f t="shared" si="29"/>
        <v>0.82611509823786311</v>
      </c>
      <c r="EB133" s="7">
        <f>IFERROR(AdjBaseCC!CO133/IniBaseCC!AA135,"")</f>
        <v>0.842701258443734</v>
      </c>
      <c r="EC133" s="7">
        <f>IFERROR(AdjBaseCC!CP133/IniBaseCC!AB135,"")</f>
        <v>0.76939034814416418</v>
      </c>
      <c r="ED133" s="7">
        <f>IFERROR(AdjBaseCC!CQ133/IniBaseCC!AC135,"")</f>
        <v>0.79955258736048207</v>
      </c>
      <c r="EE133" s="7">
        <f>IFERROR(AdjBaseCC!CR133/IniBaseCC!AD135,"")</f>
        <v>0.83176638419757387</v>
      </c>
      <c r="EF133" s="7">
        <f>IFERROR(AdjBaseCC!CS133/IniBaseCC!AE135,"")</f>
        <v>0.88097429912496572</v>
      </c>
      <c r="EG133" s="7">
        <f>IFERROR(AdjBaseCC!CT133/IniBaseCC!AF135,"")</f>
        <v>0.84889187236212893</v>
      </c>
      <c r="EH133" s="10">
        <f t="shared" si="30"/>
        <v>0.84465611744496916</v>
      </c>
      <c r="EI133" s="7">
        <f>IFERROR(CU133/IniBaseCC!AG135,"")</f>
        <v>0.77601608202201933</v>
      </c>
      <c r="EJ133" s="7">
        <f>IFERROR(CW133/IniBaseCC!AI135,"")</f>
        <v>0.85795135658164967</v>
      </c>
      <c r="EK133" s="7">
        <f>IFERROR(CX133/IniBaseCC!AJ135,"")</f>
        <v>0.85836858554351536</v>
      </c>
      <c r="EL133" s="7">
        <f>IFERROR(CY133/IniBaseCC!AK135,"")</f>
        <v>0.8640355202366663</v>
      </c>
      <c r="EM133" s="19">
        <f>IFERROR(CZ133/IniBaseCC!AL135,"")</f>
        <v>0.86690904284099468</v>
      </c>
      <c r="EO133" s="107"/>
      <c r="EP133" s="107"/>
      <c r="EQ133" s="107"/>
      <c r="ER133" s="107"/>
      <c r="ES133" s="107"/>
    </row>
    <row r="134" spans="1:164" x14ac:dyDescent="0.25">
      <c r="A134" s="107">
        <v>138</v>
      </c>
      <c r="B134" s="112" t="s">
        <v>129</v>
      </c>
      <c r="C134" s="157">
        <v>285.44837480000001</v>
      </c>
      <c r="D134" s="158">
        <v>274.05430639999997</v>
      </c>
      <c r="E134" s="158">
        <v>288.73698769999999</v>
      </c>
      <c r="F134" s="158">
        <v>270.08873540000002</v>
      </c>
      <c r="G134" s="158">
        <v>285.16103909999998</v>
      </c>
      <c r="H134" s="158">
        <v>280.39606930000002</v>
      </c>
      <c r="I134" s="158">
        <v>283.9328812</v>
      </c>
      <c r="J134" s="158">
        <v>279.70853543103243</v>
      </c>
      <c r="K134" s="158">
        <v>277.44116613297979</v>
      </c>
      <c r="L134" s="157">
        <f t="shared" ref="L134:N165" si="32">TREND($C134:$K134,$C$3:$K$3,L$3,TRUE)</f>
        <v>279.35475838419705</v>
      </c>
      <c r="M134" s="158">
        <f t="shared" si="32"/>
        <v>279.11530793961401</v>
      </c>
      <c r="N134" s="159">
        <f t="shared" si="32"/>
        <v>278.87585749503097</v>
      </c>
      <c r="O134" s="158"/>
      <c r="P134" s="564">
        <f>INDEX(EquitySolution!$V$13:$BT$173,ROW(130:130),(1+EquitySolution!$CB$12))</f>
        <v>0.78927078948951912</v>
      </c>
      <c r="Q134" s="69">
        <f>INDEX(EquitySolution!$V$13:$BT$173,ROW(130:130),(1+EquitySolution!$CB$12))</f>
        <v>0.78927078948951912</v>
      </c>
      <c r="R134" s="69">
        <f>INDEX(EquitySolution!$V$13:$BT$173,ROW(130:130),(1+EquitySolution!$CB$12)+2)</f>
        <v>0.85714695165804722</v>
      </c>
      <c r="S134" s="69">
        <f>INDEX(EquitySolution!$V$13:$BT$173,ROW(130:130),(1+EquitySolution!$CB$12)+3)</f>
        <v>0.86284912952154769</v>
      </c>
      <c r="T134" s="69">
        <f>INDEX(EquitySolution!$V$13:$BT$173,ROW(130:130),(1+EquitySolution!$CB$12)+4)</f>
        <v>0.85550116061821102</v>
      </c>
      <c r="U134" s="69">
        <f>INDEX(EquitySolution!$V$13:$BT$173,ROW(130:130),(1+EquitySolution!$CB$12)+5)</f>
        <v>0.86483370521290814</v>
      </c>
      <c r="V134" s="2">
        <f>INDEX(EquitySolution!$V$13:$BT$173,ROW(130:130),(1+EquitySolution!$CB$12)+6)</f>
        <v>0.85729074922099091</v>
      </c>
      <c r="W134" s="2">
        <f>INDEX(EquitySolution!$V$13:$BT$173,ROW(130:130),(1+EquitySolution!$CB$12)+6)</f>
        <v>0.85729074922099091</v>
      </c>
      <c r="X134" s="2">
        <f>INDEX(EquitySolution!$V$13:$BT$173,ROW(130:130),(1+EquitySolution!$CB$12)+6)</f>
        <v>0.85729074922099091</v>
      </c>
      <c r="Y134" s="350">
        <f>INDEX(EquitySolution!$V$13:$BT$173,ROW(130:130),(1+EquitySolution!$CB$12)+7)</f>
        <v>0.85967538518770215</v>
      </c>
      <c r="Z134" s="2">
        <f>INDEX(EquitySolution!$V$13:$BT$173,ROW(130:130),(1+EquitySolution!$CB$12)+8)</f>
        <v>0.85790538260253735</v>
      </c>
      <c r="AA134" s="2">
        <f>INDEX(EquitySolution!$V$13:$BT$173,ROW(130:130),(1+EquitySolution!$CB$12)+9)</f>
        <v>0.85898855097007198</v>
      </c>
      <c r="AB134" s="3">
        <f>INDEX(EquitySolution!$V$13:$BT$173,ROW(130:130),(1+EquitySolution!$CB$12)+10)</f>
        <v>0.86115417071331568</v>
      </c>
      <c r="AS134" s="112" t="s">
        <v>129</v>
      </c>
      <c r="AT134" s="600">
        <v>0</v>
      </c>
      <c r="AU134" s="600">
        <f>MAX(-(AdjBaseCC!$BU$1),(IniBaseCC!DW136-AF$9+IniBaseCC!DK136-AdjBaseCC!AF$7))</f>
        <v>5215.1582177818209</v>
      </c>
      <c r="AV134" s="600">
        <f>MAX(-(AdjBaseCC!$BU$1),(IniBaseCC!DX136-AG$9+IniBaseCC!DL136-AdjBaseCC!AG$7))</f>
        <v>5509.8923285747642</v>
      </c>
      <c r="AW134" s="600">
        <f>MAX(-(AdjBaseCC!$BU$1),(IniBaseCC!DY136-AH$9+IniBaseCC!DM136-AdjBaseCC!AH$7))</f>
        <v>5925.4710005897286</v>
      </c>
      <c r="AX134" s="600">
        <f>MAX(-(AdjBaseCC!$BU$1),(IniBaseCC!DZ136-AI$9+IniBaseCC!DN136-AdjBaseCC!AI$7))</f>
        <v>5826.7468464069534</v>
      </c>
      <c r="AY134" s="600">
        <f>MAX(-(AdjBaseCC!$BU$1),(IniBaseCC!EA136-AJ$9+IniBaseCC!DO136-AdjBaseCC!AJ$7))</f>
        <v>3592.8503478211783</v>
      </c>
      <c r="AZ134" s="600">
        <f>MAX(-(AdjBaseCC!$BU$1),(IniBaseCC!EB136-AK$9+IniBaseCC!DP136-AdjBaseCC!AK$7))</f>
        <v>3694.3830526674324</v>
      </c>
      <c r="BA134" s="601">
        <f>MAX(-(AdjBaseCC!$BU$1),(IniBaseCC!EC136-AL$9+IniBaseCC!DQ136-AdjBaseCC!AL$7))</f>
        <v>2981.3712685362834</v>
      </c>
      <c r="BB134" s="600">
        <f>MAX(-(AdjBaseCC!$BU$1),(IniBaseCC!ED136-AM$9+IniBaseCC!DR136-AdjBaseCC!AM$7))</f>
        <v>4298.0330974082881</v>
      </c>
      <c r="BC134" s="600">
        <f>MAX(-(AdjBaseCC!$BU$1),(IniBaseCC!EE136-AN$9+IniBaseCC!DS136-AdjBaseCC!AN$7))</f>
        <v>4341.6468850635365</v>
      </c>
      <c r="BD134" s="600">
        <f>MAX(-(AdjBaseCC!$BU$1),(IniBaseCC!EF136-AO$9+IniBaseCC!DT136-AdjBaseCC!AO$7))</f>
        <v>4383.7070972382699</v>
      </c>
      <c r="BE134" s="601">
        <f>MAX(-(AdjBaseCC!$BU$1),(IniBaseCC!EG136-AP$9+IniBaseCC!DU136-AdjBaseCC!AP$7))</f>
        <v>4424.295291675925</v>
      </c>
      <c r="BF134" s="600">
        <f>MAX((AdjBaseCC!AF$7+AdjBaseCC!AF$9)*IniBaseCC!CJ136-IniBaseCC!AA136,0)</f>
        <v>0</v>
      </c>
      <c r="BG134" s="600">
        <f>MAX((AdjBaseCC!AG$7+AdjBaseCC!AG$9)*IniBaseCC!CK136-IniBaseCC!AB136,0)</f>
        <v>0</v>
      </c>
      <c r="BH134" s="600">
        <f>MAX((AdjBaseCC!AH$7+AdjBaseCC!AH$9)*IniBaseCC!CL136-IniBaseCC!AC136,0)</f>
        <v>0</v>
      </c>
      <c r="BI134" s="600">
        <f>MAX((AdjBaseCC!AI$7+AdjBaseCC!AI$9)*IniBaseCC!CM136-IniBaseCC!AD136,0)</f>
        <v>0</v>
      </c>
      <c r="BJ134" s="600">
        <f>MAX((AdjBaseCC!AJ$7+AdjBaseCC!AJ$9)*IniBaseCC!CN136-IniBaseCC!AE136,0)</f>
        <v>0</v>
      </c>
      <c r="BK134" s="600">
        <f>MAX((AdjBaseCC!AK$7+AdjBaseCC!AK$9)*IniBaseCC!CO136-IniBaseCC!AF136,0)</f>
        <v>0</v>
      </c>
      <c r="BL134" s="600">
        <f>MAX((AdjBaseCC!AL$7+AdjBaseCC!AL$9)*IniBaseCC!CP136-IniBaseCC!AG136,0)</f>
        <v>0</v>
      </c>
      <c r="BM134" s="600">
        <f>MAX((AdjBaseCC!AM$7+AdjBaseCC!AM$9)*IniBaseCC!CQ136-IniBaseCC!AH136,0)</f>
        <v>0</v>
      </c>
      <c r="BN134" s="603">
        <f>MAX((AdjBaseCC!AN$7+AdjBaseCC!AN$9)*IniBaseCC!CR136-IniBaseCC!AI136,0)</f>
        <v>0</v>
      </c>
      <c r="BO134" s="600">
        <f>MAX((AdjBaseCC!AO$7+AdjBaseCC!AO$9)*IniBaseCC!CS136-IniBaseCC!AJ136,0)</f>
        <v>0</v>
      </c>
      <c r="BP134" s="600">
        <f>MAX((AdjBaseCC!AP$7+AdjBaseCC!AP$9)*IniBaseCC!CT136-IniBaseCC!AK136,0)</f>
        <v>0</v>
      </c>
      <c r="BQ134" s="600">
        <f>MAX((AdjBaseCC!AQ$7+AdjBaseCC!AQ$9)*IniBaseCC!CU136-IniBaseCC!AL136,0)</f>
        <v>0</v>
      </c>
      <c r="BR134" s="603">
        <f>IFERROR(BF134/SUM(BF$5:BF$182)*BR$4/IniBaseCC!CK136,0)</f>
        <v>0</v>
      </c>
      <c r="BS134" s="600">
        <f>IFERROR(BG134/SUM(BG$5:BG$182)*BS$4/IniBaseCC!CL136,0)</f>
        <v>0</v>
      </c>
      <c r="BT134" s="600">
        <f>IFERROR(BH134/SUM(BH$5:BH$182)*BT$4/IniBaseCC!CM136,0)</f>
        <v>0</v>
      </c>
      <c r="BU134" s="600">
        <f>IFERROR(BI134/SUM(BI$5:BI$182)*BU$4/IniBaseCC!CN136,0)</f>
        <v>0</v>
      </c>
      <c r="BV134" s="600">
        <f>IFERROR(BJ134/SUM(BJ$5:BJ$182)*BV$4/IniBaseCC!CO136,0)</f>
        <v>0</v>
      </c>
      <c r="BW134" s="600">
        <f>IFERROR(BK134/SUM(BK$5:BK$182)*BW$4/IniBaseCC!CP136,0)</f>
        <v>0</v>
      </c>
      <c r="BX134" s="600">
        <f>IFERROR(BL134/SUM(BL$5:BL$182)*BX$4/IniBaseCC!CQ136,0)</f>
        <v>0</v>
      </c>
      <c r="BY134" s="603">
        <f>IFERROR(BM134/SUM(BM$5:BM$182)*BY$4/IniBaseCC!CR136,0)</f>
        <v>0</v>
      </c>
      <c r="BZ134" s="600">
        <f>IFERROR(BN134/SUM(BN$5:BN$182)*BZ$4/IniBaseCC!CS136,0)</f>
        <v>0</v>
      </c>
      <c r="CA134" s="600">
        <f>IFERROR(BO134/SUM(BO$5:BO$182)*CA$4/IniBaseCC!CT136,0)</f>
        <v>0</v>
      </c>
      <c r="CB134" s="600">
        <f>IFERROR(BP134/SUM(BP$5:BP$182)*CB$4/IniBaseCC!CU136,0)</f>
        <v>0</v>
      </c>
      <c r="CC134" s="603">
        <f>(IniBaseCC!CW136+AT134)*P134</f>
        <v>18897.22323819303</v>
      </c>
      <c r="CD134" s="600">
        <f>((IniBaseCC!CX136+AU134)-(BR134/Q134))*Q134</f>
        <v>23013.39528205444</v>
      </c>
      <c r="CE134" s="600">
        <f>((IniBaseCC!CY136+AV134)-(BS134/R134))*R134</f>
        <v>26179.559748149459</v>
      </c>
      <c r="CF134" s="600">
        <f>((IniBaseCC!CZ136+AW134)-(BT134/S134))*S134</f>
        <v>26810.237865655006</v>
      </c>
      <c r="CG134" s="600">
        <f>((IniBaseCC!DA136+AX134)-(BU134/T134))*T134</f>
        <v>26571.155436411413</v>
      </c>
      <c r="CH134" s="600">
        <f>((IniBaseCC!DB136+AY134)-(BV134/U134))*U134</f>
        <v>25634.512039416684</v>
      </c>
      <c r="CI134" s="600">
        <f>((IniBaseCC!DC136+AZ134)-(BW134/V134))*V134</f>
        <v>25867.668754866154</v>
      </c>
      <c r="CJ134" s="601">
        <f>((IniBaseCC!DD136+BA134)-(BX134/W134))*W134</f>
        <v>25644.062549512826</v>
      </c>
      <c r="CK134" s="600">
        <f>((IniBaseCC!DE136+BB134)-(BY134/Y134))*Y134</f>
        <v>27035.951512890319</v>
      </c>
      <c r="CL134" s="600">
        <f>((IniBaseCC!DF136+BC134)-(BZ134/Z134))*Z134</f>
        <v>27337.996485878954</v>
      </c>
      <c r="CM134" s="600">
        <f>((IniBaseCC!DG136+BD134)-(CA134/AA134))*AA134</f>
        <v>27717.916028050178</v>
      </c>
      <c r="CN134" s="601">
        <f>((IniBaseCC!DH136+BE134)-(CB134/AB134))*AB134</f>
        <v>28121.951700704998</v>
      </c>
      <c r="CO134" s="600">
        <f>CC134*IniBaseCC!CJ136</f>
        <v>12925700.694924032</v>
      </c>
      <c r="CP134" s="600">
        <f>IniBaseCC!CJ136*CD134</f>
        <v>15741162.372925237</v>
      </c>
      <c r="CQ134" s="600">
        <f>IniBaseCC!CK136*CE134</f>
        <v>18351871.383452769</v>
      </c>
      <c r="CR134" s="600">
        <f>IniBaseCC!CL136*CF134</f>
        <v>18686735.792361539</v>
      </c>
      <c r="CS134" s="600">
        <f>IniBaseCC!CM136*CG134</f>
        <v>19184374.22508904</v>
      </c>
      <c r="CT134" s="600">
        <f>IniBaseCC!CN136*CH134</f>
        <v>19328422.07772018</v>
      </c>
      <c r="CU134" s="600">
        <f>IniBaseCC!CO136*CI134</f>
        <v>20176781.628795601</v>
      </c>
      <c r="CV134" s="601">
        <f>IniBaseCC!CP136*CJ134</f>
        <v>21284571.916095644</v>
      </c>
      <c r="CW134" s="600">
        <f>IniBaseCC!CQ136*CK134</f>
        <v>23737565.4283177</v>
      </c>
      <c r="CX134" s="600">
        <f>IniBaseCC!CR136*CL134</f>
        <v>24446055.169362612</v>
      </c>
      <c r="CY134" s="600">
        <f>IniBaseCC!CS136*CM134</f>
        <v>25235239.813093193</v>
      </c>
      <c r="CZ134" s="600">
        <f>IniBaseCC!CT136*CN134</f>
        <v>26059092.602368958</v>
      </c>
      <c r="DA134" s="603">
        <f t="shared" ref="DA134:DA182" si="33">CC134</f>
        <v>18897.22323819303</v>
      </c>
      <c r="DB134" s="600">
        <f t="shared" ref="DB134:DB182" si="34">CD134</f>
        <v>23013.39528205444</v>
      </c>
      <c r="DC134" s="600">
        <f>IF(IniBaseCC!EI136&gt;IniBaseCC!EJ136,MIN((AdjBaseCC!DB134-(AdjBaseCC!$DG$1*(IniBaseCC!EI136-IniBaseCC!EJ136))),AdjBaseCC!CE134),MAX((AdjBaseCC!DB134-(AdjBaseCC!$DG$1*(IniBaseCC!EI136-IniBaseCC!EJ136))),AdjBaseCC!CE134))</f>
        <v>26179.559748149459</v>
      </c>
      <c r="DD134" s="600">
        <f>IF(IniBaseCC!EJ136&gt;IniBaseCC!EK136,MIN((AdjBaseCC!DC134-(AdjBaseCC!$DG$1*(IniBaseCC!EJ136-IniBaseCC!EK136))),AdjBaseCC!CF134),MAX((AdjBaseCC!DC134-(AdjBaseCC!$DG$1*(IniBaseCC!EJ136-IniBaseCC!EK136))),AdjBaseCC!CF134))</f>
        <v>26810.237865655006</v>
      </c>
      <c r="DE134" s="600">
        <f>IF(IniBaseCC!EK136&gt;IniBaseCC!EL136,MIN((AdjBaseCC!DD134-(AdjBaseCC!$DG$1*(IniBaseCC!EK136-IniBaseCC!EL136))),AdjBaseCC!CG134),MAX((AdjBaseCC!DD134-(AdjBaseCC!$DG$1*(IniBaseCC!EK136-IniBaseCC!EL136))),AdjBaseCC!CG134))</f>
        <v>26571.155436411413</v>
      </c>
      <c r="DF134" s="600">
        <f>IF(IniBaseCC!EL136&gt;IniBaseCC!EM136,MIN((AdjBaseCC!DE134-(AdjBaseCC!$DG$1*(IniBaseCC!EL136-IniBaseCC!EM136))),AdjBaseCC!CH134),MAX((AdjBaseCC!DE134-(AdjBaseCC!$DG$1*(IniBaseCC!EL136-IniBaseCC!EM136))),AdjBaseCC!CH134))</f>
        <v>25634.512039416684</v>
      </c>
      <c r="DG134" s="600">
        <f>IF(IniBaseCC!EM136&gt;IniBaseCC!EN136,MIN((AdjBaseCC!DF134-(AdjBaseCC!$DG$1*(IniBaseCC!EM136-IniBaseCC!EN136))),AdjBaseCC!CI134),MAX((AdjBaseCC!DF134-(AdjBaseCC!$DG$1*(IniBaseCC!EM136-IniBaseCC!EN136))),AdjBaseCC!CI134))</f>
        <v>25867.668754866154</v>
      </c>
      <c r="DH134" s="600">
        <f>IF(IniBaseCC!EN136&gt;IniBaseCC!EO136,MIN((AdjBaseCC!DG134-(AdjBaseCC!$DG$1*(IniBaseCC!EN136-IniBaseCC!EO136))),AdjBaseCC!CJ134),MAX((AdjBaseCC!DG134-(AdjBaseCC!$DG$1*(IniBaseCC!EN136-IniBaseCC!EO136))),AdjBaseCC!CJ134))</f>
        <v>25644.062549512826</v>
      </c>
      <c r="DI134" s="603">
        <f>IF(IniBaseCC!EO136&gt;IniBaseCC!EP136,MIN((AdjBaseCC!DH134-(AdjBaseCC!$DG$1*(IniBaseCC!EO136-IniBaseCC!EP136))),AdjBaseCC!CK134),MAX((AdjBaseCC!DH134-(AdjBaseCC!$DG$1*(IniBaseCC!EO136-IniBaseCC!EP136))),AdjBaseCC!CK134))</f>
        <v>27035.951512890319</v>
      </c>
      <c r="DJ134" s="600">
        <f>IF(IniBaseCC!EP136&gt;IniBaseCC!EQ136,MIN((AdjBaseCC!DI134-(AdjBaseCC!$DG$1*(IniBaseCC!EP136-IniBaseCC!EQ136))),AdjBaseCC!CL134),MAX((AdjBaseCC!DI134-(AdjBaseCC!$DG$1*(IniBaseCC!EP136-IniBaseCC!EQ136))),AdjBaseCC!CL134))</f>
        <v>27337.996485878954</v>
      </c>
      <c r="DK134" s="600">
        <f>IF(IniBaseCC!EQ136&gt;IniBaseCC!ER136,MIN((AdjBaseCC!DJ134-(AdjBaseCC!$DG$1*(IniBaseCC!EQ136-IniBaseCC!ER136))),AdjBaseCC!CM134),MAX((AdjBaseCC!DJ134-(AdjBaseCC!$DG$1*(IniBaseCC!EQ136-IniBaseCC!ER136))),AdjBaseCC!CM134))</f>
        <v>27717.916028050178</v>
      </c>
      <c r="DL134" s="600">
        <f>IF(IniBaseCC!ER136&gt;IniBaseCC!ES136,MIN((AdjBaseCC!DK134-(AdjBaseCC!$DG$1*(IniBaseCC!ER136-IniBaseCC!ES136))),AdjBaseCC!CN134),MAX((AdjBaseCC!DK134-(AdjBaseCC!$DG$1*(IniBaseCC!ER136-IniBaseCC!ES136))),AdjBaseCC!CN134))</f>
        <v>28121.951700704998</v>
      </c>
      <c r="DM134" s="603">
        <f>DA134*IniBaseCC!CJ136</f>
        <v>12925700.694924032</v>
      </c>
      <c r="DN134" s="600">
        <f>DB134*IniBaseCC!CJ136</f>
        <v>15741162.372925237</v>
      </c>
      <c r="DO134" s="600">
        <f>DC134*IniBaseCC!CK136</f>
        <v>18351871.383452769</v>
      </c>
      <c r="DP134" s="600">
        <f>DD134*IniBaseCC!CL136</f>
        <v>18686735.792361539</v>
      </c>
      <c r="DQ134" s="600">
        <f>DE134*IniBaseCC!CM136</f>
        <v>19184374.22508904</v>
      </c>
      <c r="DR134" s="600">
        <f>DF134*IniBaseCC!CN136</f>
        <v>19328422.07772018</v>
      </c>
      <c r="DS134" s="600">
        <f>DG134*IniBaseCC!CO136</f>
        <v>20176781.628795601</v>
      </c>
      <c r="DT134" s="600">
        <f>DH134*IniBaseCC!CP136</f>
        <v>21284571.916095644</v>
      </c>
      <c r="DU134" s="603">
        <f>DI134*IniBaseCC!CQ136</f>
        <v>23737565.4283177</v>
      </c>
      <c r="DV134" s="600">
        <f>DJ134*IniBaseCC!CR136</f>
        <v>24446055.169362612</v>
      </c>
      <c r="DW134" s="600">
        <f>DK134*IniBaseCC!CS136</f>
        <v>25235239.813093193</v>
      </c>
      <c r="DX134" s="601">
        <f>DL134*IniBaseCC!CT136</f>
        <v>26059092.602368958</v>
      </c>
      <c r="DZ134" s="112" t="s">
        <v>129</v>
      </c>
      <c r="EA134" s="89">
        <f t="shared" ref="EA134:EA163" si="35">IFERROR(AVERAGE(EC134:EG134),"")</f>
        <v>0.80003490333442395</v>
      </c>
      <c r="EB134" s="7">
        <f>IFERROR(AdjBaseCC!CO134/IniBaseCC!AA136,"")</f>
        <v>0.63091626161715164</v>
      </c>
      <c r="EC134" s="7">
        <f>IFERROR(AdjBaseCC!CP134/IniBaseCC!AB136,"")</f>
        <v>0.71617772293617898</v>
      </c>
      <c r="ED134" s="7">
        <f>IFERROR(AdjBaseCC!CQ134/IniBaseCC!AC136,"")</f>
        <v>0.82607569896445288</v>
      </c>
      <c r="EE134" s="7">
        <f>IFERROR(AdjBaseCC!CR134/IniBaseCC!AD136,"")</f>
        <v>0.81402747660858898</v>
      </c>
      <c r="EF134" s="7">
        <f>IFERROR(AdjBaseCC!CS134/IniBaseCC!AE136,"")</f>
        <v>0.83873992736406633</v>
      </c>
      <c r="EG134" s="7">
        <f>IFERROR(AdjBaseCC!CT134/IniBaseCC!AF136,"")</f>
        <v>0.80515369079883226</v>
      </c>
      <c r="EH134" s="10">
        <f t="shared" ref="EH134:EH163" si="36">IFERROR(AVERAGE(EI134:EM134),"")</f>
        <v>0.81955438152674631</v>
      </c>
      <c r="EI134" s="7">
        <f>IFERROR(CU134/IniBaseCC!AG136,"")</f>
        <v>0.79837640322475234</v>
      </c>
      <c r="EJ134" s="7">
        <f>IFERROR(CW134/IniBaseCC!AI136,"")</f>
        <v>0.82221618823495368</v>
      </c>
      <c r="EK134" s="7">
        <f>IFERROR(CX134/IniBaseCC!AJ136,"")</f>
        <v>0.82250196126325947</v>
      </c>
      <c r="EL134" s="7">
        <f>IFERROR(CY134/IniBaseCC!AK136,"")</f>
        <v>0.8254112419595464</v>
      </c>
      <c r="EM134" s="19">
        <f>IFERROR(CZ134/IniBaseCC!AL136,"")</f>
        <v>0.8292661129512191</v>
      </c>
      <c r="EO134" s="107"/>
      <c r="EP134" s="107"/>
      <c r="EQ134" s="107"/>
      <c r="ER134" s="107"/>
      <c r="ES134" s="107"/>
    </row>
    <row r="135" spans="1:164" x14ac:dyDescent="0.25">
      <c r="A135" s="107">
        <v>139</v>
      </c>
      <c r="B135" s="112" t="s">
        <v>130</v>
      </c>
      <c r="C135" s="157">
        <v>241.2992601</v>
      </c>
      <c r="D135" s="158">
        <v>232.85676330000001</v>
      </c>
      <c r="E135" s="158">
        <v>243.81115980000001</v>
      </c>
      <c r="F135" s="158">
        <v>227.70029009999999</v>
      </c>
      <c r="G135" s="158">
        <v>221.0260883</v>
      </c>
      <c r="H135" s="158">
        <v>218.1099906</v>
      </c>
      <c r="I135" s="158">
        <v>221.7995177</v>
      </c>
      <c r="J135" s="158">
        <v>224.84158030695627</v>
      </c>
      <c r="K135" s="158">
        <v>224.23432581239229</v>
      </c>
      <c r="L135" s="157">
        <f t="shared" si="32"/>
        <v>216.2488692941306</v>
      </c>
      <c r="M135" s="158">
        <f t="shared" si="32"/>
        <v>213.81688813030451</v>
      </c>
      <c r="N135" s="159">
        <f t="shared" si="32"/>
        <v>211.38490696647841</v>
      </c>
      <c r="O135" s="158"/>
      <c r="P135" s="564">
        <f>INDEX(EquitySolution!$V$13:$BT$173,ROW(131:131),(1+EquitySolution!$CB$12))</f>
        <v>0.84932385561737056</v>
      </c>
      <c r="Q135" s="69">
        <f>INDEX(EquitySolution!$V$13:$BT$173,ROW(131:131),(1+EquitySolution!$CB$12))</f>
        <v>0.84932385561737056</v>
      </c>
      <c r="R135" s="69">
        <f>INDEX(EquitySolution!$V$13:$BT$173,ROW(131:131),(1+EquitySolution!$CB$12)+2)</f>
        <v>0.87924143939479626</v>
      </c>
      <c r="S135" s="69">
        <f>INDEX(EquitySolution!$V$13:$BT$173,ROW(131:131),(1+EquitySolution!$CB$12)+3)</f>
        <v>0.88346649902017393</v>
      </c>
      <c r="T135" s="69">
        <f>INDEX(EquitySolution!$V$13:$BT$173,ROW(131:131),(1+EquitySolution!$CB$12)+4)</f>
        <v>0.87798435558927213</v>
      </c>
      <c r="U135" s="69">
        <f>INDEX(EquitySolution!$V$13:$BT$173,ROW(131:131),(1+EquitySolution!$CB$12)+5)</f>
        <v>0.88604706342461204</v>
      </c>
      <c r="V135" s="2">
        <f>INDEX(EquitySolution!$V$13:$BT$173,ROW(131:131),(1+EquitySolution!$CB$12)+6)</f>
        <v>0.88938717728249395</v>
      </c>
      <c r="W135" s="2">
        <f>INDEX(EquitySolution!$V$13:$BT$173,ROW(131:131),(1+EquitySolution!$CB$12)+6)</f>
        <v>0.88938717728249395</v>
      </c>
      <c r="X135" s="2">
        <f>INDEX(EquitySolution!$V$13:$BT$173,ROW(131:131),(1+EquitySolution!$CB$12)+6)</f>
        <v>0.88938717728249395</v>
      </c>
      <c r="Y135" s="350">
        <f>INDEX(EquitySolution!$V$13:$BT$173,ROW(131:131),(1+EquitySolution!$CB$12)+7)</f>
        <v>0.89084654255651186</v>
      </c>
      <c r="Z135" s="2">
        <f>INDEX(EquitySolution!$V$13:$BT$173,ROW(131:131),(1+EquitySolution!$CB$12)+8)</f>
        <v>0.88900011343059893</v>
      </c>
      <c r="AA135" s="2">
        <f>INDEX(EquitySolution!$V$13:$BT$173,ROW(131:131),(1+EquitySolution!$CB$12)+9)</f>
        <v>0.8930588745102519</v>
      </c>
      <c r="AB135" s="3">
        <f>INDEX(EquitySolution!$V$13:$BT$173,ROW(131:131),(1+EquitySolution!$CB$12)+10)</f>
        <v>0.88778161022059932</v>
      </c>
      <c r="AS135" s="112" t="s">
        <v>130</v>
      </c>
      <c r="AT135" s="600">
        <v>0</v>
      </c>
      <c r="AU135" s="600">
        <f>MAX(-(AdjBaseCC!$BU$1),(IniBaseCC!DW137-AF$9+IniBaseCC!DK137-AdjBaseCC!AF$7))</f>
        <v>-1881.9154527225664</v>
      </c>
      <c r="AV135" s="600">
        <f>MAX(-(AdjBaseCC!$BU$1),(IniBaseCC!DX137-AG$9+IniBaseCC!DL137-AdjBaseCC!AG$7))</f>
        <v>-868.15908657046521</v>
      </c>
      <c r="AW135" s="600">
        <f>MAX(-(AdjBaseCC!$BU$1),(IniBaseCC!DY137-AH$9+IniBaseCC!DM137-AdjBaseCC!AH$7))</f>
        <v>-1146.151760927241</v>
      </c>
      <c r="AX135" s="600">
        <f>MAX(-(AdjBaseCC!$BU$1),(IniBaseCC!DZ137-AI$9+IniBaseCC!DN137-AdjBaseCC!AI$7))</f>
        <v>1002.341029232442</v>
      </c>
      <c r="AY135" s="600">
        <f>MAX(-(AdjBaseCC!$BU$1),(IniBaseCC!EA137-AJ$9+IniBaseCC!DO137-AdjBaseCC!AJ$7))</f>
        <v>184.35942509212737</v>
      </c>
      <c r="AZ135" s="600">
        <f>MAX(-(AdjBaseCC!$BU$1),(IniBaseCC!EB137-AK$9+IniBaseCC!DP137-AdjBaseCC!AK$7))</f>
        <v>2595.5676901563797</v>
      </c>
      <c r="BA135" s="601">
        <f>MAX(-(AdjBaseCC!$BU$1),(IniBaseCC!EC137-AL$9+IniBaseCC!DQ137-AdjBaseCC!AL$7))</f>
        <v>152.75568710945254</v>
      </c>
      <c r="BB135" s="600">
        <f>MAX(-(AdjBaseCC!$BU$1),(IniBaseCC!ED137-AM$9+IniBaseCC!DR137-AdjBaseCC!AM$7))</f>
        <v>-660.04135078902482</v>
      </c>
      <c r="BC135" s="600">
        <f>MAX(-(AdjBaseCC!$BU$1),(IniBaseCC!EE137-AN$9+IniBaseCC!DS137-AdjBaseCC!AN$7))</f>
        <v>-670.73779057429965</v>
      </c>
      <c r="BD135" s="600">
        <f>MAX(-(AdjBaseCC!$BU$1),(IniBaseCC!EF137-AO$9+IniBaseCC!DT137-AdjBaseCC!AO$7))</f>
        <v>-681.05321033188284</v>
      </c>
      <c r="BE135" s="601">
        <f>MAX(-(AdjBaseCC!$BU$1),(IniBaseCC!EG137-AP$9+IniBaseCC!DU137-AdjBaseCC!AP$7))</f>
        <v>-691.00761239450776</v>
      </c>
      <c r="BF135" s="600">
        <f>MAX((AdjBaseCC!AF$7+AdjBaseCC!AF$9)*IniBaseCC!CJ137-IniBaseCC!AA137,0)</f>
        <v>481770.35589697678</v>
      </c>
      <c r="BG135" s="600">
        <f>MAX((AdjBaseCC!AG$7+AdjBaseCC!AG$9)*IniBaseCC!CK137-IniBaseCC!AB137,0)</f>
        <v>206621.8626037715</v>
      </c>
      <c r="BH135" s="600">
        <f>MAX((AdjBaseCC!AH$7+AdjBaseCC!AH$9)*IniBaseCC!CL137-IniBaseCC!AC137,0)</f>
        <v>283099.48494902905</v>
      </c>
      <c r="BI135" s="600">
        <f>MAX((AdjBaseCC!AI$7+AdjBaseCC!AI$9)*IniBaseCC!CM137-IniBaseCC!AD137,0)</f>
        <v>0</v>
      </c>
      <c r="BJ135" s="600">
        <f>MAX((AdjBaseCC!AJ$7+AdjBaseCC!AJ$9)*IniBaseCC!CN137-IniBaseCC!AE137,0)</f>
        <v>0</v>
      </c>
      <c r="BK135" s="600">
        <f>MAX((AdjBaseCC!AK$7+AdjBaseCC!AK$9)*IniBaseCC!CO137-IniBaseCC!AF137,0)</f>
        <v>0</v>
      </c>
      <c r="BL135" s="600">
        <f>MAX((AdjBaseCC!AL$7+AdjBaseCC!AL$9)*IniBaseCC!CP137-IniBaseCC!AG137,0)</f>
        <v>0</v>
      </c>
      <c r="BM135" s="600">
        <f>MAX((AdjBaseCC!AM$7+AdjBaseCC!AM$9)*IniBaseCC!CQ137-IniBaseCC!AH137,0)</f>
        <v>191411.99172881711</v>
      </c>
      <c r="BN135" s="603">
        <f>MAX((AdjBaseCC!AN$7+AdjBaseCC!AN$9)*IniBaseCC!CR137-IniBaseCC!AI137,0)</f>
        <v>198106.33436541352</v>
      </c>
      <c r="BO135" s="600">
        <f>MAX((AdjBaseCC!AO$7+AdjBaseCC!AO$9)*IniBaseCC!CS137-IniBaseCC!AJ137,0)</f>
        <v>204800.67700200435</v>
      </c>
      <c r="BP135" s="600">
        <f>MAX((AdjBaseCC!AP$7+AdjBaseCC!AP$9)*IniBaseCC!CT137-IniBaseCC!AK137,0)</f>
        <v>211495.01963859424</v>
      </c>
      <c r="BQ135" s="600">
        <f>MAX((AdjBaseCC!AQ$7+AdjBaseCC!AQ$9)*IniBaseCC!CU137-IniBaseCC!AL137,0)</f>
        <v>218189.36227518134</v>
      </c>
      <c r="BR135" s="603">
        <f>IFERROR(BF135/SUM(BF$5:BF$182)*BR$4/IniBaseCC!CK137,0)</f>
        <v>2166.3471663694854</v>
      </c>
      <c r="BS135" s="600">
        <f>IFERROR(BG135/SUM(BG$5:BG$182)*BS$4/IniBaseCC!CL137,0)</f>
        <v>349.64257450769168</v>
      </c>
      <c r="BT135" s="600">
        <f>IFERROR(BH135/SUM(BH$5:BH$182)*BT$4/IniBaseCC!CM137,0)</f>
        <v>1030.7855579375414</v>
      </c>
      <c r="BU135" s="600">
        <f>IFERROR(BI135/SUM(BI$5:BI$182)*BU$4/IniBaseCC!CN137,0)</f>
        <v>0</v>
      </c>
      <c r="BV135" s="600">
        <f>IFERROR(BJ135/SUM(BJ$5:BJ$182)*BV$4/IniBaseCC!CO137,0)</f>
        <v>0</v>
      </c>
      <c r="BW135" s="600">
        <f>IFERROR(BK135/SUM(BK$5:BK$182)*BW$4/IniBaseCC!CP137,0)</f>
        <v>0</v>
      </c>
      <c r="BX135" s="600">
        <f>IFERROR(BL135/SUM(BL$5:BL$182)*BX$4/IniBaseCC!CQ137,0)</f>
        <v>0</v>
      </c>
      <c r="BY135" s="603">
        <f>IFERROR(BM135/SUM(BM$5:BM$182)*BY$4/IniBaseCC!CR137,0)</f>
        <v>23.26118162671095</v>
      </c>
      <c r="BZ135" s="600">
        <f>IFERROR(BN135/SUM(BN$5:BN$182)*BZ$4/IniBaseCC!CS137,0)</f>
        <v>208.52195577496656</v>
      </c>
      <c r="CA135" s="600">
        <f>IFERROR(BO135/SUM(BO$5:BO$182)*CA$4/IniBaseCC!CT137,0)</f>
        <v>201.08498200960676</v>
      </c>
      <c r="CB135" s="600">
        <f>IFERROR(BP135/SUM(BP$5:BP$182)*CB$4/IniBaseCC!CU137,0)</f>
        <v>166.89980121976876</v>
      </c>
      <c r="CC135" s="603">
        <f>(IniBaseCC!CW137+AT135)*P135</f>
        <v>20335.051942698818</v>
      </c>
      <c r="CD135" s="600">
        <f>((IniBaseCC!CX137+AU135)-(BR135/Q135))*Q135</f>
        <v>16570.349088077095</v>
      </c>
      <c r="CE135" s="600">
        <f>((IniBaseCC!CY137+AV135)-(BS135/R135))*R135</f>
        <v>20896.894798705802</v>
      </c>
      <c r="CF135" s="600">
        <f>((IniBaseCC!CZ137+AW135)-(BT135/S135))*S135</f>
        <v>20172.528384566034</v>
      </c>
      <c r="CG135" s="600">
        <f>((IniBaseCC!DA137+AX135)-(BU135/T135))*T135</f>
        <v>23033.711964307146</v>
      </c>
      <c r="CH135" s="600">
        <f>((IniBaseCC!DB137+AY135)-(BV135/U135))*U135</f>
        <v>23243.213233178081</v>
      </c>
      <c r="CI135" s="600">
        <f>((IniBaseCC!DC137+AZ135)-(BW135/V135))*V135</f>
        <v>25858.865758348937</v>
      </c>
      <c r="CJ135" s="601">
        <f>((IniBaseCC!DD137+BA135)-(BX135/W135))*W135</f>
        <v>24088.425742921867</v>
      </c>
      <c r="CK135" s="600">
        <f>((IniBaseCC!DE137+BB135)-(BY135/Y135))*Y135</f>
        <v>23576.10931637773</v>
      </c>
      <c r="CL135" s="600">
        <f>((IniBaseCC!DF137+BC135)-(BZ135/Z135))*Z135</f>
        <v>23664.328081744465</v>
      </c>
      <c r="CM135" s="600">
        <f>((IniBaseCC!DG137+BD135)-(CA135/AA135))*AA135</f>
        <v>24093.086019970688</v>
      </c>
      <c r="CN135" s="601">
        <f>((IniBaseCC!DH137+BE135)-(CB135/AB135))*AB135</f>
        <v>24283.328841228667</v>
      </c>
      <c r="CO135" s="600">
        <f>CC135*IniBaseCC!CJ137</f>
        <v>5205773.2973308973</v>
      </c>
      <c r="CP135" s="600">
        <f>IniBaseCC!CJ137*CD135</f>
        <v>4242009.3665477363</v>
      </c>
      <c r="CQ135" s="600">
        <f>IniBaseCC!CK137*CE135</f>
        <v>4973460.9620919805</v>
      </c>
      <c r="CR135" s="600">
        <f>IniBaseCC!CL137*CF135</f>
        <v>4982614.5109878108</v>
      </c>
      <c r="CS135" s="600">
        <f>IniBaseCC!CM137*CG135</f>
        <v>5689326.8551838649</v>
      </c>
      <c r="CT135" s="600">
        <f>IniBaseCC!CN137*CH135</f>
        <v>5671344.0288954517</v>
      </c>
      <c r="CU135" s="600">
        <f>IniBaseCC!CO137*CI135</f>
        <v>5999256.8559369529</v>
      </c>
      <c r="CV135" s="601">
        <f>IniBaseCC!CP137*CJ135</f>
        <v>6431609.6733601382</v>
      </c>
      <c r="CW135" s="600">
        <f>IniBaseCC!CQ137*CK135</f>
        <v>6837071.7017495418</v>
      </c>
      <c r="CX135" s="600">
        <f>IniBaseCC!CR137*CL135</f>
        <v>6989397.8800283419</v>
      </c>
      <c r="CY135" s="600">
        <f>IniBaseCC!CS137*CM135</f>
        <v>7245073.1500891205</v>
      </c>
      <c r="CZ135" s="600">
        <f>IniBaseCC!CT137*CN135</f>
        <v>7432339.409936863</v>
      </c>
      <c r="DA135" s="603">
        <f t="shared" si="33"/>
        <v>20335.051942698818</v>
      </c>
      <c r="DB135" s="600">
        <f t="shared" si="34"/>
        <v>16570.349088077095</v>
      </c>
      <c r="DC135" s="600">
        <f>IF(IniBaseCC!EI137&gt;IniBaseCC!EJ137,MIN((AdjBaseCC!DB135-(AdjBaseCC!$DG$1*(IniBaseCC!EI137-IniBaseCC!EJ137))),AdjBaseCC!CE135),MAX((AdjBaseCC!DB135-(AdjBaseCC!$DG$1*(IniBaseCC!EI137-IniBaseCC!EJ137))),AdjBaseCC!CE135))</f>
        <v>20896.894798705802</v>
      </c>
      <c r="DD135" s="600">
        <f>IF(IniBaseCC!EJ137&gt;IniBaseCC!EK137,MIN((AdjBaseCC!DC135-(AdjBaseCC!$DG$1*(IniBaseCC!EJ137-IniBaseCC!EK137))),AdjBaseCC!CF135),MAX((AdjBaseCC!DC135-(AdjBaseCC!$DG$1*(IniBaseCC!EJ137-IniBaseCC!EK137))),AdjBaseCC!CF135))</f>
        <v>20172.528384566034</v>
      </c>
      <c r="DE135" s="600">
        <f>IF(IniBaseCC!EK137&gt;IniBaseCC!EL137,MIN((AdjBaseCC!DD135-(AdjBaseCC!$DG$1*(IniBaseCC!EK137-IniBaseCC!EL137))),AdjBaseCC!CG135),MAX((AdjBaseCC!DD135-(AdjBaseCC!$DG$1*(IniBaseCC!EK137-IniBaseCC!EL137))),AdjBaseCC!CG135))</f>
        <v>23033.711964307146</v>
      </c>
      <c r="DF135" s="600">
        <f>IF(IniBaseCC!EL137&gt;IniBaseCC!EM137,MIN((AdjBaseCC!DE135-(AdjBaseCC!$DG$1*(IniBaseCC!EL137-IniBaseCC!EM137))),AdjBaseCC!CH135),MAX((AdjBaseCC!DE135-(AdjBaseCC!$DG$1*(IniBaseCC!EL137-IniBaseCC!EM137))),AdjBaseCC!CH135))</f>
        <v>23030.440679794636</v>
      </c>
      <c r="DG135" s="600">
        <f>IF(IniBaseCC!EM137&gt;IniBaseCC!EN137,MIN((AdjBaseCC!DF135-(AdjBaseCC!$DG$1*(IniBaseCC!EM137-IniBaseCC!EN137))),AdjBaseCC!CI135),MAX((AdjBaseCC!DF135-(AdjBaseCC!$DG$1*(IniBaseCC!EM137-IniBaseCC!EN137))),AdjBaseCC!CI135))</f>
        <v>25858.865758348937</v>
      </c>
      <c r="DH135" s="600">
        <f>IF(IniBaseCC!EN137&gt;IniBaseCC!EO137,MIN((AdjBaseCC!DG135-(AdjBaseCC!$DG$1*(IniBaseCC!EN137-IniBaseCC!EO137))),AdjBaseCC!CJ135),MAX((AdjBaseCC!DG135-(AdjBaseCC!$DG$1*(IniBaseCC!EN137-IniBaseCC!EO137))),AdjBaseCC!CJ135))</f>
        <v>24088.425742921867</v>
      </c>
      <c r="DI135" s="603">
        <f>IF(IniBaseCC!EO137&gt;IniBaseCC!EP137,MIN((AdjBaseCC!DH135-(AdjBaseCC!$DG$1*(IniBaseCC!EO137-IniBaseCC!EP137))),AdjBaseCC!CK135),MAX((AdjBaseCC!DH135-(AdjBaseCC!$DG$1*(IniBaseCC!EO137-IniBaseCC!EP137))),AdjBaseCC!CK135))</f>
        <v>23576.10931637773</v>
      </c>
      <c r="DJ135" s="600">
        <f>IF(IniBaseCC!EP137&gt;IniBaseCC!EQ137,MIN((AdjBaseCC!DI135-(AdjBaseCC!$DG$1*(IniBaseCC!EP137-IniBaseCC!EQ137))),AdjBaseCC!CL135),MAX((AdjBaseCC!DI135-(AdjBaseCC!$DG$1*(IniBaseCC!EP137-IniBaseCC!EQ137))),AdjBaseCC!CL135))</f>
        <v>23664.328081744465</v>
      </c>
      <c r="DK135" s="600">
        <f>IF(IniBaseCC!EQ137&gt;IniBaseCC!ER137,MIN((AdjBaseCC!DJ135-(AdjBaseCC!$DG$1*(IniBaseCC!EQ137-IniBaseCC!ER137))),AdjBaseCC!CM135),MAX((AdjBaseCC!DJ135-(AdjBaseCC!$DG$1*(IniBaseCC!EQ137-IniBaseCC!ER137))),AdjBaseCC!CM135))</f>
        <v>24093.086019970688</v>
      </c>
      <c r="DL135" s="600">
        <f>IF(IniBaseCC!ER137&gt;IniBaseCC!ES137,MIN((AdjBaseCC!DK135-(AdjBaseCC!$DG$1*(IniBaseCC!ER137-IniBaseCC!ES137))),AdjBaseCC!CN135),MAX((AdjBaseCC!DK135-(AdjBaseCC!$DG$1*(IniBaseCC!ER137-IniBaseCC!ES137))),AdjBaseCC!CN135))</f>
        <v>24283.328841228667</v>
      </c>
      <c r="DM135" s="603">
        <f>DA135*IniBaseCC!CJ137</f>
        <v>5205773.2973308973</v>
      </c>
      <c r="DN135" s="600">
        <f>DB135*IniBaseCC!CJ137</f>
        <v>4242009.3665477363</v>
      </c>
      <c r="DO135" s="600">
        <f>DC135*IniBaseCC!CK137</f>
        <v>4973460.9620919805</v>
      </c>
      <c r="DP135" s="600">
        <f>DD135*IniBaseCC!CL137</f>
        <v>4982614.5109878108</v>
      </c>
      <c r="DQ135" s="600">
        <f>DE135*IniBaseCC!CM137</f>
        <v>5689326.8551838649</v>
      </c>
      <c r="DR135" s="600">
        <f>DF135*IniBaseCC!CN137</f>
        <v>5619427.525869891</v>
      </c>
      <c r="DS135" s="600">
        <f>DG135*IniBaseCC!CO137</f>
        <v>5999256.8559369529</v>
      </c>
      <c r="DT135" s="600">
        <f>DH135*IniBaseCC!CP137</f>
        <v>6431609.6733601382</v>
      </c>
      <c r="DU135" s="603">
        <f>DI135*IniBaseCC!CQ137</f>
        <v>6837071.7017495418</v>
      </c>
      <c r="DV135" s="600">
        <f>DJ135*IniBaseCC!CR137</f>
        <v>6989397.8800283419</v>
      </c>
      <c r="DW135" s="600">
        <f>DK135*IniBaseCC!CS137</f>
        <v>7245073.1500891205</v>
      </c>
      <c r="DX135" s="601">
        <f>DL135*IniBaseCC!CT137</f>
        <v>7432339.409936863</v>
      </c>
      <c r="DZ135" s="112" t="s">
        <v>130</v>
      </c>
      <c r="EA135" s="89">
        <f t="shared" si="35"/>
        <v>0.79261016092668146</v>
      </c>
      <c r="EB135" s="7">
        <f>IFERROR(AdjBaseCC!CO135/IniBaseCC!AA137,"")</f>
        <v>0.88974360857009405</v>
      </c>
      <c r="EC135" s="7">
        <f>IFERROR(AdjBaseCC!CP135/IniBaseCC!AB137,"")</f>
        <v>0.71361894961103245</v>
      </c>
      <c r="ED135" s="7">
        <f>IFERROR(AdjBaseCC!CQ135/IniBaseCC!AC137,"")</f>
        <v>0.81185749950040709</v>
      </c>
      <c r="EE135" s="7">
        <f>IFERROR(AdjBaseCC!CR135/IniBaseCC!AD137,"")</f>
        <v>0.74794861301882698</v>
      </c>
      <c r="EF135" s="7">
        <f>IFERROR(AdjBaseCC!CS135/IniBaseCC!AE137,"")</f>
        <v>0.86593521569191234</v>
      </c>
      <c r="EG135" s="7">
        <f>IFERROR(AdjBaseCC!CT135/IniBaseCC!AF137,"")</f>
        <v>0.82369052681122878</v>
      </c>
      <c r="EH135" s="10">
        <f t="shared" si="36"/>
        <v>0.84029605779147931</v>
      </c>
      <c r="EI135" s="7">
        <f>IFERROR(CU135/IniBaseCC!AG137,"")</f>
        <v>0.81351227612412547</v>
      </c>
      <c r="EJ135" s="7">
        <f>IFERROR(CW135/IniBaseCC!AI137,"")</f>
        <v>0.84876833895236958</v>
      </c>
      <c r="EK135" s="7">
        <f>IFERROR(CX135/IniBaseCC!AJ137,"")</f>
        <v>0.84271659679916044</v>
      </c>
      <c r="EL135" s="7">
        <f>IFERROR(CY135/IniBaseCC!AK137,"")</f>
        <v>0.84911573299796694</v>
      </c>
      <c r="EM135" s="19">
        <f>IFERROR(CZ135/IniBaseCC!AL137,"")</f>
        <v>0.84736734408377457</v>
      </c>
      <c r="EO135" s="107"/>
      <c r="EP135" s="107"/>
      <c r="EQ135" s="107"/>
      <c r="ER135" s="107"/>
      <c r="ES135" s="107"/>
    </row>
    <row r="136" spans="1:164" x14ac:dyDescent="0.25">
      <c r="A136" s="107">
        <v>140</v>
      </c>
      <c r="B136" s="112" t="s">
        <v>131</v>
      </c>
      <c r="C136" s="157">
        <v>283.7962134</v>
      </c>
      <c r="D136" s="158">
        <v>275.05993269999999</v>
      </c>
      <c r="E136" s="158">
        <v>269.47823849999997</v>
      </c>
      <c r="F136" s="158">
        <v>257.8206945</v>
      </c>
      <c r="G136" s="158">
        <v>266.25714099999999</v>
      </c>
      <c r="H136" s="158">
        <v>267.05279719999999</v>
      </c>
      <c r="I136" s="158">
        <v>256.18651160000002</v>
      </c>
      <c r="J136" s="158">
        <v>255.13456865561227</v>
      </c>
      <c r="K136" s="158">
        <v>255.24173377010737</v>
      </c>
      <c r="L136" s="157">
        <f t="shared" si="32"/>
        <v>249.16875666790747</v>
      </c>
      <c r="M136" s="158">
        <f t="shared" si="32"/>
        <v>245.97966730536245</v>
      </c>
      <c r="N136" s="159">
        <f t="shared" si="32"/>
        <v>242.79057794281653</v>
      </c>
      <c r="O136" s="158"/>
      <c r="P136" s="564">
        <f>INDEX(EquitySolution!$V$13:$BT$173,ROW(132:132),(1+EquitySolution!$CB$12))</f>
        <v>0.81900214151875539</v>
      </c>
      <c r="Q136" s="69">
        <f>INDEX(EquitySolution!$V$13:$BT$173,ROW(132:132),(1+EquitySolution!$CB$12))</f>
        <v>0.81900214151875539</v>
      </c>
      <c r="R136" s="69">
        <f>INDEX(EquitySolution!$V$13:$BT$173,ROW(132:132),(1+EquitySolution!$CB$12)+2)</f>
        <v>0.85797377819895249</v>
      </c>
      <c r="S136" s="69">
        <f>INDEX(EquitySolution!$V$13:$BT$173,ROW(132:132),(1+EquitySolution!$CB$12)+3)</f>
        <v>0.8623458623982071</v>
      </c>
      <c r="T136" s="69">
        <f>INDEX(EquitySolution!$V$13:$BT$173,ROW(132:132),(1+EquitySolution!$CB$12)+4)</f>
        <v>0.86513922926162423</v>
      </c>
      <c r="U136" s="69">
        <f>INDEX(EquitySolution!$V$13:$BT$173,ROW(132:132),(1+EquitySolution!$CB$12)+5)</f>
        <v>0.87097326386682117</v>
      </c>
      <c r="V136" s="2">
        <f>INDEX(EquitySolution!$V$13:$BT$173,ROW(132:132),(1+EquitySolution!$CB$12)+6)</f>
        <v>0.86675123212275118</v>
      </c>
      <c r="W136" s="2">
        <f>INDEX(EquitySolution!$V$13:$BT$173,ROW(132:132),(1+EquitySolution!$CB$12)+6)</f>
        <v>0.86675123212275118</v>
      </c>
      <c r="X136" s="2">
        <f>INDEX(EquitySolution!$V$13:$BT$173,ROW(132:132),(1+EquitySolution!$CB$12)+6)</f>
        <v>0.86675123212275118</v>
      </c>
      <c r="Y136" s="350">
        <f>INDEX(EquitySolution!$V$13:$BT$173,ROW(132:132),(1+EquitySolution!$CB$12)+7)</f>
        <v>0.8663530448369352</v>
      </c>
      <c r="Z136" s="2">
        <f>INDEX(EquitySolution!$V$13:$BT$173,ROW(132:132),(1+EquitySolution!$CB$12)+8)</f>
        <v>0.87179109304163038</v>
      </c>
      <c r="AA136" s="2">
        <f>INDEX(EquitySolution!$V$13:$BT$173,ROW(132:132),(1+EquitySolution!$CB$12)+9)</f>
        <v>0.8732008308562198</v>
      </c>
      <c r="AB136" s="3">
        <f>INDEX(EquitySolution!$V$13:$BT$173,ROW(132:132),(1+EquitySolution!$CB$12)+10)</f>
        <v>0.87226390846088298</v>
      </c>
      <c r="AS136" s="112" t="s">
        <v>131</v>
      </c>
      <c r="AT136" s="600">
        <v>0</v>
      </c>
      <c r="AU136" s="600">
        <f>MAX(-(AdjBaseCC!$BU$1),(IniBaseCC!DW138-AF$9+IniBaseCC!DK138-AdjBaseCC!AF$7))</f>
        <v>-4000</v>
      </c>
      <c r="AV136" s="600">
        <f>MAX(-(AdjBaseCC!$BU$1),(IniBaseCC!DX138-AG$9+IniBaseCC!DL138-AdjBaseCC!AG$7))</f>
        <v>-4000</v>
      </c>
      <c r="AW136" s="600">
        <f>MAX(-(AdjBaseCC!$BU$1),(IniBaseCC!DY138-AH$9+IniBaseCC!DM138-AdjBaseCC!AH$7))</f>
        <v>-4000</v>
      </c>
      <c r="AX136" s="600">
        <f>MAX(-(AdjBaseCC!$BU$1),(IniBaseCC!DZ138-AI$9+IniBaseCC!DN138-AdjBaseCC!AI$7))</f>
        <v>-3707.3424451878768</v>
      </c>
      <c r="AY136" s="600">
        <f>MAX(-(AdjBaseCC!$BU$1),(IniBaseCC!EA138-AJ$9+IniBaseCC!DO138-AdjBaseCC!AJ$7))</f>
        <v>-967.07267185326873</v>
      </c>
      <c r="AZ136" s="600">
        <f>MAX(-(AdjBaseCC!$BU$1),(IniBaseCC!EB138-AK$9+IniBaseCC!DP138-AdjBaseCC!AK$7))</f>
        <v>224.88517694218444</v>
      </c>
      <c r="BA136" s="601">
        <f>MAX(-(AdjBaseCC!$BU$1),(IniBaseCC!EC138-AL$9+IniBaseCC!DQ138-AdjBaseCC!AL$7))</f>
        <v>-1833.4945406463939</v>
      </c>
      <c r="BB136" s="600">
        <f>MAX(-(AdjBaseCC!$BU$1),(IniBaseCC!ED138-AM$9+IniBaseCC!DR138-AdjBaseCC!AM$7))</f>
        <v>-2544.2918940105642</v>
      </c>
      <c r="BC136" s="600">
        <f>MAX(-(AdjBaseCC!$BU$1),(IniBaseCC!EE138-AN$9+IniBaseCC!DS138-AdjBaseCC!AN$7))</f>
        <v>-2572.5196262378881</v>
      </c>
      <c r="BD136" s="600">
        <f>MAX(-(AdjBaseCC!$BU$1),(IniBaseCC!EF138-AO$9+IniBaseCC!DT138-AdjBaseCC!AO$7))</f>
        <v>-2599.7418527520435</v>
      </c>
      <c r="BE136" s="601">
        <f>MAX(-(AdjBaseCC!$BU$1),(IniBaseCC!EG138-AP$9+IniBaseCC!DU138-AdjBaseCC!AP$7))</f>
        <v>-2626.0113593867827</v>
      </c>
      <c r="BF136" s="600">
        <f>MAX((AdjBaseCC!AF$7+AdjBaseCC!AF$9)*IniBaseCC!CJ138-IniBaseCC!AA138,0)</f>
        <v>946113.3222753359</v>
      </c>
      <c r="BG136" s="600">
        <f>MAX((AdjBaseCC!AG$7+AdjBaseCC!AG$9)*IniBaseCC!CK138-IniBaseCC!AB138,0)</f>
        <v>961789.73173949402</v>
      </c>
      <c r="BH136" s="600">
        <f>MAX((AdjBaseCC!AH$7+AdjBaseCC!AH$9)*IniBaseCC!CL138-IniBaseCC!AC138,0)</f>
        <v>616611.50980957877</v>
      </c>
      <c r="BI136" s="600">
        <f>MAX((AdjBaseCC!AI$7+AdjBaseCC!AI$9)*IniBaseCC!CM138-IniBaseCC!AD138,0)</f>
        <v>530149.96966186631</v>
      </c>
      <c r="BJ136" s="600">
        <f>MAX((AdjBaseCC!AJ$7+AdjBaseCC!AJ$9)*IniBaseCC!CN138-IniBaseCC!AE138,0)</f>
        <v>134423.10138760414</v>
      </c>
      <c r="BK136" s="600">
        <f>MAX((AdjBaseCC!AK$7+AdjBaseCC!AK$9)*IniBaseCC!CO138-IniBaseCC!AF138,0)</f>
        <v>0</v>
      </c>
      <c r="BL136" s="600">
        <f>MAX((AdjBaseCC!AL$7+AdjBaseCC!AL$9)*IniBaseCC!CP138-IniBaseCC!AG138,0)</f>
        <v>271357.19201566605</v>
      </c>
      <c r="BM136" s="600">
        <f>MAX((AdjBaseCC!AM$7+AdjBaseCC!AM$9)*IniBaseCC!CQ138-IniBaseCC!AH138,0)</f>
        <v>371466.61652554246</v>
      </c>
      <c r="BN136" s="603">
        <f>MAX((AdjBaseCC!AN$7+AdjBaseCC!AN$9)*IniBaseCC!CR138-IniBaseCC!AI138,0)</f>
        <v>382524.3984194044</v>
      </c>
      <c r="BO136" s="600">
        <f>MAX((AdjBaseCC!AO$7+AdjBaseCC!AO$9)*IniBaseCC!CS138-IniBaseCC!AJ138,0)</f>
        <v>393582.18031326355</v>
      </c>
      <c r="BP136" s="600">
        <f>MAX((AdjBaseCC!AP$7+AdjBaseCC!AP$9)*IniBaseCC!CT138-IniBaseCC!AK138,0)</f>
        <v>404639.96220712271</v>
      </c>
      <c r="BQ136" s="600">
        <f>MAX((AdjBaseCC!AQ$7+AdjBaseCC!AQ$9)*IniBaseCC!CU138-IniBaseCC!AL138,0)</f>
        <v>415697.7441009786</v>
      </c>
      <c r="BR136" s="603">
        <f>IFERROR(BF136/SUM(BF$5:BF$182)*BR$4/IniBaseCC!CK138,0)</f>
        <v>6368.116096005805</v>
      </c>
      <c r="BS136" s="600">
        <f>IFERROR(BG136/SUM(BG$5:BG$182)*BS$4/IniBaseCC!CL138,0)</f>
        <v>2913.0372638903923</v>
      </c>
      <c r="BT136" s="600">
        <f>IFERROR(BH136/SUM(BH$5:BH$182)*BT$4/IniBaseCC!CM138,0)</f>
        <v>3877.9462814186204</v>
      </c>
      <c r="BU136" s="600">
        <f>IFERROR(BI136/SUM(BI$5:BI$182)*BU$4/IniBaseCC!CN138,0)</f>
        <v>1038.5601483389767</v>
      </c>
      <c r="BV136" s="600">
        <f>IFERROR(BJ136/SUM(BJ$5:BJ$182)*BV$4/IniBaseCC!CO138,0)</f>
        <v>211.60641621777646</v>
      </c>
      <c r="BW136" s="600">
        <f>IFERROR(BK136/SUM(BK$5:BK$182)*BW$4/IniBaseCC!CP138,0)</f>
        <v>0</v>
      </c>
      <c r="BX136" s="600">
        <f>IFERROR(BL136/SUM(BL$5:BL$182)*BX$4/IniBaseCC!CQ138,0)</f>
        <v>90.639235188667215</v>
      </c>
      <c r="BY136" s="603">
        <f>IFERROR(BM136/SUM(BM$5:BM$182)*BY$4/IniBaseCC!CR138,0)</f>
        <v>89.665951666815303</v>
      </c>
      <c r="BZ136" s="600">
        <f>IFERROR(BN136/SUM(BN$5:BN$182)*BZ$4/IniBaseCC!CS138,0)</f>
        <v>799.75637465321586</v>
      </c>
      <c r="CA136" s="600">
        <f>IFERROR(BO136/SUM(BO$5:BO$182)*CA$4/IniBaseCC!CT138,0)</f>
        <v>767.58913365303272</v>
      </c>
      <c r="CB136" s="600">
        <f>IFERROR(BP136/SUM(BP$5:BP$182)*CB$4/IniBaseCC!CU138,0)</f>
        <v>634.26330769896833</v>
      </c>
      <c r="CC136" s="603">
        <f>(IniBaseCC!CW138+AT136)*P136</f>
        <v>19609.070178370766</v>
      </c>
      <c r="CD136" s="600">
        <f>((IniBaseCC!CX138+AU136)-(BR136/Q136))*Q136</f>
        <v>9964.9455162899394</v>
      </c>
      <c r="CE136" s="600">
        <f>((IniBaseCC!CY138+AV136)-(BS136/R136))*R136</f>
        <v>15132.537726179411</v>
      </c>
      <c r="CF136" s="600">
        <f>((IniBaseCC!CZ138+AW136)-(BT136/S136))*S136</f>
        <v>14357.465341120325</v>
      </c>
      <c r="CG136" s="600">
        <f>((IniBaseCC!DA138+AX136)-(BU136/T136))*T136</f>
        <v>17583.631032941979</v>
      </c>
      <c r="CH136" s="600">
        <f>((IniBaseCC!DB138+AY136)-(BV136/U136))*U136</f>
        <v>21633.317076753916</v>
      </c>
      <c r="CI136" s="600">
        <f>((IniBaseCC!DC138+AZ136)-(BW136/V136))*V136</f>
        <v>23145.935354024936</v>
      </c>
      <c r="CJ136" s="601">
        <f>((IniBaseCC!DD138+BA136)-(BX136/W136))*W136</f>
        <v>21663.123032126663</v>
      </c>
      <c r="CK136" s="600">
        <f>((IniBaseCC!DE138+BB136)-(BY136/Y136))*Y136</f>
        <v>21228.422347323376</v>
      </c>
      <c r="CL136" s="600">
        <f>((IniBaseCC!DF138+BC136)-(BZ136/Z136))*Z136</f>
        <v>20953.013113689944</v>
      </c>
      <c r="CM136" s="600">
        <f>((IniBaseCC!DG138+BD136)-(CA136/AA136))*AA136</f>
        <v>21310.976531900891</v>
      </c>
      <c r="CN136" s="601">
        <f>((IniBaseCC!DH138+BE136)-(CB136/AB136))*AB136</f>
        <v>21700.761257900933</v>
      </c>
      <c r="CO136" s="600">
        <f>CC136*IniBaseCC!CJ138</f>
        <v>3333541.9303230303</v>
      </c>
      <c r="CP136" s="600">
        <f>IniBaseCC!CJ138*CD136</f>
        <v>1694040.7377692896</v>
      </c>
      <c r="CQ136" s="600">
        <f>IniBaseCC!CK138*CE136</f>
        <v>2406073.4984625261</v>
      </c>
      <c r="CR136" s="600">
        <f>IniBaseCC!CL138*CF136</f>
        <v>1981330.2170746049</v>
      </c>
      <c r="CS136" s="600">
        <f>IniBaseCC!CM138*CG136</f>
        <v>2514459.2377107032</v>
      </c>
      <c r="CT136" s="600">
        <f>IniBaseCC!CN138*CH136</f>
        <v>3007031.0736687942</v>
      </c>
      <c r="CU136" s="600">
        <f>IniBaseCC!CO138*CI136</f>
        <v>3170993.1435014163</v>
      </c>
      <c r="CV136" s="601">
        <f>IniBaseCC!CP138*CJ136</f>
        <v>3206142.2087547462</v>
      </c>
      <c r="CW136" s="600">
        <f>IniBaseCC!CQ138*CK136</f>
        <v>3099349.6627092129</v>
      </c>
      <c r="CX136" s="600">
        <f>IniBaseCC!CR138*CL136</f>
        <v>3115637.5464118444</v>
      </c>
      <c r="CY136" s="600">
        <f>IniBaseCC!CS138*CM136</f>
        <v>3226328.2599198618</v>
      </c>
      <c r="CZ136" s="600">
        <f>IniBaseCC!CT138*CN136</f>
        <v>3343852.7155927196</v>
      </c>
      <c r="DA136" s="603">
        <f t="shared" si="33"/>
        <v>19609.070178370766</v>
      </c>
      <c r="DB136" s="600">
        <f t="shared" si="34"/>
        <v>9964.9455162899394</v>
      </c>
      <c r="DC136" s="600">
        <f>IF(IniBaseCC!EI138&gt;IniBaseCC!EJ138,MIN((AdjBaseCC!DB136-(AdjBaseCC!$DG$1*(IniBaseCC!EI138-IniBaseCC!EJ138))),AdjBaseCC!CE136),MAX((AdjBaseCC!DB136-(AdjBaseCC!$DG$1*(IniBaseCC!EI138-IniBaseCC!EJ138))),AdjBaseCC!CE136))</f>
        <v>15132.537726179411</v>
      </c>
      <c r="DD136" s="600">
        <f>IF(IniBaseCC!EJ138&gt;IniBaseCC!EK138,MIN((AdjBaseCC!DC136-(AdjBaseCC!$DG$1*(IniBaseCC!EJ138-IniBaseCC!EK138))),AdjBaseCC!CF136),MAX((AdjBaseCC!DC136-(AdjBaseCC!$DG$1*(IniBaseCC!EJ138-IniBaseCC!EK138))),AdjBaseCC!CF136))</f>
        <v>15258.852964079329</v>
      </c>
      <c r="DE136" s="600">
        <f>IF(IniBaseCC!EK138&gt;IniBaseCC!EL138,MIN((AdjBaseCC!DD136-(AdjBaseCC!$DG$1*(IniBaseCC!EK138-IniBaseCC!EL138))),AdjBaseCC!CG136),MAX((AdjBaseCC!DD136-(AdjBaseCC!$DG$1*(IniBaseCC!EK138-IniBaseCC!EL138))),AdjBaseCC!CG136))</f>
        <v>17583.631032941979</v>
      </c>
      <c r="DF136" s="600">
        <f>IF(IniBaseCC!EL138&gt;IniBaseCC!EM138,MIN((AdjBaseCC!DE136-(AdjBaseCC!$DG$1*(IniBaseCC!EL138-IniBaseCC!EM138))),AdjBaseCC!CH136),MAX((AdjBaseCC!DE136-(AdjBaseCC!$DG$1*(IniBaseCC!EL138-IniBaseCC!EM138))),AdjBaseCC!CH136))</f>
        <v>21633.317076753916</v>
      </c>
      <c r="DG136" s="600">
        <f>IF(IniBaseCC!EM138&gt;IniBaseCC!EN138,MIN((AdjBaseCC!DF136-(AdjBaseCC!$DG$1*(IniBaseCC!EM138-IniBaseCC!EN138))),AdjBaseCC!CI136),MAX((AdjBaseCC!DF136-(AdjBaseCC!$DG$1*(IniBaseCC!EM138-IniBaseCC!EN138))),AdjBaseCC!CI136))</f>
        <v>23145.935354024936</v>
      </c>
      <c r="DH136" s="600">
        <f>IF(IniBaseCC!EN138&gt;IniBaseCC!EO138,MIN((AdjBaseCC!DG136-(AdjBaseCC!$DG$1*(IniBaseCC!EN138-IniBaseCC!EO138))),AdjBaseCC!CJ136),MAX((AdjBaseCC!DG136-(AdjBaseCC!$DG$1*(IniBaseCC!EN138-IniBaseCC!EO138))),AdjBaseCC!CJ136))</f>
        <v>21663.123032126663</v>
      </c>
      <c r="DI136" s="603">
        <f>IF(IniBaseCC!EO138&gt;IniBaseCC!EP138,MIN((AdjBaseCC!DH136-(AdjBaseCC!$DG$1*(IniBaseCC!EO138-IniBaseCC!EP138))),AdjBaseCC!CK136),MAX((AdjBaseCC!DH136-(AdjBaseCC!$DG$1*(IniBaseCC!EO138-IniBaseCC!EP138))),AdjBaseCC!CK136))</f>
        <v>21228.422347323376</v>
      </c>
      <c r="DJ136" s="600">
        <f>IF(IniBaseCC!EP138&gt;IniBaseCC!EQ138,MIN((AdjBaseCC!DI136-(AdjBaseCC!$DG$1*(IniBaseCC!EP138-IniBaseCC!EQ138))),AdjBaseCC!CL136),MAX((AdjBaseCC!DI136-(AdjBaseCC!$DG$1*(IniBaseCC!EP138-IniBaseCC!EQ138))),AdjBaseCC!CL136))</f>
        <v>21251.038161065211</v>
      </c>
      <c r="DK136" s="600">
        <f>IF(IniBaseCC!EQ138&gt;IniBaseCC!ER138,MIN((AdjBaseCC!DJ136-(AdjBaseCC!$DG$1*(IniBaseCC!EQ138-IniBaseCC!ER138))),AdjBaseCC!CM136),MAX((AdjBaseCC!DJ136-(AdjBaseCC!$DG$1*(IniBaseCC!EQ138-IniBaseCC!ER138))),AdjBaseCC!CM136))</f>
        <v>21310.976531900891</v>
      </c>
      <c r="DL136" s="600">
        <f>IF(IniBaseCC!ER138&gt;IniBaseCC!ES138,MIN((AdjBaseCC!DK136-(AdjBaseCC!$DG$1*(IniBaseCC!ER138-IniBaseCC!ES138))),AdjBaseCC!CN136),MAX((AdjBaseCC!DK136-(AdjBaseCC!$DG$1*(IniBaseCC!ER138-IniBaseCC!ES138))),AdjBaseCC!CN136))</f>
        <v>21700.761257900933</v>
      </c>
      <c r="DM136" s="603">
        <f>DA136*IniBaseCC!CJ138</f>
        <v>3333541.9303230303</v>
      </c>
      <c r="DN136" s="600">
        <f>DB136*IniBaseCC!CJ138</f>
        <v>1694040.7377692896</v>
      </c>
      <c r="DO136" s="600">
        <f>DC136*IniBaseCC!CK138</f>
        <v>2406073.4984625261</v>
      </c>
      <c r="DP136" s="600">
        <f>DD136*IniBaseCC!CL138</f>
        <v>2105721.7090429473</v>
      </c>
      <c r="DQ136" s="600">
        <f>DE136*IniBaseCC!CM138</f>
        <v>2514459.2377107032</v>
      </c>
      <c r="DR136" s="600">
        <f>DF136*IniBaseCC!CN138</f>
        <v>3007031.0736687942</v>
      </c>
      <c r="DS136" s="600">
        <f>DG136*IniBaseCC!CO138</f>
        <v>3170993.1435014163</v>
      </c>
      <c r="DT136" s="600">
        <f>DH136*IniBaseCC!CP138</f>
        <v>3206142.2087547462</v>
      </c>
      <c r="DU136" s="603">
        <f>DI136*IniBaseCC!CQ138</f>
        <v>3099349.6627092129</v>
      </c>
      <c r="DV136" s="600">
        <f>DJ136*IniBaseCC!CR138</f>
        <v>3159952.7970316652</v>
      </c>
      <c r="DW136" s="600">
        <f>DK136*IniBaseCC!CS138</f>
        <v>3226328.2599198618</v>
      </c>
      <c r="DX136" s="601">
        <f>DL136*IniBaseCC!CT138</f>
        <v>3343852.7155927196</v>
      </c>
      <c r="DZ136" s="112" t="s">
        <v>131</v>
      </c>
      <c r="EA136" s="89">
        <f t="shared" si="35"/>
        <v>0.6955898027341284</v>
      </c>
      <c r="EB136" s="7">
        <f>IFERROR(AdjBaseCC!CO136/IniBaseCC!AA138,"")</f>
        <v>1.0228239928211547</v>
      </c>
      <c r="EC136" s="7">
        <f>IFERROR(AdjBaseCC!CP136/IniBaseCC!AB138,"")</f>
        <v>0.53822111643224846</v>
      </c>
      <c r="ED136" s="7">
        <f>IFERROR(AdjBaseCC!CQ136/IniBaseCC!AC138,"")</f>
        <v>0.81171201177740138</v>
      </c>
      <c r="EE136" s="7">
        <f>IFERROR(AdjBaseCC!CR136/IniBaseCC!AD138,"")</f>
        <v>0.62241528413331881</v>
      </c>
      <c r="EF136" s="7">
        <f>IFERROR(AdjBaseCC!CS136/IniBaseCC!AE138,"")</f>
        <v>0.70181714491041136</v>
      </c>
      <c r="EG136" s="7">
        <f>IFERROR(AdjBaseCC!CT136/IniBaseCC!AF138,"")</f>
        <v>0.80378345641726223</v>
      </c>
      <c r="EH136" s="10">
        <f t="shared" si="36"/>
        <v>0.81600267455001396</v>
      </c>
      <c r="EI136" s="7">
        <f>IFERROR(CU136/IniBaseCC!AG138,"")</f>
        <v>0.83584001800352581</v>
      </c>
      <c r="EJ136" s="7">
        <f>IFERROR(CW136/IniBaseCC!AI138,"")</f>
        <v>0.82153517287557853</v>
      </c>
      <c r="EK136" s="7">
        <f>IFERROR(CX136/IniBaseCC!AJ138,"")</f>
        <v>0.80195177361213354</v>
      </c>
      <c r="EL136" s="7">
        <f>IFERROR(CY136/IniBaseCC!AK138,"")</f>
        <v>0.80708544456274922</v>
      </c>
      <c r="EM136" s="19">
        <f>IFERROR(CZ136/IniBaseCC!AL138,"")</f>
        <v>0.81360096369608292</v>
      </c>
      <c r="EO136" s="107"/>
      <c r="EP136" s="107"/>
      <c r="EQ136" s="107"/>
      <c r="ER136" s="107"/>
      <c r="ES136" s="107"/>
    </row>
    <row r="137" spans="1:164" x14ac:dyDescent="0.25">
      <c r="A137" s="107">
        <v>141</v>
      </c>
      <c r="B137" s="112" t="s">
        <v>132</v>
      </c>
      <c r="C137" s="157">
        <v>267.65668419999997</v>
      </c>
      <c r="D137" s="158">
        <v>271.69203010000001</v>
      </c>
      <c r="E137" s="158">
        <v>269.30923760000002</v>
      </c>
      <c r="F137" s="158">
        <v>248.91402220000001</v>
      </c>
      <c r="G137" s="158">
        <v>261.46654660000002</v>
      </c>
      <c r="H137" s="158">
        <v>253.76226349999999</v>
      </c>
      <c r="I137" s="158">
        <v>249.69649129999999</v>
      </c>
      <c r="J137" s="158">
        <v>250.7764350117676</v>
      </c>
      <c r="K137" s="158">
        <v>246.02821964236591</v>
      </c>
      <c r="L137" s="157">
        <f t="shared" si="32"/>
        <v>242.39705656196747</v>
      </c>
      <c r="M137" s="158">
        <f t="shared" si="32"/>
        <v>239.33642498204699</v>
      </c>
      <c r="N137" s="159">
        <f t="shared" si="32"/>
        <v>236.27579340212651</v>
      </c>
      <c r="O137" s="158"/>
      <c r="P137" s="564">
        <f>INDEX(EquitySolution!$V$13:$BT$173,ROW(133:133),(1+EquitySolution!$CB$12))</f>
        <v>0.82383482656190854</v>
      </c>
      <c r="Q137" s="69">
        <f>INDEX(EquitySolution!$V$13:$BT$173,ROW(133:133),(1+EquitySolution!$CB$12))</f>
        <v>0.82383482656190854</v>
      </c>
      <c r="R137" s="69">
        <f>INDEX(EquitySolution!$V$13:$BT$173,ROW(133:133),(1+EquitySolution!$CB$12)+2)</f>
        <v>0.86605082872214911</v>
      </c>
      <c r="S137" s="69">
        <f>INDEX(EquitySolution!$V$13:$BT$173,ROW(133:133),(1+EquitySolution!$CB$12)+3)</f>
        <v>0.86403133408206545</v>
      </c>
      <c r="T137" s="69">
        <f>INDEX(EquitySolution!$V$13:$BT$173,ROW(133:133),(1+EquitySolution!$CB$12)+4)</f>
        <v>0.86522380600428195</v>
      </c>
      <c r="U137" s="69">
        <f>INDEX(EquitySolution!$V$13:$BT$173,ROW(133:133),(1+EquitySolution!$CB$12)+5)</f>
        <v>0.87543062078654199</v>
      </c>
      <c r="V137" s="2">
        <f>INDEX(EquitySolution!$V$13:$BT$173,ROW(133:133),(1+EquitySolution!$CB$12)+6)</f>
        <v>0.86914869195726374</v>
      </c>
      <c r="W137" s="2">
        <f>INDEX(EquitySolution!$V$13:$BT$173,ROW(133:133),(1+EquitySolution!$CB$12)+6)</f>
        <v>0.86914869195726374</v>
      </c>
      <c r="X137" s="2">
        <f>INDEX(EquitySolution!$V$13:$BT$173,ROW(133:133),(1+EquitySolution!$CB$12)+6)</f>
        <v>0.86914869195726374</v>
      </c>
      <c r="Y137" s="350">
        <f>INDEX(EquitySolution!$V$13:$BT$173,ROW(133:133),(1+EquitySolution!$CB$12)+7)</f>
        <v>0.87300431147829105</v>
      </c>
      <c r="Z137" s="2">
        <f>INDEX(EquitySolution!$V$13:$BT$173,ROW(133:133),(1+EquitySolution!$CB$12)+8)</f>
        <v>0.87503903300382402</v>
      </c>
      <c r="AA137" s="2">
        <f>INDEX(EquitySolution!$V$13:$BT$173,ROW(133:133),(1+EquitySolution!$CB$12)+9)</f>
        <v>0.87668058280355321</v>
      </c>
      <c r="AB137" s="3">
        <f>INDEX(EquitySolution!$V$13:$BT$173,ROW(133:133),(1+EquitySolution!$CB$12)+10)</f>
        <v>0.8768748248131365</v>
      </c>
      <c r="AS137" s="112" t="s">
        <v>132</v>
      </c>
      <c r="AT137" s="600">
        <v>0</v>
      </c>
      <c r="AU137" s="600">
        <f>MAX(-(AdjBaseCC!$BU$1),(IniBaseCC!DW139-AF$9+IniBaseCC!DK139-AdjBaseCC!AF$7))</f>
        <v>-1815.813224713308</v>
      </c>
      <c r="AV137" s="600">
        <f>MAX(-(AdjBaseCC!$BU$1),(IniBaseCC!DX139-AG$9+IniBaseCC!DL139-AdjBaseCC!AG$7))</f>
        <v>-4000</v>
      </c>
      <c r="AW137" s="600">
        <f>MAX(-(AdjBaseCC!$BU$1),(IniBaseCC!DY139-AH$9+IniBaseCC!DM139-AdjBaseCC!AH$7))</f>
        <v>-312.25929374529915</v>
      </c>
      <c r="AX137" s="600">
        <f>MAX(-(AdjBaseCC!$BU$1),(IniBaseCC!DZ139-AI$9+IniBaseCC!DN139-AdjBaseCC!AI$7))</f>
        <v>619.61153106842767</v>
      </c>
      <c r="AY137" s="600">
        <f>MAX(-(AdjBaseCC!$BU$1),(IniBaseCC!EA139-AJ$9+IniBaseCC!DO139-AdjBaseCC!AJ$7))</f>
        <v>3385.1215117828747</v>
      </c>
      <c r="AZ137" s="600">
        <f>MAX(-(AdjBaseCC!$BU$1),(IniBaseCC!EB139-AK$9+IniBaseCC!DP139-AdjBaseCC!AK$7))</f>
        <v>3316.9757596871882</v>
      </c>
      <c r="BA137" s="601">
        <f>MAX(-(AdjBaseCC!$BU$1),(IniBaseCC!EC139-AL$9+IniBaseCC!DQ139-AdjBaseCC!AL$7))</f>
        <v>2260.9697139307655</v>
      </c>
      <c r="BB137" s="600">
        <f>MAX(-(AdjBaseCC!$BU$1),(IniBaseCC!ED139-AM$9+IniBaseCC!DR139-AdjBaseCC!AM$7))</f>
        <v>-2869.3220999827736</v>
      </c>
      <c r="BC137" s="600">
        <f>MAX(-(AdjBaseCC!$BU$1),(IniBaseCC!EE139-AN$9+IniBaseCC!DS139-AdjBaseCC!AN$7))</f>
        <v>-2879.7312401714635</v>
      </c>
      <c r="BD137" s="600">
        <f>MAX(-(AdjBaseCC!$BU$1),(IniBaseCC!EF139-AO$9+IniBaseCC!DT139-AdjBaseCC!AO$7))</f>
        <v>-2889.7695942890277</v>
      </c>
      <c r="BE137" s="601">
        <f>MAX(-(AdjBaseCC!$BU$1),(IniBaseCC!EG139-AP$9+IniBaseCC!DU139-AdjBaseCC!AP$7))</f>
        <v>-2899.4566274182398</v>
      </c>
      <c r="BF137" s="600">
        <f>MAX((AdjBaseCC!AF$7+AdjBaseCC!AF$9)*IniBaseCC!CJ139-IniBaseCC!AA139,0)</f>
        <v>245134.78533629654</v>
      </c>
      <c r="BG137" s="600">
        <f>MAX((AdjBaseCC!AG$7+AdjBaseCC!AG$9)*IniBaseCC!CK139-IniBaseCC!AB139,0)</f>
        <v>616551.33152068965</v>
      </c>
      <c r="BH137" s="600">
        <f>MAX((AdjBaseCC!AH$7+AdjBaseCC!AH$9)*IniBaseCC!CL139-IniBaseCC!AC139,0)</f>
        <v>41218.226774379611</v>
      </c>
      <c r="BI137" s="600">
        <f>MAX((AdjBaseCC!AI$7+AdjBaseCC!AI$9)*IniBaseCC!CM139-IniBaseCC!AD139,0)</f>
        <v>0</v>
      </c>
      <c r="BJ137" s="600">
        <f>MAX((AdjBaseCC!AJ$7+AdjBaseCC!AJ$9)*IniBaseCC!CN139-IniBaseCC!AE139,0)</f>
        <v>0</v>
      </c>
      <c r="BK137" s="600">
        <f>MAX((AdjBaseCC!AK$7+AdjBaseCC!AK$9)*IniBaseCC!CO139-IniBaseCC!AF139,0)</f>
        <v>0</v>
      </c>
      <c r="BL137" s="600">
        <f>MAX((AdjBaseCC!AL$7+AdjBaseCC!AL$9)*IniBaseCC!CP139-IniBaseCC!AG139,0)</f>
        <v>0</v>
      </c>
      <c r="BM137" s="600">
        <f>MAX((AdjBaseCC!AM$7+AdjBaseCC!AM$9)*IniBaseCC!CQ139-IniBaseCC!AH139,0)</f>
        <v>398835.77189760562</v>
      </c>
      <c r="BN137" s="603">
        <f>MAX((AdjBaseCC!AN$7+AdjBaseCC!AN$9)*IniBaseCC!CR139-IniBaseCC!AI139,0)</f>
        <v>407675.25010427786</v>
      </c>
      <c r="BO137" s="600">
        <f>MAX((AdjBaseCC!AO$7+AdjBaseCC!AO$9)*IniBaseCC!CS139-IniBaseCC!AJ139,0)</f>
        <v>416514.72831094684</v>
      </c>
      <c r="BP137" s="600">
        <f>MAX((AdjBaseCC!AP$7+AdjBaseCC!AP$9)*IniBaseCC!CT139-IniBaseCC!AK139,0)</f>
        <v>425354.20651761768</v>
      </c>
      <c r="BQ137" s="600">
        <f>MAX((AdjBaseCC!AQ$7+AdjBaseCC!AQ$9)*IniBaseCC!CU139-IniBaseCC!AL139,0)</f>
        <v>434193.6847242848</v>
      </c>
      <c r="BR137" s="603">
        <f>IFERROR(BF137/SUM(BF$5:BF$182)*BR$4/IniBaseCC!CK139,0)</f>
        <v>1887.3614571402859</v>
      </c>
      <c r="BS137" s="600">
        <f>IFERROR(BG137/SUM(BG$5:BG$182)*BS$4/IniBaseCC!CL139,0)</f>
        <v>1952.2718817690745</v>
      </c>
      <c r="BT137" s="600">
        <f>IFERROR(BH137/SUM(BH$5:BH$182)*BT$4/IniBaseCC!CM139,0)</f>
        <v>287.35965472758414</v>
      </c>
      <c r="BU137" s="600">
        <f>IFERROR(BI137/SUM(BI$5:BI$182)*BU$4/IniBaseCC!CN139,0)</f>
        <v>0</v>
      </c>
      <c r="BV137" s="600">
        <f>IFERROR(BJ137/SUM(BJ$5:BJ$182)*BV$4/IniBaseCC!CO139,0)</f>
        <v>0</v>
      </c>
      <c r="BW137" s="600">
        <f>IFERROR(BK137/SUM(BK$5:BK$182)*BW$4/IniBaseCC!CP139,0)</f>
        <v>0</v>
      </c>
      <c r="BX137" s="600">
        <f>IFERROR(BL137/SUM(BL$5:BL$182)*BX$4/IniBaseCC!CQ139,0)</f>
        <v>0</v>
      </c>
      <c r="BY137" s="603">
        <f>IFERROR(BM137/SUM(BM$5:BM$182)*BY$4/IniBaseCC!CR139,0)</f>
        <v>101.12066832395925</v>
      </c>
      <c r="BZ137" s="600">
        <f>IFERROR(BN137/SUM(BN$5:BN$182)*BZ$4/IniBaseCC!CS139,0)</f>
        <v>895.26369133409469</v>
      </c>
      <c r="CA137" s="600">
        <f>IFERROR(BO137/SUM(BO$5:BO$182)*CA$4/IniBaseCC!CT139,0)</f>
        <v>853.22153697263718</v>
      </c>
      <c r="CB137" s="600">
        <f>IFERROR(BP137/SUM(BP$5:BP$182)*CB$4/IniBaseCC!CU139,0)</f>
        <v>700.30883319005522</v>
      </c>
      <c r="CC137" s="603">
        <f>(IniBaseCC!CW139+AT137)*P137</f>
        <v>19724.777397384165</v>
      </c>
      <c r="CD137" s="600">
        <f>((IniBaseCC!CX139+AU137)-(BR137/Q137))*Q137</f>
        <v>16341.485767193371</v>
      </c>
      <c r="CE137" s="600">
        <f>((IniBaseCC!CY139+AV137)-(BS137/R137))*R137</f>
        <v>16263.185946935837</v>
      </c>
      <c r="CF137" s="600">
        <f>((IniBaseCC!CZ139+AW137)-(BT137/S137))*S137</f>
        <v>21170.016955055777</v>
      </c>
      <c r="CG137" s="600">
        <f>((IniBaseCC!DA139+AX137)-(BU137/T137))*T137</f>
        <v>22367.79529018054</v>
      </c>
      <c r="CH137" s="600">
        <f>((IniBaseCC!DB139+AY137)-(BV137/U137))*U137</f>
        <v>25766.762738216272</v>
      </c>
      <c r="CI137" s="600">
        <f>((IniBaseCC!DC139+AZ137)-(BW137/V137))*V137</f>
        <v>25897.444188966874</v>
      </c>
      <c r="CJ137" s="601">
        <f>((IniBaseCC!DD139+BA137)-(BX137/W137))*W137</f>
        <v>25372.632075581747</v>
      </c>
      <c r="CK137" s="600">
        <f>((IniBaseCC!DE139+BB137)-(BY137/Y137))*Y137</f>
        <v>21096.880573377824</v>
      </c>
      <c r="CL137" s="600">
        <f>((IniBaseCC!DF139+BC137)-(BZ137/Z137))*Z137</f>
        <v>20669.725638317555</v>
      </c>
      <c r="CM137" s="600">
        <f>((IniBaseCC!DG139+BD137)-(CA137/AA137))*AA137</f>
        <v>21059.06670246238</v>
      </c>
      <c r="CN137" s="601">
        <f>((IniBaseCC!DH139+BE137)-(CB137/AB137))*AB137</f>
        <v>21513.004712416569</v>
      </c>
      <c r="CO137" s="600">
        <f>CC137*IniBaseCC!CJ139</f>
        <v>2662844.9486468621</v>
      </c>
      <c r="CP137" s="600">
        <f>IniBaseCC!CJ139*CD137</f>
        <v>2206100.5785711054</v>
      </c>
      <c r="CQ137" s="600">
        <f>IniBaseCC!CK139*CE137</f>
        <v>2260582.8466240815</v>
      </c>
      <c r="CR137" s="600">
        <f>IniBaseCC!CL139*CF137</f>
        <v>2794442.2380673625</v>
      </c>
      <c r="CS137" s="600">
        <f>IniBaseCC!CM139*CG137</f>
        <v>2885445.5924332896</v>
      </c>
      <c r="CT137" s="600">
        <f>IniBaseCC!CN139*CH137</f>
        <v>3040478.0031095203</v>
      </c>
      <c r="CU137" s="600">
        <f>IniBaseCC!CO139*CI137</f>
        <v>3159488.1910539586</v>
      </c>
      <c r="CV137" s="601">
        <f>IniBaseCC!CP139*CJ137</f>
        <v>3146206.3773721368</v>
      </c>
      <c r="CW137" s="600">
        <f>IniBaseCC!CQ139*CK137</f>
        <v>2932466.3996995175</v>
      </c>
      <c r="CX137" s="600">
        <f>IniBaseCC!CR139*CL137</f>
        <v>2926153.4728102549</v>
      </c>
      <c r="CY137" s="600">
        <f>IniBaseCC!CS139*CM137</f>
        <v>3035332.4581284681</v>
      </c>
      <c r="CZ137" s="600">
        <f>IniBaseCC!CT139*CN137</f>
        <v>3155986.871032354</v>
      </c>
      <c r="DA137" s="603">
        <f t="shared" si="33"/>
        <v>19724.777397384165</v>
      </c>
      <c r="DB137" s="600">
        <f t="shared" si="34"/>
        <v>16341.485767193371</v>
      </c>
      <c r="DC137" s="600">
        <f>IF(IniBaseCC!EI139&gt;IniBaseCC!EJ139,MIN((AdjBaseCC!DB137-(AdjBaseCC!$DG$1*(IniBaseCC!EI139-IniBaseCC!EJ139))),AdjBaseCC!CE137),MAX((AdjBaseCC!DB137-(AdjBaseCC!$DG$1*(IniBaseCC!EI139-IniBaseCC!EJ139))),AdjBaseCC!CE137))</f>
        <v>16228.069991813676</v>
      </c>
      <c r="DD137" s="600">
        <f>IF(IniBaseCC!EJ139&gt;IniBaseCC!EK139,MIN((AdjBaseCC!DC137-(AdjBaseCC!$DG$1*(IniBaseCC!EJ139-IniBaseCC!EK139))),AdjBaseCC!CF137),MAX((AdjBaseCC!DC137-(AdjBaseCC!$DG$1*(IniBaseCC!EJ139-IniBaseCC!EK139))),AdjBaseCC!CF137))</f>
        <v>21170.016955055777</v>
      </c>
      <c r="DE137" s="600">
        <f>IF(IniBaseCC!EK139&gt;IniBaseCC!EL139,MIN((AdjBaseCC!DD137-(AdjBaseCC!$DG$1*(IniBaseCC!EK139-IniBaseCC!EL139))),AdjBaseCC!CG137),MAX((AdjBaseCC!DD137-(AdjBaseCC!$DG$1*(IniBaseCC!EK139-IniBaseCC!EL139))),AdjBaseCC!CG137))</f>
        <v>22367.79529018054</v>
      </c>
      <c r="DF137" s="600">
        <f>IF(IniBaseCC!EL139&gt;IniBaseCC!EM139,MIN((AdjBaseCC!DE137-(AdjBaseCC!$DG$1*(IniBaseCC!EL139-IniBaseCC!EM139))),AdjBaseCC!CH137),MAX((AdjBaseCC!DE137-(AdjBaseCC!$DG$1*(IniBaseCC!EL139-IniBaseCC!EM139))),AdjBaseCC!CH137))</f>
        <v>25766.762738216272</v>
      </c>
      <c r="DG137" s="600">
        <f>IF(IniBaseCC!EM139&gt;IniBaseCC!EN139,MIN((AdjBaseCC!DF137-(AdjBaseCC!$DG$1*(IniBaseCC!EM139-IniBaseCC!EN139))),AdjBaseCC!CI137),MAX((AdjBaseCC!DF137-(AdjBaseCC!$DG$1*(IniBaseCC!EM139-IniBaseCC!EN139))),AdjBaseCC!CI137))</f>
        <v>25897.444188966874</v>
      </c>
      <c r="DH137" s="600">
        <f>IF(IniBaseCC!EN139&gt;IniBaseCC!EO139,MIN((AdjBaseCC!DG137-(AdjBaseCC!$DG$1*(IniBaseCC!EN139-IniBaseCC!EO139))),AdjBaseCC!CJ137),MAX((AdjBaseCC!DG137-(AdjBaseCC!$DG$1*(IniBaseCC!EN139-IniBaseCC!EO139))),AdjBaseCC!CJ137))</f>
        <v>25372.632075581747</v>
      </c>
      <c r="DI137" s="603">
        <f>IF(IniBaseCC!EO139&gt;IniBaseCC!EP139,MIN((AdjBaseCC!DH137-(AdjBaseCC!$DG$1*(IniBaseCC!EO139-IniBaseCC!EP139))),AdjBaseCC!CK137),MAX((AdjBaseCC!DH137-(AdjBaseCC!$DG$1*(IniBaseCC!EO139-IniBaseCC!EP139))),AdjBaseCC!CK137))</f>
        <v>21096.880573377824</v>
      </c>
      <c r="DJ137" s="600">
        <f>IF(IniBaseCC!EP139&gt;IniBaseCC!EQ139,MIN((AdjBaseCC!DI137-(AdjBaseCC!$DG$1*(IniBaseCC!EP139-IniBaseCC!EQ139))),AdjBaseCC!CL137),MAX((AdjBaseCC!DI137-(AdjBaseCC!$DG$1*(IniBaseCC!EP139-IniBaseCC!EQ139))),AdjBaseCC!CL137))</f>
        <v>21120.832781522557</v>
      </c>
      <c r="DK137" s="600">
        <f>IF(IniBaseCC!EQ139&gt;IniBaseCC!ER139,MIN((AdjBaseCC!DJ137-(AdjBaseCC!$DG$1*(IniBaseCC!EQ139-IniBaseCC!ER139))),AdjBaseCC!CM137),MAX((AdjBaseCC!DJ137-(AdjBaseCC!$DG$1*(IniBaseCC!EQ139-IniBaseCC!ER139))),AdjBaseCC!CM137))</f>
        <v>21143.931783255306</v>
      </c>
      <c r="DL137" s="600">
        <f>IF(IniBaseCC!ER139&gt;IniBaseCC!ES139,MIN((AdjBaseCC!DK137-(AdjBaseCC!$DG$1*(IniBaseCC!ER139-IniBaseCC!ES139))),AdjBaseCC!CN137),MAX((AdjBaseCC!DK137-(AdjBaseCC!$DG$1*(IniBaseCC!ER139-IniBaseCC!ES139))),AdjBaseCC!CN137))</f>
        <v>21513.004712416569</v>
      </c>
      <c r="DM137" s="603">
        <f>DA137*IniBaseCC!CJ139</f>
        <v>2662844.9486468621</v>
      </c>
      <c r="DN137" s="600">
        <f>DB137*IniBaseCC!CJ139</f>
        <v>2206100.5785711054</v>
      </c>
      <c r="DO137" s="600">
        <f>DC137*IniBaseCC!CK139</f>
        <v>2255701.7288621007</v>
      </c>
      <c r="DP137" s="600">
        <f>DD137*IniBaseCC!CL139</f>
        <v>2794442.2380673625</v>
      </c>
      <c r="DQ137" s="600">
        <f>DE137*IniBaseCC!CM139</f>
        <v>2885445.5924332896</v>
      </c>
      <c r="DR137" s="600">
        <f>DF137*IniBaseCC!CN139</f>
        <v>3040478.0031095203</v>
      </c>
      <c r="DS137" s="600">
        <f>DG137*IniBaseCC!CO139</f>
        <v>3159488.1910539586</v>
      </c>
      <c r="DT137" s="600">
        <f>DH137*IniBaseCC!CP139</f>
        <v>3146206.3773721368</v>
      </c>
      <c r="DU137" s="603">
        <f>DI137*IniBaseCC!CQ139</f>
        <v>2932466.3996995175</v>
      </c>
      <c r="DV137" s="600">
        <f>DJ137*IniBaseCC!CR139</f>
        <v>2990015.4106412916</v>
      </c>
      <c r="DW137" s="600">
        <f>DK137*IniBaseCC!CS139</f>
        <v>3047564.4215830662</v>
      </c>
      <c r="DX137" s="601">
        <f>DL137*IniBaseCC!CT139</f>
        <v>3155986.871032354</v>
      </c>
      <c r="DZ137" s="112" t="s">
        <v>132</v>
      </c>
      <c r="EA137" s="89">
        <f t="shared" si="35"/>
        <v>0.77111844677872843</v>
      </c>
      <c r="EB137" s="7">
        <f>IFERROR(AdjBaseCC!CO137/IniBaseCC!AA139,"")</f>
        <v>0.86055261121564808</v>
      </c>
      <c r="EC137" s="7">
        <f>IFERROR(AdjBaseCC!CP137/IniBaseCC!AB139,"")</f>
        <v>0.74133958545048118</v>
      </c>
      <c r="ED137" s="7">
        <f>IFERROR(AdjBaseCC!CQ137/IniBaseCC!AC139,"")</f>
        <v>0.66804028208384325</v>
      </c>
      <c r="EE137" s="7">
        <f>IFERROR(AdjBaseCC!CR137/IniBaseCC!AD139,"")</f>
        <v>0.81474918590962453</v>
      </c>
      <c r="EF137" s="7">
        <f>IFERROR(AdjBaseCC!CS137/IniBaseCC!AE139,"")</f>
        <v>0.81164492415830214</v>
      </c>
      <c r="EG137" s="7">
        <f>IFERROR(AdjBaseCC!CT137/IniBaseCC!AF139,"")</f>
        <v>0.81981825629139105</v>
      </c>
      <c r="EH137" s="10">
        <f t="shared" si="36"/>
        <v>0.82085975626287111</v>
      </c>
      <c r="EI137" s="7">
        <f>IFERROR(CU137/IniBaseCC!AG139,"")</f>
        <v>0.85709252918898826</v>
      </c>
      <c r="EJ137" s="7">
        <f>IFERROR(CW137/IniBaseCC!AI139,"")</f>
        <v>0.82645170260661371</v>
      </c>
      <c r="EK137" s="7">
        <f>IFERROR(CX137/IniBaseCC!AJ139,"")</f>
        <v>0.80015241103533896</v>
      </c>
      <c r="EL137" s="7">
        <f>IFERROR(CY137/IniBaseCC!AK139,"")</f>
        <v>0.80604108721833434</v>
      </c>
      <c r="EM137" s="19">
        <f>IFERROR(CZ137/IniBaseCC!AL139,"")</f>
        <v>0.81456105126508049</v>
      </c>
      <c r="EO137" s="107"/>
      <c r="EP137" s="107"/>
      <c r="EQ137" s="107"/>
      <c r="ER137" s="107"/>
      <c r="ES137" s="107"/>
    </row>
    <row r="138" spans="1:164" x14ac:dyDescent="0.25">
      <c r="A138" s="107">
        <v>142</v>
      </c>
      <c r="B138" s="112" t="s">
        <v>133</v>
      </c>
      <c r="C138" s="157">
        <v>254.8155869</v>
      </c>
      <c r="D138" s="158">
        <v>231.05471539999999</v>
      </c>
      <c r="E138" s="158">
        <v>241.0855024</v>
      </c>
      <c r="F138" s="158">
        <v>221.34462060000001</v>
      </c>
      <c r="G138" s="158">
        <v>225.40228450000001</v>
      </c>
      <c r="H138" s="158">
        <v>220.09804</v>
      </c>
      <c r="I138" s="158">
        <v>212.6170055</v>
      </c>
      <c r="J138" s="158">
        <v>216.23936178687032</v>
      </c>
      <c r="K138" s="158">
        <v>217.49033053779402</v>
      </c>
      <c r="L138" s="157">
        <f t="shared" si="32"/>
        <v>205.68882801205655</v>
      </c>
      <c r="M138" s="158">
        <f t="shared" si="32"/>
        <v>201.48998366725209</v>
      </c>
      <c r="N138" s="159">
        <f t="shared" si="32"/>
        <v>197.29113932244945</v>
      </c>
      <c r="O138" s="158"/>
      <c r="P138" s="564">
        <f>INDEX(EquitySolution!$V$13:$BT$173,ROW(134:134),(1+EquitySolution!$CB$12))</f>
        <v>0.85931324145944832</v>
      </c>
      <c r="Q138" s="69">
        <f>INDEX(EquitySolution!$V$13:$BT$173,ROW(134:134),(1+EquitySolution!$CB$12))</f>
        <v>0.85931324145944832</v>
      </c>
      <c r="R138" s="69">
        <f>INDEX(EquitySolution!$V$13:$BT$173,ROW(134:134),(1+EquitySolution!$CB$12)+2)</f>
        <v>0.87247717427288451</v>
      </c>
      <c r="S138" s="69">
        <f>INDEX(EquitySolution!$V$13:$BT$173,ROW(134:134),(1+EquitySolution!$CB$12)+3)</f>
        <v>0.88436833647485757</v>
      </c>
      <c r="T138" s="69">
        <f>INDEX(EquitySolution!$V$13:$BT$173,ROW(134:134),(1+EquitySolution!$CB$12)+4)</f>
        <v>0.87934841474217018</v>
      </c>
      <c r="U138" s="69">
        <f>INDEX(EquitySolution!$V$13:$BT$173,ROW(134:134),(1+EquitySolution!$CB$12)+5)</f>
        <v>0.88922776733636177</v>
      </c>
      <c r="V138" s="2">
        <f>INDEX(EquitySolution!$V$13:$BT$173,ROW(134:134),(1+EquitySolution!$CB$12)+6)</f>
        <v>0.88719710362118664</v>
      </c>
      <c r="W138" s="2">
        <f>INDEX(EquitySolution!$V$13:$BT$173,ROW(134:134),(1+EquitySolution!$CB$12)+6)</f>
        <v>0.88719710362118664</v>
      </c>
      <c r="X138" s="2">
        <f>INDEX(EquitySolution!$V$13:$BT$173,ROW(134:134),(1+EquitySolution!$CB$12)+6)</f>
        <v>0.88719710362118664</v>
      </c>
      <c r="Y138" s="350">
        <f>INDEX(EquitySolution!$V$13:$BT$173,ROW(134:134),(1+EquitySolution!$CB$12)+7)</f>
        <v>0.88985162038453114</v>
      </c>
      <c r="Z138" s="2">
        <f>INDEX(EquitySolution!$V$13:$BT$173,ROW(134:134),(1+EquitySolution!$CB$12)+8)</f>
        <v>0.89359551482367472</v>
      </c>
      <c r="AA138" s="2">
        <f>INDEX(EquitySolution!$V$13:$BT$173,ROW(134:134),(1+EquitySolution!$CB$12)+9)</f>
        <v>0.8968908871437713</v>
      </c>
      <c r="AB138" s="3">
        <f>INDEX(EquitySolution!$V$13:$BT$173,ROW(134:134),(1+EquitySolution!$CB$12)+10)</f>
        <v>0.89115665232288876</v>
      </c>
      <c r="AS138" s="112" t="s">
        <v>133</v>
      </c>
      <c r="AT138" s="600">
        <v>0</v>
      </c>
      <c r="AU138" s="600">
        <f>MAX(-(AdjBaseCC!$BU$1),(IniBaseCC!DW140-AF$9+IniBaseCC!DK140-AdjBaseCC!AF$7))</f>
        <v>-4000</v>
      </c>
      <c r="AV138" s="600">
        <f>MAX(-(AdjBaseCC!$BU$1),(IniBaseCC!DX140-AG$9+IniBaseCC!DL140-AdjBaseCC!AG$7))</f>
        <v>-3921.982669168061</v>
      </c>
      <c r="AW138" s="600">
        <f>MAX(-(AdjBaseCC!$BU$1),(IniBaseCC!DY140-AH$9+IniBaseCC!DM140-AdjBaseCC!AH$7))</f>
        <v>-1767.3692518472217</v>
      </c>
      <c r="AX138" s="600">
        <f>MAX(-(AdjBaseCC!$BU$1),(IniBaseCC!DZ140-AI$9+IniBaseCC!DN140-AdjBaseCC!AI$7))</f>
        <v>-3052.1802740257031</v>
      </c>
      <c r="AY138" s="600">
        <f>MAX(-(AdjBaseCC!$BU$1),(IniBaseCC!EA140-AJ$9+IniBaseCC!DO140-AdjBaseCC!AJ$7))</f>
        <v>-169.98534777313535</v>
      </c>
      <c r="AZ138" s="600">
        <f>MAX(-(AdjBaseCC!$BU$1),(IniBaseCC!EB140-AK$9+IniBaseCC!DP140-AdjBaseCC!AK$7))</f>
        <v>-164.98167024406348</v>
      </c>
      <c r="BA138" s="601">
        <f>MAX(-(AdjBaseCC!$BU$1),(IniBaseCC!EC140-AL$9+IniBaseCC!DQ140-AdjBaseCC!AL$7))</f>
        <v>63.332538860299792</v>
      </c>
      <c r="BB138" s="600">
        <f>MAX(-(AdjBaseCC!$BU$1),(IniBaseCC!ED140-AM$9+IniBaseCC!DR140-AdjBaseCC!AM$7))</f>
        <v>1507.5198617419628</v>
      </c>
      <c r="BC138" s="600">
        <f>MAX(-(AdjBaseCC!$BU$1),(IniBaseCC!EE140-AN$9+IniBaseCC!DS140-AdjBaseCC!AN$7))</f>
        <v>1513.5938888436776</v>
      </c>
      <c r="BD138" s="600">
        <f>MAX(-(AdjBaseCC!$BU$1),(IniBaseCC!EF140-AO$9+IniBaseCC!DT140-AdjBaseCC!AO$7))</f>
        <v>1519.4515518073613</v>
      </c>
      <c r="BE138" s="601">
        <f>MAX(-(AdjBaseCC!$BU$1),(IniBaseCC!EG140-AP$9+IniBaseCC!DU140-AdjBaseCC!AP$7))</f>
        <v>1525.1042090581705</v>
      </c>
      <c r="BF138" s="600">
        <f>MAX((AdjBaseCC!AF$7+AdjBaseCC!AF$9)*IniBaseCC!CJ140-IniBaseCC!AA140,0)</f>
        <v>1963832.0270987544</v>
      </c>
      <c r="BG138" s="600">
        <f>MAX((AdjBaseCC!AG$7+AdjBaseCC!AG$9)*IniBaseCC!CK140-IniBaseCC!AB140,0)</f>
        <v>1239346.5234571081</v>
      </c>
      <c r="BH138" s="600">
        <f>MAX((AdjBaseCC!AH$7+AdjBaseCC!AH$9)*IniBaseCC!CL140-IniBaseCC!AC140,0)</f>
        <v>549651.83732448518</v>
      </c>
      <c r="BI138" s="600">
        <f>MAX((AdjBaseCC!AI$7+AdjBaseCC!AI$9)*IniBaseCC!CM140-IniBaseCC!AD140,0)</f>
        <v>961436.78631809726</v>
      </c>
      <c r="BJ138" s="600">
        <f>MAX((AdjBaseCC!AJ$7+AdjBaseCC!AJ$9)*IniBaseCC!CN140-IniBaseCC!AE140,0)</f>
        <v>50485.648288622499</v>
      </c>
      <c r="BK138" s="600">
        <f>MAX((AdjBaseCC!AK$7+AdjBaseCC!AK$9)*IniBaseCC!CO140-IniBaseCC!AF140,0)</f>
        <v>51144.317775659263</v>
      </c>
      <c r="BL138" s="600">
        <f>MAX((AdjBaseCC!AL$7+AdjBaseCC!AL$9)*IniBaseCC!CP140-IniBaseCC!AG140,0)</f>
        <v>0</v>
      </c>
      <c r="BM138" s="600">
        <f>MAX((AdjBaseCC!AM$7+AdjBaseCC!AM$9)*IniBaseCC!CQ140-IniBaseCC!AH140,0)</f>
        <v>0</v>
      </c>
      <c r="BN138" s="603">
        <f>MAX((AdjBaseCC!AN$7+AdjBaseCC!AN$9)*IniBaseCC!CR140-IniBaseCC!AI140,0)</f>
        <v>0</v>
      </c>
      <c r="BO138" s="600">
        <f>MAX((AdjBaseCC!AO$7+AdjBaseCC!AO$9)*IniBaseCC!CS140-IniBaseCC!AJ140,0)</f>
        <v>0</v>
      </c>
      <c r="BP138" s="600">
        <f>MAX((AdjBaseCC!AP$7+AdjBaseCC!AP$9)*IniBaseCC!CT140-IniBaseCC!AK140,0)</f>
        <v>0</v>
      </c>
      <c r="BQ138" s="600">
        <f>MAX((AdjBaseCC!AQ$7+AdjBaseCC!AQ$9)*IniBaseCC!CU140-IniBaseCC!AL140,0)</f>
        <v>0</v>
      </c>
      <c r="BR138" s="603">
        <f>IFERROR(BF138/SUM(BF$5:BF$182)*BR$4/IniBaseCC!CK140,0)</f>
        <v>6650.9272074454948</v>
      </c>
      <c r="BS138" s="600">
        <f>IFERROR(BG138/SUM(BG$5:BG$182)*BS$4/IniBaseCC!CL140,0)</f>
        <v>1665.6254739532869</v>
      </c>
      <c r="BT138" s="600">
        <f>IFERROR(BH138/SUM(BH$5:BH$182)*BT$4/IniBaseCC!CM140,0)</f>
        <v>1569.2904411800521</v>
      </c>
      <c r="BU138" s="600">
        <f>IFERROR(BI138/SUM(BI$5:BI$182)*BU$4/IniBaseCC!CN140,0)</f>
        <v>881.47905798514296</v>
      </c>
      <c r="BV138" s="600">
        <f>IFERROR(BJ138/SUM(BJ$5:BJ$182)*BV$4/IniBaseCC!CO140,0)</f>
        <v>35.122201616789205</v>
      </c>
      <c r="BW138" s="600">
        <f>IFERROR(BK138/SUM(BK$5:BK$182)*BW$4/IniBaseCC!CP140,0)</f>
        <v>44.171547607785534</v>
      </c>
      <c r="BX138" s="600">
        <f>IFERROR(BL138/SUM(BL$5:BL$182)*BX$4/IniBaseCC!CQ140,0)</f>
        <v>0</v>
      </c>
      <c r="BY138" s="603">
        <f>IFERROR(BM138/SUM(BM$5:BM$182)*BY$4/IniBaseCC!CR140,0)</f>
        <v>0</v>
      </c>
      <c r="BZ138" s="600">
        <f>IFERROR(BN138/SUM(BN$5:BN$182)*BZ$4/IniBaseCC!CS140,0)</f>
        <v>0</v>
      </c>
      <c r="CA138" s="600">
        <f>IFERROR(BO138/SUM(BO$5:BO$182)*CA$4/IniBaseCC!CT140,0)</f>
        <v>0</v>
      </c>
      <c r="CB138" s="600">
        <f>IFERROR(BP138/SUM(BP$5:BP$182)*CB$4/IniBaseCC!CU140,0)</f>
        <v>0</v>
      </c>
      <c r="CC138" s="603">
        <f>(IniBaseCC!CW140+AT138)*P138</f>
        <v>20574.224172032529</v>
      </c>
      <c r="CD138" s="600">
        <f>((IniBaseCC!CX140+AU138)-(BR138/Q138))*Q138</f>
        <v>10486.043998749245</v>
      </c>
      <c r="CE138" s="600">
        <f>((IniBaseCC!CY140+AV138)-(BS138/R138))*R138</f>
        <v>16753.064616766111</v>
      </c>
      <c r="CF138" s="600">
        <f>((IniBaseCC!CZ140+AW138)-(BT138/S138))*S138</f>
        <v>19106.282641620968</v>
      </c>
      <c r="CG138" s="600">
        <f>((IniBaseCC!DA140+AX138)-(BU138/T138))*T138</f>
        <v>18622.681795100048</v>
      </c>
      <c r="CH138" s="600">
        <f>((IniBaseCC!DB140+AY138)-(BV138/U138))*U138</f>
        <v>22976.435576962158</v>
      </c>
      <c r="CI138" s="600">
        <f>((IniBaseCC!DC140+AZ138)-(BW138/V138))*V138</f>
        <v>23301.866585646949</v>
      </c>
      <c r="CJ138" s="601">
        <f>((IniBaseCC!DD140+BA138)-(BX138/W138))*W138</f>
        <v>23949.77318106345</v>
      </c>
      <c r="CK138" s="600">
        <f>((IniBaseCC!DE140+BB138)-(BY138/Y138))*Y138</f>
        <v>25501.821922548443</v>
      </c>
      <c r="CL138" s="600">
        <f>((IniBaseCC!DF140+BC138)-(BZ138/Z138))*Z138</f>
        <v>25948.162082364546</v>
      </c>
      <c r="CM138" s="600">
        <f>((IniBaseCC!DG140+BD138)-(CA138/AA138))*AA138</f>
        <v>26372.027156167951</v>
      </c>
      <c r="CN138" s="601">
        <f>((IniBaseCC!DH140+BE138)-(CB138/AB138))*AB138</f>
        <v>26518.082842891861</v>
      </c>
      <c r="CO138" s="600">
        <f>CC138*IniBaseCC!CJ140</f>
        <v>6933513.5459749624</v>
      </c>
      <c r="CP138" s="600">
        <f>IniBaseCC!CJ140*CD138</f>
        <v>3533796.8275784953</v>
      </c>
      <c r="CQ138" s="600">
        <f>IniBaseCC!CK140*CE138</f>
        <v>5293968.4188980907</v>
      </c>
      <c r="CR138" s="600">
        <f>IniBaseCC!CL140*CF138</f>
        <v>5942053.9015441211</v>
      </c>
      <c r="CS138" s="600">
        <f>IniBaseCC!CM140*CG138</f>
        <v>5866144.7654565154</v>
      </c>
      <c r="CT138" s="600">
        <f>IniBaseCC!CN140*CH138</f>
        <v>6824001.3663577605</v>
      </c>
      <c r="CU138" s="600">
        <f>IniBaseCC!CO140*CI138</f>
        <v>7223578.641550554</v>
      </c>
      <c r="CV138" s="601">
        <f>IniBaseCC!CP140*CJ138</f>
        <v>7400479.9129486065</v>
      </c>
      <c r="CW138" s="600">
        <f>IniBaseCC!CQ140*CK138</f>
        <v>7803557.5082998239</v>
      </c>
      <c r="CX138" s="600">
        <f>IniBaseCC!CR140*CL138</f>
        <v>8086779.7852157671</v>
      </c>
      <c r="CY138" s="600">
        <f>IniBaseCC!CS140*CM138</f>
        <v>8367915.5069610989</v>
      </c>
      <c r="CZ138" s="600">
        <f>IniBaseCC!CT140*CN138</f>
        <v>8564122.3818140421</v>
      </c>
      <c r="DA138" s="603">
        <f t="shared" si="33"/>
        <v>20574.224172032529</v>
      </c>
      <c r="DB138" s="600">
        <f t="shared" si="34"/>
        <v>10486.043998749245</v>
      </c>
      <c r="DC138" s="600">
        <f>IF(IniBaseCC!EI140&gt;IniBaseCC!EJ140,MIN((AdjBaseCC!DB138-(AdjBaseCC!$DG$1*(IniBaseCC!EI140-IniBaseCC!EJ140))),AdjBaseCC!CE138),MAX((AdjBaseCC!DB138-(AdjBaseCC!$DG$1*(IniBaseCC!EI140-IniBaseCC!EJ140))),AdjBaseCC!CE138))</f>
        <v>16753.064616766111</v>
      </c>
      <c r="DD138" s="600">
        <f>IF(IniBaseCC!EJ140&gt;IniBaseCC!EK140,MIN((AdjBaseCC!DC138-(AdjBaseCC!$DG$1*(IniBaseCC!EJ140-IniBaseCC!EK140))),AdjBaseCC!CF138),MAX((AdjBaseCC!DC138-(AdjBaseCC!$DG$1*(IniBaseCC!EJ140-IniBaseCC!EK140))),AdjBaseCC!CF138))</f>
        <v>19106.282641620968</v>
      </c>
      <c r="DE138" s="600">
        <f>IF(IniBaseCC!EK140&gt;IniBaseCC!EL140,MIN((AdjBaseCC!DD138-(AdjBaseCC!$DG$1*(IniBaseCC!EK140-IniBaseCC!EL140))),AdjBaseCC!CG138),MAX((AdjBaseCC!DD138-(AdjBaseCC!$DG$1*(IniBaseCC!EK140-IniBaseCC!EL140))),AdjBaseCC!CG138))</f>
        <v>18622.681795100048</v>
      </c>
      <c r="DF138" s="600">
        <f>IF(IniBaseCC!EL140&gt;IniBaseCC!EM140,MIN((AdjBaseCC!DE138-(AdjBaseCC!$DG$1*(IniBaseCC!EL140-IniBaseCC!EM140))),AdjBaseCC!CH138),MAX((AdjBaseCC!DE138-(AdjBaseCC!$DG$1*(IniBaseCC!EL140-IniBaseCC!EM140))),AdjBaseCC!CH138))</f>
        <v>22976.435576962158</v>
      </c>
      <c r="DG138" s="600">
        <f>IF(IniBaseCC!EM140&gt;IniBaseCC!EN140,MIN((AdjBaseCC!DF138-(AdjBaseCC!$DG$1*(IniBaseCC!EM140-IniBaseCC!EN140))),AdjBaseCC!CI138),MAX((AdjBaseCC!DF138-(AdjBaseCC!$DG$1*(IniBaseCC!EM140-IniBaseCC!EN140))),AdjBaseCC!CI138))</f>
        <v>23301.866585646949</v>
      </c>
      <c r="DH138" s="600">
        <f>IF(IniBaseCC!EN140&gt;IniBaseCC!EO140,MIN((AdjBaseCC!DG138-(AdjBaseCC!$DG$1*(IniBaseCC!EN140-IniBaseCC!EO140))),AdjBaseCC!CJ138),MAX((AdjBaseCC!DG138-(AdjBaseCC!$DG$1*(IniBaseCC!EN140-IniBaseCC!EO140))),AdjBaseCC!CJ138))</f>
        <v>23949.77318106345</v>
      </c>
      <c r="DI138" s="603">
        <f>IF(IniBaseCC!EO140&gt;IniBaseCC!EP140,MIN((AdjBaseCC!DH138-(AdjBaseCC!$DG$1*(IniBaseCC!EO140-IniBaseCC!EP140))),AdjBaseCC!CK138),MAX((AdjBaseCC!DH138-(AdjBaseCC!$DG$1*(IniBaseCC!EO140-IniBaseCC!EP140))),AdjBaseCC!CK138))</f>
        <v>25501.821922548443</v>
      </c>
      <c r="DJ138" s="600">
        <f>IF(IniBaseCC!EP140&gt;IniBaseCC!EQ140,MIN((AdjBaseCC!DI138-(AdjBaseCC!$DG$1*(IniBaseCC!EP140-IniBaseCC!EQ140))),AdjBaseCC!CL138),MAX((AdjBaseCC!DI138-(AdjBaseCC!$DG$1*(IniBaseCC!EP140-IniBaseCC!EQ140))),AdjBaseCC!CL138))</f>
        <v>25948.162082364546</v>
      </c>
      <c r="DK138" s="600">
        <f>IF(IniBaseCC!EQ140&gt;IniBaseCC!ER140,MIN((AdjBaseCC!DJ138-(AdjBaseCC!$DG$1*(IniBaseCC!EQ140-IniBaseCC!ER140))),AdjBaseCC!CM138),MAX((AdjBaseCC!DJ138-(AdjBaseCC!$DG$1*(IniBaseCC!EQ140-IniBaseCC!ER140))),AdjBaseCC!CM138))</f>
        <v>26372.027156167951</v>
      </c>
      <c r="DL138" s="600">
        <f>IF(IniBaseCC!ER140&gt;IniBaseCC!ES140,MIN((AdjBaseCC!DK138-(AdjBaseCC!$DG$1*(IniBaseCC!ER140-IniBaseCC!ES140))),AdjBaseCC!CN138),MAX((AdjBaseCC!DK138-(AdjBaseCC!$DG$1*(IniBaseCC!ER140-IniBaseCC!ES140))),AdjBaseCC!CN138))</f>
        <v>26518.082842891861</v>
      </c>
      <c r="DM138" s="603">
        <f>DA138*IniBaseCC!CJ140</f>
        <v>6933513.5459749624</v>
      </c>
      <c r="DN138" s="600">
        <f>DB138*IniBaseCC!CJ140</f>
        <v>3533796.8275784953</v>
      </c>
      <c r="DO138" s="600">
        <f>DC138*IniBaseCC!CK140</f>
        <v>5293968.4188980907</v>
      </c>
      <c r="DP138" s="600">
        <f>DD138*IniBaseCC!CL140</f>
        <v>5942053.9015441211</v>
      </c>
      <c r="DQ138" s="600">
        <f>DE138*IniBaseCC!CM140</f>
        <v>5866144.7654565154</v>
      </c>
      <c r="DR138" s="600">
        <f>DF138*IniBaseCC!CN140</f>
        <v>6824001.3663577605</v>
      </c>
      <c r="DS138" s="600">
        <f>DG138*IniBaseCC!CO140</f>
        <v>7223578.641550554</v>
      </c>
      <c r="DT138" s="600">
        <f>DH138*IniBaseCC!CP140</f>
        <v>7400479.9129486065</v>
      </c>
      <c r="DU138" s="603">
        <f>DI138*IniBaseCC!CQ140</f>
        <v>7803557.5082998239</v>
      </c>
      <c r="DV138" s="600">
        <f>DJ138*IniBaseCC!CR140</f>
        <v>8086779.7852157671</v>
      </c>
      <c r="DW138" s="600">
        <f>DK138*IniBaseCC!CS140</f>
        <v>8367915.5069610989</v>
      </c>
      <c r="DX138" s="601">
        <f>DL138*IniBaseCC!CT140</f>
        <v>8564122.3818140421</v>
      </c>
      <c r="DZ138" s="112" t="s">
        <v>133</v>
      </c>
      <c r="EA138" s="89">
        <f t="shared" si="35"/>
        <v>0.71966887217434061</v>
      </c>
      <c r="EB138" s="7">
        <f>IFERROR(AdjBaseCC!CO138/IniBaseCC!AA140,"")</f>
        <v>1.0880376734721071</v>
      </c>
      <c r="EC138" s="7">
        <f>IFERROR(AdjBaseCC!CP138/IniBaseCC!AB140,"")</f>
        <v>0.51011097321005505</v>
      </c>
      <c r="ED138" s="7">
        <f>IFERROR(AdjBaseCC!CQ138/IniBaseCC!AC140,"")</f>
        <v>0.70397214983633827</v>
      </c>
      <c r="EE138" s="7">
        <f>IFERROR(AdjBaseCC!CR138/IniBaseCC!AD140,"")</f>
        <v>0.82316732317808983</v>
      </c>
      <c r="EF138" s="7">
        <f>IFERROR(AdjBaseCC!CS138/IniBaseCC!AE140,"")</f>
        <v>0.74329929126736316</v>
      </c>
      <c r="EG138" s="7">
        <f>IFERROR(AdjBaseCC!CT138/IniBaseCC!AF140,"")</f>
        <v>0.81779462337985687</v>
      </c>
      <c r="EH138" s="10">
        <f t="shared" si="36"/>
        <v>0.85466869251622735</v>
      </c>
      <c r="EI138" s="7">
        <f>IFERROR(CU138/IniBaseCC!AG140,"")</f>
        <v>0.84914177974823946</v>
      </c>
      <c r="EJ138" s="7">
        <f>IFERROR(CW138/IniBaseCC!AI140,"")</f>
        <v>0.85001763055238844</v>
      </c>
      <c r="EK138" s="7">
        <f>IFERROR(CX138/IniBaseCC!AJ140,"")</f>
        <v>0.85577024988689532</v>
      </c>
      <c r="EL138" s="7">
        <f>IFERROR(CY138/IniBaseCC!AK140,"")</f>
        <v>0.86098945107517988</v>
      </c>
      <c r="EM138" s="19">
        <f>IFERROR(CZ138/IniBaseCC!AL140,"")</f>
        <v>0.8574243513184332</v>
      </c>
      <c r="EO138" s="107"/>
      <c r="EP138" s="107"/>
      <c r="EQ138" s="107"/>
      <c r="ER138" s="107"/>
      <c r="ES138" s="107"/>
    </row>
    <row r="139" spans="1:164" x14ac:dyDescent="0.25">
      <c r="A139" s="107">
        <v>143</v>
      </c>
      <c r="B139" s="112" t="s">
        <v>134</v>
      </c>
      <c r="C139" s="157">
        <v>320.15817770000001</v>
      </c>
      <c r="D139" s="158">
        <v>307.99607350000002</v>
      </c>
      <c r="E139" s="158">
        <v>313.40290729999998</v>
      </c>
      <c r="F139" s="158">
        <v>289.16648830000003</v>
      </c>
      <c r="G139" s="158">
        <v>300.3646751</v>
      </c>
      <c r="H139" s="158">
        <v>294.2744692</v>
      </c>
      <c r="I139" s="158">
        <v>297.03345259999998</v>
      </c>
      <c r="J139" s="158">
        <v>302.81153524981949</v>
      </c>
      <c r="K139" s="158">
        <v>301.80524415781622</v>
      </c>
      <c r="L139" s="157">
        <f t="shared" si="32"/>
        <v>293.28509056035318</v>
      </c>
      <c r="M139" s="158">
        <f t="shared" si="32"/>
        <v>291.34181927003192</v>
      </c>
      <c r="N139" s="159">
        <f t="shared" si="32"/>
        <v>289.39854797971066</v>
      </c>
      <c r="O139" s="158"/>
      <c r="P139" s="564">
        <f>INDEX(EquitySolution!$V$13:$BT$173,ROW(135:135),(1+EquitySolution!$CB$12))</f>
        <v>0.7941397445164845</v>
      </c>
      <c r="Q139" s="69">
        <f>INDEX(EquitySolution!$V$13:$BT$173,ROW(135:135),(1+EquitySolution!$CB$12))</f>
        <v>0.7941397445164845</v>
      </c>
      <c r="R139" s="69">
        <f>INDEX(EquitySolution!$V$13:$BT$173,ROW(135:135),(1+EquitySolution!$CB$12)+2)</f>
        <v>0.83977638104230112</v>
      </c>
      <c r="S139" s="69">
        <f>INDEX(EquitySolution!$V$13:$BT$173,ROW(135:135),(1+EquitySolution!$CB$12)+3)</f>
        <v>0.8458629235228452</v>
      </c>
      <c r="T139" s="69">
        <f>INDEX(EquitySolution!$V$13:$BT$173,ROW(135:135),(1+EquitySolution!$CB$12)+4)</f>
        <v>0.84315706579726013</v>
      </c>
      <c r="U139" s="69">
        <f>INDEX(EquitySolution!$V$13:$BT$173,ROW(135:135),(1+EquitySolution!$CB$12)+5)</f>
        <v>0.85528621642727742</v>
      </c>
      <c r="V139" s="2">
        <f>INDEX(EquitySolution!$V$13:$BT$173,ROW(135:135),(1+EquitySolution!$CB$12)+6)</f>
        <v>0.84968206779128164</v>
      </c>
      <c r="W139" s="2">
        <f>INDEX(EquitySolution!$V$13:$BT$173,ROW(135:135),(1+EquitySolution!$CB$12)+6)</f>
        <v>0.84968206779128164</v>
      </c>
      <c r="X139" s="2">
        <f>INDEX(EquitySolution!$V$13:$BT$173,ROW(135:135),(1+EquitySolution!$CB$12)+6)</f>
        <v>0.84968206779128164</v>
      </c>
      <c r="Y139" s="350">
        <f>INDEX(EquitySolution!$V$13:$BT$173,ROW(135:135),(1+EquitySolution!$CB$12)+7)</f>
        <v>0.85272992006388515</v>
      </c>
      <c r="Z139" s="2">
        <f>INDEX(EquitySolution!$V$13:$BT$173,ROW(135:135),(1+EquitySolution!$CB$12)+8)</f>
        <v>0.85134918286651629</v>
      </c>
      <c r="AA139" s="2">
        <f>INDEX(EquitySolution!$V$13:$BT$173,ROW(135:135),(1+EquitySolution!$CB$12)+9)</f>
        <v>0.85611730829430166</v>
      </c>
      <c r="AB139" s="3">
        <f>INDEX(EquitySolution!$V$13:$BT$173,ROW(135:135),(1+EquitySolution!$CB$12)+10)</f>
        <v>0.84896113294132736</v>
      </c>
      <c r="AS139" s="112" t="s">
        <v>134</v>
      </c>
      <c r="AT139" s="600">
        <v>0</v>
      </c>
      <c r="AU139" s="600">
        <f>MAX(-(AdjBaseCC!$BU$1),(IniBaseCC!DW141-AF$9+IniBaseCC!DK141-AdjBaseCC!AF$7))</f>
        <v>-2120.101166143108</v>
      </c>
      <c r="AV139" s="600">
        <f>MAX(-(AdjBaseCC!$BU$1),(IniBaseCC!DX141-AG$9+IniBaseCC!DL141-AdjBaseCC!AG$7))</f>
        <v>-4000</v>
      </c>
      <c r="AW139" s="600">
        <f>MAX(-(AdjBaseCC!$BU$1),(IniBaseCC!DY141-AH$9+IniBaseCC!DM141-AdjBaseCC!AH$7))</f>
        <v>-4000</v>
      </c>
      <c r="AX139" s="600">
        <f>MAX(-(AdjBaseCC!$BU$1),(IniBaseCC!DZ141-AI$9+IniBaseCC!DN141-AdjBaseCC!AI$7))</f>
        <v>-3373.7509860314367</v>
      </c>
      <c r="AY139" s="600">
        <f>MAX(-(AdjBaseCC!$BU$1),(IniBaseCC!EA141-AJ$9+IniBaseCC!DO141-AdjBaseCC!AJ$7))</f>
        <v>-2179.0832923934709</v>
      </c>
      <c r="AZ139" s="600">
        <f>MAX(-(AdjBaseCC!$BU$1),(IniBaseCC!EB141-AK$9+IniBaseCC!DP141-AdjBaseCC!AK$7))</f>
        <v>-1250.3268485571139</v>
      </c>
      <c r="BA139" s="601">
        <f>MAX(-(AdjBaseCC!$BU$1),(IniBaseCC!EC141-AL$9+IniBaseCC!DQ141-AdjBaseCC!AL$7))</f>
        <v>-4000</v>
      </c>
      <c r="BB139" s="600">
        <f>MAX(-(AdjBaseCC!$BU$1),(IniBaseCC!ED141-AM$9+IniBaseCC!DR141-AdjBaseCC!AM$7))</f>
        <v>-2027.2100532673453</v>
      </c>
      <c r="BC139" s="600">
        <f>MAX(-(AdjBaseCC!$BU$1),(IniBaseCC!EE141-AN$9+IniBaseCC!DS141-AdjBaseCC!AN$7))</f>
        <v>-2062.1098137467679</v>
      </c>
      <c r="BD139" s="600">
        <f>MAX(-(AdjBaseCC!$BU$1),(IniBaseCC!EF141-AO$9+IniBaseCC!DT141-AdjBaseCC!AO$7))</f>
        <v>-2095.766402856003</v>
      </c>
      <c r="BE139" s="601">
        <f>MAX(-(AdjBaseCC!$BU$1),(IniBaseCC!EG141-AP$9+IniBaseCC!DU141-AdjBaseCC!AP$7))</f>
        <v>-2128.2450831156157</v>
      </c>
      <c r="BF139" s="600">
        <f>MAX((AdjBaseCC!AF$7+AdjBaseCC!AF$9)*IniBaseCC!CJ141-IniBaseCC!AA141,0)</f>
        <v>1640958.302594766</v>
      </c>
      <c r="BG139" s="600">
        <f>MAX((AdjBaseCC!AG$7+AdjBaseCC!AG$9)*IniBaseCC!CK141-IniBaseCC!AB141,0)</f>
        <v>3731074.538741231</v>
      </c>
      <c r="BH139" s="600">
        <f>MAX((AdjBaseCC!AH$7+AdjBaseCC!AH$9)*IniBaseCC!CL141-IniBaseCC!AC141,0)</f>
        <v>3958551.7505289465</v>
      </c>
      <c r="BI139" s="600">
        <f>MAX((AdjBaseCC!AI$7+AdjBaseCC!AI$9)*IniBaseCC!CM141-IniBaseCC!AD141,0)</f>
        <v>2466211.9707889818</v>
      </c>
      <c r="BJ139" s="600">
        <f>MAX((AdjBaseCC!AJ$7+AdjBaseCC!AJ$9)*IniBaseCC!CN141-IniBaseCC!AE141,0)</f>
        <v>1605984.3864939883</v>
      </c>
      <c r="BK139" s="600">
        <f>MAX((AdjBaseCC!AK$7+AdjBaseCC!AK$9)*IniBaseCC!CO141-IniBaseCC!AF141,0)</f>
        <v>947747.75120628998</v>
      </c>
      <c r="BL139" s="600">
        <f>MAX((AdjBaseCC!AL$7+AdjBaseCC!AL$9)*IniBaseCC!CP141-IniBaseCC!AG141,0)</f>
        <v>3996775.7016005255</v>
      </c>
      <c r="BM139" s="600">
        <f>MAX((AdjBaseCC!AM$7+AdjBaseCC!AM$9)*IniBaseCC!CQ141-IniBaseCC!AH141,0)</f>
        <v>1700829.2346913032</v>
      </c>
      <c r="BN139" s="603">
        <f>MAX((AdjBaseCC!AN$7+AdjBaseCC!AN$9)*IniBaseCC!CR141-IniBaseCC!AI141,0)</f>
        <v>1762062.6197461411</v>
      </c>
      <c r="BO139" s="600">
        <f>MAX((AdjBaseCC!AO$7+AdjBaseCC!AO$9)*IniBaseCC!CS141-IniBaseCC!AJ141,0)</f>
        <v>1823296.0048009641</v>
      </c>
      <c r="BP139" s="600">
        <f>MAX((AdjBaseCC!AP$7+AdjBaseCC!AP$9)*IniBaseCC!CT141-IniBaseCC!AK141,0)</f>
        <v>1884529.3898557946</v>
      </c>
      <c r="BQ139" s="600">
        <f>MAX((AdjBaseCC!AQ$7+AdjBaseCC!AQ$9)*IniBaseCC!CU141-IniBaseCC!AL141,0)</f>
        <v>1945762.7749106027</v>
      </c>
      <c r="BR139" s="603">
        <f>IFERROR(BF139/SUM(BF$5:BF$182)*BR$4/IniBaseCC!CK141,0)</f>
        <v>2197.9393539565085</v>
      </c>
      <c r="BS139" s="600">
        <f>IFERROR(BG139/SUM(BG$5:BG$182)*BS$4/IniBaseCC!CL141,0)</f>
        <v>2020.0476572711736</v>
      </c>
      <c r="BT139" s="600">
        <f>IFERROR(BH139/SUM(BH$5:BH$182)*BT$4/IniBaseCC!CM141,0)</f>
        <v>4870.1815275009903</v>
      </c>
      <c r="BU139" s="600">
        <f>IFERROR(BI139/SUM(BI$5:BI$182)*BU$4/IniBaseCC!CN141,0)</f>
        <v>911.19352881198517</v>
      </c>
      <c r="BV139" s="600">
        <f>IFERROR(BJ139/SUM(BJ$5:BJ$182)*BV$4/IniBaseCC!CO141,0)</f>
        <v>456.92782028352781</v>
      </c>
      <c r="BW139" s="600">
        <f>IFERROR(BK139/SUM(BK$5:BK$182)*BW$4/IniBaseCC!CP141,0)</f>
        <v>307.69798360726031</v>
      </c>
      <c r="BX139" s="600">
        <f>IFERROR(BL139/SUM(BL$5:BL$182)*BX$4/IniBaseCC!CQ141,0)</f>
        <v>232.31409870716365</v>
      </c>
      <c r="BY139" s="603">
        <f>IFERROR(BM139/SUM(BM$5:BM$182)*BY$4/IniBaseCC!CR141,0)</f>
        <v>71.442950033624228</v>
      </c>
      <c r="BZ139" s="600">
        <f>IFERROR(BN139/SUM(BN$5:BN$182)*BZ$4/IniBaseCC!CS141,0)</f>
        <v>641.07789575574122</v>
      </c>
      <c r="CA139" s="600">
        <f>IFERROR(BO139/SUM(BO$5:BO$182)*CA$4/IniBaseCC!CT141,0)</f>
        <v>618.78740606666145</v>
      </c>
      <c r="CB139" s="600">
        <f>IFERROR(BP139/SUM(BP$5:BP$182)*CB$4/IniBaseCC!CU141,0)</f>
        <v>514.03729126525752</v>
      </c>
      <c r="CC139" s="603">
        <f>(IniBaseCC!CW141+AT139)*P139</f>
        <v>19013.798856227488</v>
      </c>
      <c r="CD139" s="600">
        <f>((IniBaseCC!CX141+AU139)-(BR139/Q139))*Q139</f>
        <v>15132.202903840991</v>
      </c>
      <c r="CE139" s="600">
        <f>((IniBaseCC!CY141+AV139)-(BS139/R139))*R139</f>
        <v>15642.785454948036</v>
      </c>
      <c r="CF139" s="600">
        <f>((IniBaseCC!CZ141+AW139)-(BT139/S139))*S139</f>
        <v>13016.677167207503</v>
      </c>
      <c r="CG139" s="600">
        <f>((IniBaseCC!DA141+AX139)-(BU139/T139))*T139</f>
        <v>17519.099819671024</v>
      </c>
      <c r="CH139" s="600">
        <f>((IniBaseCC!DB141+AY139)-(BV139/U139))*U139</f>
        <v>19957.932082359646</v>
      </c>
      <c r="CI139" s="600">
        <f>((IniBaseCC!DC141+AZ139)-(BW139/V139))*V139</f>
        <v>21128.957057377102</v>
      </c>
      <c r="CJ139" s="601">
        <f>((IniBaseCC!DD141+BA139)-(BX139/W139))*W139</f>
        <v>19252.204658983577</v>
      </c>
      <c r="CK139" s="600">
        <f>((IniBaseCC!DE141+BB139)-(BY139/Y139))*Y139</f>
        <v>21352.356379715431</v>
      </c>
      <c r="CL139" s="600">
        <f>((IniBaseCC!DF141+BC139)-(BZ139/Z139))*Z139</f>
        <v>21036.165822133629</v>
      </c>
      <c r="CM139" s="600">
        <f>((IniBaseCC!DG141+BD139)-(CA139/AA139))*AA139</f>
        <v>21459.28970569259</v>
      </c>
      <c r="CN139" s="601">
        <f>((IniBaseCC!DH141+BE139)-(CB139/AB139))*AB139</f>
        <v>21646.88503623438</v>
      </c>
      <c r="CO139" s="600">
        <f>CC139*IniBaseCC!CJ141</f>
        <v>14716680.314720076</v>
      </c>
      <c r="CP139" s="600">
        <f>IniBaseCC!CJ141*CD139</f>
        <v>11712325.047572928</v>
      </c>
      <c r="CQ139" s="600">
        <f>IniBaseCC!CK141*CE139</f>
        <v>12498585.57850348</v>
      </c>
      <c r="CR139" s="600">
        <f>IniBaseCC!CL141*CF139</f>
        <v>10048874.773084192</v>
      </c>
      <c r="CS139" s="600">
        <f>IniBaseCC!CM141*CG139</f>
        <v>12806461.968179518</v>
      </c>
      <c r="CT139" s="600">
        <f>IniBaseCC!CN141*CH139</f>
        <v>14708995.94469906</v>
      </c>
      <c r="CU139" s="600">
        <f>IniBaseCC!CO141*CI139</f>
        <v>16015749.449491844</v>
      </c>
      <c r="CV139" s="601">
        <f>IniBaseCC!CP141*CJ139</f>
        <v>15825312.2296845</v>
      </c>
      <c r="CW139" s="600">
        <f>IniBaseCC!CQ141*CK139</f>
        <v>17914627.002581246</v>
      </c>
      <c r="CX139" s="600">
        <f>IniBaseCC!CR141*CL139</f>
        <v>17975299.477680948</v>
      </c>
      <c r="CY139" s="600">
        <f>IniBaseCC!CS141*CM139</f>
        <v>18669369.416809015</v>
      </c>
      <c r="CZ139" s="600">
        <f>IniBaseCC!CT141*CN139</f>
        <v>19167994.970716957</v>
      </c>
      <c r="DA139" s="603">
        <f t="shared" si="33"/>
        <v>19013.798856227488</v>
      </c>
      <c r="DB139" s="600">
        <f t="shared" si="34"/>
        <v>15132.202903840991</v>
      </c>
      <c r="DC139" s="600">
        <f>IF(IniBaseCC!EI141&gt;IniBaseCC!EJ141,MIN((AdjBaseCC!DB139-(AdjBaseCC!$DG$1*(IniBaseCC!EI141-IniBaseCC!EJ141))),AdjBaseCC!CE139),MAX((AdjBaseCC!DB139-(AdjBaseCC!$DG$1*(IniBaseCC!EI141-IniBaseCC!EJ141))),AdjBaseCC!CE139))</f>
        <v>15024.054285291641</v>
      </c>
      <c r="DD139" s="600">
        <f>IF(IniBaseCC!EJ141&gt;IniBaseCC!EK141,MIN((AdjBaseCC!DC139-(AdjBaseCC!$DG$1*(IniBaseCC!EJ141-IniBaseCC!EK141))),AdjBaseCC!CF139),MAX((AdjBaseCC!DC139-(AdjBaseCC!$DG$1*(IniBaseCC!EJ141-IniBaseCC!EK141))),AdjBaseCC!CF139))</f>
        <v>13016.677167207503</v>
      </c>
      <c r="DE139" s="600">
        <f>IF(IniBaseCC!EK141&gt;IniBaseCC!EL141,MIN((AdjBaseCC!DD139-(AdjBaseCC!$DG$1*(IniBaseCC!EK141-IniBaseCC!EL141))),AdjBaseCC!CG139),MAX((AdjBaseCC!DD139-(AdjBaseCC!$DG$1*(IniBaseCC!EK141-IniBaseCC!EL141))),AdjBaseCC!CG139))</f>
        <v>17519.099819671024</v>
      </c>
      <c r="DF139" s="600">
        <f>IF(IniBaseCC!EL141&gt;IniBaseCC!EM141,MIN((AdjBaseCC!DE139-(AdjBaseCC!$DG$1*(IniBaseCC!EL141-IniBaseCC!EM141))),AdjBaseCC!CH139),MAX((AdjBaseCC!DE139-(AdjBaseCC!$DG$1*(IniBaseCC!EL141-IniBaseCC!EM141))),AdjBaseCC!CH139))</f>
        <v>19957.932082359646</v>
      </c>
      <c r="DG139" s="600">
        <f>IF(IniBaseCC!EM141&gt;IniBaseCC!EN141,MIN((AdjBaseCC!DF139-(AdjBaseCC!$DG$1*(IniBaseCC!EM141-IniBaseCC!EN141))),AdjBaseCC!CI139),MAX((AdjBaseCC!DF139-(AdjBaseCC!$DG$1*(IniBaseCC!EM141-IniBaseCC!EN141))),AdjBaseCC!CI139))</f>
        <v>21128.957057377102</v>
      </c>
      <c r="DH139" s="600">
        <f>IF(IniBaseCC!EN141&gt;IniBaseCC!EO141,MIN((AdjBaseCC!DG139-(AdjBaseCC!$DG$1*(IniBaseCC!EN141-IniBaseCC!EO141))),AdjBaseCC!CJ139),MAX((AdjBaseCC!DG139-(AdjBaseCC!$DG$1*(IniBaseCC!EN141-IniBaseCC!EO141))),AdjBaseCC!CJ139))</f>
        <v>19252.204658983577</v>
      </c>
      <c r="DI139" s="603">
        <f>IF(IniBaseCC!EO141&gt;IniBaseCC!EP141,MIN((AdjBaseCC!DH139-(AdjBaseCC!$DG$1*(IniBaseCC!EO141-IniBaseCC!EP141))),AdjBaseCC!CK139),MAX((AdjBaseCC!DH139-(AdjBaseCC!$DG$1*(IniBaseCC!EO141-IniBaseCC!EP141))),AdjBaseCC!CK139))</f>
        <v>21352.356379715431</v>
      </c>
      <c r="DJ139" s="600">
        <f>IF(IniBaseCC!EP141&gt;IniBaseCC!EQ141,MIN((AdjBaseCC!DI139-(AdjBaseCC!$DG$1*(IniBaseCC!EP141-IniBaseCC!EQ141))),AdjBaseCC!CL139),MAX((AdjBaseCC!DI139-(AdjBaseCC!$DG$1*(IniBaseCC!EP141-IniBaseCC!EQ141))),AdjBaseCC!CL139))</f>
        <v>21374.471791338357</v>
      </c>
      <c r="DK139" s="600">
        <f>IF(IniBaseCC!EQ141&gt;IniBaseCC!ER141,MIN((AdjBaseCC!DJ139-(AdjBaseCC!$DG$1*(IniBaseCC!EQ141-IniBaseCC!ER141))),AdjBaseCC!CM139),MAX((AdjBaseCC!DJ139-(AdjBaseCC!$DG$1*(IniBaseCC!EQ141-IniBaseCC!ER141))),AdjBaseCC!CM139))</f>
        <v>21459.28970569259</v>
      </c>
      <c r="DL139" s="600">
        <f>IF(IniBaseCC!ER141&gt;IniBaseCC!ES141,MIN((AdjBaseCC!DK139-(AdjBaseCC!$DG$1*(IniBaseCC!ER141-IniBaseCC!ES141))),AdjBaseCC!CN139),MAX((AdjBaseCC!DK139-(AdjBaseCC!$DG$1*(IniBaseCC!ER141-IniBaseCC!ES141))),AdjBaseCC!CN139))</f>
        <v>21646.88503623438</v>
      </c>
      <c r="DM139" s="603">
        <f>DA139*IniBaseCC!CJ141</f>
        <v>14716680.314720076</v>
      </c>
      <c r="DN139" s="600">
        <f>DB139*IniBaseCC!CJ141</f>
        <v>11712325.047572928</v>
      </c>
      <c r="DO139" s="600">
        <f>DC139*IniBaseCC!CK141</f>
        <v>12004219.373948021</v>
      </c>
      <c r="DP139" s="600">
        <f>DD139*IniBaseCC!CL141</f>
        <v>10048874.773084192</v>
      </c>
      <c r="DQ139" s="600">
        <f>DE139*IniBaseCC!CM141</f>
        <v>12806461.968179518</v>
      </c>
      <c r="DR139" s="600">
        <f>DF139*IniBaseCC!CN141</f>
        <v>14708995.94469906</v>
      </c>
      <c r="DS139" s="600">
        <f>DG139*IniBaseCC!CO141</f>
        <v>16015749.449491844</v>
      </c>
      <c r="DT139" s="600">
        <f>DH139*IniBaseCC!CP141</f>
        <v>15825312.2296845</v>
      </c>
      <c r="DU139" s="603">
        <f>DI139*IniBaseCC!CQ141</f>
        <v>17914627.002581246</v>
      </c>
      <c r="DV139" s="600">
        <f>DJ139*IniBaseCC!CR141</f>
        <v>18264380.252331603</v>
      </c>
      <c r="DW139" s="600">
        <f>DK139*IniBaseCC!CS141</f>
        <v>18669369.416809015</v>
      </c>
      <c r="DX139" s="601">
        <f>DL139*IniBaseCC!CT141</f>
        <v>19167994.970716957</v>
      </c>
      <c r="DZ139" s="112" t="s">
        <v>134</v>
      </c>
      <c r="EA139" s="89">
        <f t="shared" si="35"/>
        <v>0.70738046308809077</v>
      </c>
      <c r="EB139" s="7">
        <f>IFERROR(AdjBaseCC!CO139/IniBaseCC!AA141,"")</f>
        <v>0.84069465924335351</v>
      </c>
      <c r="EC139" s="7">
        <f>IFERROR(AdjBaseCC!CP139/IniBaseCC!AB141,"")</f>
        <v>0.6922727405356659</v>
      </c>
      <c r="ED139" s="7">
        <f>IFERROR(AdjBaseCC!CQ139/IniBaseCC!AC141,"")</f>
        <v>0.77760347953498532</v>
      </c>
      <c r="EE139" s="7">
        <f>IFERROR(AdjBaseCC!CR139/IniBaseCC!AD141,"")</f>
        <v>0.60841455707844228</v>
      </c>
      <c r="EF139" s="7">
        <f>IFERROR(AdjBaseCC!CS139/IniBaseCC!AE141,"")</f>
        <v>0.70741286078243237</v>
      </c>
      <c r="EG139" s="7">
        <f>IFERROR(AdjBaseCC!CT139/IniBaseCC!AF141,"")</f>
        <v>0.75119867750892766</v>
      </c>
      <c r="EH139" s="10">
        <f t="shared" si="36"/>
        <v>0.81112667373429337</v>
      </c>
      <c r="EI139" s="7">
        <f>IFERROR(CU139/IniBaseCC!AG141,"")</f>
        <v>0.86193225725871991</v>
      </c>
      <c r="EJ139" s="7">
        <f>IFERROR(CW139/IniBaseCC!AI141,"")</f>
        <v>0.81003546474727672</v>
      </c>
      <c r="EK139" s="7">
        <f>IFERROR(CX139/IniBaseCC!AJ141,"")</f>
        <v>0.78962698444345714</v>
      </c>
      <c r="EL139" s="7">
        <f>IFERROR(CY139/IniBaseCC!AK141,"")</f>
        <v>0.79740251827437503</v>
      </c>
      <c r="EM139" s="19">
        <f>IFERROR(CZ139/IniBaseCC!AL141,"")</f>
        <v>0.79663614394763815</v>
      </c>
      <c r="EO139" s="107"/>
      <c r="EP139" s="107"/>
      <c r="EQ139" s="107"/>
      <c r="ER139" s="107"/>
      <c r="ES139" s="107"/>
    </row>
    <row r="140" spans="1:164" x14ac:dyDescent="0.25">
      <c r="A140" s="107">
        <v>144</v>
      </c>
      <c r="B140" s="112" t="s">
        <v>135</v>
      </c>
      <c r="C140" s="157">
        <v>230.48346119999999</v>
      </c>
      <c r="D140" s="158">
        <v>217.8244694</v>
      </c>
      <c r="E140" s="158">
        <v>225.83464760000001</v>
      </c>
      <c r="F140" s="158">
        <v>215.26833300000001</v>
      </c>
      <c r="G140" s="158">
        <v>221.92705860000001</v>
      </c>
      <c r="H140" s="158">
        <v>213.13845520000001</v>
      </c>
      <c r="I140" s="158">
        <v>216.7304402</v>
      </c>
      <c r="J140" s="158">
        <v>217.6285489845896</v>
      </c>
      <c r="K140" s="158">
        <v>223.19969590670718</v>
      </c>
      <c r="L140" s="157">
        <f t="shared" si="32"/>
        <v>216.05436375852742</v>
      </c>
      <c r="M140" s="158">
        <f t="shared" si="32"/>
        <v>215.22001184153737</v>
      </c>
      <c r="N140" s="159">
        <f t="shared" si="32"/>
        <v>214.38565992454733</v>
      </c>
      <c r="O140" s="158"/>
      <c r="P140" s="564">
        <f>INDEX(EquitySolution!$V$13:$BT$173,ROW(136:136),(1+EquitySolution!$CB$12))</f>
        <v>0.84580185500841054</v>
      </c>
      <c r="Q140" s="69">
        <f>INDEX(EquitySolution!$V$13:$BT$173,ROW(136:136),(1+EquitySolution!$CB$12))</f>
        <v>0.84580185500841054</v>
      </c>
      <c r="R140" s="69">
        <f>INDEX(EquitySolution!$V$13:$BT$173,ROW(136:136),(1+EquitySolution!$CB$12)+2)</f>
        <v>0.88465422145810657</v>
      </c>
      <c r="S140" s="69">
        <f>INDEX(EquitySolution!$V$13:$BT$173,ROW(136:136),(1+EquitySolution!$CB$12)+3)</f>
        <v>0.89098943205032954</v>
      </c>
      <c r="T140" s="69">
        <f>INDEX(EquitySolution!$V$13:$BT$173,ROW(136:136),(1+EquitySolution!$CB$12)+4)</f>
        <v>0.88698072688802476</v>
      </c>
      <c r="U140" s="69">
        <f>INDEX(EquitySolution!$V$13:$BT$173,ROW(136:136),(1+EquitySolution!$CB$12)+5)</f>
        <v>0.89226865417577927</v>
      </c>
      <c r="V140" s="2">
        <f>INDEX(EquitySolution!$V$13:$BT$173,ROW(136:136),(1+EquitySolution!$CB$12)+6)</f>
        <v>0.88893628540437153</v>
      </c>
      <c r="W140" s="2">
        <f>INDEX(EquitySolution!$V$13:$BT$173,ROW(136:136),(1+EquitySolution!$CB$12)+6)</f>
        <v>0.88893628540437153</v>
      </c>
      <c r="X140" s="2">
        <f>INDEX(EquitySolution!$V$13:$BT$173,ROW(136:136),(1+EquitySolution!$CB$12)+6)</f>
        <v>0.88893628540437153</v>
      </c>
      <c r="Y140" s="350">
        <f>INDEX(EquitySolution!$V$13:$BT$173,ROW(136:136),(1+EquitySolution!$CB$12)+7)</f>
        <v>0.89333455457384259</v>
      </c>
      <c r="Z140" s="2">
        <f>INDEX(EquitySolution!$V$13:$BT$173,ROW(136:136),(1+EquitySolution!$CB$12)+8)</f>
        <v>0.89153694053169541</v>
      </c>
      <c r="AA140" s="2">
        <f>INDEX(EquitySolution!$V$13:$BT$173,ROW(136:136),(1+EquitySolution!$CB$12)+9)</f>
        <v>0.89371353940946974</v>
      </c>
      <c r="AB140" s="3">
        <f>INDEX(EquitySolution!$V$13:$BT$173,ROW(136:136),(1+EquitySolution!$CB$12)+10)</f>
        <v>0.88829939223998</v>
      </c>
      <c r="AS140" s="112" t="s">
        <v>135</v>
      </c>
      <c r="AT140" s="600">
        <v>0</v>
      </c>
      <c r="AU140" s="600">
        <f>MAX(-(AdjBaseCC!$BU$1),(IniBaseCC!DW142-AF$9+IniBaseCC!DK142-AdjBaseCC!AF$7))</f>
        <v>2756.9879429568246</v>
      </c>
      <c r="AV140" s="600">
        <f>MAX(-(AdjBaseCC!$BU$1),(IniBaseCC!DX142-AG$9+IniBaseCC!DL142-AdjBaseCC!AG$7))</f>
        <v>3488.4832762570186</v>
      </c>
      <c r="AW140" s="600">
        <f>MAX(-(AdjBaseCC!$BU$1),(IniBaseCC!DY142-AH$9+IniBaseCC!DM142-AdjBaseCC!AH$7))</f>
        <v>5289.9814410361423</v>
      </c>
      <c r="AX140" s="600">
        <f>MAX(-(AdjBaseCC!$BU$1),(IniBaseCC!DZ142-AI$9+IniBaseCC!DN142-AdjBaseCC!AI$7))</f>
        <v>5213.5806783552471</v>
      </c>
      <c r="AY140" s="600">
        <f>MAX(-(AdjBaseCC!$BU$1),(IniBaseCC!EA142-AJ$9+IniBaseCC!DO142-AdjBaseCC!AJ$7))</f>
        <v>4519.7786152233839</v>
      </c>
      <c r="AZ140" s="600">
        <f>MAX(-(AdjBaseCC!$BU$1),(IniBaseCC!EB142-AK$9+IniBaseCC!DP142-AdjBaseCC!AK$7))</f>
        <v>4113.3930567053885</v>
      </c>
      <c r="BA140" s="601">
        <f>MAX(-(AdjBaseCC!$BU$1),(IniBaseCC!EC142-AL$9+IniBaseCC!DQ142-AdjBaseCC!AL$7))</f>
        <v>2982.8843869023476</v>
      </c>
      <c r="BB140" s="600">
        <f>MAX(-(AdjBaseCC!$BU$1),(IniBaseCC!ED142-AM$9+IniBaseCC!DR142-AdjBaseCC!AM$7))</f>
        <v>1308.8779911572524</v>
      </c>
      <c r="BC140" s="600">
        <f>MAX(-(AdjBaseCC!$BU$1),(IniBaseCC!EE142-AN$9+IniBaseCC!DS142-AdjBaseCC!AN$7))</f>
        <v>1329.573005431072</v>
      </c>
      <c r="BD140" s="600">
        <f>MAX(-(AdjBaseCC!$BU$1),(IniBaseCC!EF142-AO$9+IniBaseCC!DT142-AdjBaseCC!AO$7))</f>
        <v>1349.5308384493146</v>
      </c>
      <c r="BE140" s="601">
        <f>MAX(-(AdjBaseCC!$BU$1),(IniBaseCC!EG142-AP$9+IniBaseCC!DU142-AdjBaseCC!AP$7))</f>
        <v>1368.7901898699265</v>
      </c>
      <c r="BF140" s="600">
        <f>MAX((AdjBaseCC!AF$7+AdjBaseCC!AF$9)*IniBaseCC!CJ142-IniBaseCC!AA142,0)</f>
        <v>0</v>
      </c>
      <c r="BG140" s="600">
        <f>MAX((AdjBaseCC!AG$7+AdjBaseCC!AG$9)*IniBaseCC!CK142-IniBaseCC!AB142,0)</f>
        <v>0</v>
      </c>
      <c r="BH140" s="600">
        <f>MAX((AdjBaseCC!AH$7+AdjBaseCC!AH$9)*IniBaseCC!CL142-IniBaseCC!AC142,0)</f>
        <v>0</v>
      </c>
      <c r="BI140" s="600">
        <f>MAX((AdjBaseCC!AI$7+AdjBaseCC!AI$9)*IniBaseCC!CM142-IniBaseCC!AD142,0)</f>
        <v>0</v>
      </c>
      <c r="BJ140" s="600">
        <f>MAX((AdjBaseCC!AJ$7+AdjBaseCC!AJ$9)*IniBaseCC!CN142-IniBaseCC!AE142,0)</f>
        <v>0</v>
      </c>
      <c r="BK140" s="600">
        <f>MAX((AdjBaseCC!AK$7+AdjBaseCC!AK$9)*IniBaseCC!CO142-IniBaseCC!AF142,0)</f>
        <v>0</v>
      </c>
      <c r="BL140" s="600">
        <f>MAX((AdjBaseCC!AL$7+AdjBaseCC!AL$9)*IniBaseCC!CP142-IniBaseCC!AG142,0)</f>
        <v>0</v>
      </c>
      <c r="BM140" s="600">
        <f>MAX((AdjBaseCC!AM$7+AdjBaseCC!AM$9)*IniBaseCC!CQ142-IniBaseCC!AH142,0)</f>
        <v>0</v>
      </c>
      <c r="BN140" s="603">
        <f>MAX((AdjBaseCC!AN$7+AdjBaseCC!AN$9)*IniBaseCC!CR142-IniBaseCC!AI142,0)</f>
        <v>0</v>
      </c>
      <c r="BO140" s="600">
        <f>MAX((AdjBaseCC!AO$7+AdjBaseCC!AO$9)*IniBaseCC!CS142-IniBaseCC!AJ142,0)</f>
        <v>0</v>
      </c>
      <c r="BP140" s="600">
        <f>MAX((AdjBaseCC!AP$7+AdjBaseCC!AP$9)*IniBaseCC!CT142-IniBaseCC!AK142,0)</f>
        <v>0</v>
      </c>
      <c r="BQ140" s="600">
        <f>MAX((AdjBaseCC!AQ$7+AdjBaseCC!AQ$9)*IniBaseCC!CU142-IniBaseCC!AL142,0)</f>
        <v>0</v>
      </c>
      <c r="BR140" s="603">
        <f>IFERROR(BF140/SUM(BF$5:BF$182)*BR$4/IniBaseCC!CK142,0)</f>
        <v>0</v>
      </c>
      <c r="BS140" s="600">
        <f>IFERROR(BG140/SUM(BG$5:BG$182)*BS$4/IniBaseCC!CL142,0)</f>
        <v>0</v>
      </c>
      <c r="BT140" s="600">
        <f>IFERROR(BH140/SUM(BH$5:BH$182)*BT$4/IniBaseCC!CM142,0)</f>
        <v>0</v>
      </c>
      <c r="BU140" s="600">
        <f>IFERROR(BI140/SUM(BI$5:BI$182)*BU$4/IniBaseCC!CN142,0)</f>
        <v>0</v>
      </c>
      <c r="BV140" s="600">
        <f>IFERROR(BJ140/SUM(BJ$5:BJ$182)*BV$4/IniBaseCC!CO142,0)</f>
        <v>0</v>
      </c>
      <c r="BW140" s="600">
        <f>IFERROR(BK140/SUM(BK$5:BK$182)*BW$4/IniBaseCC!CP142,0)</f>
        <v>0</v>
      </c>
      <c r="BX140" s="600">
        <f>IFERROR(BL140/SUM(BL$5:BL$182)*BX$4/IniBaseCC!CQ142,0)</f>
        <v>0</v>
      </c>
      <c r="BY140" s="603">
        <f>IFERROR(BM140/SUM(BM$5:BM$182)*BY$4/IniBaseCC!CR142,0)</f>
        <v>0</v>
      </c>
      <c r="BZ140" s="600">
        <f>IFERROR(BN140/SUM(BN$5:BN$182)*BZ$4/IniBaseCC!CS142,0)</f>
        <v>0</v>
      </c>
      <c r="CA140" s="600">
        <f>IFERROR(BO140/SUM(BO$5:BO$182)*CA$4/IniBaseCC!CT142,0)</f>
        <v>0</v>
      </c>
      <c r="CB140" s="600">
        <f>IFERROR(BP140/SUM(BP$5:BP$182)*CB$4/IniBaseCC!CU142,0)</f>
        <v>0</v>
      </c>
      <c r="CC140" s="603">
        <f>(IniBaseCC!CW142+AT140)*P140</f>
        <v>20250.725964037407</v>
      </c>
      <c r="CD140" s="600">
        <f>((IniBaseCC!CX142+AU140)-(BR140/Q140))*Q140</f>
        <v>22582.591480426108</v>
      </c>
      <c r="CE140" s="600">
        <f>((IniBaseCC!CY142+AV140)-(BS140/R140))*R140</f>
        <v>25231.457265514986</v>
      </c>
      <c r="CF140" s="600">
        <f>((IniBaseCC!CZ142+AW140)-(BT140/S140))*S140</f>
        <v>27118.392005954403</v>
      </c>
      <c r="CG140" s="600">
        <f>((IniBaseCC!DA142+AX140)-(BU140/T140))*T140</f>
        <v>27005.018043163505</v>
      </c>
      <c r="CH140" s="600">
        <f>((IniBaseCC!DB142+AY140)-(BV140/U140))*U140</f>
        <v>27274.77964376198</v>
      </c>
      <c r="CI140" s="600">
        <f>((IniBaseCC!DC142+AZ140)-(BW140/V140))*V140</f>
        <v>27195.006153898605</v>
      </c>
      <c r="CJ140" s="601">
        <f>((IniBaseCC!DD142+BA140)-(BX140/W140))*W140</f>
        <v>26592.017747352387</v>
      </c>
      <c r="CK140" s="600">
        <f>((IniBaseCC!DE142+BB140)-(BY140/Y140))*Y140</f>
        <v>25424.183981277587</v>
      </c>
      <c r="CL140" s="600">
        <f>((IniBaseCC!DF142+BC140)-(BZ140/Z140))*Z140</f>
        <v>25724.323935218177</v>
      </c>
      <c r="CM140" s="600">
        <f>((IniBaseCC!DG142+BD140)-(CA140/AA140))*AA140</f>
        <v>26126.740521447078</v>
      </c>
      <c r="CN140" s="601">
        <f>((IniBaseCC!DH142+BE140)-(CB140/AB140))*AB140</f>
        <v>26294.205916883708</v>
      </c>
      <c r="CO140" s="600">
        <f>CC140*IniBaseCC!CJ142</f>
        <v>12332692.112098781</v>
      </c>
      <c r="CP140" s="600">
        <f>IniBaseCC!CJ142*CD140</f>
        <v>13752798.2115795</v>
      </c>
      <c r="CQ140" s="600">
        <f>IniBaseCC!CK142*CE140</f>
        <v>14583782.299467662</v>
      </c>
      <c r="CR140" s="600">
        <f>IniBaseCC!CL142*CF140</f>
        <v>15321891.483364237</v>
      </c>
      <c r="CS140" s="600">
        <f>IniBaseCC!CM142*CG140</f>
        <v>16203010.825898103</v>
      </c>
      <c r="CT140" s="600">
        <f>IniBaseCC!CN142*CH140</f>
        <v>16419417.345544713</v>
      </c>
      <c r="CU140" s="600">
        <f>IniBaseCC!CO142*CI140</f>
        <v>17268828.907725614</v>
      </c>
      <c r="CV140" s="601">
        <f>IniBaseCC!CP142*CJ140</f>
        <v>18321900.227925796</v>
      </c>
      <c r="CW140" s="600">
        <f>IniBaseCC!CQ142*CK140</f>
        <v>18864744.514107969</v>
      </c>
      <c r="CX140" s="600">
        <f>IniBaseCC!CR142*CL140</f>
        <v>19439964.315329988</v>
      </c>
      <c r="CY140" s="600">
        <f>IniBaseCC!CS142*CM140</f>
        <v>20102102.493011061</v>
      </c>
      <c r="CZ140" s="600">
        <f>IniBaseCC!CT142*CN140</f>
        <v>20591276.967999149</v>
      </c>
      <c r="DA140" s="603">
        <f t="shared" si="33"/>
        <v>20250.725964037407</v>
      </c>
      <c r="DB140" s="600">
        <f t="shared" si="34"/>
        <v>22582.591480426108</v>
      </c>
      <c r="DC140" s="600">
        <f>IF(IniBaseCC!EI142&gt;IniBaseCC!EJ142,MIN((AdjBaseCC!DB140-(AdjBaseCC!$DG$1*(IniBaseCC!EI142-IniBaseCC!EJ142))),AdjBaseCC!CE140),MAX((AdjBaseCC!DB140-(AdjBaseCC!$DG$1*(IniBaseCC!EI142-IniBaseCC!EJ142))),AdjBaseCC!CE140))</f>
        <v>25231.457265514986</v>
      </c>
      <c r="DD140" s="600">
        <f>IF(IniBaseCC!EJ142&gt;IniBaseCC!EK142,MIN((AdjBaseCC!DC140-(AdjBaseCC!$DG$1*(IniBaseCC!EJ142-IniBaseCC!EK142))),AdjBaseCC!CF140),MAX((AdjBaseCC!DC140-(AdjBaseCC!$DG$1*(IniBaseCC!EJ142-IniBaseCC!EK142))),AdjBaseCC!CF140))</f>
        <v>27118.392005954403</v>
      </c>
      <c r="DE140" s="600">
        <f>IF(IniBaseCC!EK142&gt;IniBaseCC!EL142,MIN((AdjBaseCC!DD140-(AdjBaseCC!$DG$1*(IniBaseCC!EK142-IniBaseCC!EL142))),AdjBaseCC!CG140),MAX((AdjBaseCC!DD140-(AdjBaseCC!$DG$1*(IniBaseCC!EK142-IniBaseCC!EL142))),AdjBaseCC!CG140))</f>
        <v>27005.018043163505</v>
      </c>
      <c r="DF140" s="600">
        <f>IF(IniBaseCC!EL142&gt;IniBaseCC!EM142,MIN((AdjBaseCC!DE140-(AdjBaseCC!$DG$1*(IniBaseCC!EL142-IniBaseCC!EM142))),AdjBaseCC!CH140),MAX((AdjBaseCC!DE140-(AdjBaseCC!$DG$1*(IniBaseCC!EL142-IniBaseCC!EM142))),AdjBaseCC!CH140))</f>
        <v>27274.77964376198</v>
      </c>
      <c r="DG140" s="600">
        <f>IF(IniBaseCC!EM142&gt;IniBaseCC!EN142,MIN((AdjBaseCC!DF140-(AdjBaseCC!$DG$1*(IniBaseCC!EM142-IniBaseCC!EN142))),AdjBaseCC!CI140),MAX((AdjBaseCC!DF140-(AdjBaseCC!$DG$1*(IniBaseCC!EM142-IniBaseCC!EN142))),AdjBaseCC!CI140))</f>
        <v>27195.006153898605</v>
      </c>
      <c r="DH140" s="600">
        <f>IF(IniBaseCC!EN142&gt;IniBaseCC!EO142,MIN((AdjBaseCC!DG140-(AdjBaseCC!$DG$1*(IniBaseCC!EN142-IniBaseCC!EO142))),AdjBaseCC!CJ140),MAX((AdjBaseCC!DG140-(AdjBaseCC!$DG$1*(IniBaseCC!EN142-IniBaseCC!EO142))),AdjBaseCC!CJ140))</f>
        <v>26592.017747352387</v>
      </c>
      <c r="DI140" s="603">
        <f>IF(IniBaseCC!EO142&gt;IniBaseCC!EP142,MIN((AdjBaseCC!DH140-(AdjBaseCC!$DG$1*(IniBaseCC!EO142-IniBaseCC!EP142))),AdjBaseCC!CK140),MAX((AdjBaseCC!DH140-(AdjBaseCC!$DG$1*(IniBaseCC!EO142-IniBaseCC!EP142))),AdjBaseCC!CK140))</f>
        <v>25424.183981277587</v>
      </c>
      <c r="DJ140" s="600">
        <f>IF(IniBaseCC!EP142&gt;IniBaseCC!EQ142,MIN((AdjBaseCC!DI140-(AdjBaseCC!$DG$1*(IniBaseCC!EP142-IniBaseCC!EQ142))),AdjBaseCC!CL140),MAX((AdjBaseCC!DI140-(AdjBaseCC!$DG$1*(IniBaseCC!EP142-IniBaseCC!EQ142))),AdjBaseCC!CL140))</f>
        <v>25724.323935218177</v>
      </c>
      <c r="DK140" s="600">
        <f>IF(IniBaseCC!EQ142&gt;IniBaseCC!ER142,MIN((AdjBaseCC!DJ140-(AdjBaseCC!$DG$1*(IniBaseCC!EQ142-IniBaseCC!ER142))),AdjBaseCC!CM140),MAX((AdjBaseCC!DJ140-(AdjBaseCC!$DG$1*(IniBaseCC!EQ142-IniBaseCC!ER142))),AdjBaseCC!CM140))</f>
        <v>26126.740521447078</v>
      </c>
      <c r="DL140" s="600">
        <f>IF(IniBaseCC!ER142&gt;IniBaseCC!ES142,MIN((AdjBaseCC!DK140-(AdjBaseCC!$DG$1*(IniBaseCC!ER142-IniBaseCC!ES142))),AdjBaseCC!CN140),MAX((AdjBaseCC!DK140-(AdjBaseCC!$DG$1*(IniBaseCC!ER142-IniBaseCC!ES142))),AdjBaseCC!CN140))</f>
        <v>26294.205916883708</v>
      </c>
      <c r="DM140" s="603">
        <f>DA140*IniBaseCC!CJ142</f>
        <v>12332692.112098781</v>
      </c>
      <c r="DN140" s="600">
        <f>DB140*IniBaseCC!CJ142</f>
        <v>13752798.2115795</v>
      </c>
      <c r="DO140" s="600">
        <f>DC140*IniBaseCC!CK142</f>
        <v>14583782.299467662</v>
      </c>
      <c r="DP140" s="600">
        <f>DD140*IniBaseCC!CL142</f>
        <v>15321891.483364237</v>
      </c>
      <c r="DQ140" s="600">
        <f>DE140*IniBaseCC!CM142</f>
        <v>16203010.825898103</v>
      </c>
      <c r="DR140" s="600">
        <f>DF140*IniBaseCC!CN142</f>
        <v>16419417.345544713</v>
      </c>
      <c r="DS140" s="600">
        <f>DG140*IniBaseCC!CO142</f>
        <v>17268828.907725614</v>
      </c>
      <c r="DT140" s="600">
        <f>DH140*IniBaseCC!CP142</f>
        <v>18321900.227925796</v>
      </c>
      <c r="DU140" s="603">
        <f>DI140*IniBaseCC!CQ142</f>
        <v>18864744.514107969</v>
      </c>
      <c r="DV140" s="600">
        <f>DJ140*IniBaseCC!CR142</f>
        <v>19439964.315329988</v>
      </c>
      <c r="DW140" s="600">
        <f>DK140*IniBaseCC!CS142</f>
        <v>20102102.493011061</v>
      </c>
      <c r="DX140" s="601">
        <f>DL140*IniBaseCC!CT142</f>
        <v>20591276.967999149</v>
      </c>
      <c r="DZ140" s="112" t="s">
        <v>135</v>
      </c>
      <c r="EA140" s="89">
        <f t="shared" si="35"/>
        <v>0.82924973950677805</v>
      </c>
      <c r="EB140" s="7">
        <f>IFERROR(AdjBaseCC!CO140/IniBaseCC!AA142,"")</f>
        <v>0.73655447614778913</v>
      </c>
      <c r="EC140" s="7">
        <f>IFERROR(AdjBaseCC!CP140/IniBaseCC!AB142,"")</f>
        <v>0.81116170946651933</v>
      </c>
      <c r="ED140" s="7">
        <f>IFERROR(AdjBaseCC!CQ140/IniBaseCC!AC142,"")</f>
        <v>0.82630508175395856</v>
      </c>
      <c r="EE140" s="7">
        <f>IFERROR(AdjBaseCC!CR140/IniBaseCC!AD142,"")</f>
        <v>0.8189571090151897</v>
      </c>
      <c r="EF140" s="7">
        <f>IFERROR(AdjBaseCC!CS140/IniBaseCC!AE142,"")</f>
        <v>0.86095140969995587</v>
      </c>
      <c r="EG140" s="7">
        <f>IFERROR(AdjBaseCC!CT140/IniBaseCC!AF142,"")</f>
        <v>0.8288733875982669</v>
      </c>
      <c r="EH140" s="10">
        <f t="shared" si="36"/>
        <v>0.84815282743624754</v>
      </c>
      <c r="EI140" s="7">
        <f>IFERROR(CU140/IniBaseCC!AG142,"")</f>
        <v>0.82310639243968231</v>
      </c>
      <c r="EJ140" s="7">
        <f>IFERROR(CW140/IniBaseCC!AI142,"")</f>
        <v>0.85275700238536944</v>
      </c>
      <c r="EK140" s="7">
        <f>IFERROR(CX140/IniBaseCC!AJ142,"")</f>
        <v>0.85325641257348006</v>
      </c>
      <c r="EL140" s="7">
        <f>IFERROR(CY140/IniBaseCC!AK142,"")</f>
        <v>0.85743506965778893</v>
      </c>
      <c r="EM140" s="19">
        <f>IFERROR(CZ140/IniBaseCC!AL142,"")</f>
        <v>0.85420926012491682</v>
      </c>
      <c r="EO140" s="107"/>
      <c r="EP140" s="107"/>
      <c r="EQ140" s="107"/>
      <c r="ER140" s="107"/>
      <c r="ES140" s="107"/>
    </row>
    <row r="141" spans="1:164" s="118" customFormat="1" x14ac:dyDescent="0.25">
      <c r="A141" s="118">
        <v>145</v>
      </c>
      <c r="B141" s="60" t="s">
        <v>136</v>
      </c>
      <c r="C141" s="157">
        <v>224.54226209999999</v>
      </c>
      <c r="D141" s="158">
        <v>226.0306248</v>
      </c>
      <c r="E141" s="158">
        <v>246.3928176</v>
      </c>
      <c r="F141" s="158">
        <v>211.2781009</v>
      </c>
      <c r="G141" s="158">
        <v>212.53951280000001</v>
      </c>
      <c r="H141" s="158">
        <v>209.3709059</v>
      </c>
      <c r="I141" s="158">
        <v>223.5962816</v>
      </c>
      <c r="J141" s="158">
        <v>227.71497425918034</v>
      </c>
      <c r="K141" s="158">
        <v>236.32064130269765</v>
      </c>
      <c r="L141" s="157">
        <f t="shared" si="32"/>
        <v>224.58731610034738</v>
      </c>
      <c r="M141" s="158">
        <f t="shared" si="32"/>
        <v>224.66508773681957</v>
      </c>
      <c r="N141" s="159">
        <f t="shared" si="32"/>
        <v>224.74285937329176</v>
      </c>
      <c r="O141" s="158"/>
      <c r="P141" s="642">
        <f>INDEX(EquitySolution!$V$13:$BT$173,ROW(137:137),(1+EquitySolution!$CB$12))</f>
        <v>0.84735180617970685</v>
      </c>
      <c r="Q141" s="300">
        <f>INDEX(EquitySolution!$V$13:$BT$173,ROW(137:137),(1+EquitySolution!$CB$12))</f>
        <v>0.84735180617970685</v>
      </c>
      <c r="R141" s="300">
        <f>INDEX(EquitySolution!$V$13:$BT$173,ROW(137:137),(1+EquitySolution!$CB$12)+2)</f>
        <v>0.88762750306405769</v>
      </c>
      <c r="S141" s="300">
        <f>INDEX(EquitySolution!$V$13:$BT$173,ROW(137:137),(1+EquitySolution!$CB$12)+3)</f>
        <v>0.88688264981736309</v>
      </c>
      <c r="T141" s="300">
        <f>INDEX(EquitySolution!$V$13:$BT$173,ROW(137:137),(1+EquitySolution!$CB$12)+4)</f>
        <v>0.87669236124260908</v>
      </c>
      <c r="U141" s="300">
        <f>INDEX(EquitySolution!$V$13:$BT$173,ROW(137:137),(1+EquitySolution!$CB$12)+5)</f>
        <v>0.89426557154998498</v>
      </c>
      <c r="V141" s="372">
        <f>INDEX(EquitySolution!$V$13:$BT$173,ROW(137:137),(1+EquitySolution!$CB$12)+6)</f>
        <v>0.89363429615647094</v>
      </c>
      <c r="W141" s="372">
        <f>INDEX(EquitySolution!$V$13:$BT$173,ROW(137:137),(1+EquitySolution!$CB$12)+6)</f>
        <v>0.89363429615647094</v>
      </c>
      <c r="X141" s="372">
        <f>INDEX(EquitySolution!$V$13:$BT$173,ROW(137:137),(1+EquitySolution!$CB$12)+6)</f>
        <v>0.89363429615647094</v>
      </c>
      <c r="Y141" s="567">
        <f>INDEX(EquitySolution!$V$13:$BT$173,ROW(137:137),(1+EquitySolution!$CB$12)+7)</f>
        <v>0.89522003002158579</v>
      </c>
      <c r="Z141" s="372">
        <f>INDEX(EquitySolution!$V$13:$BT$173,ROW(137:137),(1+EquitySolution!$CB$12)+8)</f>
        <v>0.88810092036128951</v>
      </c>
      <c r="AA141" s="372">
        <f>INDEX(EquitySolution!$V$13:$BT$173,ROW(137:137),(1+EquitySolution!$CB$12)+9)</f>
        <v>0.89392289706105221</v>
      </c>
      <c r="AB141" s="371">
        <f>INDEX(EquitySolution!$V$13:$BT$173,ROW(137:137),(1+EquitySolution!$CB$12)+10)</f>
        <v>0.88173299630846058</v>
      </c>
      <c r="AS141" s="60" t="s">
        <v>136</v>
      </c>
      <c r="AT141" s="600">
        <v>0</v>
      </c>
      <c r="AU141" s="600">
        <f>MAX(-(AdjBaseCC!$BU$1),(IniBaseCC!DW143-AF$9+IniBaseCC!DK143-AdjBaseCC!AF$7))</f>
        <v>-1874.1224839725664</v>
      </c>
      <c r="AV141" s="600">
        <f>MAX(-(AdjBaseCC!$BU$1),(IniBaseCC!DX143-AG$9+IniBaseCC!DL143-AdjBaseCC!AG$7))</f>
        <v>-743.13667760688213</v>
      </c>
      <c r="AW141" s="600">
        <f>MAX(-(AdjBaseCC!$BU$1),(IniBaseCC!DY143-AH$9+IniBaseCC!DM143-AdjBaseCC!AH$7))</f>
        <v>-4000</v>
      </c>
      <c r="AX141" s="600">
        <f>MAX(-(AdjBaseCC!$BU$1),(IniBaseCC!DZ143-AI$9+IniBaseCC!DN143-AdjBaseCC!AI$7))</f>
        <v>321.36734502191439</v>
      </c>
      <c r="AY141" s="600">
        <f>MAX(-(AdjBaseCC!$BU$1),(IniBaseCC!EA143-AJ$9+IniBaseCC!DO143-AdjBaseCC!AJ$7))</f>
        <v>-2002.951677739466</v>
      </c>
      <c r="AZ141" s="600">
        <f>MAX(-(AdjBaseCC!$BU$1),(IniBaseCC!EB143-AK$9+IniBaseCC!DP143-AdjBaseCC!AK$7))</f>
        <v>-1037.4404516060713</v>
      </c>
      <c r="BA141" s="601">
        <f>MAX(-(AdjBaseCC!$BU$1),(IniBaseCC!EC143-AL$9+IniBaseCC!DQ143-AdjBaseCC!AL$7))</f>
        <v>1239.5491183972672</v>
      </c>
      <c r="BB141" s="600">
        <f>MAX(-(AdjBaseCC!$BU$1),(IniBaseCC!ED143-AM$9+IniBaseCC!DR143-AdjBaseCC!AM$7))</f>
        <v>45232.279338866145</v>
      </c>
      <c r="BC141" s="600">
        <f>MAX(-(AdjBaseCC!$BU$1),(IniBaseCC!EE143-AN$9+IniBaseCC!DS143-AdjBaseCC!AN$7))</f>
        <v>45731.356571704207</v>
      </c>
      <c r="BD141" s="600">
        <f>MAX(-(AdjBaseCC!$BU$1),(IniBaseCC!EF143-AO$9+IniBaseCC!DT143-AdjBaseCC!AO$7))</f>
        <v>46212.6560742988</v>
      </c>
      <c r="BE141" s="601">
        <f>MAX(-(AdjBaseCC!$BU$1),(IniBaseCC!EG143-AP$9+IniBaseCC!DU143-AdjBaseCC!AP$7))</f>
        <v>46677.111120623922</v>
      </c>
      <c r="BF141" s="600">
        <f>MAX((AdjBaseCC!AF$7+AdjBaseCC!AF$9)*IniBaseCC!CJ143-IniBaseCC!AA143,0)</f>
        <v>14992.979871780524</v>
      </c>
      <c r="BG141" s="600">
        <f>MAX((AdjBaseCC!AG$7+AdjBaseCC!AG$9)*IniBaseCC!CK143-IniBaseCC!AB143,0)</f>
        <v>6688.230098461936</v>
      </c>
      <c r="BH141" s="600">
        <f>MAX((AdjBaseCC!AH$7+AdjBaseCC!AH$9)*IniBaseCC!CL143-IniBaseCC!AC143,0)</f>
        <v>110174.68556453165</v>
      </c>
      <c r="BI141" s="600">
        <f>MAX((AdjBaseCC!AI$7+AdjBaseCC!AI$9)*IniBaseCC!CM143-IniBaseCC!AD143,0)</f>
        <v>0</v>
      </c>
      <c r="BJ141" s="600">
        <f>MAX((AdjBaseCC!AJ$7+AdjBaseCC!AJ$9)*IniBaseCC!CN143-IniBaseCC!AE143,0)</f>
        <v>22032.468455134134</v>
      </c>
      <c r="BK141" s="600">
        <f>MAX((AdjBaseCC!AK$7+AdjBaseCC!AK$9)*IniBaseCC!CO143-IniBaseCC!AF143,0)</f>
        <v>18673.92812890932</v>
      </c>
      <c r="BL141" s="600">
        <f>MAX((AdjBaseCC!AL$7+AdjBaseCC!AL$9)*IniBaseCC!CP143-IniBaseCC!AG143,0)</f>
        <v>0</v>
      </c>
      <c r="BM141" s="600">
        <f>MAX((AdjBaseCC!AM$7+AdjBaseCC!AM$9)*IniBaseCC!CQ143-IniBaseCC!AH143,0)</f>
        <v>0</v>
      </c>
      <c r="BN141" s="603">
        <f>MAX((AdjBaseCC!AN$7+AdjBaseCC!AN$9)*IniBaseCC!CR143-IniBaseCC!AI143,0)</f>
        <v>0</v>
      </c>
      <c r="BO141" s="600">
        <f>MAX((AdjBaseCC!AO$7+AdjBaseCC!AO$9)*IniBaseCC!CS143-IniBaseCC!AJ143,0)</f>
        <v>0</v>
      </c>
      <c r="BP141" s="600">
        <f>MAX((AdjBaseCC!AP$7+AdjBaseCC!AP$9)*IniBaseCC!CT143-IniBaseCC!AK143,0)</f>
        <v>0</v>
      </c>
      <c r="BQ141" s="600">
        <f>MAX((AdjBaseCC!AQ$7+AdjBaseCC!AQ$9)*IniBaseCC!CU143-IniBaseCC!AL143,0)</f>
        <v>0</v>
      </c>
      <c r="BR141" s="603">
        <f>IFERROR(BF141/SUM(BF$5:BF$182)*BR$4/IniBaseCC!CK143,0)</f>
        <v>1782.8318633138422</v>
      </c>
      <c r="BS141" s="600">
        <f>IFERROR(BG141/SUM(BG$5:BG$182)*BS$4/IniBaseCC!CL143,0)</f>
        <v>254.13443246304661</v>
      </c>
      <c r="BT141" s="600">
        <f>IFERROR(BH141/SUM(BH$5:BH$182)*BT$4/IniBaseCC!CM143,0)</f>
        <v>12385.627999030539</v>
      </c>
      <c r="BU141" s="600">
        <f>IFERROR(BI141/SUM(BI$5:BI$182)*BU$4/IniBaseCC!CN143,0)</f>
        <v>0</v>
      </c>
      <c r="BV141" s="600">
        <f>IFERROR(BJ141/SUM(BJ$5:BJ$182)*BV$4/IniBaseCC!CO143,0)</f>
        <v>263.97703096793816</v>
      </c>
      <c r="BW141" s="600">
        <f>IFERROR(BK141/SUM(BK$5:BK$182)*BW$4/IniBaseCC!CP143,0)</f>
        <v>383.35050161011509</v>
      </c>
      <c r="BX141" s="600">
        <f>IFERROR(BL141/SUM(BL$5:BL$182)*BX$4/IniBaseCC!CQ143,0)</f>
        <v>0</v>
      </c>
      <c r="BY141" s="603">
        <f>IFERROR(BM141/SUM(BM$5:BM$182)*BY$4/IniBaseCC!CR143,0)</f>
        <v>0</v>
      </c>
      <c r="BZ141" s="600">
        <f>IFERROR(BN141/SUM(BN$5:BN$182)*BZ$4/IniBaseCC!CS143,0)</f>
        <v>0</v>
      </c>
      <c r="CA141" s="600">
        <f>IFERROR(BO141/SUM(BO$5:BO$182)*CA$4/IniBaseCC!CT143,0)</f>
        <v>0</v>
      </c>
      <c r="CB141" s="600">
        <f>IFERROR(BP141/SUM(BP$5:BP$182)*CB$4/IniBaseCC!CU143,0)</f>
        <v>0</v>
      </c>
      <c r="CC141" s="603">
        <f>(IniBaseCC!CW143+AT141)*P141</f>
        <v>20287.835880788825</v>
      </c>
      <c r="CD141" s="600">
        <f>((IniBaseCC!CX143+AU141)-(BR141/Q141))*Q141</f>
        <v>16916.962945678832</v>
      </c>
      <c r="CE141" s="600">
        <f>((IniBaseCC!CY143+AV141)-(BS141/R141))*R141</f>
        <v>21306.022331357748</v>
      </c>
      <c r="CF141" s="600">
        <f>((IniBaseCC!CZ143+AW141)-(BT141/S141))*S141</f>
        <v>6368.645530306113</v>
      </c>
      <c r="CG141" s="600">
        <f>((IniBaseCC!DA143+AX141)-(BU141/T141))*T141</f>
        <v>22402.812370967516</v>
      </c>
      <c r="CH141" s="600">
        <f>((IniBaseCC!DB143+AY141)-(BV141/U141))*U141</f>
        <v>21238.791051348428</v>
      </c>
      <c r="CI141" s="600">
        <f>((IniBaseCC!DC143+AZ141)-(BW141/V141))*V141</f>
        <v>22352.419247122107</v>
      </c>
      <c r="CJ141" s="601">
        <f>((IniBaseCC!DD143+BA141)-(BX141/W141))*W141</f>
        <v>25174.651851522929</v>
      </c>
      <c r="CK141" s="600">
        <f>((IniBaseCC!DE143+BB141)-(BY141/Y141))*Y141</f>
        <v>64798.953037793151</v>
      </c>
      <c r="CL141" s="600">
        <f>((IniBaseCC!DF143+BC141)-(BZ141/Z141))*Z141</f>
        <v>65058.44617979195</v>
      </c>
      <c r="CM141" s="600">
        <f>((IniBaseCC!DG143+BD141)-(CA141/AA141))*AA141</f>
        <v>66237.035746081077</v>
      </c>
      <c r="CN141" s="601">
        <f>((IniBaseCC!DH143+BE141)-(CB141/AB141))*AB141</f>
        <v>66049.678148679188</v>
      </c>
      <c r="CO141" s="600">
        <f>CC141*IniBaseCC!CJ143</f>
        <v>162302.6870463106</v>
      </c>
      <c r="CP141" s="600">
        <f>IniBaseCC!CJ143*CD141</f>
        <v>135335.70356543065</v>
      </c>
      <c r="CQ141" s="600">
        <f>IniBaseCC!CK143*CE141</f>
        <v>191754.20098221974</v>
      </c>
      <c r="CR141" s="600">
        <f>IniBaseCC!CL143*CF141</f>
        <v>70055.100833367236</v>
      </c>
      <c r="CS141" s="600">
        <f>IniBaseCC!CM143*CG141</f>
        <v>179222.49896774013</v>
      </c>
      <c r="CT141" s="600">
        <f>IniBaseCC!CN143*CH141</f>
        <v>233626.70156483271</v>
      </c>
      <c r="CU141" s="600">
        <f>IniBaseCC!CO143*CI141</f>
        <v>402343.54644819791</v>
      </c>
      <c r="CV141" s="601">
        <f>IniBaseCC!CP143*CJ141</f>
        <v>327270.47406979807</v>
      </c>
      <c r="CW141" s="600">
        <f>IniBaseCC!CQ143*CK141</f>
        <v>323994.76518896577</v>
      </c>
      <c r="CX141" s="600">
        <f>IniBaseCC!CR143*CL141</f>
        <v>331299.88050180773</v>
      </c>
      <c r="CY141" s="600">
        <f>IniBaseCC!CS143*CM141</f>
        <v>343418.14538915647</v>
      </c>
      <c r="CZ141" s="600">
        <f>IniBaseCC!CT143*CN141</f>
        <v>348545.9376107881</v>
      </c>
      <c r="DA141" s="603">
        <f t="shared" si="33"/>
        <v>20287.835880788825</v>
      </c>
      <c r="DB141" s="600">
        <f t="shared" si="34"/>
        <v>16916.962945678832</v>
      </c>
      <c r="DC141" s="600">
        <f>IF(IniBaseCC!EI143&gt;IniBaseCC!EJ143,MIN((AdjBaseCC!DB141-(AdjBaseCC!$DG$1*(IniBaseCC!EI143-IniBaseCC!EJ143))),AdjBaseCC!CE141),MAX((AdjBaseCC!DB141-(AdjBaseCC!$DG$1*(IniBaseCC!EI143-IniBaseCC!EJ143))),AdjBaseCC!CE141))</f>
        <v>21306.022331357748</v>
      </c>
      <c r="DD141" s="600">
        <f>IF(IniBaseCC!EJ143&gt;IniBaseCC!EK143,MIN((AdjBaseCC!DC141-(AdjBaseCC!$DG$1*(IniBaseCC!EJ143-IniBaseCC!EK143))),AdjBaseCC!CF141),MAX((AdjBaseCC!DC141-(AdjBaseCC!$DG$1*(IniBaseCC!EJ143-IniBaseCC!EK143))),AdjBaseCC!CF141))</f>
        <v>6368.645530306113</v>
      </c>
      <c r="DE141" s="600">
        <f>IF(IniBaseCC!EK143&gt;IniBaseCC!EL143,MIN((AdjBaseCC!DD141-(AdjBaseCC!$DG$1*(IniBaseCC!EK143-IniBaseCC!EL143))),AdjBaseCC!CG141),MAX((AdjBaseCC!DD141-(AdjBaseCC!$DG$1*(IniBaseCC!EK143-IniBaseCC!EL143))),AdjBaseCC!CG141))</f>
        <v>22402.812370967516</v>
      </c>
      <c r="DF141" s="600">
        <f>IF(IniBaseCC!EL143&gt;IniBaseCC!EM143,MIN((AdjBaseCC!DE141-(AdjBaseCC!$DG$1*(IniBaseCC!EL143-IniBaseCC!EM143))),AdjBaseCC!CH141),MAX((AdjBaseCC!DE141-(AdjBaseCC!$DG$1*(IniBaseCC!EL143-IniBaseCC!EM143))),AdjBaseCC!CH141))</f>
        <v>21238.791051348428</v>
      </c>
      <c r="DG141" s="600">
        <f>IF(IniBaseCC!EM143&gt;IniBaseCC!EN143,MIN((AdjBaseCC!DF141-(AdjBaseCC!$DG$1*(IniBaseCC!EM143-IniBaseCC!EN143))),AdjBaseCC!CI141),MAX((AdjBaseCC!DF141-(AdjBaseCC!$DG$1*(IniBaseCC!EM143-IniBaseCC!EN143))),AdjBaseCC!CI141))</f>
        <v>22352.419247122107</v>
      </c>
      <c r="DH141" s="600">
        <f>IF(IniBaseCC!EN143&gt;IniBaseCC!EO143,MIN((AdjBaseCC!DG141-(AdjBaseCC!$DG$1*(IniBaseCC!EN143-IniBaseCC!EO143))),AdjBaseCC!CJ141),MAX((AdjBaseCC!DG141-(AdjBaseCC!$DG$1*(IniBaseCC!EN143-IniBaseCC!EO143))),AdjBaseCC!CJ141))</f>
        <v>25174.651851522929</v>
      </c>
      <c r="DI141" s="603">
        <f>IF(IniBaseCC!EO143&gt;IniBaseCC!EP143,MIN((AdjBaseCC!DH141-(AdjBaseCC!$DG$1*(IniBaseCC!EO143-IniBaseCC!EP143))),AdjBaseCC!CK141),MAX((AdjBaseCC!DH141-(AdjBaseCC!$DG$1*(IniBaseCC!EO143-IniBaseCC!EP143))),AdjBaseCC!CK141))</f>
        <v>64798.953037793151</v>
      </c>
      <c r="DJ141" s="600">
        <f>IF(IniBaseCC!EP143&gt;IniBaseCC!EQ143,MIN((AdjBaseCC!DI141-(AdjBaseCC!$DG$1*(IniBaseCC!EP143-IniBaseCC!EQ143))),AdjBaseCC!CL141),MAX((AdjBaseCC!DI141-(AdjBaseCC!$DG$1*(IniBaseCC!EP143-IniBaseCC!EQ143))),AdjBaseCC!CL141))</f>
        <v>65058.44617979195</v>
      </c>
      <c r="DK141" s="600">
        <f>IF(IniBaseCC!EQ143&gt;IniBaseCC!ER143,MIN((AdjBaseCC!DJ141-(AdjBaseCC!$DG$1*(IniBaseCC!EQ143-IniBaseCC!ER143))),AdjBaseCC!CM141),MAX((AdjBaseCC!DJ141-(AdjBaseCC!$DG$1*(IniBaseCC!EQ143-IniBaseCC!ER143))),AdjBaseCC!CM141))</f>
        <v>66237.035746081077</v>
      </c>
      <c r="DL141" s="600">
        <f>IF(IniBaseCC!ER143&gt;IniBaseCC!ES143,MIN((AdjBaseCC!DK141-(AdjBaseCC!$DG$1*(IniBaseCC!ER143-IniBaseCC!ES143))),AdjBaseCC!CN141),MAX((AdjBaseCC!DK141-(AdjBaseCC!$DG$1*(IniBaseCC!ER143-IniBaseCC!ES143))),AdjBaseCC!CN141))</f>
        <v>66294.886987968479</v>
      </c>
      <c r="DM141" s="603">
        <f>DA141*IniBaseCC!CJ143</f>
        <v>162302.6870463106</v>
      </c>
      <c r="DN141" s="600">
        <f>DB141*IniBaseCC!CJ143</f>
        <v>135335.70356543065</v>
      </c>
      <c r="DO141" s="600">
        <f>DC141*IniBaseCC!CK143</f>
        <v>191754.20098221974</v>
      </c>
      <c r="DP141" s="600">
        <f>DD141*IniBaseCC!CL143</f>
        <v>70055.100833367236</v>
      </c>
      <c r="DQ141" s="600">
        <f>DE141*IniBaseCC!CM143</f>
        <v>179222.49896774013</v>
      </c>
      <c r="DR141" s="600">
        <f>DF141*IniBaseCC!CN143</f>
        <v>233626.70156483271</v>
      </c>
      <c r="DS141" s="600">
        <f>DG141*IniBaseCC!CO143</f>
        <v>402343.54644819791</v>
      </c>
      <c r="DT141" s="600">
        <f>DH141*IniBaseCC!CP143</f>
        <v>327270.47406979807</v>
      </c>
      <c r="DU141" s="603">
        <f>DI141*IniBaseCC!CQ143</f>
        <v>323994.76518896577</v>
      </c>
      <c r="DV141" s="600">
        <f>DJ141*IniBaseCC!CR143</f>
        <v>331299.88050180773</v>
      </c>
      <c r="DW141" s="600">
        <f>DK141*IniBaseCC!CS143</f>
        <v>343418.14538915647</v>
      </c>
      <c r="DX141" s="601">
        <f>DL141*IniBaseCC!CT143</f>
        <v>349839.91128630174</v>
      </c>
      <c r="DZ141" s="60" t="s">
        <v>136</v>
      </c>
      <c r="EA141" s="68">
        <f t="shared" si="35"/>
        <v>0.63664825623840149</v>
      </c>
      <c r="EB141" s="373">
        <f>IFERROR(AdjBaseCC!CO141/IniBaseCC!AA143,"")</f>
        <v>0.88737513557156622</v>
      </c>
      <c r="EC141" s="373">
        <f>IFERROR(AdjBaseCC!CP141/IniBaseCC!AB143,"")</f>
        <v>0.599063810534326</v>
      </c>
      <c r="ED141" s="373">
        <f>IFERROR(AdjBaseCC!CQ141/IniBaseCC!AC143,"")</f>
        <v>1.0941626970432277</v>
      </c>
      <c r="EE141" s="373">
        <f>IFERROR(AdjBaseCC!CR141/IniBaseCC!AD143,"")</f>
        <v>0.3330944903543584</v>
      </c>
      <c r="EF141" s="373">
        <f>IFERROR(AdjBaseCC!CS141/IniBaseCC!AE143,"")</f>
        <v>0.65857937776375741</v>
      </c>
      <c r="EG141" s="373">
        <f>IFERROR(AdjBaseCC!CT141/IniBaseCC!AF143,"")</f>
        <v>0.49834090549633797</v>
      </c>
      <c r="EH141" s="374">
        <f t="shared" si="36"/>
        <v>0.90376215534047899</v>
      </c>
      <c r="EI141" s="373">
        <f>IFERROR(CU141/IniBaseCC!AG143,"")</f>
        <v>1.0781285158598717</v>
      </c>
      <c r="EJ141" s="373">
        <f>IFERROR(CW141/IniBaseCC!AI143,"")</f>
        <v>0.86357246723751313</v>
      </c>
      <c r="EK141" s="373">
        <f>IFERROR(CX141/IniBaseCC!AJ143,"")</f>
        <v>0.85800714294089475</v>
      </c>
      <c r="EL141" s="373">
        <f>IFERROR(CY141/IniBaseCC!AK143,"")</f>
        <v>0.86487021675576869</v>
      </c>
      <c r="EM141" s="375">
        <f>IFERROR(CZ141/IniBaseCC!AL143,"")</f>
        <v>0.85423243390834636</v>
      </c>
      <c r="FH141" s="196"/>
    </row>
    <row r="142" spans="1:164" x14ac:dyDescent="0.25">
      <c r="A142" s="107">
        <v>146</v>
      </c>
      <c r="B142" s="112" t="s">
        <v>137</v>
      </c>
      <c r="C142" s="157">
        <v>290.68972280000003</v>
      </c>
      <c r="D142" s="158">
        <v>297.33176420000001</v>
      </c>
      <c r="E142" s="158">
        <v>294.4922598</v>
      </c>
      <c r="F142" s="158">
        <v>271.1795103</v>
      </c>
      <c r="G142" s="158">
        <v>288.51068770000001</v>
      </c>
      <c r="H142" s="158">
        <v>275.29906770000002</v>
      </c>
      <c r="I142" s="158">
        <v>275.8850683</v>
      </c>
      <c r="J142" s="158">
        <v>283.13078146263609</v>
      </c>
      <c r="K142" s="158">
        <v>266.40834152276506</v>
      </c>
      <c r="L142" s="157">
        <f t="shared" si="32"/>
        <v>268.14552551051383</v>
      </c>
      <c r="M142" s="158">
        <f t="shared" si="32"/>
        <v>265.26513719516333</v>
      </c>
      <c r="N142" s="159">
        <f t="shared" si="32"/>
        <v>262.38474887981283</v>
      </c>
      <c r="O142" s="158"/>
      <c r="P142" s="564">
        <f>INDEX(EquitySolution!$V$13:$BT$173,ROW(138:138),(1+EquitySolution!$CB$12))</f>
        <v>0.80502576122578084</v>
      </c>
      <c r="Q142" s="69">
        <f>INDEX(EquitySolution!$V$13:$BT$173,ROW(138:138),(1+EquitySolution!$CB$12))</f>
        <v>0.80502576122578084</v>
      </c>
      <c r="R142" s="69">
        <f>INDEX(EquitySolution!$V$13:$BT$173,ROW(138:138),(1+EquitySolution!$CB$12)+2)</f>
        <v>0.65</v>
      </c>
      <c r="S142" s="69">
        <f>INDEX(EquitySolution!$V$13:$BT$173,ROW(138:138),(1+EquitySolution!$CB$12)+3)</f>
        <v>0.65</v>
      </c>
      <c r="T142" s="69">
        <f>INDEX(EquitySolution!$V$13:$BT$173,ROW(138:138),(1+EquitySolution!$CB$12)+4)</f>
        <v>0.65</v>
      </c>
      <c r="U142" s="69">
        <f>INDEX(EquitySolution!$V$13:$BT$173,ROW(138:138),(1+EquitySolution!$CB$12)+5)</f>
        <v>0.65</v>
      </c>
      <c r="V142" s="2">
        <f>INDEX(EquitySolution!$V$13:$BT$173,ROW(138:138),(1+EquitySolution!$CB$12)+6)</f>
        <v>0.65</v>
      </c>
      <c r="W142" s="2">
        <f>INDEX(EquitySolution!$V$13:$BT$173,ROW(138:138),(1+EquitySolution!$CB$12)+6)</f>
        <v>0.65</v>
      </c>
      <c r="X142" s="2">
        <f>INDEX(EquitySolution!$V$13:$BT$173,ROW(138:138),(1+EquitySolution!$CB$12)+6)</f>
        <v>0.65</v>
      </c>
      <c r="Y142" s="350">
        <f>INDEX(EquitySolution!$V$13:$BT$173,ROW(138:138),(1+EquitySolution!$CB$12)+7)</f>
        <v>0.65</v>
      </c>
      <c r="Z142" s="2">
        <f>INDEX(EquitySolution!$V$13:$BT$173,ROW(138:138),(1+EquitySolution!$CB$12)+8)</f>
        <v>0.65</v>
      </c>
      <c r="AA142" s="2">
        <f>INDEX(EquitySolution!$V$13:$BT$173,ROW(138:138),(1+EquitySolution!$CB$12)+9)</f>
        <v>0.65</v>
      </c>
      <c r="AB142" s="3">
        <f>INDEX(EquitySolution!$V$13:$BT$173,ROW(138:138),(1+EquitySolution!$CB$12)+10)</f>
        <v>0.65</v>
      </c>
      <c r="AS142" s="112" t="s">
        <v>137</v>
      </c>
      <c r="AT142" s="600">
        <v>0</v>
      </c>
      <c r="AU142" s="600">
        <f>MAX(-(AdjBaseCC!$BU$1),(IniBaseCC!DW144-AF$9+IniBaseCC!DK144-AdjBaseCC!AF$7))</f>
        <v>2448.1563118389522</v>
      </c>
      <c r="AV142" s="600">
        <f>MAX(-(AdjBaseCC!$BU$1),(IniBaseCC!DX144-AG$9+IniBaseCC!DL144-AdjBaseCC!AG$7))</f>
        <v>1867.1061311917638</v>
      </c>
      <c r="AW142" s="600">
        <f>MAX(-(AdjBaseCC!$BU$1),(IniBaseCC!DY144-AH$9+IniBaseCC!DM144-AdjBaseCC!AH$7))</f>
        <v>-662.57462351357117</v>
      </c>
      <c r="AX142" s="600">
        <f>MAX(-(AdjBaseCC!$BU$1),(IniBaseCC!DZ144-AI$9+IniBaseCC!DN144-AdjBaseCC!AI$7))</f>
        <v>-659.42348271857827</v>
      </c>
      <c r="AY142" s="600">
        <f>MAX(-(AdjBaseCC!$BU$1),(IniBaseCC!EA144-AJ$9+IniBaseCC!DO144-AdjBaseCC!AJ$7))</f>
        <v>-1291.0098982423669</v>
      </c>
      <c r="AZ142" s="600">
        <f>MAX(-(AdjBaseCC!$BU$1),(IniBaseCC!EB144-AK$9+IniBaseCC!DP144-AdjBaseCC!AK$7))</f>
        <v>-1878.8048960505148</v>
      </c>
      <c r="BA142" s="601">
        <f>MAX(-(AdjBaseCC!$BU$1),(IniBaseCC!EC144-AL$9+IniBaseCC!DQ144-AdjBaseCC!AL$7))</f>
        <v>-1648.9010633107905</v>
      </c>
      <c r="BB142" s="600">
        <f>MAX(-(AdjBaseCC!$BU$1),(IniBaseCC!ED144-AM$9+IniBaseCC!DR144-AdjBaseCC!AM$7))</f>
        <v>-3033.5280005833947</v>
      </c>
      <c r="BC142" s="600">
        <f>MAX(-(AdjBaseCC!$BU$1),(IniBaseCC!EE144-AN$9+IniBaseCC!DS144-AdjBaseCC!AN$7))</f>
        <v>-3064.4298018397385</v>
      </c>
      <c r="BD142" s="600">
        <f>MAX(-(AdjBaseCC!$BU$1),(IniBaseCC!EF144-AO$9+IniBaseCC!DT144-AdjBaseCC!AO$7))</f>
        <v>-3094.2308438335049</v>
      </c>
      <c r="BE142" s="601">
        <f>MAX(-(AdjBaseCC!$BU$1),(IniBaseCC!EG144-AP$9+IniBaseCC!DU144-AdjBaseCC!AP$7))</f>
        <v>-3122.9889129051298</v>
      </c>
      <c r="BF142" s="600">
        <f>MAX((AdjBaseCC!AF$7+AdjBaseCC!AF$9)*IniBaseCC!CJ144-IniBaseCC!AA144,0)</f>
        <v>0</v>
      </c>
      <c r="BG142" s="600">
        <f>MAX((AdjBaseCC!AG$7+AdjBaseCC!AG$9)*IniBaseCC!CK144-IniBaseCC!AB144,0)</f>
        <v>0</v>
      </c>
      <c r="BH142" s="600">
        <f>MAX((AdjBaseCC!AH$7+AdjBaseCC!AH$9)*IniBaseCC!CL144-IniBaseCC!AC144,0)</f>
        <v>281594.21499326825</v>
      </c>
      <c r="BI142" s="600">
        <f>MAX((AdjBaseCC!AI$7+AdjBaseCC!AI$9)*IniBaseCC!CM144-IniBaseCC!AD144,0)</f>
        <v>294762.29677520506</v>
      </c>
      <c r="BJ142" s="600">
        <f>MAX((AdjBaseCC!AJ$7+AdjBaseCC!AJ$9)*IniBaseCC!CN144-IniBaseCC!AE144,0)</f>
        <v>606774.65217391402</v>
      </c>
      <c r="BK142" s="600">
        <f>MAX((AdjBaseCC!AK$7+AdjBaseCC!AK$9)*IniBaseCC!CO144-IniBaseCC!AF144,0)</f>
        <v>939402.44802525826</v>
      </c>
      <c r="BL142" s="600">
        <f>MAX((AdjBaseCC!AL$7+AdjBaseCC!AL$9)*IniBaseCC!CP144-IniBaseCC!AG144,0)</f>
        <v>837641.74016188085</v>
      </c>
      <c r="BM142" s="600">
        <f>MAX((AdjBaseCC!AM$7+AdjBaseCC!AM$9)*IniBaseCC!CQ144-IniBaseCC!AH144,0)</f>
        <v>1653272.7603179496</v>
      </c>
      <c r="BN142" s="603">
        <f>MAX((AdjBaseCC!AN$7+AdjBaseCC!AN$9)*IniBaseCC!CR144-IniBaseCC!AI144,0)</f>
        <v>1700958.6957264692</v>
      </c>
      <c r="BO142" s="600">
        <f>MAX((AdjBaseCC!AO$7+AdjBaseCC!AO$9)*IniBaseCC!CS144-IniBaseCC!AJ144,0)</f>
        <v>1748644.6311349701</v>
      </c>
      <c r="BP142" s="600">
        <f>MAX((AdjBaseCC!AP$7+AdjBaseCC!AP$9)*IniBaseCC!CT144-IniBaseCC!AK144,0)</f>
        <v>1796330.5665434748</v>
      </c>
      <c r="BQ142" s="600">
        <f>MAX((AdjBaseCC!AQ$7+AdjBaseCC!AQ$9)*IniBaseCC!CU144-IniBaseCC!AL144,0)</f>
        <v>1844016.5019519702</v>
      </c>
      <c r="BR142" s="603">
        <f>IFERROR(BF142/SUM(BF$5:BF$182)*BR$4/IniBaseCC!CK144,0)</f>
        <v>0</v>
      </c>
      <c r="BS142" s="600">
        <f>IFERROR(BG142/SUM(BG$5:BG$182)*BS$4/IniBaseCC!CL144,0)</f>
        <v>0</v>
      </c>
      <c r="BT142" s="600">
        <f>IFERROR(BH142/SUM(BH$5:BH$182)*BT$4/IniBaseCC!CM144,0)</f>
        <v>566.55542772464173</v>
      </c>
      <c r="BU142" s="600">
        <f>IFERROR(BI142/SUM(BI$5:BI$182)*BU$4/IniBaseCC!CN144,0)</f>
        <v>170.77401423239556</v>
      </c>
      <c r="BV142" s="600">
        <f>IFERROR(BJ142/SUM(BJ$5:BJ$182)*BV$4/IniBaseCC!CO144,0)</f>
        <v>261.71759070261339</v>
      </c>
      <c r="BW142" s="600">
        <f>IFERROR(BK142/SUM(BK$5:BK$182)*BW$4/IniBaseCC!CP144,0)</f>
        <v>493.5051401799177</v>
      </c>
      <c r="BX142" s="600">
        <f>IFERROR(BL142/SUM(BL$5:BL$182)*BX$4/IniBaseCC!CQ144,0)</f>
        <v>74.953093093914092</v>
      </c>
      <c r="BY142" s="603">
        <f>IFERROR(BM142/SUM(BM$5:BM$182)*BY$4/IniBaseCC!CR144,0)</f>
        <v>106.90761375318517</v>
      </c>
      <c r="BZ142" s="600">
        <f>IFERROR(BN142/SUM(BN$5:BN$182)*BZ$4/IniBaseCC!CS144,0)</f>
        <v>952.68360392753289</v>
      </c>
      <c r="CA142" s="600">
        <f>IFERROR(BO142/SUM(BO$5:BO$182)*CA$4/IniBaseCC!CT144,0)</f>
        <v>913.58992825630457</v>
      </c>
      <c r="CB142" s="600">
        <f>IFERROR(BP142/SUM(BP$5:BP$182)*CB$4/IniBaseCC!CU144,0)</f>
        <v>754.2988230899972</v>
      </c>
      <c r="CC142" s="603">
        <f>(IniBaseCC!CW144+AT142)*P142</f>
        <v>19274.438792064117</v>
      </c>
      <c r="CD142" s="600">
        <f>((IniBaseCC!CX144+AU142)-(BR142/Q142))*Q142</f>
        <v>21245.26769060197</v>
      </c>
      <c r="CE142" s="600">
        <f>((IniBaseCC!CY144+AV142)-(BS142/R142))*R142</f>
        <v>17484.926945487659</v>
      </c>
      <c r="CF142" s="600">
        <f>((IniBaseCC!CZ144+AW142)-(BT142/S142))*S142</f>
        <v>15347.856503694109</v>
      </c>
      <c r="CG142" s="600">
        <f>((IniBaseCC!DA144+AX142)-(BU142/T142))*T142</f>
        <v>15801.675356667092</v>
      </c>
      <c r="CH142" s="600">
        <f>((IniBaseCC!DB144+AY142)-(BV142/U142))*U142</f>
        <v>15830.405348898068</v>
      </c>
      <c r="CI142" s="600">
        <f>((IniBaseCC!DC144+AZ142)-(BW142/V142))*V142</f>
        <v>15496.854135539392</v>
      </c>
      <c r="CJ142" s="601">
        <f>((IniBaseCC!DD144+BA142)-(BX142/W142))*W142</f>
        <v>16358.762546882594</v>
      </c>
      <c r="CK142" s="600">
        <f>((IniBaseCC!DE144+BB142)-(BY142/Y142))*Y142</f>
        <v>15569.443039607864</v>
      </c>
      <c r="CL142" s="600">
        <f>((IniBaseCC!DF144+BC142)-(BZ142/Z142))*Z142</f>
        <v>14946.254096595776</v>
      </c>
      <c r="CM142" s="600">
        <f>((IniBaseCC!DG144+BD142)-(CA142/AA142))*AA142</f>
        <v>15200.006001563459</v>
      </c>
      <c r="CN142" s="601">
        <f>((IniBaseCC!DH144+BE142)-(CB142/AB142))*AB142</f>
        <v>15566.442755737286</v>
      </c>
      <c r="CO142" s="600">
        <f>CC142*IniBaseCC!CJ144</f>
        <v>7362835.6185684921</v>
      </c>
      <c r="CP142" s="600">
        <f>IniBaseCC!CJ144*CD142</f>
        <v>8115692.2578099528</v>
      </c>
      <c r="CQ142" s="600">
        <f>IniBaseCC!CK144*CE142</f>
        <v>6889061.2165221376</v>
      </c>
      <c r="CR142" s="600">
        <f>IniBaseCC!CL144*CF142</f>
        <v>6522839.0140699968</v>
      </c>
      <c r="CS142" s="600">
        <f>IniBaseCC!CM144*CG142</f>
        <v>7063348.8844301905</v>
      </c>
      <c r="CT142" s="600">
        <f>IniBaseCC!CN144*CH142</f>
        <v>7440290.513982092</v>
      </c>
      <c r="CU142" s="600">
        <f>IniBaseCC!CO144*CI142</f>
        <v>7748427.067769696</v>
      </c>
      <c r="CV142" s="601">
        <f>IniBaseCC!CP144*CJ142</f>
        <v>8310251.3738163579</v>
      </c>
      <c r="CW142" s="600">
        <f>IniBaseCC!CQ144*CK142</f>
        <v>8485346.4565862864</v>
      </c>
      <c r="CX142" s="600">
        <f>IniBaseCC!CR144*CL142</f>
        <v>8296147.2502581691</v>
      </c>
      <c r="CY142" s="600">
        <f>IniBaseCC!CS144*CM142</f>
        <v>8589988.9921992663</v>
      </c>
      <c r="CZ142" s="600">
        <f>IniBaseCC!CT144*CN142</f>
        <v>8953754.7888597157</v>
      </c>
      <c r="DA142" s="603">
        <f t="shared" si="33"/>
        <v>19274.438792064117</v>
      </c>
      <c r="DB142" s="600">
        <f t="shared" si="34"/>
        <v>21245.26769060197</v>
      </c>
      <c r="DC142" s="600">
        <f>IF(IniBaseCC!EI144&gt;IniBaseCC!EJ144,MIN((AdjBaseCC!DB142-(AdjBaseCC!$DG$1*(IniBaseCC!EI144-IniBaseCC!EJ144))),AdjBaseCC!CE142),MAX((AdjBaseCC!DB142-(AdjBaseCC!$DG$1*(IniBaseCC!EI144-IniBaseCC!EJ144))),AdjBaseCC!CE142))</f>
        <v>21284.758741576003</v>
      </c>
      <c r="DD142" s="600">
        <f>IF(IniBaseCC!EJ144&gt;IniBaseCC!EK144,MIN((AdjBaseCC!DC142-(AdjBaseCC!$DG$1*(IniBaseCC!EJ144-IniBaseCC!EK144))),AdjBaseCC!CF142),MAX((AdjBaseCC!DC142-(AdjBaseCC!$DG$1*(IniBaseCC!EJ144-IniBaseCC!EK144))),AdjBaseCC!CF142))</f>
        <v>15347.856503694109</v>
      </c>
      <c r="DE142" s="600">
        <f>IF(IniBaseCC!EK144&gt;IniBaseCC!EL144,MIN((AdjBaseCC!DD142-(AdjBaseCC!$DG$1*(IniBaseCC!EK144-IniBaseCC!EL144))),AdjBaseCC!CG142),MAX((AdjBaseCC!DD142-(AdjBaseCC!$DG$1*(IniBaseCC!EK144-IniBaseCC!EL144))),AdjBaseCC!CG142))</f>
        <v>15801.675356667092</v>
      </c>
      <c r="DF142" s="600">
        <f>IF(IniBaseCC!EL144&gt;IniBaseCC!EM144,MIN((AdjBaseCC!DE142-(AdjBaseCC!$DG$1*(IniBaseCC!EL144-IniBaseCC!EM144))),AdjBaseCC!CH142),MAX((AdjBaseCC!DE142-(AdjBaseCC!$DG$1*(IniBaseCC!EL144-IniBaseCC!EM144))),AdjBaseCC!CH142))</f>
        <v>15830.405348898068</v>
      </c>
      <c r="DG142" s="600">
        <f>IF(IniBaseCC!EM144&gt;IniBaseCC!EN144,MIN((AdjBaseCC!DF142-(AdjBaseCC!$DG$1*(IniBaseCC!EM144-IniBaseCC!EN144))),AdjBaseCC!CI142),MAX((AdjBaseCC!DF142-(AdjBaseCC!$DG$1*(IniBaseCC!EM144-IniBaseCC!EN144))),AdjBaseCC!CI142))</f>
        <v>15496.854135539392</v>
      </c>
      <c r="DH142" s="600">
        <f>IF(IniBaseCC!EN144&gt;IniBaseCC!EO144,MIN((AdjBaseCC!DG142-(AdjBaseCC!$DG$1*(IniBaseCC!EN144-IniBaseCC!EO144))),AdjBaseCC!CJ142),MAX((AdjBaseCC!DG142-(AdjBaseCC!$DG$1*(IniBaseCC!EN144-IniBaseCC!EO144))),AdjBaseCC!CJ142))</f>
        <v>16358.762546882594</v>
      </c>
      <c r="DI142" s="603">
        <f>IF(IniBaseCC!EO144&gt;IniBaseCC!EP144,MIN((AdjBaseCC!DH142-(AdjBaseCC!$DG$1*(IniBaseCC!EO144-IniBaseCC!EP144))),AdjBaseCC!CK142),MAX((AdjBaseCC!DH142-(AdjBaseCC!$DG$1*(IniBaseCC!EO144-IniBaseCC!EP144))),AdjBaseCC!CK142))</f>
        <v>15569.443039607864</v>
      </c>
      <c r="DJ142" s="600">
        <f>IF(IniBaseCC!EP144&gt;IniBaseCC!EQ144,MIN((AdjBaseCC!DI142-(AdjBaseCC!$DG$1*(IniBaseCC!EP144-IniBaseCC!EQ144))),AdjBaseCC!CL142),MAX((AdjBaseCC!DI142-(AdjBaseCC!$DG$1*(IniBaseCC!EP144-IniBaseCC!EQ144))),AdjBaseCC!CL142))</f>
        <v>15591.858298172523</v>
      </c>
      <c r="DK142" s="600">
        <f>IF(IniBaseCC!EQ144&gt;IniBaseCC!ER144,MIN((AdjBaseCC!DJ142-(AdjBaseCC!$DG$1*(IniBaseCC!EQ144-IniBaseCC!ER144))),AdjBaseCC!CM142),MAX((AdjBaseCC!DJ142-(AdjBaseCC!$DG$1*(IniBaseCC!EQ144-IniBaseCC!ER144))),AdjBaseCC!CM142))</f>
        <v>15613.475098314555</v>
      </c>
      <c r="DL142" s="600">
        <f>IF(IniBaseCC!ER144&gt;IniBaseCC!ES144,MIN((AdjBaseCC!DK142-(AdjBaseCC!$DG$1*(IniBaseCC!ER144-IniBaseCC!ES144))),AdjBaseCC!CN142),MAX((AdjBaseCC!DK142-(AdjBaseCC!$DG$1*(IniBaseCC!ER144-IniBaseCC!ES144))),AdjBaseCC!CN142))</f>
        <v>15634.335356547203</v>
      </c>
      <c r="DM142" s="603">
        <f>DA142*IniBaseCC!CJ144</f>
        <v>7362835.6185684921</v>
      </c>
      <c r="DN142" s="600">
        <f>DB142*IniBaseCC!CJ144</f>
        <v>8115692.2578099528</v>
      </c>
      <c r="DO142" s="600">
        <f>DC142*IniBaseCC!CK144</f>
        <v>8386194.9441809449</v>
      </c>
      <c r="DP142" s="600">
        <f>DD142*IniBaseCC!CL144</f>
        <v>6522839.0140699968</v>
      </c>
      <c r="DQ142" s="600">
        <f>DE142*IniBaseCC!CM144</f>
        <v>7063348.8844301905</v>
      </c>
      <c r="DR142" s="600">
        <f>DF142*IniBaseCC!CN144</f>
        <v>7440290.513982092</v>
      </c>
      <c r="DS142" s="600">
        <f>DG142*IniBaseCC!CO144</f>
        <v>7748427.067769696</v>
      </c>
      <c r="DT142" s="600">
        <f>DH142*IniBaseCC!CP144</f>
        <v>8310251.3738163579</v>
      </c>
      <c r="DU142" s="603">
        <f>DI142*IniBaseCC!CQ144</f>
        <v>8485346.4565862864</v>
      </c>
      <c r="DV142" s="600">
        <f>DJ142*IniBaseCC!CR144</f>
        <v>8654499.7502926737</v>
      </c>
      <c r="DW142" s="600">
        <f>DK142*IniBaseCC!CS144</f>
        <v>8823653.0439990591</v>
      </c>
      <c r="DX142" s="601">
        <f>DL142*IniBaseCC!CT144</f>
        <v>8992806.3377054445</v>
      </c>
      <c r="DZ142" s="112" t="s">
        <v>137</v>
      </c>
      <c r="EA142" s="89">
        <f t="shared" si="35"/>
        <v>0.62836806013866564</v>
      </c>
      <c r="EB142" s="7">
        <f>IFERROR(AdjBaseCC!CO142/IniBaseCC!AA144,"")</f>
        <v>0.70900932041807463</v>
      </c>
      <c r="EC142" s="7">
        <f>IFERROR(AdjBaseCC!CP142/IniBaseCC!AB144,"")</f>
        <v>0.74330682579646823</v>
      </c>
      <c r="ED142" s="7">
        <f>IFERROR(AdjBaseCC!CQ142/IniBaseCC!AC144,"")</f>
        <v>0.64106623344803726</v>
      </c>
      <c r="EE142" s="7">
        <f>IFERROR(AdjBaseCC!CR142/IniBaseCC!AD144,"")</f>
        <v>0.57657942633483439</v>
      </c>
      <c r="EF142" s="7">
        <f>IFERROR(AdjBaseCC!CS142/IniBaseCC!AE144,"")</f>
        <v>0.59047244444187819</v>
      </c>
      <c r="EG142" s="7">
        <f>IFERROR(AdjBaseCC!CT142/IniBaseCC!AF144,"")</f>
        <v>0.59041537067211025</v>
      </c>
      <c r="EH142" s="10">
        <f t="shared" si="36"/>
        <v>0.59407124237370446</v>
      </c>
      <c r="EI142" s="7">
        <f>IFERROR(CU142/IniBaseCC!AG144,"")</f>
        <v>0.59077644070787216</v>
      </c>
      <c r="EJ142" s="7">
        <f>IFERROR(CW142/IniBaseCC!AI144,"")</f>
        <v>0.61444708800356662</v>
      </c>
      <c r="EK142" s="7">
        <f>IFERROR(CX142/IniBaseCC!AJ144,"")</f>
        <v>0.58328969479468473</v>
      </c>
      <c r="EL142" s="7">
        <f>IFERROR(CY142/IniBaseCC!AK144,"")</f>
        <v>0.58689482270463778</v>
      </c>
      <c r="EM142" s="19">
        <f>IFERROR(CZ142/IniBaseCC!AL144,"")</f>
        <v>0.59494816565776154</v>
      </c>
      <c r="EO142" s="107"/>
      <c r="EP142" s="107"/>
      <c r="EQ142" s="107"/>
      <c r="ER142" s="107"/>
      <c r="ES142" s="107"/>
    </row>
    <row r="143" spans="1:164" x14ac:dyDescent="0.25">
      <c r="A143" s="107">
        <v>147</v>
      </c>
      <c r="B143" s="112" t="s">
        <v>138</v>
      </c>
      <c r="C143" s="157">
        <v>269.72583429999997</v>
      </c>
      <c r="D143" s="158">
        <v>264.05246699999998</v>
      </c>
      <c r="E143" s="158">
        <v>270.55628789999997</v>
      </c>
      <c r="F143" s="158">
        <v>270.24979789999998</v>
      </c>
      <c r="G143" s="158">
        <v>259.77696580000003</v>
      </c>
      <c r="H143" s="158">
        <v>259.33291279999997</v>
      </c>
      <c r="I143" s="158">
        <v>261.95016270000002</v>
      </c>
      <c r="J143" s="158">
        <v>259.85952291865129</v>
      </c>
      <c r="K143" s="158">
        <v>242.3446163772748</v>
      </c>
      <c r="L143" s="157">
        <f t="shared" si="32"/>
        <v>249.46377090218994</v>
      </c>
      <c r="M143" s="158">
        <f t="shared" si="32"/>
        <v>246.95989024494156</v>
      </c>
      <c r="N143" s="159">
        <f t="shared" si="32"/>
        <v>244.45600958769228</v>
      </c>
      <c r="O143" s="158"/>
      <c r="P143" s="564">
        <f>INDEX(EquitySolution!$V$13:$BT$173,ROW(139:139),(1+EquitySolution!$CB$12))</f>
        <v>0.81021363206486363</v>
      </c>
      <c r="Q143" s="69">
        <f>INDEX(EquitySolution!$V$13:$BT$173,ROW(139:139),(1+EquitySolution!$CB$12))</f>
        <v>0.81021363206486363</v>
      </c>
      <c r="R143" s="69">
        <f>INDEX(EquitySolution!$V$13:$BT$173,ROW(139:139),(1+EquitySolution!$CB$12)+2)</f>
        <v>0.86501531958860034</v>
      </c>
      <c r="S143" s="69">
        <f>INDEX(EquitySolution!$V$13:$BT$173,ROW(139:139),(1+EquitySolution!$CB$12)+3)</f>
        <v>0.86785456438632047</v>
      </c>
      <c r="T143" s="69">
        <f>INDEX(EquitySolution!$V$13:$BT$173,ROW(139:139),(1+EquitySolution!$CB$12)+4)</f>
        <v>0.86459971789407442</v>
      </c>
      <c r="U143" s="69">
        <f>INDEX(EquitySolution!$V$13:$BT$173,ROW(139:139),(1+EquitySolution!$CB$12)+5)</f>
        <v>0.86475310125390958</v>
      </c>
      <c r="V143" s="2">
        <f>INDEX(EquitySolution!$V$13:$BT$173,ROW(139:139),(1+EquitySolution!$CB$12)+6)</f>
        <v>0.86999424509053747</v>
      </c>
      <c r="W143" s="2">
        <f>INDEX(EquitySolution!$V$13:$BT$173,ROW(139:139),(1+EquitySolution!$CB$12)+6)</f>
        <v>0.86999424509053747</v>
      </c>
      <c r="X143" s="2">
        <f>INDEX(EquitySolution!$V$13:$BT$173,ROW(139:139),(1+EquitySolution!$CB$12)+6)</f>
        <v>0.86999424509053747</v>
      </c>
      <c r="Y143" s="350">
        <f>INDEX(EquitySolution!$V$13:$BT$173,ROW(139:139),(1+EquitySolution!$CB$12)+7)</f>
        <v>0.87021647205091113</v>
      </c>
      <c r="Z143" s="2">
        <f>INDEX(EquitySolution!$V$13:$BT$173,ROW(139:139),(1+EquitySolution!$CB$12)+8)</f>
        <v>0.86890666558678376</v>
      </c>
      <c r="AA143" s="2">
        <f>INDEX(EquitySolution!$V$13:$BT$173,ROW(139:139),(1+EquitySolution!$CB$12)+9)</f>
        <v>0.87044749519590459</v>
      </c>
      <c r="AB143" s="3">
        <f>INDEX(EquitySolution!$V$13:$BT$173,ROW(139:139),(1+EquitySolution!$CB$12)+10)</f>
        <v>0.87871828934737795</v>
      </c>
      <c r="AS143" s="112" t="s">
        <v>138</v>
      </c>
      <c r="AT143" s="600">
        <v>0</v>
      </c>
      <c r="AU143" s="600">
        <f>MAX(-(AdjBaseCC!$BU$1),(IniBaseCC!DW145-AF$9+IniBaseCC!DK145-AdjBaseCC!AF$7))</f>
        <v>14423.527516027432</v>
      </c>
      <c r="AV143" s="600">
        <f>MAX(-(AdjBaseCC!$BU$1),(IniBaseCC!DX145-AG$9+IniBaseCC!DL145-AdjBaseCC!AG$7))</f>
        <v>12085.017168546965</v>
      </c>
      <c r="AW143" s="600">
        <f>MAX(-(AdjBaseCC!$BU$1),(IniBaseCC!DY145-AH$9+IniBaseCC!DM145-AdjBaseCC!AH$7))</f>
        <v>3850.6972719112655</v>
      </c>
      <c r="AX143" s="600">
        <f>MAX(-(AdjBaseCC!$BU$1),(IniBaseCC!DZ145-AI$9+IniBaseCC!DN145-AdjBaseCC!AI$7))</f>
        <v>8937.6923450219147</v>
      </c>
      <c r="AY143" s="600">
        <f>MAX(-(AdjBaseCC!$BU$1),(IniBaseCC!EA145-AJ$9+IniBaseCC!DO145-AdjBaseCC!AJ$7))</f>
        <v>9443.6248189345897</v>
      </c>
      <c r="AZ143" s="600">
        <f>MAX(-(AdjBaseCC!$BU$1),(IniBaseCC!EB145-AK$9+IniBaseCC!DP145-AdjBaseCC!AK$7))</f>
        <v>478.73177061614888</v>
      </c>
      <c r="BA143" s="601">
        <f>MAX(-(AdjBaseCC!$BU$1),(IniBaseCC!EC145-AL$9+IniBaseCC!DQ145-AdjBaseCC!AL$7))</f>
        <v>-1181.850085846766</v>
      </c>
      <c r="BB143" s="600">
        <f>MAX(-(AdjBaseCC!$BU$1),(IniBaseCC!ED145-AM$9+IniBaseCC!DR145-AdjBaseCC!AM$7))</f>
        <v>7255.4283584739933</v>
      </c>
      <c r="BC143" s="600">
        <f>MAX(-(AdjBaseCC!$BU$1),(IniBaseCC!EE145-AN$9+IniBaseCC!DS145-AdjBaseCC!AN$7))</f>
        <v>7331.4176077606035</v>
      </c>
      <c r="BD143" s="600">
        <f>MAX(-(AdjBaseCC!$BU$1),(IniBaseCC!EF145-AO$9+IniBaseCC!DT145-AdjBaseCC!AO$7))</f>
        <v>7404.7000287522696</v>
      </c>
      <c r="BE143" s="601">
        <f>MAX(-(AdjBaseCC!$BU$1),(IniBaseCC!EG145-AP$9+IniBaseCC!DU145-AdjBaseCC!AP$7))</f>
        <v>7475.4177212763916</v>
      </c>
      <c r="BF143" s="600">
        <f>MAX((AdjBaseCC!AF$7+AdjBaseCC!AF$9)*IniBaseCC!CJ145-IniBaseCC!AA145,0)</f>
        <v>0</v>
      </c>
      <c r="BG143" s="600">
        <f>MAX((AdjBaseCC!AG$7+AdjBaseCC!AG$9)*IniBaseCC!CK145-IniBaseCC!AB145,0)</f>
        <v>0</v>
      </c>
      <c r="BH143" s="600">
        <f>MAX((AdjBaseCC!AH$7+AdjBaseCC!AH$9)*IniBaseCC!CL145-IniBaseCC!AC145,0)</f>
        <v>0</v>
      </c>
      <c r="BI143" s="600">
        <f>MAX((AdjBaseCC!AI$7+AdjBaseCC!AI$9)*IniBaseCC!CM145-IniBaseCC!AD145,0)</f>
        <v>0</v>
      </c>
      <c r="BJ143" s="600">
        <f>MAX((AdjBaseCC!AJ$7+AdjBaseCC!AJ$9)*IniBaseCC!CN145-IniBaseCC!AE145,0)</f>
        <v>0</v>
      </c>
      <c r="BK143" s="600">
        <f>MAX((AdjBaseCC!AK$7+AdjBaseCC!AK$9)*IniBaseCC!CO145-IniBaseCC!AF145,0)</f>
        <v>0</v>
      </c>
      <c r="BL143" s="600">
        <f>MAX((AdjBaseCC!AL$7+AdjBaseCC!AL$9)*IniBaseCC!CP145-IniBaseCC!AG145,0)</f>
        <v>68547.304979112465</v>
      </c>
      <c r="BM143" s="600">
        <f>MAX((AdjBaseCC!AM$7+AdjBaseCC!AM$9)*IniBaseCC!CQ145-IniBaseCC!AH145,0)</f>
        <v>0</v>
      </c>
      <c r="BN143" s="603">
        <f>MAX((AdjBaseCC!AN$7+AdjBaseCC!AN$9)*IniBaseCC!CR145-IniBaseCC!AI145,0)</f>
        <v>0</v>
      </c>
      <c r="BO143" s="600">
        <f>MAX((AdjBaseCC!AO$7+AdjBaseCC!AO$9)*IniBaseCC!CS145-IniBaseCC!AJ145,0)</f>
        <v>0</v>
      </c>
      <c r="BP143" s="600">
        <f>MAX((AdjBaseCC!AP$7+AdjBaseCC!AP$9)*IniBaseCC!CT145-IniBaseCC!AK145,0)</f>
        <v>0</v>
      </c>
      <c r="BQ143" s="600">
        <f>MAX((AdjBaseCC!AQ$7+AdjBaseCC!AQ$9)*IniBaseCC!CU145-IniBaseCC!AL145,0)</f>
        <v>0</v>
      </c>
      <c r="BR143" s="603">
        <f>IFERROR(BF143/SUM(BF$5:BF$182)*BR$4/IniBaseCC!CK145,0)</f>
        <v>0</v>
      </c>
      <c r="BS143" s="600">
        <f>IFERROR(BG143/SUM(BG$5:BG$182)*BS$4/IniBaseCC!CL145,0)</f>
        <v>0</v>
      </c>
      <c r="BT143" s="600">
        <f>IFERROR(BH143/SUM(BH$5:BH$182)*BT$4/IniBaseCC!CM145,0)</f>
        <v>0</v>
      </c>
      <c r="BU143" s="600">
        <f>IFERROR(BI143/SUM(BI$5:BI$182)*BU$4/IniBaseCC!CN145,0)</f>
        <v>0</v>
      </c>
      <c r="BV143" s="600">
        <f>IFERROR(BJ143/SUM(BJ$5:BJ$182)*BV$4/IniBaseCC!CO145,0)</f>
        <v>0</v>
      </c>
      <c r="BW143" s="600">
        <f>IFERROR(BK143/SUM(BK$5:BK$182)*BW$4/IniBaseCC!CP145,0)</f>
        <v>0</v>
      </c>
      <c r="BX143" s="600">
        <f>IFERROR(BL143/SUM(BL$5:BL$182)*BX$4/IniBaseCC!CQ145,0)</f>
        <v>65.546266600466694</v>
      </c>
      <c r="BY143" s="603">
        <f>IFERROR(BM143/SUM(BM$5:BM$182)*BY$4/IniBaseCC!CR145,0)</f>
        <v>0</v>
      </c>
      <c r="BZ143" s="600">
        <f>IFERROR(BN143/SUM(BN$5:BN$182)*BZ$4/IniBaseCC!CS145,0)</f>
        <v>0</v>
      </c>
      <c r="CA143" s="600">
        <f>IFERROR(BO143/SUM(BO$5:BO$182)*CA$4/IniBaseCC!CT145,0)</f>
        <v>0</v>
      </c>
      <c r="CB143" s="600">
        <f>IFERROR(BP143/SUM(BP$5:BP$182)*CB$4/IniBaseCC!CU145,0)</f>
        <v>0</v>
      </c>
      <c r="CC143" s="603">
        <f>(IniBaseCC!CW145+AT143)*P143</f>
        <v>19398.650095310833</v>
      </c>
      <c r="CD143" s="600">
        <f>((IniBaseCC!CX145+AU143)-(BR143/Q143))*Q143</f>
        <v>31084.78871125892</v>
      </c>
      <c r="CE143" s="600">
        <f>((IniBaseCC!CY145+AV143)-(BS143/R143))*R143</f>
        <v>32107.464458020062</v>
      </c>
      <c r="CF143" s="600">
        <f>((IniBaseCC!CZ145+AW143)-(BT143/S143))*S143</f>
        <v>25165.163667385375</v>
      </c>
      <c r="CG143" s="600">
        <f>((IniBaseCC!DA145+AX143)-(BU143/T143))*T143</f>
        <v>29543.471668272086</v>
      </c>
      <c r="CH143" s="600">
        <f>((IniBaseCC!DB145+AY143)-(BV143/U143))*U143</f>
        <v>30691.598228320297</v>
      </c>
      <c r="CI143" s="600">
        <f>((IniBaseCC!DC145+AZ143)-(BW143/V143))*V143</f>
        <v>23453.382635368223</v>
      </c>
      <c r="CJ143" s="601">
        <f>((IniBaseCC!DD145+BA143)-(BX143/W143))*W143</f>
        <v>22336.53621477856</v>
      </c>
      <c r="CK143" s="600">
        <f>((IniBaseCC!DE145+BB143)-(BY143/Y143))*Y143</f>
        <v>29941.032473404473</v>
      </c>
      <c r="CL143" s="600">
        <f>((IniBaseCC!DF145+BC143)-(BZ143/Z143))*Z143</f>
        <v>30286.394868215168</v>
      </c>
      <c r="CM143" s="600">
        <f>((IniBaseCC!DG145+BD143)-(CA143/AA143))*AA143</f>
        <v>30717.289950601145</v>
      </c>
      <c r="CN143" s="601">
        <f>((IniBaseCC!DH145+BE143)-(CB143/AB143))*AB143</f>
        <v>31376.604702823173</v>
      </c>
      <c r="CO143" s="600">
        <f>CC143*IniBaseCC!CJ145</f>
        <v>678952.75333587918</v>
      </c>
      <c r="CP143" s="600">
        <f>IniBaseCC!CJ145*CD143</f>
        <v>1087967.6048940623</v>
      </c>
      <c r="CQ143" s="600">
        <f>IniBaseCC!CK145*CE143</f>
        <v>1252191.1138627825</v>
      </c>
      <c r="CR143" s="600">
        <f>IniBaseCC!CL145*CF143</f>
        <v>1132432.3650323418</v>
      </c>
      <c r="CS143" s="600">
        <f>IniBaseCC!CM145*CG143</f>
        <v>1181738.8667308835</v>
      </c>
      <c r="CT143" s="600">
        <f>IniBaseCC!CN145*CH143</f>
        <v>1258355.5273611322</v>
      </c>
      <c r="CU143" s="600">
        <f>IniBaseCC!CO145*CI143</f>
        <v>1407202.9581220935</v>
      </c>
      <c r="CV143" s="601">
        <f>IniBaseCC!CP145*CJ143</f>
        <v>1295519.1004571565</v>
      </c>
      <c r="CW143" s="600">
        <f>IniBaseCC!CQ145*CK143</f>
        <v>1526992.6561436281</v>
      </c>
      <c r="CX143" s="600">
        <f>IniBaseCC!CR145*CL143</f>
        <v>1573132.6494334026</v>
      </c>
      <c r="CY143" s="600">
        <f>IniBaseCC!CS145*CM143</f>
        <v>1624446.5229978766</v>
      </c>
      <c r="CZ143" s="600">
        <f>IniBaseCC!CT145*CN143</f>
        <v>1688866.9528687785</v>
      </c>
      <c r="DA143" s="603">
        <f t="shared" si="33"/>
        <v>19398.650095310833</v>
      </c>
      <c r="DB143" s="600">
        <f t="shared" si="34"/>
        <v>31084.78871125892</v>
      </c>
      <c r="DC143" s="600">
        <f>IF(IniBaseCC!EI145&gt;IniBaseCC!EJ145,MIN((AdjBaseCC!DB143-(AdjBaseCC!$DG$1*(IniBaseCC!EI145-IniBaseCC!EJ145))),AdjBaseCC!CE143),MAX((AdjBaseCC!DB143-(AdjBaseCC!$DG$1*(IniBaseCC!EI145-IniBaseCC!EJ145))),AdjBaseCC!CE143))</f>
        <v>30992.470249720456</v>
      </c>
      <c r="DD143" s="600">
        <f>IF(IniBaseCC!EJ145&gt;IniBaseCC!EK145,MIN((AdjBaseCC!DC143-(AdjBaseCC!$DG$1*(IniBaseCC!EJ145-IniBaseCC!EK145))),AdjBaseCC!CF143),MAX((AdjBaseCC!DC143-(AdjBaseCC!$DG$1*(IniBaseCC!EJ145-IniBaseCC!EK145))),AdjBaseCC!CF143))</f>
        <v>25165.163667385375</v>
      </c>
      <c r="DE143" s="600">
        <f>IF(IniBaseCC!EK145&gt;IniBaseCC!EL145,MIN((AdjBaseCC!DD143-(AdjBaseCC!$DG$1*(IniBaseCC!EK145-IniBaseCC!EL145))),AdjBaseCC!CG143),MAX((AdjBaseCC!DD143-(AdjBaseCC!$DG$1*(IniBaseCC!EK145-IniBaseCC!EL145))),AdjBaseCC!CG143))</f>
        <v>29543.471668272086</v>
      </c>
      <c r="DF143" s="600">
        <f>IF(IniBaseCC!EL145&gt;IniBaseCC!EM145,MIN((AdjBaseCC!DE143-(AdjBaseCC!$DG$1*(IniBaseCC!EL145-IniBaseCC!EM145))),AdjBaseCC!CH143),MAX((AdjBaseCC!DE143-(AdjBaseCC!$DG$1*(IniBaseCC!EL145-IniBaseCC!EM145))),AdjBaseCC!CH143))</f>
        <v>30691.598228320297</v>
      </c>
      <c r="DG143" s="600">
        <f>IF(IniBaseCC!EM145&gt;IniBaseCC!EN145,MIN((AdjBaseCC!DF143-(AdjBaseCC!$DG$1*(IniBaseCC!EM145-IniBaseCC!EN145))),AdjBaseCC!CI143),MAX((AdjBaseCC!DF143-(AdjBaseCC!$DG$1*(IniBaseCC!EM145-IniBaseCC!EN145))),AdjBaseCC!CI143))</f>
        <v>23453.382635368223</v>
      </c>
      <c r="DH143" s="600">
        <f>IF(IniBaseCC!EN145&gt;IniBaseCC!EO145,MIN((AdjBaseCC!DG143-(AdjBaseCC!$DG$1*(IniBaseCC!EN145-IniBaseCC!EO145))),AdjBaseCC!CJ143),MAX((AdjBaseCC!DG143-(AdjBaseCC!$DG$1*(IniBaseCC!EN145-IniBaseCC!EO145))),AdjBaseCC!CJ143))</f>
        <v>22336.53621477856</v>
      </c>
      <c r="DI143" s="603">
        <f>IF(IniBaseCC!EO145&gt;IniBaseCC!EP145,MIN((AdjBaseCC!DH143-(AdjBaseCC!$DG$1*(IniBaseCC!EO145-IniBaseCC!EP145))),AdjBaseCC!CK143),MAX((AdjBaseCC!DH143-(AdjBaseCC!$DG$1*(IniBaseCC!EO145-IniBaseCC!EP145))),AdjBaseCC!CK143))</f>
        <v>29941.032473404473</v>
      </c>
      <c r="DJ143" s="600">
        <f>IF(IniBaseCC!EP145&gt;IniBaseCC!EQ145,MIN((AdjBaseCC!DI143-(AdjBaseCC!$DG$1*(IniBaseCC!EP145-IniBaseCC!EQ145))),AdjBaseCC!CL143),MAX((AdjBaseCC!DI143-(AdjBaseCC!$DG$1*(IniBaseCC!EP145-IniBaseCC!EQ145))),AdjBaseCC!CL143))</f>
        <v>30286.394868215168</v>
      </c>
      <c r="DK143" s="600">
        <f>IF(IniBaseCC!EQ145&gt;IniBaseCC!ER145,MIN((AdjBaseCC!DJ143-(AdjBaseCC!$DG$1*(IniBaseCC!EQ145-IniBaseCC!ER145))),AdjBaseCC!CM143),MAX((AdjBaseCC!DJ143-(AdjBaseCC!$DG$1*(IniBaseCC!EQ145-IniBaseCC!ER145))),AdjBaseCC!CM143))</f>
        <v>30717.289950601145</v>
      </c>
      <c r="DL143" s="600">
        <f>IF(IniBaseCC!ER145&gt;IniBaseCC!ES145,MIN((AdjBaseCC!DK143-(AdjBaseCC!$DG$1*(IniBaseCC!ER145-IniBaseCC!ES145))),AdjBaseCC!CN143),MAX((AdjBaseCC!DK143-(AdjBaseCC!$DG$1*(IniBaseCC!ER145-IniBaseCC!ES145))),AdjBaseCC!CN143))</f>
        <v>31376.604702823173</v>
      </c>
      <c r="DM143" s="603">
        <f>DA143*IniBaseCC!CJ145</f>
        <v>678952.75333587918</v>
      </c>
      <c r="DN143" s="600">
        <f>DB143*IniBaseCC!CJ145</f>
        <v>1087967.6048940623</v>
      </c>
      <c r="DO143" s="600">
        <f>DC143*IniBaseCC!CK145</f>
        <v>1208706.3397390977</v>
      </c>
      <c r="DP143" s="600">
        <f>DD143*IniBaseCC!CL145</f>
        <v>1132432.3650323418</v>
      </c>
      <c r="DQ143" s="600">
        <f>DE143*IniBaseCC!CM145</f>
        <v>1181738.8667308835</v>
      </c>
      <c r="DR143" s="600">
        <f>DF143*IniBaseCC!CN145</f>
        <v>1258355.5273611322</v>
      </c>
      <c r="DS143" s="600">
        <f>DG143*IniBaseCC!CO145</f>
        <v>1407202.9581220935</v>
      </c>
      <c r="DT143" s="600">
        <f>DH143*IniBaseCC!CP145</f>
        <v>1295519.1004571565</v>
      </c>
      <c r="DU143" s="603">
        <f>DI143*IniBaseCC!CQ145</f>
        <v>1526992.6561436281</v>
      </c>
      <c r="DV143" s="600">
        <f>DJ143*IniBaseCC!CR145</f>
        <v>1573132.6494334026</v>
      </c>
      <c r="DW143" s="600">
        <f>DK143*IniBaseCC!CS145</f>
        <v>1624446.5229978766</v>
      </c>
      <c r="DX143" s="601">
        <f>DL143*IniBaseCC!CT145</f>
        <v>1688866.9528687785</v>
      </c>
      <c r="DZ143" s="112" t="s">
        <v>138</v>
      </c>
      <c r="EA143" s="89">
        <f t="shared" si="35"/>
        <v>0.807566773752875</v>
      </c>
      <c r="EB143" s="7">
        <f>IFERROR(AdjBaseCC!CO143/IniBaseCC!AA145,"")</f>
        <v>0.49536394151517438</v>
      </c>
      <c r="EC143" s="7">
        <f>IFERROR(AdjBaseCC!CP143/IniBaseCC!AB145,"")</f>
        <v>0.73548595902927993</v>
      </c>
      <c r="ED143" s="7">
        <f>IFERROR(AdjBaseCC!CQ143/IniBaseCC!AC145,"")</f>
        <v>0.9338187011630551</v>
      </c>
      <c r="EE143" s="7">
        <f>IFERROR(AdjBaseCC!CR143/IniBaseCC!AD145,"")</f>
        <v>0.8110625984576656</v>
      </c>
      <c r="EF143" s="7">
        <f>IFERROR(AdjBaseCC!CS143/IniBaseCC!AE145,"")</f>
        <v>0.79651804709586382</v>
      </c>
      <c r="EG143" s="7">
        <f>IFERROR(AdjBaseCC!CT143/IniBaseCC!AF145,"")</f>
        <v>0.7609485630185111</v>
      </c>
      <c r="EH143" s="10">
        <f t="shared" si="36"/>
        <v>0.85494222213361903</v>
      </c>
      <c r="EI143" s="7">
        <f>IFERROR(CU143/IniBaseCC!AG145,"")</f>
        <v>0.92303022348415198</v>
      </c>
      <c r="EJ143" s="7">
        <f>IFERROR(CW143/IniBaseCC!AI145,"")</f>
        <v>0.83339011078691272</v>
      </c>
      <c r="EK143" s="7">
        <f>IFERROR(CX143/IniBaseCC!AJ145,"")</f>
        <v>0.83402851054476279</v>
      </c>
      <c r="EL143" s="7">
        <f>IFERROR(CY143/IniBaseCC!AK145,"")</f>
        <v>0.83729822971376944</v>
      </c>
      <c r="EM143" s="19">
        <f>IFERROR(CZ143/IniBaseCC!AL145,"")</f>
        <v>0.84696403613849824</v>
      </c>
      <c r="EO143" s="107"/>
      <c r="EP143" s="107"/>
      <c r="EQ143" s="107"/>
      <c r="ER143" s="107"/>
      <c r="ES143" s="107"/>
    </row>
    <row r="144" spans="1:164" x14ac:dyDescent="0.25">
      <c r="A144" s="107">
        <v>148</v>
      </c>
      <c r="B144" s="112" t="s">
        <v>139</v>
      </c>
      <c r="C144" s="157">
        <v>260.82728379999998</v>
      </c>
      <c r="D144" s="158">
        <v>241.20981879999999</v>
      </c>
      <c r="E144" s="158">
        <v>250.34245619999999</v>
      </c>
      <c r="F144" s="158">
        <v>233.3768848</v>
      </c>
      <c r="G144" s="158">
        <v>240.1695101</v>
      </c>
      <c r="H144" s="158">
        <v>240.52464599999999</v>
      </c>
      <c r="I144" s="158">
        <v>231.73393849999999</v>
      </c>
      <c r="J144" s="158">
        <v>231.67023831954708</v>
      </c>
      <c r="K144" s="158">
        <v>232.99829243601511</v>
      </c>
      <c r="L144" s="157">
        <f t="shared" si="32"/>
        <v>226.15000923695425</v>
      </c>
      <c r="M144" s="158">
        <f t="shared" si="32"/>
        <v>223.31660955199914</v>
      </c>
      <c r="N144" s="159">
        <f t="shared" si="32"/>
        <v>220.48320986704402</v>
      </c>
      <c r="O144" s="158"/>
      <c r="P144" s="564">
        <f>INDEX(EquitySolution!$V$13:$BT$173,ROW(140:140),(1+EquitySolution!$CB$12))</f>
        <v>0.83732495544856156</v>
      </c>
      <c r="Q144" s="69">
        <f>INDEX(EquitySolution!$V$13:$BT$173,ROW(140:140),(1+EquitySolution!$CB$12))</f>
        <v>0.83732495544856156</v>
      </c>
      <c r="R144" s="69">
        <f>INDEX(EquitySolution!$V$13:$BT$173,ROW(140:140),(1+EquitySolution!$CB$12)+2)</f>
        <v>0.86946861194186897</v>
      </c>
      <c r="S144" s="69">
        <f>INDEX(EquitySolution!$V$13:$BT$173,ROW(140:140),(1+EquitySolution!$CB$12)+3)</f>
        <v>0.87928620042159</v>
      </c>
      <c r="T144" s="69">
        <f>INDEX(EquitySolution!$V$13:$BT$173,ROW(140:140),(1+EquitySolution!$CB$12)+4)</f>
        <v>0.87471575894366671</v>
      </c>
      <c r="U144" s="69">
        <f>INDEX(EquitySolution!$V$13:$BT$173,ROW(140:140),(1+EquitySolution!$CB$12)+5)</f>
        <v>0.88320620346993572</v>
      </c>
      <c r="V144" s="2">
        <f>INDEX(EquitySolution!$V$13:$BT$173,ROW(140:140),(1+EquitySolution!$CB$12)+6)</f>
        <v>0.87980682440172575</v>
      </c>
      <c r="W144" s="2">
        <f>INDEX(EquitySolution!$V$13:$BT$173,ROW(140:140),(1+EquitySolution!$CB$12)+6)</f>
        <v>0.87980682440172575</v>
      </c>
      <c r="X144" s="2">
        <f>INDEX(EquitySolution!$V$13:$BT$173,ROW(140:140),(1+EquitySolution!$CB$12)+6)</f>
        <v>0.87980682440172575</v>
      </c>
      <c r="Y144" s="350">
        <f>INDEX(EquitySolution!$V$13:$BT$173,ROW(140:140),(1+EquitySolution!$CB$12)+7)</f>
        <v>0.87962909613150453</v>
      </c>
      <c r="Z144" s="2">
        <f>INDEX(EquitySolution!$V$13:$BT$173,ROW(140:140),(1+EquitySolution!$CB$12)+8)</f>
        <v>0.88402841830083667</v>
      </c>
      <c r="AA144" s="2">
        <f>INDEX(EquitySolution!$V$13:$BT$173,ROW(140:140),(1+EquitySolution!$CB$12)+9)</f>
        <v>0.88565676993798836</v>
      </c>
      <c r="AB144" s="3">
        <f>INDEX(EquitySolution!$V$13:$BT$173,ROW(140:140),(1+EquitySolution!$CB$12)+10)</f>
        <v>0.88339567056118162</v>
      </c>
      <c r="AS144" s="112" t="s">
        <v>139</v>
      </c>
      <c r="AT144" s="600">
        <v>0</v>
      </c>
      <c r="AU144" s="600">
        <f>MAX(-(AdjBaseCC!$BU$1),(IniBaseCC!DW146-AF$9+IniBaseCC!DK146-AdjBaseCC!AF$7))</f>
        <v>844.0925597228138</v>
      </c>
      <c r="AV144" s="600">
        <f>MAX(-(AdjBaseCC!$BU$1),(IniBaseCC!DX146-AG$9+IniBaseCC!DL146-AdjBaseCC!AG$7))</f>
        <v>5.7033558939579052</v>
      </c>
      <c r="AW144" s="600">
        <f>MAX(-(AdjBaseCC!$BU$1),(IniBaseCC!DY146-AH$9+IniBaseCC!DM146-AdjBaseCC!AH$7))</f>
        <v>2605.2123423141638</v>
      </c>
      <c r="AX144" s="600">
        <f>MAX(-(AdjBaseCC!$BU$1),(IniBaseCC!DZ146-AI$9+IniBaseCC!DN146-AdjBaseCC!AI$7))</f>
        <v>2583.3647272208677</v>
      </c>
      <c r="AY144" s="600">
        <f>MAX(-(AdjBaseCC!$BU$1),(IniBaseCC!EA146-AJ$9+IniBaseCC!DO146-AdjBaseCC!AJ$7))</f>
        <v>4586.9268565574748</v>
      </c>
      <c r="AZ144" s="600">
        <f>MAX(-(AdjBaseCC!$BU$1),(IniBaseCC!EB146-AK$9+IniBaseCC!DP146-AdjBaseCC!AK$7))</f>
        <v>6144.6659760425082</v>
      </c>
      <c r="BA144" s="601">
        <f>MAX(-(AdjBaseCC!$BU$1),(IniBaseCC!EC146-AL$9+IniBaseCC!DQ146-AdjBaseCC!AL$7))</f>
        <v>5287.7368664929645</v>
      </c>
      <c r="BB144" s="600">
        <f>MAX(-(AdjBaseCC!$BU$1),(IniBaseCC!ED146-AM$9+IniBaseCC!DR146-AdjBaseCC!AM$7))</f>
        <v>5671.1286539346402</v>
      </c>
      <c r="BC144" s="600">
        <f>MAX(-(AdjBaseCC!$BU$1),(IniBaseCC!EE146-AN$9+IniBaseCC!DS146-AdjBaseCC!AN$7))</f>
        <v>5735.0192274152114</v>
      </c>
      <c r="BD144" s="600">
        <f>MAX(-(AdjBaseCC!$BU$1),(IniBaseCC!EF146-AO$9+IniBaseCC!DT146-AdjBaseCC!AO$7))</f>
        <v>5796.6339419591513</v>
      </c>
      <c r="BE144" s="601">
        <f>MAX(-(AdjBaseCC!$BU$1),(IniBaseCC!EG146-AP$9+IniBaseCC!DU146-AdjBaseCC!AP$7))</f>
        <v>5856.0922728810383</v>
      </c>
      <c r="BF144" s="600">
        <f>MAX((AdjBaseCC!AF$7+AdjBaseCC!AF$9)*IniBaseCC!CJ146-IniBaseCC!AA146,0)</f>
        <v>0</v>
      </c>
      <c r="BG144" s="600">
        <f>MAX((AdjBaseCC!AG$7+AdjBaseCC!AG$9)*IniBaseCC!CK146-IniBaseCC!AB146,0)</f>
        <v>0</v>
      </c>
      <c r="BH144" s="600">
        <f>MAX((AdjBaseCC!AH$7+AdjBaseCC!AH$9)*IniBaseCC!CL146-IniBaseCC!AC146,0)</f>
        <v>0</v>
      </c>
      <c r="BI144" s="600">
        <f>MAX((AdjBaseCC!AI$7+AdjBaseCC!AI$9)*IniBaseCC!CM146-IniBaseCC!AD146,0)</f>
        <v>0</v>
      </c>
      <c r="BJ144" s="600">
        <f>MAX((AdjBaseCC!AJ$7+AdjBaseCC!AJ$9)*IniBaseCC!CN146-IniBaseCC!AE146,0)</f>
        <v>0</v>
      </c>
      <c r="BK144" s="600">
        <f>MAX((AdjBaseCC!AK$7+AdjBaseCC!AK$9)*IniBaseCC!CO146-IniBaseCC!AF146,0)</f>
        <v>0</v>
      </c>
      <c r="BL144" s="600">
        <f>MAX((AdjBaseCC!AL$7+AdjBaseCC!AL$9)*IniBaseCC!CP146-IniBaseCC!AG146,0)</f>
        <v>0</v>
      </c>
      <c r="BM144" s="600">
        <f>MAX((AdjBaseCC!AM$7+AdjBaseCC!AM$9)*IniBaseCC!CQ146-IniBaseCC!AH146,0)</f>
        <v>0</v>
      </c>
      <c r="BN144" s="603">
        <f>MAX((AdjBaseCC!AN$7+AdjBaseCC!AN$9)*IniBaseCC!CR146-IniBaseCC!AI146,0)</f>
        <v>0</v>
      </c>
      <c r="BO144" s="600">
        <f>MAX((AdjBaseCC!AO$7+AdjBaseCC!AO$9)*IniBaseCC!CS146-IniBaseCC!AJ146,0)</f>
        <v>0</v>
      </c>
      <c r="BP144" s="600">
        <f>MAX((AdjBaseCC!AP$7+AdjBaseCC!AP$9)*IniBaseCC!CT146-IniBaseCC!AK146,0)</f>
        <v>0</v>
      </c>
      <c r="BQ144" s="600">
        <f>MAX((AdjBaseCC!AQ$7+AdjBaseCC!AQ$9)*IniBaseCC!CU146-IniBaseCC!AL146,0)</f>
        <v>0</v>
      </c>
      <c r="BR144" s="603">
        <f>IFERROR(BF144/SUM(BF$5:BF$182)*BR$4/IniBaseCC!CK146,0)</f>
        <v>0</v>
      </c>
      <c r="BS144" s="600">
        <f>IFERROR(BG144/SUM(BG$5:BG$182)*BS$4/IniBaseCC!CL146,0)</f>
        <v>0</v>
      </c>
      <c r="BT144" s="600">
        <f>IFERROR(BH144/SUM(BH$5:BH$182)*BT$4/IniBaseCC!CM146,0)</f>
        <v>0</v>
      </c>
      <c r="BU144" s="600">
        <f>IFERROR(BI144/SUM(BI$5:BI$182)*BU$4/IniBaseCC!CN146,0)</f>
        <v>0</v>
      </c>
      <c r="BV144" s="600">
        <f>IFERROR(BJ144/SUM(BJ$5:BJ$182)*BV$4/IniBaseCC!CO146,0)</f>
        <v>0</v>
      </c>
      <c r="BW144" s="600">
        <f>IFERROR(BK144/SUM(BK$5:BK$182)*BW$4/IniBaseCC!CP146,0)</f>
        <v>0</v>
      </c>
      <c r="BX144" s="600">
        <f>IFERROR(BL144/SUM(BL$5:BL$182)*BX$4/IniBaseCC!CQ146,0)</f>
        <v>0</v>
      </c>
      <c r="BY144" s="603">
        <f>IFERROR(BM144/SUM(BM$5:BM$182)*BY$4/IniBaseCC!CR146,0)</f>
        <v>0</v>
      </c>
      <c r="BZ144" s="600">
        <f>IFERROR(BN144/SUM(BN$5:BN$182)*BZ$4/IniBaseCC!CS146,0)</f>
        <v>0</v>
      </c>
      <c r="CA144" s="600">
        <f>IFERROR(BO144/SUM(BO$5:BO$182)*CA$4/IniBaseCC!CT146,0)</f>
        <v>0</v>
      </c>
      <c r="CB144" s="600">
        <f>IFERROR(BP144/SUM(BP$5:BP$182)*CB$4/IniBaseCC!CU146,0)</f>
        <v>0</v>
      </c>
      <c r="CC144" s="603">
        <f>(IniBaseCC!CW146+AT144)*P144</f>
        <v>20047.766643252438</v>
      </c>
      <c r="CD144" s="600">
        <f>((IniBaseCC!CX146+AU144)-(BR144/Q144))*Q144</f>
        <v>20754.546408216807</v>
      </c>
      <c r="CE144" s="600">
        <f>((IniBaseCC!CY146+AV144)-(BS144/R144))*R144</f>
        <v>21770.176653001901</v>
      </c>
      <c r="CF144" s="600">
        <f>((IniBaseCC!CZ146+AW144)-(BT144/S144))*S144</f>
        <v>24401.508906694806</v>
      </c>
      <c r="CG144" s="600">
        <f>((IniBaseCC!DA146+AX144)-(BU144/T144))*T144</f>
        <v>24330.907448082507</v>
      </c>
      <c r="CH144" s="600">
        <f>((IniBaseCC!DB146+AY144)-(BV144/U144))*U144</f>
        <v>27057.065293529591</v>
      </c>
      <c r="CI144" s="600">
        <f>((IniBaseCC!DC146+AZ144)-(BW144/V144))*V144</f>
        <v>28702.838606214806</v>
      </c>
      <c r="CJ144" s="601">
        <f>((IniBaseCC!DD146+BA144)-(BX144/W144))*W144</f>
        <v>28346.740112627824</v>
      </c>
      <c r="CK144" s="600">
        <f>((IniBaseCC!DE146+BB144)-(BY144/Y144))*Y144</f>
        <v>28871.291043389559</v>
      </c>
      <c r="CL144" s="600">
        <f>((IniBaseCC!DF146+BC144)-(BZ144/Z144))*Z144</f>
        <v>29402.213388877492</v>
      </c>
      <c r="CM144" s="600">
        <f>((IniBaseCC!DG146+BD144)-(CA144/AA144))*AA144</f>
        <v>29829.816623971434</v>
      </c>
      <c r="CN144" s="601">
        <f>((IniBaseCC!DH146+BE144)-(CB144/AB144))*AB144</f>
        <v>30113.115985269917</v>
      </c>
      <c r="CO144" s="600">
        <f>CC144*IniBaseCC!CJ146</f>
        <v>16058261.081245203</v>
      </c>
      <c r="CP144" s="600">
        <f>IniBaseCC!CJ146*CD144</f>
        <v>16624391.672981663</v>
      </c>
      <c r="CQ144" s="600">
        <f>IniBaseCC!CK146*CE144</f>
        <v>17329060.615789514</v>
      </c>
      <c r="CR144" s="600">
        <f>IniBaseCC!CL146*CF144</f>
        <v>19448002.598635759</v>
      </c>
      <c r="CS144" s="600">
        <f>IniBaseCC!CM146*CG144</f>
        <v>18588813.290335037</v>
      </c>
      <c r="CT144" s="600">
        <f>IniBaseCC!CN146*CH144</f>
        <v>19399915.815460715</v>
      </c>
      <c r="CU144" s="600">
        <f>IniBaseCC!CO146*CI144</f>
        <v>19747552.961075787</v>
      </c>
      <c r="CV144" s="601">
        <f>IniBaseCC!CP146*CJ144</f>
        <v>20324612.660754148</v>
      </c>
      <c r="CW144" s="600">
        <f>IniBaseCC!CQ146*CK144</f>
        <v>21076042.461674377</v>
      </c>
      <c r="CX144" s="600">
        <f>IniBaseCC!CR146*CL144</f>
        <v>21860015.904382572</v>
      </c>
      <c r="CY144" s="600">
        <f>IniBaseCC!CS146*CM144</f>
        <v>22580096.275288295</v>
      </c>
      <c r="CZ144" s="600">
        <f>IniBaseCC!CT146*CN144</f>
        <v>23200528.190144062</v>
      </c>
      <c r="DA144" s="603">
        <f t="shared" si="33"/>
        <v>20047.766643252438</v>
      </c>
      <c r="DB144" s="600">
        <f t="shared" si="34"/>
        <v>20754.546408216807</v>
      </c>
      <c r="DC144" s="600">
        <f>IF(IniBaseCC!EI146&gt;IniBaseCC!EJ146,MIN((AdjBaseCC!DB144-(AdjBaseCC!$DG$1*(IniBaseCC!EI146-IniBaseCC!EJ146))),AdjBaseCC!CE144),MAX((AdjBaseCC!DB144-(AdjBaseCC!$DG$1*(IniBaseCC!EI146-IniBaseCC!EJ146))),AdjBaseCC!CE144))</f>
        <v>21770.176653001901</v>
      </c>
      <c r="DD144" s="600">
        <f>IF(IniBaseCC!EJ146&gt;IniBaseCC!EK146,MIN((AdjBaseCC!DC144-(AdjBaseCC!$DG$1*(IniBaseCC!EJ146-IniBaseCC!EK146))),AdjBaseCC!CF144),MAX((AdjBaseCC!DC144-(AdjBaseCC!$DG$1*(IniBaseCC!EJ146-IniBaseCC!EK146))),AdjBaseCC!CF144))</f>
        <v>24401.508906694806</v>
      </c>
      <c r="DE144" s="600">
        <f>IF(IniBaseCC!EK146&gt;IniBaseCC!EL146,MIN((AdjBaseCC!DD144-(AdjBaseCC!$DG$1*(IniBaseCC!EK146-IniBaseCC!EL146))),AdjBaseCC!CG144),MAX((AdjBaseCC!DD144-(AdjBaseCC!$DG$1*(IniBaseCC!EK146-IniBaseCC!EL146))),AdjBaseCC!CG144))</f>
        <v>24330.907448082507</v>
      </c>
      <c r="DF144" s="600">
        <f>IF(IniBaseCC!EL146&gt;IniBaseCC!EM146,MIN((AdjBaseCC!DE144-(AdjBaseCC!$DG$1*(IniBaseCC!EL146-IniBaseCC!EM146))),AdjBaseCC!CH144),MAX((AdjBaseCC!DE144-(AdjBaseCC!$DG$1*(IniBaseCC!EL146-IniBaseCC!EM146))),AdjBaseCC!CH144))</f>
        <v>27057.065293529591</v>
      </c>
      <c r="DG144" s="600">
        <f>IF(IniBaseCC!EM146&gt;IniBaseCC!EN146,MIN((AdjBaseCC!DF144-(AdjBaseCC!$DG$1*(IniBaseCC!EM146-IniBaseCC!EN146))),AdjBaseCC!CI144),MAX((AdjBaseCC!DF144-(AdjBaseCC!$DG$1*(IniBaseCC!EM146-IniBaseCC!EN146))),AdjBaseCC!CI144))</f>
        <v>28702.838606214806</v>
      </c>
      <c r="DH144" s="600">
        <f>IF(IniBaseCC!EN146&gt;IniBaseCC!EO146,MIN((AdjBaseCC!DG144-(AdjBaseCC!$DG$1*(IniBaseCC!EN146-IniBaseCC!EO146))),AdjBaseCC!CJ144),MAX((AdjBaseCC!DG144-(AdjBaseCC!$DG$1*(IniBaseCC!EN146-IniBaseCC!EO146))),AdjBaseCC!CJ144))</f>
        <v>28346.740112627824</v>
      </c>
      <c r="DI144" s="603">
        <f>IF(IniBaseCC!EO146&gt;IniBaseCC!EP146,MIN((AdjBaseCC!DH144-(AdjBaseCC!$DG$1*(IniBaseCC!EO146-IniBaseCC!EP146))),AdjBaseCC!CK144),MAX((AdjBaseCC!DH144-(AdjBaseCC!$DG$1*(IniBaseCC!EO146-IniBaseCC!EP146))),AdjBaseCC!CK144))</f>
        <v>28871.291043389559</v>
      </c>
      <c r="DJ144" s="600">
        <f>IF(IniBaseCC!EP146&gt;IniBaseCC!EQ146,MIN((AdjBaseCC!DI144-(AdjBaseCC!$DG$1*(IniBaseCC!EP146-IniBaseCC!EQ146))),AdjBaseCC!CL144),MAX((AdjBaseCC!DI144-(AdjBaseCC!$DG$1*(IniBaseCC!EP146-IniBaseCC!EQ146))),AdjBaseCC!CL144))</f>
        <v>29402.213388877492</v>
      </c>
      <c r="DK144" s="600">
        <f>IF(IniBaseCC!EQ146&gt;IniBaseCC!ER146,MIN((AdjBaseCC!DJ144-(AdjBaseCC!$DG$1*(IniBaseCC!EQ146-IniBaseCC!ER146))),AdjBaseCC!CM144),MAX((AdjBaseCC!DJ144-(AdjBaseCC!$DG$1*(IniBaseCC!EQ146-IniBaseCC!ER146))),AdjBaseCC!CM144))</f>
        <v>29829.816623971434</v>
      </c>
      <c r="DL144" s="600">
        <f>IF(IniBaseCC!ER146&gt;IniBaseCC!ES146,MIN((AdjBaseCC!DK144-(AdjBaseCC!$DG$1*(IniBaseCC!ER146-IniBaseCC!ES146))),AdjBaseCC!CN144),MAX((AdjBaseCC!DK144-(AdjBaseCC!$DG$1*(IniBaseCC!ER146-IniBaseCC!ES146))),AdjBaseCC!CN144))</f>
        <v>30113.115985269917</v>
      </c>
      <c r="DM144" s="603">
        <f>DA144*IniBaseCC!CJ146</f>
        <v>16058261.081245203</v>
      </c>
      <c r="DN144" s="600">
        <f>DB144*IniBaseCC!CJ146</f>
        <v>16624391.672981663</v>
      </c>
      <c r="DO144" s="600">
        <f>DC144*IniBaseCC!CK146</f>
        <v>17329060.615789514</v>
      </c>
      <c r="DP144" s="600">
        <f>DD144*IniBaseCC!CL146</f>
        <v>19448002.598635759</v>
      </c>
      <c r="DQ144" s="600">
        <f>DE144*IniBaseCC!CM146</f>
        <v>18588813.290335037</v>
      </c>
      <c r="DR144" s="600">
        <f>DF144*IniBaseCC!CN146</f>
        <v>19399915.815460715</v>
      </c>
      <c r="DS144" s="600">
        <f>DG144*IniBaseCC!CO146</f>
        <v>19747552.961075787</v>
      </c>
      <c r="DT144" s="600">
        <f>DH144*IniBaseCC!CP146</f>
        <v>20324612.660754148</v>
      </c>
      <c r="DU144" s="603">
        <f>DI144*IniBaseCC!CQ146</f>
        <v>21076042.461674377</v>
      </c>
      <c r="DV144" s="600">
        <f>DJ144*IniBaseCC!CR146</f>
        <v>21860015.904382572</v>
      </c>
      <c r="DW144" s="600">
        <f>DK144*IniBaseCC!CS146</f>
        <v>22580096.275288295</v>
      </c>
      <c r="DX144" s="601">
        <f>DL144*IniBaseCC!CT146</f>
        <v>23200528.190144062</v>
      </c>
      <c r="DZ144" s="112" t="s">
        <v>139</v>
      </c>
      <c r="EA144" s="89">
        <f t="shared" si="35"/>
        <v>0.82742607915111088</v>
      </c>
      <c r="EB144" s="7">
        <f>IFERROR(AdjBaseCC!CO144/IniBaseCC!AA146,"")</f>
        <v>0.78369860593642304</v>
      </c>
      <c r="EC144" s="7">
        <f>IFERROR(AdjBaseCC!CP144/IniBaseCC!AB146,"")</f>
        <v>0.80792162844186788</v>
      </c>
      <c r="ED144" s="7">
        <f>IFERROR(AdjBaseCC!CQ144/IniBaseCC!AC146,"")</f>
        <v>0.76148883821349844</v>
      </c>
      <c r="EE144" s="7">
        <f>IFERROR(AdjBaseCC!CR144/IniBaseCC!AD146,"")</f>
        <v>0.89156447533380301</v>
      </c>
      <c r="EF144" s="7">
        <f>IFERROR(AdjBaseCC!CS144/IniBaseCC!AE146,"")</f>
        <v>0.82752304982834979</v>
      </c>
      <c r="EG144" s="7">
        <f>IFERROR(AdjBaseCC!CT144/IniBaseCC!AF146,"")</f>
        <v>0.84863240393803518</v>
      </c>
      <c r="EH144" s="10">
        <f t="shared" si="36"/>
        <v>0.84655582092966419</v>
      </c>
      <c r="EI144" s="7">
        <f>IFERROR(CU144/IniBaseCC!AG146,"")</f>
        <v>0.84084920543426156</v>
      </c>
      <c r="EJ144" s="7">
        <f>IFERROR(CW144/IniBaseCC!AI146,"")</f>
        <v>0.841706276875269</v>
      </c>
      <c r="EK144" s="7">
        <f>IFERROR(CX144/IniBaseCC!AJ146,"")</f>
        <v>0.84790870406849983</v>
      </c>
      <c r="EL144" s="7">
        <f>IFERROR(CY144/IniBaseCC!AK146,"")</f>
        <v>0.85135534462248363</v>
      </c>
      <c r="EM144" s="19">
        <f>IFERROR(CZ144/IniBaseCC!AL146,"")</f>
        <v>0.85095957364780694</v>
      </c>
      <c r="EO144" s="107"/>
      <c r="EP144" s="107"/>
      <c r="EQ144" s="107"/>
      <c r="ER144" s="107"/>
      <c r="ES144" s="107"/>
    </row>
    <row r="145" spans="1:149" x14ac:dyDescent="0.25">
      <c r="A145" s="107" t="s">
        <v>502</v>
      </c>
      <c r="B145" s="112" t="s">
        <v>140</v>
      </c>
      <c r="C145" s="157">
        <v>178.5520674</v>
      </c>
      <c r="D145" s="158">
        <v>180.21262970000001</v>
      </c>
      <c r="E145" s="158">
        <v>179.86622879999999</v>
      </c>
      <c r="F145" s="158">
        <v>161.4396103</v>
      </c>
      <c r="G145" s="158">
        <v>169.21395279999999</v>
      </c>
      <c r="H145" s="158">
        <v>145.03632200000001</v>
      </c>
      <c r="I145" s="158">
        <v>159.42457160000001</v>
      </c>
      <c r="J145" s="158">
        <v>158.60610497706691</v>
      </c>
      <c r="K145" s="158">
        <v>157.44002624171924</v>
      </c>
      <c r="L145" s="157">
        <f t="shared" si="32"/>
        <v>148.31952863248262</v>
      </c>
      <c r="M145" s="158">
        <f t="shared" si="32"/>
        <v>144.87695627411722</v>
      </c>
      <c r="N145" s="159">
        <f t="shared" si="32"/>
        <v>141.43438391575182</v>
      </c>
      <c r="O145" s="158"/>
      <c r="P145" s="564">
        <f>INDEX(EquitySolution!$V$13:$BT$173,ROW(141:141),(1+EquitySolution!$CB$12))</f>
        <v>0.9006435639395155</v>
      </c>
      <c r="Q145" s="69">
        <f>INDEX(EquitySolution!$V$13:$BT$173,ROW(141:141),(1+EquitySolution!$CB$12))</f>
        <v>0.9006435639395155</v>
      </c>
      <c r="R145" s="69">
        <f>INDEX(EquitySolution!$V$13:$BT$173,ROW(141:141),(1+EquitySolution!$CB$12)+2)</f>
        <v>0.91064336192588546</v>
      </c>
      <c r="S145" s="69">
        <f>INDEX(EquitySolution!$V$13:$BT$173,ROW(141:141),(1+EquitySolution!$CB$12)+3)</f>
        <v>0.90981233114253302</v>
      </c>
      <c r="T145" s="69">
        <f>INDEX(EquitySolution!$V$13:$BT$173,ROW(141:141),(1+EquitySolution!$CB$12)+4)</f>
        <v>0.90998568796948309</v>
      </c>
      <c r="U145" s="69">
        <f>INDEX(EquitySolution!$V$13:$BT$173,ROW(141:141),(1+EquitySolution!$CB$12)+5)</f>
        <v>0.91920731561127145</v>
      </c>
      <c r="V145" s="2">
        <f>INDEX(EquitySolution!$V$13:$BT$173,ROW(141:141),(1+EquitySolution!$CB$12)+6)</f>
        <v>0.91531663476308811</v>
      </c>
      <c r="W145" s="2">
        <f>INDEX(EquitySolution!$V$13:$BT$173,ROW(141:141),(1+EquitySolution!$CB$12)+6)</f>
        <v>0.91531663476308811</v>
      </c>
      <c r="X145" s="2">
        <f>INDEX(EquitySolution!$V$13:$BT$173,ROW(141:141),(1+EquitySolution!$CB$12)+6)</f>
        <v>0.91531663476308811</v>
      </c>
      <c r="Y145" s="350">
        <f>INDEX(EquitySolution!$V$13:$BT$173,ROW(141:141),(1+EquitySolution!$CB$12)+7)</f>
        <v>0.92741636475414602</v>
      </c>
      <c r="Z145" s="2">
        <f>INDEX(EquitySolution!$V$13:$BT$173,ROW(141:141),(1+EquitySolution!$CB$12)+8)</f>
        <v>0.92021574461712474</v>
      </c>
      <c r="AA145" s="2">
        <f>INDEX(EquitySolution!$V$13:$BT$173,ROW(141:141),(1+EquitySolution!$CB$12)+9)</f>
        <v>0.92597908612486857</v>
      </c>
      <c r="AB145" s="3">
        <f>INDEX(EquitySolution!$V$13:$BT$173,ROW(141:141),(1+EquitySolution!$CB$12)+10)</f>
        <v>0.92120891318640419</v>
      </c>
      <c r="AS145" s="112" t="s">
        <v>140</v>
      </c>
      <c r="AT145" s="600">
        <v>0</v>
      </c>
      <c r="AU145" s="600">
        <f>MAX(-(AdjBaseCC!$BU$1),(IniBaseCC!DW147-AF$9+IniBaseCC!DK147-AdjBaseCC!AF$7))</f>
        <v>-4000</v>
      </c>
      <c r="AV145" s="600">
        <f>MAX(-(AdjBaseCC!$BU$1),(IniBaseCC!DX147-AG$9+IniBaseCC!DL147-AdjBaseCC!AG$7))</f>
        <v>-4000</v>
      </c>
      <c r="AW145" s="600">
        <f>MAX(-(AdjBaseCC!$BU$1),(IniBaseCC!DY147-AH$9+IniBaseCC!DM147-AdjBaseCC!AH$7))</f>
        <v>-4000</v>
      </c>
      <c r="AX145" s="600">
        <f>MAX(-(AdjBaseCC!$BU$1),(IniBaseCC!DZ147-AI$9+IniBaseCC!DN147-AdjBaseCC!AI$7))</f>
        <v>-4000</v>
      </c>
      <c r="AY145" s="600">
        <f>MAX(-(AdjBaseCC!$BU$1),(IniBaseCC!EA147-AJ$9+IniBaseCC!DO147-AdjBaseCC!AJ$7))</f>
        <v>-4000</v>
      </c>
      <c r="AZ145" s="600">
        <f>MAX(-(AdjBaseCC!$BU$1),(IniBaseCC!EB147-AK$9+IniBaseCC!DP147-AdjBaseCC!AK$7))</f>
        <v>-4000</v>
      </c>
      <c r="BA145" s="601">
        <f>MAX(-(AdjBaseCC!$BU$1),(IniBaseCC!EC147-AL$9+IniBaseCC!DQ147-AdjBaseCC!AL$7))</f>
        <v>-4000</v>
      </c>
      <c r="BB145" s="600">
        <f>MAX(-(AdjBaseCC!$BU$1),(IniBaseCC!ED147-AM$9+IniBaseCC!DR147-AdjBaseCC!AM$7))</f>
        <v>-4000</v>
      </c>
      <c r="BC145" s="600">
        <f>MAX(-(AdjBaseCC!$BU$1),(IniBaseCC!EE147-AN$9+IniBaseCC!DS147-AdjBaseCC!AN$7))</f>
        <v>-4000</v>
      </c>
      <c r="BD145" s="600">
        <f>MAX(-(AdjBaseCC!$BU$1),(IniBaseCC!EF147-AO$9+IniBaseCC!DT147-AdjBaseCC!AO$7))</f>
        <v>-4000</v>
      </c>
      <c r="BE145" s="601">
        <f>MAX(-(AdjBaseCC!$BU$1),(IniBaseCC!EG147-AP$9+IniBaseCC!DU147-AdjBaseCC!AP$7))</f>
        <v>-4000</v>
      </c>
      <c r="BF145" s="600">
        <f>MAX((AdjBaseCC!AF$7+AdjBaseCC!AF$9)*IniBaseCC!CJ147-IniBaseCC!AA147,0)</f>
        <v>0</v>
      </c>
      <c r="BG145" s="600">
        <f>MAX((AdjBaseCC!AG$7+AdjBaseCC!AG$9)*IniBaseCC!CK147-IniBaseCC!AB147,0)</f>
        <v>0</v>
      </c>
      <c r="BH145" s="600">
        <f>MAX((AdjBaseCC!AH$7+AdjBaseCC!AH$9)*IniBaseCC!CL147-IniBaseCC!AC147,0)</f>
        <v>0</v>
      </c>
      <c r="BI145" s="600">
        <f>MAX((AdjBaseCC!AI$7+AdjBaseCC!AI$9)*IniBaseCC!CM147-IniBaseCC!AD147,0)</f>
        <v>0</v>
      </c>
      <c r="BJ145" s="600">
        <f>MAX((AdjBaseCC!AJ$7+AdjBaseCC!AJ$9)*IniBaseCC!CN147-IniBaseCC!AE147,0)</f>
        <v>0</v>
      </c>
      <c r="BK145" s="600">
        <f>MAX((AdjBaseCC!AK$7+AdjBaseCC!AK$9)*IniBaseCC!CO147-IniBaseCC!AF147,0)</f>
        <v>0</v>
      </c>
      <c r="BL145" s="600">
        <f>MAX((AdjBaseCC!AL$7+AdjBaseCC!AL$9)*IniBaseCC!CP147-IniBaseCC!AG147,0)</f>
        <v>0</v>
      </c>
      <c r="BM145" s="600">
        <f>MAX((AdjBaseCC!AM$7+AdjBaseCC!AM$9)*IniBaseCC!CQ147-IniBaseCC!AH147,0)</f>
        <v>0</v>
      </c>
      <c r="BN145" s="603">
        <f>MAX((AdjBaseCC!AN$7+AdjBaseCC!AN$9)*IniBaseCC!CR147-IniBaseCC!AI147,0)</f>
        <v>0</v>
      </c>
      <c r="BO145" s="600">
        <f>MAX((AdjBaseCC!AO$7+AdjBaseCC!AO$9)*IniBaseCC!CS147-IniBaseCC!AJ147,0)</f>
        <v>0</v>
      </c>
      <c r="BP145" s="600">
        <f>MAX((AdjBaseCC!AP$7+AdjBaseCC!AP$9)*IniBaseCC!CT147-IniBaseCC!AK147,0)</f>
        <v>0</v>
      </c>
      <c r="BQ145" s="600">
        <f>MAX((AdjBaseCC!AQ$7+AdjBaseCC!AQ$9)*IniBaseCC!CU147-IniBaseCC!AL147,0)</f>
        <v>0</v>
      </c>
      <c r="BR145" s="603">
        <f>IFERROR(BF145/SUM(BF$5:BF$182)*BR$4/IniBaseCC!CK147,0)</f>
        <v>0</v>
      </c>
      <c r="BS145" s="600">
        <f>IFERROR(BG145/SUM(BG$5:BG$182)*BS$4/IniBaseCC!CL147,0)</f>
        <v>0</v>
      </c>
      <c r="BT145" s="600">
        <f>IFERROR(BH145/SUM(BH$5:BH$182)*BT$4/IniBaseCC!CM147,0)</f>
        <v>0</v>
      </c>
      <c r="BU145" s="600">
        <f>IFERROR(BI145/SUM(BI$5:BI$182)*BU$4/IniBaseCC!CN147,0)</f>
        <v>0</v>
      </c>
      <c r="BV145" s="600">
        <f>IFERROR(BJ145/SUM(BJ$5:BJ$182)*BV$4/IniBaseCC!CO147,0)</f>
        <v>0</v>
      </c>
      <c r="BW145" s="600">
        <f>IFERROR(BK145/SUM(BK$5:BK$182)*BW$4/IniBaseCC!CP147,0)</f>
        <v>0</v>
      </c>
      <c r="BX145" s="600">
        <f>IFERROR(BL145/SUM(BL$5:BL$182)*BX$4/IniBaseCC!CQ147,0)</f>
        <v>0</v>
      </c>
      <c r="BY145" s="603">
        <f>IFERROR(BM145/SUM(BM$5:BM$182)*BY$4/IniBaseCC!CR147,0)</f>
        <v>0</v>
      </c>
      <c r="BZ145" s="600">
        <f>IFERROR(BN145/SUM(BN$5:BN$182)*BZ$4/IniBaseCC!CS147,0)</f>
        <v>0</v>
      </c>
      <c r="CA145" s="600">
        <f>IFERROR(BO145/SUM(BO$5:BO$182)*CA$4/IniBaseCC!CT147,0)</f>
        <v>0</v>
      </c>
      <c r="CB145" s="600">
        <f>IFERROR(BP145/SUM(BP$5:BP$182)*CB$4/IniBaseCC!CU147,0)</f>
        <v>0</v>
      </c>
      <c r="CC145" s="603">
        <f>(IniBaseCC!CW147+AT145)*P145</f>
        <v>21563.781039983372</v>
      </c>
      <c r="CD145" s="600">
        <f>((IniBaseCC!CX147+AU145)-(BR145/Q145))*Q145</f>
        <v>17961.206784225313</v>
      </c>
      <c r="CE145" s="600">
        <f>((IniBaseCC!CY147+AV145)-(BS145/R145))*R145</f>
        <v>19153.362835096148</v>
      </c>
      <c r="CF145" s="600">
        <f>((IniBaseCC!CZ147+AW145)-(BT145/S145))*S145</f>
        <v>19239.151112184074</v>
      </c>
      <c r="CG145" s="600">
        <f>((IniBaseCC!DA147+AX145)-(BU145/T145))*T145</f>
        <v>19321.200609454208</v>
      </c>
      <c r="CH145" s="600">
        <f>((IniBaseCC!DB147+AY145)-(BV145/U145))*U145</f>
        <v>20266.795141771865</v>
      </c>
      <c r="CI145" s="600">
        <f>((IniBaseCC!DC147+AZ145)-(BW145/V145))*V145</f>
        <v>20575.729975629522</v>
      </c>
      <c r="CJ145" s="601">
        <f>((IniBaseCC!DD147+BA145)-(BX145/W145))*W145</f>
        <v>20989.620489023517</v>
      </c>
      <c r="CK145" s="600">
        <f>((IniBaseCC!DE147+BB145)-(BY145/Y145))*Y145</f>
        <v>21470.607490974206</v>
      </c>
      <c r="CL145" s="600">
        <f>((IniBaseCC!DF147+BC145)-(BZ145/Z145))*Z145</f>
        <v>21647.462488394263</v>
      </c>
      <c r="CM145" s="600">
        <f>((IniBaseCC!DG147+BD145)-(CA145/AA145))*AA145</f>
        <v>22116.434909578868</v>
      </c>
      <c r="CN145" s="601">
        <f>((IniBaseCC!DH147+BE145)-(CB145/AB145))*AB145</f>
        <v>22322.570511493584</v>
      </c>
      <c r="CO145" s="600">
        <f>CC145*IniBaseCC!CJ147</f>
        <v>0</v>
      </c>
      <c r="CP145" s="600">
        <f>IniBaseCC!CJ147*CD145</f>
        <v>0</v>
      </c>
      <c r="CQ145" s="600">
        <f>IniBaseCC!CK147*CE145</f>
        <v>0</v>
      </c>
      <c r="CR145" s="600">
        <f>IniBaseCC!CL147*CF145</f>
        <v>0</v>
      </c>
      <c r="CS145" s="600">
        <f>IniBaseCC!CM147*CG145</f>
        <v>0</v>
      </c>
      <c r="CT145" s="600">
        <f>IniBaseCC!CN147*CH145</f>
        <v>0</v>
      </c>
      <c r="CU145" s="600">
        <f>IniBaseCC!CO147*CI145</f>
        <v>0</v>
      </c>
      <c r="CV145" s="601">
        <f>IniBaseCC!CP147*CJ145</f>
        <v>0</v>
      </c>
      <c r="CW145" s="600">
        <f>IniBaseCC!CQ147*CK145</f>
        <v>0</v>
      </c>
      <c r="CX145" s="600">
        <f>IniBaseCC!CR147*CL145</f>
        <v>0</v>
      </c>
      <c r="CY145" s="600">
        <f>IniBaseCC!CS147*CM145</f>
        <v>0</v>
      </c>
      <c r="CZ145" s="600">
        <f>IniBaseCC!CT147*CN145</f>
        <v>0</v>
      </c>
      <c r="DA145" s="603">
        <f t="shared" si="33"/>
        <v>21563.781039983372</v>
      </c>
      <c r="DB145" s="600">
        <f t="shared" si="34"/>
        <v>17961.206784225313</v>
      </c>
      <c r="DC145" s="600">
        <f>IF(IniBaseCC!EI147&gt;IniBaseCC!EJ147,MIN((AdjBaseCC!DB145-(AdjBaseCC!$DG$1*(IniBaseCC!EI147-IniBaseCC!EJ147))),AdjBaseCC!CE145),MAX((AdjBaseCC!DB145-(AdjBaseCC!$DG$1*(IniBaseCC!EI147-IniBaseCC!EJ147))),AdjBaseCC!CE145))</f>
        <v>19153.362835096148</v>
      </c>
      <c r="DD145" s="600">
        <f>IF(IniBaseCC!EJ147&gt;IniBaseCC!EK147,MIN((AdjBaseCC!DC145-(AdjBaseCC!$DG$1*(IniBaseCC!EJ147-IniBaseCC!EK147))),AdjBaseCC!CF145),MAX((AdjBaseCC!DC145-(AdjBaseCC!$DG$1*(IniBaseCC!EJ147-IniBaseCC!EK147))),AdjBaseCC!CF145))</f>
        <v>19239.151112184074</v>
      </c>
      <c r="DE145" s="600">
        <f>IF(IniBaseCC!EK147&gt;IniBaseCC!EL147,MIN((AdjBaseCC!DD145-(AdjBaseCC!$DG$1*(IniBaseCC!EK147-IniBaseCC!EL147))),AdjBaseCC!CG145),MAX((AdjBaseCC!DD145-(AdjBaseCC!$DG$1*(IniBaseCC!EK147-IniBaseCC!EL147))),AdjBaseCC!CG145))</f>
        <v>19321.200609454208</v>
      </c>
      <c r="DF145" s="600">
        <f>IF(IniBaseCC!EL147&gt;IniBaseCC!EM147,MIN((AdjBaseCC!DE145-(AdjBaseCC!$DG$1*(IniBaseCC!EL147-IniBaseCC!EM147))),AdjBaseCC!CH145),MAX((AdjBaseCC!DE145-(AdjBaseCC!$DG$1*(IniBaseCC!EL147-IniBaseCC!EM147))),AdjBaseCC!CH145))</f>
        <v>20266.795141771865</v>
      </c>
      <c r="DG145" s="600">
        <f>IF(IniBaseCC!EM147&gt;IniBaseCC!EN147,MIN((AdjBaseCC!DF145-(AdjBaseCC!$DG$1*(IniBaseCC!EM147-IniBaseCC!EN147))),AdjBaseCC!CI145),MAX((AdjBaseCC!DF145-(AdjBaseCC!$DG$1*(IniBaseCC!EM147-IniBaseCC!EN147))),AdjBaseCC!CI145))</f>
        <v>20575.729975629522</v>
      </c>
      <c r="DH145" s="600">
        <f>IF(IniBaseCC!EN147&gt;IniBaseCC!EO147,MIN((AdjBaseCC!DG145-(AdjBaseCC!$DG$1*(IniBaseCC!EN147-IniBaseCC!EO147))),AdjBaseCC!CJ145),MAX((AdjBaseCC!DG145-(AdjBaseCC!$DG$1*(IniBaseCC!EN147-IniBaseCC!EO147))),AdjBaseCC!CJ145))</f>
        <v>20989.620489023517</v>
      </c>
      <c r="DI145" s="603">
        <f>IF(IniBaseCC!EO147&gt;IniBaseCC!EP147,MIN((AdjBaseCC!DH145-(AdjBaseCC!$DG$1*(IniBaseCC!EO147-IniBaseCC!EP147))),AdjBaseCC!CK145),MAX((AdjBaseCC!DH145-(AdjBaseCC!$DG$1*(IniBaseCC!EO147-IniBaseCC!EP147))),AdjBaseCC!CK145))</f>
        <v>21470.607490974206</v>
      </c>
      <c r="DJ145" s="600">
        <f>IF(IniBaseCC!EP147&gt;IniBaseCC!EQ147,MIN((AdjBaseCC!DI145-(AdjBaseCC!$DG$1*(IniBaseCC!EP147-IniBaseCC!EQ147))),AdjBaseCC!CL145),MAX((AdjBaseCC!DI145-(AdjBaseCC!$DG$1*(IniBaseCC!EP147-IniBaseCC!EQ147))),AdjBaseCC!CL145))</f>
        <v>21647.462488394263</v>
      </c>
      <c r="DK145" s="600">
        <f>IF(IniBaseCC!EQ147&gt;IniBaseCC!ER147,MIN((AdjBaseCC!DJ145-(AdjBaseCC!$DG$1*(IniBaseCC!EQ147-IniBaseCC!ER147))),AdjBaseCC!CM145),MAX((AdjBaseCC!DJ145-(AdjBaseCC!$DG$1*(IniBaseCC!EQ147-IniBaseCC!ER147))),AdjBaseCC!CM145))</f>
        <v>22116.434909578868</v>
      </c>
      <c r="DL145" s="600">
        <f>IF(IniBaseCC!ER147&gt;IniBaseCC!ES147,MIN((AdjBaseCC!DK145-(AdjBaseCC!$DG$1*(IniBaseCC!ER147-IniBaseCC!ES147))),AdjBaseCC!CN145),MAX((AdjBaseCC!DK145-(AdjBaseCC!$DG$1*(IniBaseCC!ER147-IniBaseCC!ES147))),AdjBaseCC!CN145))</f>
        <v>22322.570511493584</v>
      </c>
      <c r="DM145" s="603">
        <f>DA145*IniBaseCC!CJ147</f>
        <v>0</v>
      </c>
      <c r="DN145" s="600">
        <f>DB145*IniBaseCC!CJ147</f>
        <v>0</v>
      </c>
      <c r="DO145" s="600">
        <f>DC145*IniBaseCC!CK147</f>
        <v>0</v>
      </c>
      <c r="DP145" s="600">
        <f>DD145*IniBaseCC!CL147</f>
        <v>0</v>
      </c>
      <c r="DQ145" s="600">
        <f>DE145*IniBaseCC!CM147</f>
        <v>0</v>
      </c>
      <c r="DR145" s="600">
        <f>DF145*IniBaseCC!CN147</f>
        <v>0</v>
      </c>
      <c r="DS145" s="600">
        <f>DG145*IniBaseCC!CO147</f>
        <v>0</v>
      </c>
      <c r="DT145" s="600">
        <f>DH145*IniBaseCC!CP147</f>
        <v>0</v>
      </c>
      <c r="DU145" s="603">
        <f>DI145*IniBaseCC!CQ147</f>
        <v>0</v>
      </c>
      <c r="DV145" s="600">
        <f>DJ145*IniBaseCC!CR147</f>
        <v>0</v>
      </c>
      <c r="DW145" s="600">
        <f>DK145*IniBaseCC!CS147</f>
        <v>0</v>
      </c>
      <c r="DX145" s="601">
        <f>DL145*IniBaseCC!CT147</f>
        <v>0</v>
      </c>
      <c r="DZ145" s="112" t="s">
        <v>140</v>
      </c>
      <c r="EA145" s="89" t="str">
        <f t="shared" si="35"/>
        <v/>
      </c>
      <c r="EB145" s="7" t="str">
        <f>IFERROR(AdjBaseCC!CO145/IniBaseCC!AA147,"")</f>
        <v/>
      </c>
      <c r="EC145" s="7" t="str">
        <f>IFERROR(AdjBaseCC!CP145/IniBaseCC!AB147,"")</f>
        <v/>
      </c>
      <c r="ED145" s="7" t="str">
        <f>IFERROR(AdjBaseCC!CQ145/IniBaseCC!AC147,"")</f>
        <v/>
      </c>
      <c r="EE145" s="7" t="str">
        <f>IFERROR(AdjBaseCC!CR145/IniBaseCC!AD147,"")</f>
        <v/>
      </c>
      <c r="EF145" s="7" t="str">
        <f>IFERROR(AdjBaseCC!CS145/IniBaseCC!AE147,"")</f>
        <v/>
      </c>
      <c r="EG145" s="7" t="str">
        <f>IFERROR(AdjBaseCC!CT145/IniBaseCC!AF147,"")</f>
        <v/>
      </c>
      <c r="EH145" s="10" t="str">
        <f t="shared" si="36"/>
        <v/>
      </c>
      <c r="EI145" s="7" t="str">
        <f>IFERROR(CU145/IniBaseCC!AG147,"")</f>
        <v/>
      </c>
      <c r="EJ145" s="7" t="str">
        <f>IFERROR(CW145/IniBaseCC!AI147,"")</f>
        <v/>
      </c>
      <c r="EK145" s="7" t="str">
        <f>IFERROR(CX145/IniBaseCC!AJ147,"")</f>
        <v/>
      </c>
      <c r="EL145" s="7" t="str">
        <f>IFERROR(CY145/IniBaseCC!AK147,"")</f>
        <v/>
      </c>
      <c r="EM145" s="19" t="str">
        <f>IFERROR(CZ145/IniBaseCC!AL147,"")</f>
        <v/>
      </c>
      <c r="EO145" s="107"/>
      <c r="EP145" s="107"/>
      <c r="EQ145" s="107"/>
      <c r="ER145" s="107"/>
      <c r="ES145" s="107"/>
    </row>
    <row r="146" spans="1:149" x14ac:dyDescent="0.25">
      <c r="A146" s="107" t="s">
        <v>502</v>
      </c>
      <c r="B146" s="112" t="s">
        <v>141</v>
      </c>
      <c r="C146" s="157">
        <v>159.84119100000001</v>
      </c>
      <c r="D146" s="158">
        <v>169.55208440000001</v>
      </c>
      <c r="E146" s="158">
        <v>166.29351070000001</v>
      </c>
      <c r="F146" s="158">
        <v>151.26995769999999</v>
      </c>
      <c r="G146" s="158">
        <v>142.404876</v>
      </c>
      <c r="H146" s="158">
        <v>143.56758070000001</v>
      </c>
      <c r="I146" s="158">
        <v>137.30676199999999</v>
      </c>
      <c r="J146" s="158">
        <v>129.98329043510034</v>
      </c>
      <c r="K146" s="158">
        <v>133.18627685593603</v>
      </c>
      <c r="L146" s="157">
        <f t="shared" si="32"/>
        <v>123.90601057087042</v>
      </c>
      <c r="M146" s="158">
        <f t="shared" si="32"/>
        <v>119.05597868968835</v>
      </c>
      <c r="N146" s="159">
        <f t="shared" si="32"/>
        <v>114.20594680850445</v>
      </c>
      <c r="O146" s="158"/>
      <c r="P146" s="564">
        <f>INDEX(EquitySolution!$V$13:$BT$173,ROW(142:142),(1+EquitySolution!$CB$12))</f>
        <v>0.91263033325681187</v>
      </c>
      <c r="Q146" s="69">
        <f>INDEX(EquitySolution!$V$13:$BT$173,ROW(142:142),(1+EquitySolution!$CB$12))</f>
        <v>0.91263033325681187</v>
      </c>
      <c r="R146" s="69">
        <f>INDEX(EquitySolution!$V$13:$BT$173,ROW(142:142),(1+EquitySolution!$CB$12)+2)</f>
        <v>0.9200072468411955</v>
      </c>
      <c r="S146" s="69">
        <f>INDEX(EquitySolution!$V$13:$BT$173,ROW(142:142),(1+EquitySolution!$CB$12)+3)</f>
        <v>0.91514741631917662</v>
      </c>
      <c r="T146" s="69">
        <f>INDEX(EquitySolution!$V$13:$BT$173,ROW(142:142),(1+EquitySolution!$CB$12)+4)</f>
        <v>0.91677817419831342</v>
      </c>
      <c r="U146" s="69">
        <f>INDEX(EquitySolution!$V$13:$BT$173,ROW(142:142),(1+EquitySolution!$CB$12)+5)</f>
        <v>0.92429673283253444</v>
      </c>
      <c r="V146" s="2">
        <f>INDEX(EquitySolution!$V$13:$BT$173,ROW(142:142),(1+EquitySolution!$CB$12)+6)</f>
        <v>0.92873327567686759</v>
      </c>
      <c r="W146" s="2">
        <f>INDEX(EquitySolution!$V$13:$BT$173,ROW(142:142),(1+EquitySolution!$CB$12)+6)</f>
        <v>0.92873327567686759</v>
      </c>
      <c r="X146" s="2">
        <f>INDEX(EquitySolution!$V$13:$BT$173,ROW(142:142),(1+EquitySolution!$CB$12)+6)</f>
        <v>0.92873327567686759</v>
      </c>
      <c r="Y146" s="350">
        <f>INDEX(EquitySolution!$V$13:$BT$173,ROW(142:142),(1+EquitySolution!$CB$12)+7)</f>
        <v>0.92815139844308447</v>
      </c>
      <c r="Z146" s="2">
        <f>INDEX(EquitySolution!$V$13:$BT$173,ROW(142:142),(1+EquitySolution!$CB$12)+8)</f>
        <v>0.93128463413601126</v>
      </c>
      <c r="AA146" s="2">
        <f>INDEX(EquitySolution!$V$13:$BT$173,ROW(142:142),(1+EquitySolution!$CB$12)+9)</f>
        <v>0.93374201515114263</v>
      </c>
      <c r="AB146" s="3">
        <f>INDEX(EquitySolution!$V$13:$BT$173,ROW(142:142),(1+EquitySolution!$CB$12)+10)</f>
        <v>0.93334673683282876</v>
      </c>
      <c r="AS146" s="112" t="s">
        <v>141</v>
      </c>
      <c r="AT146" s="600">
        <v>0</v>
      </c>
      <c r="AU146" s="600">
        <f>MAX(-(AdjBaseCC!$BU$1),(IniBaseCC!DW148-AF$9+IniBaseCC!DK148-AdjBaseCC!AF$7))</f>
        <v>-4000</v>
      </c>
      <c r="AV146" s="600">
        <f>MAX(-(AdjBaseCC!$BU$1),(IniBaseCC!DX148-AG$9+IniBaseCC!DL148-AdjBaseCC!AG$7))</f>
        <v>-4000</v>
      </c>
      <c r="AW146" s="600">
        <f>MAX(-(AdjBaseCC!$BU$1),(IniBaseCC!DY148-AH$9+IniBaseCC!DM148-AdjBaseCC!AH$7))</f>
        <v>-4000</v>
      </c>
      <c r="AX146" s="600">
        <f>MAX(-(AdjBaseCC!$BU$1),(IniBaseCC!DZ148-AI$9+IniBaseCC!DN148-AdjBaseCC!AI$7))</f>
        <v>-4000</v>
      </c>
      <c r="AY146" s="600">
        <f>MAX(-(AdjBaseCC!$BU$1),(IniBaseCC!EA148-AJ$9+IniBaseCC!DO148-AdjBaseCC!AJ$7))</f>
        <v>-4000</v>
      </c>
      <c r="AZ146" s="600">
        <f>MAX(-(AdjBaseCC!$BU$1),(IniBaseCC!EB148-AK$9+IniBaseCC!DP148-AdjBaseCC!AK$7))</f>
        <v>-4000</v>
      </c>
      <c r="BA146" s="601">
        <f>MAX(-(AdjBaseCC!$BU$1),(IniBaseCC!EC148-AL$9+IniBaseCC!DQ148-AdjBaseCC!AL$7))</f>
        <v>-4000</v>
      </c>
      <c r="BB146" s="600">
        <f>MAX(-(AdjBaseCC!$BU$1),(IniBaseCC!ED148-AM$9+IniBaseCC!DR148-AdjBaseCC!AM$7))</f>
        <v>-4000</v>
      </c>
      <c r="BC146" s="600">
        <f>MAX(-(AdjBaseCC!$BU$1),(IniBaseCC!EE148-AN$9+IniBaseCC!DS148-AdjBaseCC!AN$7))</f>
        <v>-4000</v>
      </c>
      <c r="BD146" s="600">
        <f>MAX(-(AdjBaseCC!$BU$1),(IniBaseCC!EF148-AO$9+IniBaseCC!DT148-AdjBaseCC!AO$7))</f>
        <v>-4000</v>
      </c>
      <c r="BE146" s="601">
        <f>MAX(-(AdjBaseCC!$BU$1),(IniBaseCC!EG148-AP$9+IniBaseCC!DU148-AdjBaseCC!AP$7))</f>
        <v>-4000</v>
      </c>
      <c r="BF146" s="600">
        <f>MAX((AdjBaseCC!AF$7+AdjBaseCC!AF$9)*IniBaseCC!CJ148-IniBaseCC!AA148,0)</f>
        <v>0</v>
      </c>
      <c r="BG146" s="600">
        <f>MAX((AdjBaseCC!AG$7+AdjBaseCC!AG$9)*IniBaseCC!CK148-IniBaseCC!AB148,0)</f>
        <v>0</v>
      </c>
      <c r="BH146" s="600">
        <f>MAX((AdjBaseCC!AH$7+AdjBaseCC!AH$9)*IniBaseCC!CL148-IniBaseCC!AC148,0)</f>
        <v>0</v>
      </c>
      <c r="BI146" s="600">
        <f>MAX((AdjBaseCC!AI$7+AdjBaseCC!AI$9)*IniBaseCC!CM148-IniBaseCC!AD148,0)</f>
        <v>0</v>
      </c>
      <c r="BJ146" s="600">
        <f>MAX((AdjBaseCC!AJ$7+AdjBaseCC!AJ$9)*IniBaseCC!CN148-IniBaseCC!AE148,0)</f>
        <v>0</v>
      </c>
      <c r="BK146" s="600">
        <f>MAX((AdjBaseCC!AK$7+AdjBaseCC!AK$9)*IniBaseCC!CO148-IniBaseCC!AF148,0)</f>
        <v>0</v>
      </c>
      <c r="BL146" s="600">
        <f>MAX((AdjBaseCC!AL$7+AdjBaseCC!AL$9)*IniBaseCC!CP148-IniBaseCC!AG148,0)</f>
        <v>0</v>
      </c>
      <c r="BM146" s="600">
        <f>MAX((AdjBaseCC!AM$7+AdjBaseCC!AM$9)*IniBaseCC!CQ148-IniBaseCC!AH148,0)</f>
        <v>0</v>
      </c>
      <c r="BN146" s="603">
        <f>MAX((AdjBaseCC!AN$7+AdjBaseCC!AN$9)*IniBaseCC!CR148-IniBaseCC!AI148,0)</f>
        <v>0</v>
      </c>
      <c r="BO146" s="600">
        <f>MAX((AdjBaseCC!AO$7+AdjBaseCC!AO$9)*IniBaseCC!CS148-IniBaseCC!AJ148,0)</f>
        <v>0</v>
      </c>
      <c r="BP146" s="600">
        <f>MAX((AdjBaseCC!AP$7+AdjBaseCC!AP$9)*IniBaseCC!CT148-IniBaseCC!AK148,0)</f>
        <v>0</v>
      </c>
      <c r="BQ146" s="600">
        <f>MAX((AdjBaseCC!AQ$7+AdjBaseCC!AQ$9)*IniBaseCC!CU148-IniBaseCC!AL148,0)</f>
        <v>0</v>
      </c>
      <c r="BR146" s="603">
        <f>IFERROR(BF146/SUM(BF$5:BF$182)*BR$4/IniBaseCC!CK148,0)</f>
        <v>0</v>
      </c>
      <c r="BS146" s="600">
        <f>IFERROR(BG146/SUM(BG$5:BG$182)*BS$4/IniBaseCC!CL148,0)</f>
        <v>0</v>
      </c>
      <c r="BT146" s="600">
        <f>IFERROR(BH146/SUM(BH$5:BH$182)*BT$4/IniBaseCC!CM148,0)</f>
        <v>0</v>
      </c>
      <c r="BU146" s="600">
        <f>IFERROR(BI146/SUM(BI$5:BI$182)*BU$4/IniBaseCC!CN148,0)</f>
        <v>0</v>
      </c>
      <c r="BV146" s="600">
        <f>IFERROR(BJ146/SUM(BJ$5:BJ$182)*BV$4/IniBaseCC!CO148,0)</f>
        <v>0</v>
      </c>
      <c r="BW146" s="600">
        <f>IFERROR(BK146/SUM(BK$5:BK$182)*BW$4/IniBaseCC!CP148,0)</f>
        <v>0</v>
      </c>
      <c r="BX146" s="600">
        <f>IFERROR(BL146/SUM(BL$5:BL$182)*BX$4/IniBaseCC!CQ148,0)</f>
        <v>0</v>
      </c>
      <c r="BY146" s="603">
        <f>IFERROR(BM146/SUM(BM$5:BM$182)*BY$4/IniBaseCC!CR148,0)</f>
        <v>0</v>
      </c>
      <c r="BZ146" s="600">
        <f>IFERROR(BN146/SUM(BN$5:BN$182)*BZ$4/IniBaseCC!CS148,0)</f>
        <v>0</v>
      </c>
      <c r="CA146" s="600">
        <f>IFERROR(BO146/SUM(BO$5:BO$182)*CA$4/IniBaseCC!CT148,0)</f>
        <v>0</v>
      </c>
      <c r="CB146" s="600">
        <f>IFERROR(BP146/SUM(BP$5:BP$182)*CB$4/IniBaseCC!CU148,0)</f>
        <v>0</v>
      </c>
      <c r="CC146" s="603">
        <f>(IniBaseCC!CW148+AT146)*P146</f>
        <v>21850.775894867307</v>
      </c>
      <c r="CD146" s="600">
        <f>((IniBaseCC!CX148+AU146)-(BR146/Q146))*Q146</f>
        <v>18200.254561840058</v>
      </c>
      <c r="CE146" s="600">
        <f>((IniBaseCC!CY148+AV146)-(BS146/R146))*R146</f>
        <v>19350.31138029799</v>
      </c>
      <c r="CF146" s="600">
        <f>((IniBaseCC!CZ148+AW146)-(BT146/S146))*S146</f>
        <v>19351.968345361078</v>
      </c>
      <c r="CG146" s="600">
        <f>((IniBaseCC!DA148+AX146)-(BU146/T146))*T146</f>
        <v>19465.42154699118</v>
      </c>
      <c r="CH146" s="600">
        <f>((IniBaseCC!DB148+AY146)-(BV146/U146))*U146</f>
        <v>20379.00723415034</v>
      </c>
      <c r="CI146" s="600">
        <f>((IniBaseCC!DC148+AZ146)-(BW146/V146))*V146</f>
        <v>20877.32744489584</v>
      </c>
      <c r="CJ146" s="601">
        <f>((IniBaseCC!DD148+BA146)-(BX146/W146))*W146</f>
        <v>21297.284733638306</v>
      </c>
      <c r="CK146" s="600">
        <f>((IniBaseCC!DE148+BB146)-(BY146/Y146))*Y146</f>
        <v>21487.624248956501</v>
      </c>
      <c r="CL146" s="600">
        <f>((IniBaseCC!DF148+BC146)-(BZ146/Z146))*Z146</f>
        <v>21907.850741964052</v>
      </c>
      <c r="CM146" s="600">
        <f>((IniBaseCC!DG148+BD146)-(CA146/AA146))*AA146</f>
        <v>22301.847644153433</v>
      </c>
      <c r="CN146" s="601">
        <f>((IniBaseCC!DH148+BE146)-(CB146/AB146))*AB146</f>
        <v>22616.69209490966</v>
      </c>
      <c r="CO146" s="600">
        <f>CC146*IniBaseCC!CJ148</f>
        <v>0</v>
      </c>
      <c r="CP146" s="600">
        <f>IniBaseCC!CJ148*CD146</f>
        <v>0</v>
      </c>
      <c r="CQ146" s="600">
        <f>IniBaseCC!CK148*CE146</f>
        <v>0</v>
      </c>
      <c r="CR146" s="600">
        <f>IniBaseCC!CL148*CF146</f>
        <v>0</v>
      </c>
      <c r="CS146" s="600">
        <f>IniBaseCC!CM148*CG146</f>
        <v>0</v>
      </c>
      <c r="CT146" s="600">
        <f>IniBaseCC!CN148*CH146</f>
        <v>0</v>
      </c>
      <c r="CU146" s="600">
        <f>IniBaseCC!CO148*CI146</f>
        <v>0</v>
      </c>
      <c r="CV146" s="601">
        <f>IniBaseCC!CP148*CJ146</f>
        <v>0</v>
      </c>
      <c r="CW146" s="600">
        <f>IniBaseCC!CQ148*CK146</f>
        <v>0</v>
      </c>
      <c r="CX146" s="600">
        <f>IniBaseCC!CR148*CL146</f>
        <v>0</v>
      </c>
      <c r="CY146" s="600">
        <f>IniBaseCC!CS148*CM146</f>
        <v>0</v>
      </c>
      <c r="CZ146" s="600">
        <f>IniBaseCC!CT148*CN146</f>
        <v>0</v>
      </c>
      <c r="DA146" s="603">
        <f t="shared" si="33"/>
        <v>21850.775894867307</v>
      </c>
      <c r="DB146" s="600">
        <f t="shared" si="34"/>
        <v>18200.254561840058</v>
      </c>
      <c r="DC146" s="600">
        <f>IF(IniBaseCC!EI148&gt;IniBaseCC!EJ148,MIN((AdjBaseCC!DB146-(AdjBaseCC!$DG$1*(IniBaseCC!EI148-IniBaseCC!EJ148))),AdjBaseCC!CE146),MAX((AdjBaseCC!DB146-(AdjBaseCC!$DG$1*(IniBaseCC!EI148-IniBaseCC!EJ148))),AdjBaseCC!CE146))</f>
        <v>19350.31138029799</v>
      </c>
      <c r="DD146" s="600">
        <f>IF(IniBaseCC!EJ148&gt;IniBaseCC!EK148,MIN((AdjBaseCC!DC146-(AdjBaseCC!$DG$1*(IniBaseCC!EJ148-IniBaseCC!EK148))),AdjBaseCC!CF146),MAX((AdjBaseCC!DC146-(AdjBaseCC!$DG$1*(IniBaseCC!EJ148-IniBaseCC!EK148))),AdjBaseCC!CF146))</f>
        <v>19351.968345361078</v>
      </c>
      <c r="DE146" s="600">
        <f>IF(IniBaseCC!EK148&gt;IniBaseCC!EL148,MIN((AdjBaseCC!DD146-(AdjBaseCC!$DG$1*(IniBaseCC!EK148-IniBaseCC!EL148))),AdjBaseCC!CG146),MAX((AdjBaseCC!DD146-(AdjBaseCC!$DG$1*(IniBaseCC!EK148-IniBaseCC!EL148))),AdjBaseCC!CG146))</f>
        <v>19465.42154699118</v>
      </c>
      <c r="DF146" s="600">
        <f>IF(IniBaseCC!EL148&gt;IniBaseCC!EM148,MIN((AdjBaseCC!DE146-(AdjBaseCC!$DG$1*(IniBaseCC!EL148-IniBaseCC!EM148))),AdjBaseCC!CH146),MAX((AdjBaseCC!DE146-(AdjBaseCC!$DG$1*(IniBaseCC!EL148-IniBaseCC!EM148))),AdjBaseCC!CH146))</f>
        <v>20379.00723415034</v>
      </c>
      <c r="DG146" s="600">
        <f>IF(IniBaseCC!EM148&gt;IniBaseCC!EN148,MIN((AdjBaseCC!DF146-(AdjBaseCC!$DG$1*(IniBaseCC!EM148-IniBaseCC!EN148))),AdjBaseCC!CI146),MAX((AdjBaseCC!DF146-(AdjBaseCC!$DG$1*(IniBaseCC!EM148-IniBaseCC!EN148))),AdjBaseCC!CI146))</f>
        <v>20877.32744489584</v>
      </c>
      <c r="DH146" s="600">
        <f>IF(IniBaseCC!EN148&gt;IniBaseCC!EO148,MIN((AdjBaseCC!DG146-(AdjBaseCC!$DG$1*(IniBaseCC!EN148-IniBaseCC!EO148))),AdjBaseCC!CJ146),MAX((AdjBaseCC!DG146-(AdjBaseCC!$DG$1*(IniBaseCC!EN148-IniBaseCC!EO148))),AdjBaseCC!CJ146))</f>
        <v>21297.284733638306</v>
      </c>
      <c r="DI146" s="603">
        <f>IF(IniBaseCC!EO148&gt;IniBaseCC!EP148,MIN((AdjBaseCC!DH146-(AdjBaseCC!$DG$1*(IniBaseCC!EO148-IniBaseCC!EP148))),AdjBaseCC!CK146),MAX((AdjBaseCC!DH146-(AdjBaseCC!$DG$1*(IniBaseCC!EO148-IniBaseCC!EP148))),AdjBaseCC!CK146))</f>
        <v>21487.624248956501</v>
      </c>
      <c r="DJ146" s="600">
        <f>IF(IniBaseCC!EP148&gt;IniBaseCC!EQ148,MIN((AdjBaseCC!DI146-(AdjBaseCC!$DG$1*(IniBaseCC!EP148-IniBaseCC!EQ148))),AdjBaseCC!CL146),MAX((AdjBaseCC!DI146-(AdjBaseCC!$DG$1*(IniBaseCC!EP148-IniBaseCC!EQ148))),AdjBaseCC!CL146))</f>
        <v>21907.850741964052</v>
      </c>
      <c r="DK146" s="600">
        <f>IF(IniBaseCC!EQ148&gt;IniBaseCC!ER148,MIN((AdjBaseCC!DJ146-(AdjBaseCC!$DG$1*(IniBaseCC!EQ148-IniBaseCC!ER148))),AdjBaseCC!CM146),MAX((AdjBaseCC!DJ146-(AdjBaseCC!$DG$1*(IniBaseCC!EQ148-IniBaseCC!ER148))),AdjBaseCC!CM146))</f>
        <v>22301.847644153433</v>
      </c>
      <c r="DL146" s="600">
        <f>IF(IniBaseCC!ER148&gt;IniBaseCC!ES148,MIN((AdjBaseCC!DK146-(AdjBaseCC!$DG$1*(IniBaseCC!ER148-IniBaseCC!ES148))),AdjBaseCC!CN146),MAX((AdjBaseCC!DK146-(AdjBaseCC!$DG$1*(IniBaseCC!ER148-IniBaseCC!ES148))),AdjBaseCC!CN146))</f>
        <v>22616.69209490966</v>
      </c>
      <c r="DM146" s="603">
        <f>DA146*IniBaseCC!CJ148</f>
        <v>0</v>
      </c>
      <c r="DN146" s="600">
        <f>DB146*IniBaseCC!CJ148</f>
        <v>0</v>
      </c>
      <c r="DO146" s="600">
        <f>DC146*IniBaseCC!CK148</f>
        <v>0</v>
      </c>
      <c r="DP146" s="600">
        <f>DD146*IniBaseCC!CL148</f>
        <v>0</v>
      </c>
      <c r="DQ146" s="600">
        <f>DE146*IniBaseCC!CM148</f>
        <v>0</v>
      </c>
      <c r="DR146" s="600">
        <f>DF146*IniBaseCC!CN148</f>
        <v>0</v>
      </c>
      <c r="DS146" s="600">
        <f>DG146*IniBaseCC!CO148</f>
        <v>0</v>
      </c>
      <c r="DT146" s="600">
        <f>DH146*IniBaseCC!CP148</f>
        <v>0</v>
      </c>
      <c r="DU146" s="603">
        <f>DI146*IniBaseCC!CQ148</f>
        <v>0</v>
      </c>
      <c r="DV146" s="600">
        <f>DJ146*IniBaseCC!CR148</f>
        <v>0</v>
      </c>
      <c r="DW146" s="600">
        <f>DK146*IniBaseCC!CS148</f>
        <v>0</v>
      </c>
      <c r="DX146" s="601">
        <f>DL146*IniBaseCC!CT148</f>
        <v>0</v>
      </c>
      <c r="DZ146" s="112" t="s">
        <v>141</v>
      </c>
      <c r="EA146" s="89" t="str">
        <f t="shared" si="35"/>
        <v/>
      </c>
      <c r="EB146" s="7" t="str">
        <f>IFERROR(AdjBaseCC!CO146/IniBaseCC!AA148,"")</f>
        <v/>
      </c>
      <c r="EC146" s="7" t="str">
        <f>IFERROR(AdjBaseCC!CP146/IniBaseCC!AB148,"")</f>
        <v/>
      </c>
      <c r="ED146" s="7" t="str">
        <f>IFERROR(AdjBaseCC!CQ146/IniBaseCC!AC148,"")</f>
        <v/>
      </c>
      <c r="EE146" s="7" t="str">
        <f>IFERROR(AdjBaseCC!CR146/IniBaseCC!AD148,"")</f>
        <v/>
      </c>
      <c r="EF146" s="7" t="str">
        <f>IFERROR(AdjBaseCC!CS146/IniBaseCC!AE148,"")</f>
        <v/>
      </c>
      <c r="EG146" s="7" t="str">
        <f>IFERROR(AdjBaseCC!CT146/IniBaseCC!AF148,"")</f>
        <v/>
      </c>
      <c r="EH146" s="10" t="str">
        <f t="shared" si="36"/>
        <v/>
      </c>
      <c r="EI146" s="7" t="str">
        <f>IFERROR(CU146/IniBaseCC!AG148,"")</f>
        <v/>
      </c>
      <c r="EJ146" s="7" t="str">
        <f>IFERROR(CW146/IniBaseCC!AI148,"")</f>
        <v/>
      </c>
      <c r="EK146" s="7" t="str">
        <f>IFERROR(CX146/IniBaseCC!AJ148,"")</f>
        <v/>
      </c>
      <c r="EL146" s="7" t="str">
        <f>IFERROR(CY146/IniBaseCC!AK148,"")</f>
        <v/>
      </c>
      <c r="EM146" s="19" t="str">
        <f>IFERROR(CZ146/IniBaseCC!AL148,"")</f>
        <v/>
      </c>
      <c r="EO146" s="107"/>
      <c r="EP146" s="107"/>
      <c r="EQ146" s="107"/>
      <c r="ER146" s="107"/>
      <c r="ES146" s="107"/>
    </row>
    <row r="147" spans="1:149" x14ac:dyDescent="0.25">
      <c r="A147" s="107">
        <v>151</v>
      </c>
      <c r="B147" s="112" t="s">
        <v>142</v>
      </c>
      <c r="C147" s="157">
        <v>446.41600199999999</v>
      </c>
      <c r="D147" s="158">
        <v>417.8207893</v>
      </c>
      <c r="E147" s="158">
        <v>437.99664749999999</v>
      </c>
      <c r="F147" s="158">
        <v>398.09656630000001</v>
      </c>
      <c r="G147" s="158">
        <v>438.66767440000001</v>
      </c>
      <c r="H147" s="158">
        <v>441.3544005</v>
      </c>
      <c r="I147" s="158">
        <v>451.87162619999998</v>
      </c>
      <c r="J147" s="158">
        <v>402.68181951801034</v>
      </c>
      <c r="K147" s="158">
        <v>398.24385535732216</v>
      </c>
      <c r="L147" s="157">
        <f t="shared" si="32"/>
        <v>411.98067809309123</v>
      </c>
      <c r="M147" s="158">
        <f t="shared" si="32"/>
        <v>409.19571635447937</v>
      </c>
      <c r="N147" s="159">
        <f t="shared" si="32"/>
        <v>406.41075461586843</v>
      </c>
      <c r="O147" s="158"/>
      <c r="P147" s="564">
        <f>INDEX(EquitySolution!$V$13:$BT$173,ROW(143:143),(1+EquitySolution!$CB$12))</f>
        <v>0.66463283688312136</v>
      </c>
      <c r="Q147" s="69">
        <f>INDEX(EquitySolution!$V$13:$BT$173,ROW(143:143),(1+EquitySolution!$CB$12))</f>
        <v>0.66463283688312136</v>
      </c>
      <c r="R147" s="69">
        <f>INDEX(EquitySolution!$V$13:$BT$173,ROW(143:143),(1+EquitySolution!$CB$12)+2)</f>
        <v>0.55000000000000004</v>
      </c>
      <c r="S147" s="69">
        <f>INDEX(EquitySolution!$V$13:$BT$173,ROW(143:143),(1+EquitySolution!$CB$12)+3)</f>
        <v>0.55000000000000004</v>
      </c>
      <c r="T147" s="69">
        <f>INDEX(EquitySolution!$V$13:$BT$173,ROW(143:143),(1+EquitySolution!$CB$12)+4)</f>
        <v>0.55000000000000004</v>
      </c>
      <c r="U147" s="69">
        <f>INDEX(EquitySolution!$V$13:$BT$173,ROW(143:143),(1+EquitySolution!$CB$12)+5)</f>
        <v>0.55000000000000004</v>
      </c>
      <c r="V147" s="2">
        <f>INDEX(EquitySolution!$V$13:$BT$173,ROW(143:143),(1+EquitySolution!$CB$12)+6)</f>
        <v>0.55000000000000004</v>
      </c>
      <c r="W147" s="2">
        <f>INDEX(EquitySolution!$V$13:$BT$173,ROW(143:143),(1+EquitySolution!$CB$12)+6)</f>
        <v>0.55000000000000004</v>
      </c>
      <c r="X147" s="2">
        <f>INDEX(EquitySolution!$V$13:$BT$173,ROW(143:143),(1+EquitySolution!$CB$12)+6)</f>
        <v>0.55000000000000004</v>
      </c>
      <c r="Y147" s="350">
        <f>INDEX(EquitySolution!$V$13:$BT$173,ROW(143:143),(1+EquitySolution!$CB$12)+7)</f>
        <v>0.55000000000000004</v>
      </c>
      <c r="Z147" s="2">
        <f>INDEX(EquitySolution!$V$13:$BT$173,ROW(143:143),(1+EquitySolution!$CB$12)+8)</f>
        <v>0.55000000000000004</v>
      </c>
      <c r="AA147" s="2">
        <f>INDEX(EquitySolution!$V$13:$BT$173,ROW(143:143),(1+EquitySolution!$CB$12)+9)</f>
        <v>0.55000000000000004</v>
      </c>
      <c r="AB147" s="3">
        <f>INDEX(EquitySolution!$V$13:$BT$173,ROW(143:143),(1+EquitySolution!$CB$12)+10)</f>
        <v>0.55000000000000004</v>
      </c>
      <c r="AS147" s="112" t="s">
        <v>142</v>
      </c>
      <c r="AT147" s="600">
        <v>0</v>
      </c>
      <c r="AU147" s="600">
        <f>MAX(-(AdjBaseCC!$BU$1),(IniBaseCC!DW149-AF$9+IniBaseCC!DK149-AdjBaseCC!AF$7))</f>
        <v>-4000</v>
      </c>
      <c r="AV147" s="600">
        <f>MAX(-(AdjBaseCC!$BU$1),(IniBaseCC!DX149-AG$9+IniBaseCC!DL149-AdjBaseCC!AG$7))</f>
        <v>-4000</v>
      </c>
      <c r="AW147" s="600">
        <f>MAX(-(AdjBaseCC!$BU$1),(IniBaseCC!DY149-AH$9+IniBaseCC!DM149-AdjBaseCC!AH$7))</f>
        <v>-4000</v>
      </c>
      <c r="AX147" s="600">
        <f>MAX(-(AdjBaseCC!$BU$1),(IniBaseCC!DZ149-AI$9+IniBaseCC!DN149-AdjBaseCC!AI$7))</f>
        <v>-4000</v>
      </c>
      <c r="AY147" s="600">
        <f>MAX(-(AdjBaseCC!$BU$1),(IniBaseCC!EA149-AJ$9+IniBaseCC!DO149-AdjBaseCC!AJ$7))</f>
        <v>-4000</v>
      </c>
      <c r="AZ147" s="600">
        <f>MAX(-(AdjBaseCC!$BU$1),(IniBaseCC!EB149-AK$9+IniBaseCC!DP149-AdjBaseCC!AK$7))</f>
        <v>-4000</v>
      </c>
      <c r="BA147" s="601">
        <f>MAX(-(AdjBaseCC!$BU$1),(IniBaseCC!EC149-AL$9+IniBaseCC!DQ149-AdjBaseCC!AL$7))</f>
        <v>-4000</v>
      </c>
      <c r="BB147" s="600">
        <f>MAX(-(AdjBaseCC!$BU$1),(IniBaseCC!ED149-AM$9+IniBaseCC!DR149-AdjBaseCC!AM$7))</f>
        <v>-4000</v>
      </c>
      <c r="BC147" s="600">
        <f>MAX(-(AdjBaseCC!$BU$1),(IniBaseCC!EE149-AN$9+IniBaseCC!DS149-AdjBaseCC!AN$7))</f>
        <v>-4000</v>
      </c>
      <c r="BD147" s="600">
        <f>MAX(-(AdjBaseCC!$BU$1),(IniBaseCC!EF149-AO$9+IniBaseCC!DT149-AdjBaseCC!AO$7))</f>
        <v>-4000</v>
      </c>
      <c r="BE147" s="601">
        <f>MAX(-(AdjBaseCC!$BU$1),(IniBaseCC!EG149-AP$9+IniBaseCC!DU149-AdjBaseCC!AP$7))</f>
        <v>-4000</v>
      </c>
      <c r="BF147" s="600">
        <f>MAX((AdjBaseCC!AF$7+AdjBaseCC!AF$9)*IniBaseCC!CJ149-IniBaseCC!AA149,0)</f>
        <v>14411516.029001266</v>
      </c>
      <c r="BG147" s="600">
        <f>MAX((AdjBaseCC!AG$7+AdjBaseCC!AG$9)*IniBaseCC!CK149-IniBaseCC!AB149,0)</f>
        <v>13694818.46138747</v>
      </c>
      <c r="BH147" s="600">
        <f>MAX((AdjBaseCC!AH$7+AdjBaseCC!AH$9)*IniBaseCC!CL149-IniBaseCC!AC149,0)</f>
        <v>15431063.057943836</v>
      </c>
      <c r="BI147" s="600">
        <f>MAX((AdjBaseCC!AI$7+AdjBaseCC!AI$9)*IniBaseCC!CM149-IniBaseCC!AD149,0)</f>
        <v>18940952.464840338</v>
      </c>
      <c r="BJ147" s="600">
        <f>MAX((AdjBaseCC!AJ$7+AdjBaseCC!AJ$9)*IniBaseCC!CN149-IniBaseCC!AE149,0)</f>
        <v>26102258.630157262</v>
      </c>
      <c r="BK147" s="600">
        <f>MAX((AdjBaseCC!AK$7+AdjBaseCC!AK$9)*IniBaseCC!CO149-IniBaseCC!AF149,0)</f>
        <v>28011568.217891827</v>
      </c>
      <c r="BL147" s="600">
        <f>MAX((AdjBaseCC!AL$7+AdjBaseCC!AL$9)*IniBaseCC!CP149-IniBaseCC!AG149,0)</f>
        <v>31439606.564199746</v>
      </c>
      <c r="BM147" s="600">
        <f>MAX((AdjBaseCC!AM$7+AdjBaseCC!AM$9)*IniBaseCC!CQ149-IniBaseCC!AH149,0)</f>
        <v>31503772.487523139</v>
      </c>
      <c r="BN147" s="603">
        <f>MAX((AdjBaseCC!AN$7+AdjBaseCC!AN$9)*IniBaseCC!CR149-IniBaseCC!AI149,0)</f>
        <v>32443286.350264728</v>
      </c>
      <c r="BO147" s="600">
        <f>MAX((AdjBaseCC!AO$7+AdjBaseCC!AO$9)*IniBaseCC!CS149-IniBaseCC!AJ149,0)</f>
        <v>33382800.213006243</v>
      </c>
      <c r="BP147" s="600">
        <f>MAX((AdjBaseCC!AP$7+AdjBaseCC!AP$9)*IniBaseCC!CT149-IniBaseCC!AK149,0)</f>
        <v>34322314.075747758</v>
      </c>
      <c r="BQ147" s="600">
        <f>MAX((AdjBaseCC!AQ$7+AdjBaseCC!AQ$9)*IniBaseCC!CU149-IniBaseCC!AL149,0)</f>
        <v>35261827.938489214</v>
      </c>
      <c r="BR147" s="603">
        <f>IFERROR(BF147/SUM(BF$5:BF$182)*BR$4/IniBaseCC!CK149,0)</f>
        <v>5375.8118426241144</v>
      </c>
      <c r="BS147" s="600">
        <f>IFERROR(BG147/SUM(BG$5:BG$182)*BS$4/IniBaseCC!CL149,0)</f>
        <v>2042.1054873322164</v>
      </c>
      <c r="BT147" s="600">
        <f>IFERROR(BH147/SUM(BH$5:BH$182)*BT$4/IniBaseCC!CM149,0)</f>
        <v>4702.7602170725377</v>
      </c>
      <c r="BU147" s="600">
        <f>IFERROR(BI147/SUM(BI$5:BI$182)*BU$4/IniBaseCC!CN149,0)</f>
        <v>1667.5144550133994</v>
      </c>
      <c r="BV147" s="600">
        <f>IFERROR(BJ147/SUM(BJ$5:BJ$182)*BV$4/IniBaseCC!CO149,0)</f>
        <v>1735.8277534125207</v>
      </c>
      <c r="BW147" s="600">
        <f>IFERROR(BK147/SUM(BK$5:BK$182)*BW$4/IniBaseCC!CP149,0)</f>
        <v>2186.4624725661561</v>
      </c>
      <c r="BX147" s="600">
        <f>IFERROR(BL147/SUM(BL$5:BL$182)*BX$4/IniBaseCC!CQ149,0)</f>
        <v>443.12755374852929</v>
      </c>
      <c r="BY147" s="603">
        <f>IFERROR(BM147/SUM(BM$5:BM$182)*BY$4/IniBaseCC!CR149,0)</f>
        <v>320.88328244470711</v>
      </c>
      <c r="BZ147" s="600">
        <f>IFERROR(BN147/SUM(BN$5:BN$182)*BZ$4/IniBaseCC!CS149,0)</f>
        <v>2862.2012451398591</v>
      </c>
      <c r="CA147" s="600">
        <f>IFERROR(BO147/SUM(BO$5:BO$182)*CA$4/IniBaseCC!CT149,0)</f>
        <v>2747.216657336463</v>
      </c>
      <c r="CB147" s="600">
        <f>IFERROR(BP147/SUM(BP$5:BP$182)*CB$4/IniBaseCC!CU149,0)</f>
        <v>2270.1478078800887</v>
      </c>
      <c r="CC147" s="603">
        <f>(IniBaseCC!CW149+AT147)*P147</f>
        <v>15913.062103992461</v>
      </c>
      <c r="CD147" s="600">
        <f>((IniBaseCC!CX149+AU147)-(BR147/Q147))*Q147</f>
        <v>7878.7189138358599</v>
      </c>
      <c r="CE147" s="600">
        <f>((IniBaseCC!CY149+AV147)-(BS147/R147))*R147</f>
        <v>9525.9243251557182</v>
      </c>
      <c r="CF147" s="600">
        <f>((IniBaseCC!CZ149+AW147)-(BT147/S147))*S147</f>
        <v>6927.6966909065613</v>
      </c>
      <c r="CG147" s="600">
        <f>((IniBaseCC!DA149+AX147)-(BU147/T147))*T147</f>
        <v>10010.317928166001</v>
      </c>
      <c r="CH147" s="600">
        <f>((IniBaseCC!DB149+AY147)-(BV147/U147))*U147</f>
        <v>10390.639408744435</v>
      </c>
      <c r="CI147" s="600">
        <f>((IniBaseCC!DC149+AZ147)-(BW147/V147))*V147</f>
        <v>10177.18422279335</v>
      </c>
      <c r="CJ147" s="601">
        <f>((IniBaseCC!DD149+BA147)-(BX147/W147))*W147</f>
        <v>12169.219726437143</v>
      </c>
      <c r="CK147" s="600">
        <f>((IniBaseCC!DE149+BB147)-(BY147/Y147))*Y147</f>
        <v>12412.161516873974</v>
      </c>
      <c r="CL147" s="600">
        <f>((IniBaseCC!DF149+BC147)-(BZ147/Z147))*Z147</f>
        <v>10076.182430930183</v>
      </c>
      <c r="CM147" s="600">
        <f>((IniBaseCC!DG149+BD147)-(CA147/AA147))*AA147</f>
        <v>10389.19147815792</v>
      </c>
      <c r="CN147" s="601">
        <f>((IniBaseCC!DH149+BE147)-(CB147/AB147))*AB147</f>
        <v>11057.354353225435</v>
      </c>
      <c r="CO147" s="600">
        <f>CC147*IniBaseCC!CJ149</f>
        <v>45670488.238458365</v>
      </c>
      <c r="CP147" s="600">
        <f>IniBaseCC!CJ149*CD147</f>
        <v>22611923.282708917</v>
      </c>
      <c r="CQ147" s="600">
        <f>IniBaseCC!CK149*CE147</f>
        <v>27329876.888871755</v>
      </c>
      <c r="CR147" s="600">
        <f>IniBaseCC!CL149*CF147</f>
        <v>19418333.82461109</v>
      </c>
      <c r="CS147" s="600">
        <f>IniBaseCC!CM149*CG147</f>
        <v>29540448.20601787</v>
      </c>
      <c r="CT147" s="600">
        <f>IniBaseCC!CN149*CH147</f>
        <v>32138247.691246539</v>
      </c>
      <c r="CU147" s="600">
        <f>IniBaseCC!CO149*CI147</f>
        <v>33004608.434518836</v>
      </c>
      <c r="CV147" s="601">
        <f>IniBaseCC!CP149*CJ147</f>
        <v>41606562.244688593</v>
      </c>
      <c r="CW147" s="600">
        <f>IniBaseCC!CQ149*CK147</f>
        <v>42946078.848383948</v>
      </c>
      <c r="CX147" s="600">
        <f>IniBaseCC!CR149*CL147</f>
        <v>35507468.377447866</v>
      </c>
      <c r="CY147" s="600">
        <f>IniBaseCC!CS149*CM147</f>
        <v>37274359.969455242</v>
      </c>
      <c r="CZ147" s="600">
        <f>IniBaseCC!CT149*CN147</f>
        <v>40378170.879956</v>
      </c>
      <c r="DA147" s="603">
        <f t="shared" si="33"/>
        <v>15913.062103992461</v>
      </c>
      <c r="DB147" s="600">
        <f t="shared" si="34"/>
        <v>7878.7189138358599</v>
      </c>
      <c r="DC147" s="600">
        <f>IF(IniBaseCC!EI149&gt;IniBaseCC!EJ149,MIN((AdjBaseCC!DB147-(AdjBaseCC!$DG$1*(IniBaseCC!EI149-IniBaseCC!EJ149))),AdjBaseCC!CE147),MAX((AdjBaseCC!DB147-(AdjBaseCC!$DG$1*(IniBaseCC!EI149-IniBaseCC!EJ149))),AdjBaseCC!CE147))</f>
        <v>9525.9243251557182</v>
      </c>
      <c r="DD147" s="600">
        <f>IF(IniBaseCC!EJ149&gt;IniBaseCC!EK149,MIN((AdjBaseCC!DC147-(AdjBaseCC!$DG$1*(IniBaseCC!EJ149-IniBaseCC!EK149))),AdjBaseCC!CF147),MAX((AdjBaseCC!DC147-(AdjBaseCC!$DG$1*(IniBaseCC!EJ149-IniBaseCC!EK149))),AdjBaseCC!CF147))</f>
        <v>6927.6966909065613</v>
      </c>
      <c r="DE147" s="600">
        <f>IF(IniBaseCC!EK149&gt;IniBaseCC!EL149,MIN((AdjBaseCC!DD147-(AdjBaseCC!$DG$1*(IniBaseCC!EK149-IniBaseCC!EL149))),AdjBaseCC!CG147),MAX((AdjBaseCC!DD147-(AdjBaseCC!$DG$1*(IniBaseCC!EK149-IniBaseCC!EL149))),AdjBaseCC!CG147))</f>
        <v>6860.7188094147969</v>
      </c>
      <c r="DF147" s="600">
        <f>IF(IniBaseCC!EL149&gt;IniBaseCC!EM149,MIN((AdjBaseCC!DE147-(AdjBaseCC!$DG$1*(IniBaseCC!EL149-IniBaseCC!EM149))),AdjBaseCC!CH147),MAX((AdjBaseCC!DE147-(AdjBaseCC!$DG$1*(IniBaseCC!EL149-IniBaseCC!EM149))),AdjBaseCC!CH147))</f>
        <v>6767.2471360008958</v>
      </c>
      <c r="DG147" s="600">
        <f>IF(IniBaseCC!EM149&gt;IniBaseCC!EN149,MIN((AdjBaseCC!DF147-(AdjBaseCC!$DG$1*(IniBaseCC!EM149-IniBaseCC!EN149))),AdjBaseCC!CI147),MAX((AdjBaseCC!DF147-(AdjBaseCC!$DG$1*(IniBaseCC!EM149-IniBaseCC!EN149))),AdjBaseCC!CI147))</f>
        <v>10177.18422279335</v>
      </c>
      <c r="DH147" s="600">
        <f>IF(IniBaseCC!EN149&gt;IniBaseCC!EO149,MIN((AdjBaseCC!DG147-(AdjBaseCC!$DG$1*(IniBaseCC!EN149-IniBaseCC!EO149))),AdjBaseCC!CJ147),MAX((AdjBaseCC!DG147-(AdjBaseCC!$DG$1*(IniBaseCC!EN149-IniBaseCC!EO149))),AdjBaseCC!CJ147))</f>
        <v>10164.190482866907</v>
      </c>
      <c r="DI147" s="603">
        <f>IF(IniBaseCC!EO149&gt;IniBaseCC!EP149,MIN((AdjBaseCC!DH147-(AdjBaseCC!$DG$1*(IniBaseCC!EO149-IniBaseCC!EP149))),AdjBaseCC!CK147),MAX((AdjBaseCC!DH147-(AdjBaseCC!$DG$1*(IniBaseCC!EO149-IniBaseCC!EP149))),AdjBaseCC!CK147))</f>
        <v>12412.161516873974</v>
      </c>
      <c r="DJ147" s="600">
        <f>IF(IniBaseCC!EP149&gt;IniBaseCC!EQ149,MIN((AdjBaseCC!DI147-(AdjBaseCC!$DG$1*(IniBaseCC!EP149-IniBaseCC!EQ149))),AdjBaseCC!CL147),MAX((AdjBaseCC!DI147-(AdjBaseCC!$DG$1*(IniBaseCC!EP149-IniBaseCC!EQ149))),AdjBaseCC!CL147))</f>
        <v>12429.281666547431</v>
      </c>
      <c r="DK147" s="600">
        <f>IF(IniBaseCC!EQ149&gt;IniBaseCC!ER149,MIN((AdjBaseCC!DJ147-(AdjBaseCC!$DG$1*(IniBaseCC!EQ149-IniBaseCC!ER149))),AdjBaseCC!CM147),MAX((AdjBaseCC!DJ147-(AdjBaseCC!$DG$1*(IniBaseCC!EQ149-IniBaseCC!ER149))),AdjBaseCC!CM147))</f>
        <v>12445.791975934462</v>
      </c>
      <c r="DL147" s="600">
        <f>IF(IniBaseCC!ER149&gt;IniBaseCC!ES149,MIN((AdjBaseCC!DK147-(AdjBaseCC!$DG$1*(IniBaseCC!ER149-IniBaseCC!ES149))),AdjBaseCC!CN147),MAX((AdjBaseCC!DK147-(AdjBaseCC!$DG$1*(IniBaseCC!ER149-IniBaseCC!ES149))),AdjBaseCC!CN147))</f>
        <v>12461.724459699473</v>
      </c>
      <c r="DM147" s="603">
        <f>DA147*IniBaseCC!CJ149</f>
        <v>45670488.238458365</v>
      </c>
      <c r="DN147" s="600">
        <f>DB147*IniBaseCC!CJ149</f>
        <v>22611923.282708917</v>
      </c>
      <c r="DO147" s="600">
        <f>DC147*IniBaseCC!CK149</f>
        <v>27329876.888871755</v>
      </c>
      <c r="DP147" s="600">
        <f>DD147*IniBaseCC!CL149</f>
        <v>19418333.82461109</v>
      </c>
      <c r="DQ147" s="600">
        <f>DE147*IniBaseCC!CM149</f>
        <v>20245981.206583064</v>
      </c>
      <c r="DR147" s="600">
        <f>DF147*IniBaseCC!CN149</f>
        <v>20931095.39165077</v>
      </c>
      <c r="DS147" s="600">
        <f>DG147*IniBaseCC!CO149</f>
        <v>33004608.434518836</v>
      </c>
      <c r="DT147" s="600">
        <f>DH147*IniBaseCC!CP149</f>
        <v>34751367.260921955</v>
      </c>
      <c r="DU147" s="603">
        <f>DI147*IniBaseCC!CQ149</f>
        <v>42946078.848383948</v>
      </c>
      <c r="DV147" s="600">
        <f>DJ147*IniBaseCC!CR149</f>
        <v>43799556.90109352</v>
      </c>
      <c r="DW147" s="600">
        <f>DK147*IniBaseCC!CS149</f>
        <v>44653034.953803092</v>
      </c>
      <c r="DX147" s="601">
        <f>DL147*IniBaseCC!CT149</f>
        <v>45506513.006512664</v>
      </c>
      <c r="DZ147" s="112" t="s">
        <v>142</v>
      </c>
      <c r="EA147" s="89">
        <f t="shared" si="35"/>
        <v>0.44933405392389203</v>
      </c>
      <c r="EB147" s="7">
        <f>IFERROR(AdjBaseCC!CO147/IniBaseCC!AA149,"")</f>
        <v>0.80713711963355639</v>
      </c>
      <c r="EC147" s="7">
        <f>IFERROR(AdjBaseCC!CP147/IniBaseCC!AB149,"")</f>
        <v>0.37404158602753945</v>
      </c>
      <c r="ED147" s="7">
        <f>IFERROR(AdjBaseCC!CQ147/IniBaseCC!AC149,"")</f>
        <v>0.4769541603080652</v>
      </c>
      <c r="EE147" s="7">
        <f>IFERROR(AdjBaseCC!CR147/IniBaseCC!AD149,"")</f>
        <v>0.3365920415396994</v>
      </c>
      <c r="EF147" s="7">
        <f>IFERROR(AdjBaseCC!CS147/IniBaseCC!AE149,"")</f>
        <v>0.52180278902393484</v>
      </c>
      <c r="EG147" s="7">
        <f>IFERROR(AdjBaseCC!CT147/IniBaseCC!AF149,"")</f>
        <v>0.53727969272022125</v>
      </c>
      <c r="EH147" s="10">
        <f t="shared" si="36"/>
        <v>0.55883079425011617</v>
      </c>
      <c r="EI147" s="7">
        <f>IFERROR(CU147/IniBaseCC!AG149,"")</f>
        <v>0.52832262985651735</v>
      </c>
      <c r="EJ147" s="7">
        <f>IFERROR(CW147/IniBaseCC!AI149,"")</f>
        <v>0.65042004118976704</v>
      </c>
      <c r="EK147" s="7">
        <f>IFERROR(CX147/IniBaseCC!AJ149,"")</f>
        <v>0.52205073881689412</v>
      </c>
      <c r="EL147" s="7">
        <f>IFERROR(CY147/IniBaseCC!AK149,"")</f>
        <v>0.53247187114203154</v>
      </c>
      <c r="EM147" s="19">
        <f>IFERROR(CZ147/IniBaseCC!AL149,"")</f>
        <v>0.56088869024537102</v>
      </c>
      <c r="EO147" s="107"/>
      <c r="EP147" s="107"/>
      <c r="EQ147" s="107"/>
      <c r="ER147" s="107"/>
      <c r="ES147" s="107"/>
    </row>
    <row r="148" spans="1:149" x14ac:dyDescent="0.25">
      <c r="A148" s="107">
        <v>152</v>
      </c>
      <c r="B148" s="112" t="s">
        <v>143</v>
      </c>
      <c r="C148" s="157">
        <v>236.03072710000001</v>
      </c>
      <c r="D148" s="158">
        <v>226.59561540000001</v>
      </c>
      <c r="E148" s="158">
        <v>234.5443506</v>
      </c>
      <c r="F148" s="158">
        <v>220.1963681</v>
      </c>
      <c r="G148" s="158">
        <v>223.2729296</v>
      </c>
      <c r="H148" s="158">
        <v>223.4044571</v>
      </c>
      <c r="I148" s="158">
        <v>219.3036554</v>
      </c>
      <c r="J148" s="158">
        <v>220.94062236969006</v>
      </c>
      <c r="K148" s="158">
        <v>222.66837160561499</v>
      </c>
      <c r="L148" s="157">
        <f t="shared" si="32"/>
        <v>217.07681338043903</v>
      </c>
      <c r="M148" s="158">
        <f t="shared" si="32"/>
        <v>215.44868500596476</v>
      </c>
      <c r="N148" s="159">
        <f t="shared" si="32"/>
        <v>213.82055663149004</v>
      </c>
      <c r="O148" s="158"/>
      <c r="P148" s="564">
        <f>INDEX(EquitySolution!$V$13:$BT$173,ROW(144:144),(1+EquitySolution!$CB$12))</f>
        <v>0.84378897844315737</v>
      </c>
      <c r="Q148" s="69">
        <f>INDEX(EquitySolution!$V$13:$BT$173,ROW(144:144),(1+EquitySolution!$CB$12))</f>
        <v>0.84378897844315737</v>
      </c>
      <c r="R148" s="69">
        <f>INDEX(EquitySolution!$V$13:$BT$173,ROW(144:144),(1+EquitySolution!$CB$12)+2)</f>
        <v>0.88187808428677539</v>
      </c>
      <c r="S148" s="69">
        <f>INDEX(EquitySolution!$V$13:$BT$173,ROW(144:144),(1+EquitySolution!$CB$12)+3)</f>
        <v>0.88659989946171258</v>
      </c>
      <c r="T148" s="69">
        <f>INDEX(EquitySolution!$V$13:$BT$173,ROW(144:144),(1+EquitySolution!$CB$12)+4)</f>
        <v>0.88262194353683276</v>
      </c>
      <c r="U148" s="69">
        <f>INDEX(EquitySolution!$V$13:$BT$173,ROW(144:144),(1+EquitySolution!$CB$12)+5)</f>
        <v>0.88980241194593857</v>
      </c>
      <c r="V148" s="2">
        <f>INDEX(EquitySolution!$V$13:$BT$173,ROW(144:144),(1+EquitySolution!$CB$12)+6)</f>
        <v>0.88826274233319547</v>
      </c>
      <c r="W148" s="2">
        <f>INDEX(EquitySolution!$V$13:$BT$173,ROW(144:144),(1+EquitySolution!$CB$12)+6)</f>
        <v>0.88826274233319547</v>
      </c>
      <c r="X148" s="2">
        <f>INDEX(EquitySolution!$V$13:$BT$173,ROW(144:144),(1+EquitySolution!$CB$12)+6)</f>
        <v>0.88826274233319547</v>
      </c>
      <c r="Y148" s="350">
        <f>INDEX(EquitySolution!$V$13:$BT$173,ROW(144:144),(1+EquitySolution!$CB$12)+7)</f>
        <v>0.88819691920728361</v>
      </c>
      <c r="Z148" s="2">
        <f>INDEX(EquitySolution!$V$13:$BT$173,ROW(144:144),(1+EquitySolution!$CB$12)+8)</f>
        <v>0.89024917129630421</v>
      </c>
      <c r="AA148" s="2">
        <f>INDEX(EquitySolution!$V$13:$BT$173,ROW(144:144),(1+EquitySolution!$CB$12)+9)</f>
        <v>0.89165132448344731</v>
      </c>
      <c r="AB148" s="3">
        <f>INDEX(EquitySolution!$V$13:$BT$173,ROW(144:144),(1+EquitySolution!$CB$12)+10)</f>
        <v>0.88856529424808339</v>
      </c>
      <c r="AS148" s="112" t="s">
        <v>143</v>
      </c>
      <c r="AT148" s="600">
        <v>0</v>
      </c>
      <c r="AU148" s="600">
        <f>MAX(-(AdjBaseCC!$BU$1),(IniBaseCC!DW150-AF$9+IniBaseCC!DK150-AdjBaseCC!AF$7))</f>
        <v>2644.5110387547074</v>
      </c>
      <c r="AV148" s="600">
        <f>MAX(-(AdjBaseCC!$BU$1),(IniBaseCC!DX150-AG$9+IniBaseCC!DL150-AdjBaseCC!AG$7))</f>
        <v>4929.1233625537625</v>
      </c>
      <c r="AW148" s="600">
        <f>MAX(-(AdjBaseCC!$BU$1),(IniBaseCC!DY150-AH$9+IniBaseCC!DM150-AdjBaseCC!AH$7))</f>
        <v>4311.5636117805479</v>
      </c>
      <c r="AX148" s="600">
        <f>MAX(-(AdjBaseCC!$BU$1),(IniBaseCC!DZ150-AI$9+IniBaseCC!DN150-AdjBaseCC!AI$7))</f>
        <v>3707.045815276872</v>
      </c>
      <c r="AY148" s="600">
        <f>MAX(-(AdjBaseCC!$BU$1),(IniBaseCC!EA150-AJ$9+IniBaseCC!DO150-AdjBaseCC!AJ$7))</f>
        <v>2431.2851257795924</v>
      </c>
      <c r="AZ148" s="600">
        <f>MAX(-(AdjBaseCC!$BU$1),(IniBaseCC!EB150-AK$9+IniBaseCC!DP150-AdjBaseCC!AK$7))</f>
        <v>1602.1329610923426</v>
      </c>
      <c r="BA148" s="601">
        <f>MAX(-(AdjBaseCC!$BU$1),(IniBaseCC!EC150-AL$9+IniBaseCC!DQ150-AdjBaseCC!AL$7))</f>
        <v>1943.2600804597269</v>
      </c>
      <c r="BB148" s="600">
        <f>MAX(-(AdjBaseCC!$BU$1),(IniBaseCC!ED150-AM$9+IniBaseCC!DR150-AdjBaseCC!AM$7))</f>
        <v>2396.7801653124279</v>
      </c>
      <c r="BC148" s="600">
        <f>MAX(-(AdjBaseCC!$BU$1),(IniBaseCC!EE150-AN$9+IniBaseCC!DS150-AdjBaseCC!AN$7))</f>
        <v>2409.8743960899901</v>
      </c>
      <c r="BD148" s="600">
        <f>MAX(-(AdjBaseCC!$BU$1),(IniBaseCC!EF150-AO$9+IniBaseCC!DT150-AdjBaseCC!AO$7))</f>
        <v>2422.5021946458946</v>
      </c>
      <c r="BE148" s="601">
        <f>MAX(-(AdjBaseCC!$BU$1),(IniBaseCC!EG150-AP$9+IniBaseCC!DU150-AdjBaseCC!AP$7))</f>
        <v>2434.6880471797958</v>
      </c>
      <c r="BF148" s="600">
        <f>MAX((AdjBaseCC!AF$7+AdjBaseCC!AF$9)*IniBaseCC!CJ150-IniBaseCC!AA150,0)</f>
        <v>0</v>
      </c>
      <c r="BG148" s="600">
        <f>MAX((AdjBaseCC!AG$7+AdjBaseCC!AG$9)*IniBaseCC!CK150-IniBaseCC!AB150,0)</f>
        <v>0</v>
      </c>
      <c r="BH148" s="600">
        <f>MAX((AdjBaseCC!AH$7+AdjBaseCC!AH$9)*IniBaseCC!CL150-IniBaseCC!AC150,0)</f>
        <v>0</v>
      </c>
      <c r="BI148" s="600">
        <f>MAX((AdjBaseCC!AI$7+AdjBaseCC!AI$9)*IniBaseCC!CM150-IniBaseCC!AD150,0)</f>
        <v>0</v>
      </c>
      <c r="BJ148" s="600">
        <f>MAX((AdjBaseCC!AJ$7+AdjBaseCC!AJ$9)*IniBaseCC!CN150-IniBaseCC!AE150,0)</f>
        <v>0</v>
      </c>
      <c r="BK148" s="600">
        <f>MAX((AdjBaseCC!AK$7+AdjBaseCC!AK$9)*IniBaseCC!CO150-IniBaseCC!AF150,0)</f>
        <v>0</v>
      </c>
      <c r="BL148" s="600">
        <f>MAX((AdjBaseCC!AL$7+AdjBaseCC!AL$9)*IniBaseCC!CP150-IniBaseCC!AG150,0)</f>
        <v>0</v>
      </c>
      <c r="BM148" s="600">
        <f>MAX((AdjBaseCC!AM$7+AdjBaseCC!AM$9)*IniBaseCC!CQ150-IniBaseCC!AH150,0)</f>
        <v>0</v>
      </c>
      <c r="BN148" s="603">
        <f>MAX((AdjBaseCC!AN$7+AdjBaseCC!AN$9)*IniBaseCC!CR150-IniBaseCC!AI150,0)</f>
        <v>0</v>
      </c>
      <c r="BO148" s="600">
        <f>MAX((AdjBaseCC!AO$7+AdjBaseCC!AO$9)*IniBaseCC!CS150-IniBaseCC!AJ150,0)</f>
        <v>0</v>
      </c>
      <c r="BP148" s="600">
        <f>MAX((AdjBaseCC!AP$7+AdjBaseCC!AP$9)*IniBaseCC!CT150-IniBaseCC!AK150,0)</f>
        <v>0</v>
      </c>
      <c r="BQ148" s="600">
        <f>MAX((AdjBaseCC!AQ$7+AdjBaseCC!AQ$9)*IniBaseCC!CU150-IniBaseCC!AL150,0)</f>
        <v>0</v>
      </c>
      <c r="BR148" s="603">
        <f>IFERROR(BF148/SUM(BF$5:BF$182)*BR$4/IniBaseCC!CK150,0)</f>
        <v>0</v>
      </c>
      <c r="BS148" s="600">
        <f>IFERROR(BG148/SUM(BG$5:BG$182)*BS$4/IniBaseCC!CL150,0)</f>
        <v>0</v>
      </c>
      <c r="BT148" s="600">
        <f>IFERROR(BH148/SUM(BH$5:BH$182)*BT$4/IniBaseCC!CM150,0)</f>
        <v>0</v>
      </c>
      <c r="BU148" s="600">
        <f>IFERROR(BI148/SUM(BI$5:BI$182)*BU$4/IniBaseCC!CN150,0)</f>
        <v>0</v>
      </c>
      <c r="BV148" s="600">
        <f>IFERROR(BJ148/SUM(BJ$5:BJ$182)*BV$4/IniBaseCC!CO150,0)</f>
        <v>0</v>
      </c>
      <c r="BW148" s="600">
        <f>IFERROR(BK148/SUM(BK$5:BK$182)*BW$4/IniBaseCC!CP150,0)</f>
        <v>0</v>
      </c>
      <c r="BX148" s="600">
        <f>IFERROR(BL148/SUM(BL$5:BL$182)*BX$4/IniBaseCC!CQ150,0)</f>
        <v>0</v>
      </c>
      <c r="BY148" s="603">
        <f>IFERROR(BM148/SUM(BM$5:BM$182)*BY$4/IniBaseCC!CR150,0)</f>
        <v>0</v>
      </c>
      <c r="BZ148" s="600">
        <f>IFERROR(BN148/SUM(BN$5:BN$182)*BZ$4/IniBaseCC!CS150,0)</f>
        <v>0</v>
      </c>
      <c r="CA148" s="600">
        <f>IFERROR(BO148/SUM(BO$5:BO$182)*CA$4/IniBaseCC!CT150,0)</f>
        <v>0</v>
      </c>
      <c r="CB148" s="600">
        <f>IFERROR(BP148/SUM(BP$5:BP$182)*CB$4/IniBaseCC!CU150,0)</f>
        <v>0</v>
      </c>
      <c r="CC148" s="603">
        <f>(IniBaseCC!CW150+AT148)*P148</f>
        <v>20202.532393071579</v>
      </c>
      <c r="CD148" s="600">
        <f>((IniBaseCC!CX150+AU148)-(BR148/Q148))*Q148</f>
        <v>22433.941660944067</v>
      </c>
      <c r="CE148" s="600">
        <f>((IniBaseCC!CY150+AV148)-(BS148/R148))*R148</f>
        <v>26422.747241709498</v>
      </c>
      <c r="CF148" s="600">
        <f>((IniBaseCC!CZ150+AW148)-(BT148/S148))*S148</f>
        <v>26117.325872225261</v>
      </c>
      <c r="CG148" s="600">
        <f>((IniBaseCC!DA150+AX148)-(BU148/T148))*T148</f>
        <v>25542.609782478299</v>
      </c>
      <c r="CH148" s="600">
        <f>((IniBaseCC!DB150+AY148)-(BV148/U148))*U148</f>
        <v>25341.045251867952</v>
      </c>
      <c r="CI148" s="600">
        <f>((IniBaseCC!DC150+AZ148)-(BW148/V148))*V148</f>
        <v>24943.741839405582</v>
      </c>
      <c r="CJ148" s="601">
        <f>((IniBaseCC!DD150+BA148)-(BX148/W148))*W148</f>
        <v>25648.40955629828</v>
      </c>
      <c r="CK148" s="600">
        <f>((IniBaseCC!DE150+BB148)-(BY148/Y148))*Y148</f>
        <v>26244.238913646168</v>
      </c>
      <c r="CL148" s="600">
        <f>((IniBaseCC!DF150+BC148)-(BZ148/Z148))*Z148</f>
        <v>26648.904179296118</v>
      </c>
      <c r="CM148" s="600">
        <f>((IniBaseCC!DG150+BD148)-(CA148/AA148))*AA148</f>
        <v>27023.170248296945</v>
      </c>
      <c r="CN148" s="601">
        <f>((IniBaseCC!DH150+BE148)-(CB148/AB148))*AB148</f>
        <v>27249.196622354571</v>
      </c>
      <c r="CO148" s="600">
        <f>CC148*IniBaseCC!CJ150</f>
        <v>7111291.4023611955</v>
      </c>
      <c r="CP148" s="600">
        <f>IniBaseCC!CJ150*CD148</f>
        <v>7896747.4646523111</v>
      </c>
      <c r="CQ148" s="600">
        <f>IniBaseCC!CK150*CE148</f>
        <v>8772352.0842475537</v>
      </c>
      <c r="CR148" s="600">
        <f>IniBaseCC!CL150*CF148</f>
        <v>8879890.7965565883</v>
      </c>
      <c r="CS148" s="600">
        <f>IniBaseCC!CM150*CG148</f>
        <v>9016541.2532148398</v>
      </c>
      <c r="CT148" s="600">
        <f>IniBaseCC!CN150*CH148</f>
        <v>9426868.833694879</v>
      </c>
      <c r="CU148" s="600">
        <f>IniBaseCC!CO150*CI148</f>
        <v>9777946.801046988</v>
      </c>
      <c r="CV148" s="601">
        <f>IniBaseCC!CP150*CJ148</f>
        <v>9412966.307161469</v>
      </c>
      <c r="CW148" s="600">
        <f>IniBaseCC!CQ150*CK148</f>
        <v>9526658.725653559</v>
      </c>
      <c r="CX148" s="600">
        <f>IniBaseCC!CR150*CL148</f>
        <v>9852207.9199105091</v>
      </c>
      <c r="CY148" s="600">
        <f>IniBaseCC!CS150*CM148</f>
        <v>10171740.405943308</v>
      </c>
      <c r="CZ148" s="600">
        <f>IniBaseCC!CT150*CN148</f>
        <v>10439498.661942009</v>
      </c>
      <c r="DA148" s="603">
        <f t="shared" si="33"/>
        <v>20202.532393071579</v>
      </c>
      <c r="DB148" s="600">
        <f t="shared" si="34"/>
        <v>22433.941660944067</v>
      </c>
      <c r="DC148" s="600">
        <f>IF(IniBaseCC!EI150&gt;IniBaseCC!EJ150,MIN((AdjBaseCC!DB148-(AdjBaseCC!$DG$1*(IniBaseCC!EI150-IniBaseCC!EJ150))),AdjBaseCC!CE148),MAX((AdjBaseCC!DB148-(AdjBaseCC!$DG$1*(IniBaseCC!EI150-IniBaseCC!EJ150))),AdjBaseCC!CE148))</f>
        <v>26422.747241709498</v>
      </c>
      <c r="DD148" s="600">
        <f>IF(IniBaseCC!EJ150&gt;IniBaseCC!EK150,MIN((AdjBaseCC!DC148-(AdjBaseCC!$DG$1*(IniBaseCC!EJ150-IniBaseCC!EK150))),AdjBaseCC!CF148),MAX((AdjBaseCC!DC148-(AdjBaseCC!$DG$1*(IniBaseCC!EJ150-IniBaseCC!EK150))),AdjBaseCC!CF148))</f>
        <v>26117.325872225261</v>
      </c>
      <c r="DE148" s="600">
        <f>IF(IniBaseCC!EK150&gt;IniBaseCC!EL150,MIN((AdjBaseCC!DD148-(AdjBaseCC!$DG$1*(IniBaseCC!EK150-IniBaseCC!EL150))),AdjBaseCC!CG148),MAX((AdjBaseCC!DD148-(AdjBaseCC!$DG$1*(IniBaseCC!EK150-IniBaseCC!EL150))),AdjBaseCC!CG148))</f>
        <v>25542.609782478299</v>
      </c>
      <c r="DF148" s="600">
        <f>IF(IniBaseCC!EL150&gt;IniBaseCC!EM150,MIN((AdjBaseCC!DE148-(AdjBaseCC!$DG$1*(IniBaseCC!EL150-IniBaseCC!EM150))),AdjBaseCC!CH148),MAX((AdjBaseCC!DE148-(AdjBaseCC!$DG$1*(IniBaseCC!EL150-IniBaseCC!EM150))),AdjBaseCC!CH148))</f>
        <v>25341.045251867952</v>
      </c>
      <c r="DG148" s="600">
        <f>IF(IniBaseCC!EM150&gt;IniBaseCC!EN150,MIN((AdjBaseCC!DF148-(AdjBaseCC!$DG$1*(IniBaseCC!EM150-IniBaseCC!EN150))),AdjBaseCC!CI148),MAX((AdjBaseCC!DF148-(AdjBaseCC!$DG$1*(IniBaseCC!EM150-IniBaseCC!EN150))),AdjBaseCC!CI148))</f>
        <v>24943.741839405582</v>
      </c>
      <c r="DH148" s="600">
        <f>IF(IniBaseCC!EN150&gt;IniBaseCC!EO150,MIN((AdjBaseCC!DG148-(AdjBaseCC!$DG$1*(IniBaseCC!EN150-IniBaseCC!EO150))),AdjBaseCC!CJ148),MAX((AdjBaseCC!DG148-(AdjBaseCC!$DG$1*(IniBaseCC!EN150-IniBaseCC!EO150))),AdjBaseCC!CJ148))</f>
        <v>25648.40955629828</v>
      </c>
      <c r="DI148" s="603">
        <f>IF(IniBaseCC!EO150&gt;IniBaseCC!EP150,MIN((AdjBaseCC!DH148-(AdjBaseCC!$DG$1*(IniBaseCC!EO150-IniBaseCC!EP150))),AdjBaseCC!CK148),MAX((AdjBaseCC!DH148-(AdjBaseCC!$DG$1*(IniBaseCC!EO150-IniBaseCC!EP150))),AdjBaseCC!CK148))</f>
        <v>26244.238913646168</v>
      </c>
      <c r="DJ148" s="600">
        <f>IF(IniBaseCC!EP150&gt;IniBaseCC!EQ150,MIN((AdjBaseCC!DI148-(AdjBaseCC!$DG$1*(IniBaseCC!EP150-IniBaseCC!EQ150))),AdjBaseCC!CL148),MAX((AdjBaseCC!DI148-(AdjBaseCC!$DG$1*(IniBaseCC!EP150-IniBaseCC!EQ150))),AdjBaseCC!CL148))</f>
        <v>26648.904179296118</v>
      </c>
      <c r="DK148" s="600">
        <f>IF(IniBaseCC!EQ150&gt;IniBaseCC!ER150,MIN((AdjBaseCC!DJ148-(AdjBaseCC!$DG$1*(IniBaseCC!EQ150-IniBaseCC!ER150))),AdjBaseCC!CM148),MAX((AdjBaseCC!DJ148-(AdjBaseCC!$DG$1*(IniBaseCC!EQ150-IniBaseCC!ER150))),AdjBaseCC!CM148))</f>
        <v>27023.170248296945</v>
      </c>
      <c r="DL148" s="600">
        <f>IF(IniBaseCC!ER150&gt;IniBaseCC!ES150,MIN((AdjBaseCC!DK148-(AdjBaseCC!$DG$1*(IniBaseCC!ER150-IniBaseCC!ES150))),AdjBaseCC!CN148),MAX((AdjBaseCC!DK148-(AdjBaseCC!$DG$1*(IniBaseCC!ER150-IniBaseCC!ES150))),AdjBaseCC!CN148))</f>
        <v>27249.196622354571</v>
      </c>
      <c r="DM148" s="603">
        <f>DA148*IniBaseCC!CJ150</f>
        <v>7111291.4023611955</v>
      </c>
      <c r="DN148" s="600">
        <f>DB148*IniBaseCC!CJ150</f>
        <v>7896747.4646523111</v>
      </c>
      <c r="DO148" s="600">
        <f>DC148*IniBaseCC!CK150</f>
        <v>8772352.0842475537</v>
      </c>
      <c r="DP148" s="600">
        <f>DD148*IniBaseCC!CL150</f>
        <v>8879890.7965565883</v>
      </c>
      <c r="DQ148" s="600">
        <f>DE148*IniBaseCC!CM150</f>
        <v>9016541.2532148398</v>
      </c>
      <c r="DR148" s="600">
        <f>DF148*IniBaseCC!CN150</f>
        <v>9426868.833694879</v>
      </c>
      <c r="DS148" s="600">
        <f>DG148*IniBaseCC!CO150</f>
        <v>9777946.801046988</v>
      </c>
      <c r="DT148" s="600">
        <f>DH148*IniBaseCC!CP150</f>
        <v>9412966.307161469</v>
      </c>
      <c r="DU148" s="603">
        <f>DI148*IniBaseCC!CQ150</f>
        <v>9526658.725653559</v>
      </c>
      <c r="DV148" s="600">
        <f>DJ148*IniBaseCC!CR150</f>
        <v>9852207.9199105091</v>
      </c>
      <c r="DW148" s="600">
        <f>DK148*IniBaseCC!CS150</f>
        <v>10171740.405943308</v>
      </c>
      <c r="DX148" s="601">
        <f>DL148*IniBaseCC!CT150</f>
        <v>10439498.661942009</v>
      </c>
      <c r="DZ148" s="112" t="s">
        <v>143</v>
      </c>
      <c r="EA148" s="89">
        <f t="shared" si="35"/>
        <v>0.82849043971882419</v>
      </c>
      <c r="EB148" s="7">
        <f>IFERROR(AdjBaseCC!CO148/IniBaseCC!AA150,"")</f>
        <v>0.73782000008520177</v>
      </c>
      <c r="EC148" s="7">
        <f>IFERROR(AdjBaseCC!CP148/IniBaseCC!AB150,"")</f>
        <v>0.7729153901852277</v>
      </c>
      <c r="ED148" s="7">
        <f>IFERROR(AdjBaseCC!CQ148/IniBaseCC!AC150,"")</f>
        <v>0.85266059223003432</v>
      </c>
      <c r="EE148" s="7">
        <f>IFERROR(AdjBaseCC!CR148/IniBaseCC!AD150,"")</f>
        <v>0.84769491891875837</v>
      </c>
      <c r="EF148" s="7">
        <f>IFERROR(AdjBaseCC!CS148/IniBaseCC!AE150,"")</f>
        <v>0.83081493880846213</v>
      </c>
      <c r="EG148" s="7">
        <f>IFERROR(AdjBaseCC!CT148/IniBaseCC!AF150,"")</f>
        <v>0.8383663584516392</v>
      </c>
      <c r="EH148" s="10">
        <f t="shared" si="36"/>
        <v>0.86390117856841331</v>
      </c>
      <c r="EI148" s="7">
        <f>IFERROR(CU148/IniBaseCC!AG150,"")</f>
        <v>0.90590076478961812</v>
      </c>
      <c r="EJ148" s="7">
        <f>IFERROR(CW148/IniBaseCC!AI150,"")</f>
        <v>0.84893374819427958</v>
      </c>
      <c r="EK148" s="7">
        <f>IFERROR(CX148/IniBaseCC!AJ150,"")</f>
        <v>0.85301502703195764</v>
      </c>
      <c r="EL148" s="7">
        <f>IFERROR(CY148/IniBaseCC!AK150,"")</f>
        <v>0.85636438278116611</v>
      </c>
      <c r="EM148" s="19">
        <f>IFERROR(CZ148/IniBaseCC!AL150,"")</f>
        <v>0.85529197004504498</v>
      </c>
      <c r="EO148" s="107"/>
      <c r="EP148" s="107"/>
      <c r="EQ148" s="107"/>
      <c r="ER148" s="107"/>
      <c r="ES148" s="107"/>
    </row>
    <row r="149" spans="1:149" x14ac:dyDescent="0.25">
      <c r="A149" s="107">
        <v>153</v>
      </c>
      <c r="B149" s="112" t="s">
        <v>144</v>
      </c>
      <c r="C149" s="157">
        <v>256.24970400000001</v>
      </c>
      <c r="D149" s="158">
        <v>245.8433119</v>
      </c>
      <c r="E149" s="158">
        <v>255.11109279999999</v>
      </c>
      <c r="F149" s="158">
        <v>241.95370650000001</v>
      </c>
      <c r="G149" s="158">
        <v>250.08719640000001</v>
      </c>
      <c r="H149" s="158">
        <v>247.0034848</v>
      </c>
      <c r="I149" s="158">
        <v>236.21098230000001</v>
      </c>
      <c r="J149" s="158">
        <v>236.48455696059608</v>
      </c>
      <c r="K149" s="158">
        <v>237.52374513921714</v>
      </c>
      <c r="L149" s="157">
        <f t="shared" si="32"/>
        <v>233.85220817542267</v>
      </c>
      <c r="M149" s="158">
        <f t="shared" si="32"/>
        <v>231.59003245940039</v>
      </c>
      <c r="N149" s="159">
        <f t="shared" si="32"/>
        <v>229.32785674337811</v>
      </c>
      <c r="O149" s="158"/>
      <c r="P149" s="564">
        <f>INDEX(EquitySolution!$V$13:$BT$173,ROW(145:145),(1+EquitySolution!$CB$12))</f>
        <v>0.8269494112876723</v>
      </c>
      <c r="Q149" s="69">
        <f>INDEX(EquitySolution!$V$13:$BT$173,ROW(145:145),(1+EquitySolution!$CB$12))</f>
        <v>0.8269494112876723</v>
      </c>
      <c r="R149" s="69">
        <f>INDEX(EquitySolution!$V$13:$BT$173,ROW(145:145),(1+EquitySolution!$CB$12)+2)</f>
        <v>0.87175946831446782</v>
      </c>
      <c r="S149" s="69">
        <f>INDEX(EquitySolution!$V$13:$BT$173,ROW(145:145),(1+EquitySolution!$CB$12)+3)</f>
        <v>0.87696736215785787</v>
      </c>
      <c r="T149" s="69">
        <f>INDEX(EquitySolution!$V$13:$BT$173,ROW(145:145),(1+EquitySolution!$CB$12)+4)</f>
        <v>0.87232928792163933</v>
      </c>
      <c r="U149" s="69">
        <f>INDEX(EquitySolution!$V$13:$BT$173,ROW(145:145),(1+EquitySolution!$CB$12)+5)</f>
        <v>0.8789139207558061</v>
      </c>
      <c r="V149" s="2">
        <f>INDEX(EquitySolution!$V$13:$BT$173,ROW(145:145),(1+EquitySolution!$CB$12)+6)</f>
        <v>0.87484350407647637</v>
      </c>
      <c r="W149" s="2">
        <f>INDEX(EquitySolution!$V$13:$BT$173,ROW(145:145),(1+EquitySolution!$CB$12)+6)</f>
        <v>0.87484350407647637</v>
      </c>
      <c r="X149" s="2">
        <f>INDEX(EquitySolution!$V$13:$BT$173,ROW(145:145),(1+EquitySolution!$CB$12)+6)</f>
        <v>0.87484350407647637</v>
      </c>
      <c r="Y149" s="350">
        <f>INDEX(EquitySolution!$V$13:$BT$173,ROW(145:145),(1+EquitySolution!$CB$12)+7)</f>
        <v>0.87638675196701388</v>
      </c>
      <c r="Z149" s="2">
        <f>INDEX(EquitySolution!$V$13:$BT$173,ROW(145:145),(1+EquitySolution!$CB$12)+8)</f>
        <v>0.88178787531355018</v>
      </c>
      <c r="AA149" s="2">
        <f>INDEX(EquitySolution!$V$13:$BT$173,ROW(145:145),(1+EquitySolution!$CB$12)+9)</f>
        <v>0.88063234103960131</v>
      </c>
      <c r="AB149" s="3">
        <f>INDEX(EquitySolution!$V$13:$BT$173,ROW(145:145),(1+EquitySolution!$CB$12)+10)</f>
        <v>0.88113090126889648</v>
      </c>
      <c r="AS149" s="112" t="s">
        <v>144</v>
      </c>
      <c r="AT149" s="600">
        <v>0</v>
      </c>
      <c r="AU149" s="600">
        <f>MAX(-(AdjBaseCC!$BU$1),(IniBaseCC!DW151-AF$9+IniBaseCC!DK151-AdjBaseCC!AF$7))</f>
        <v>-4000</v>
      </c>
      <c r="AV149" s="600">
        <f>MAX(-(AdjBaseCC!$BU$1),(IniBaseCC!DX151-AG$9+IniBaseCC!DL151-AdjBaseCC!AG$7))</f>
        <v>-3731.7717860881448</v>
      </c>
      <c r="AW149" s="600">
        <f>MAX(-(AdjBaseCC!$BU$1),(IniBaseCC!DY151-AH$9+IniBaseCC!DM151-AdjBaseCC!AH$7))</f>
        <v>-4000</v>
      </c>
      <c r="AX149" s="600">
        <f>MAX(-(AdjBaseCC!$BU$1),(IniBaseCC!DZ151-AI$9+IniBaseCC!DN151-AdjBaseCC!AI$7))</f>
        <v>-4000</v>
      </c>
      <c r="AY149" s="600">
        <f>MAX(-(AdjBaseCC!$BU$1),(IniBaseCC!EA151-AJ$9+IniBaseCC!DO151-AdjBaseCC!AJ$7))</f>
        <v>-2415.5115415068244</v>
      </c>
      <c r="AZ149" s="600">
        <f>MAX(-(AdjBaseCC!$BU$1),(IniBaseCC!EB151-AK$9+IniBaseCC!DP151-AdjBaseCC!AK$7))</f>
        <v>-2956.0223229511003</v>
      </c>
      <c r="BA149" s="601">
        <f>MAX(-(AdjBaseCC!$BU$1),(IniBaseCC!EC151-AL$9+IniBaseCC!DQ151-AdjBaseCC!AL$7))</f>
        <v>-2499.2927737825771</v>
      </c>
      <c r="BB149" s="600">
        <f>MAX(-(AdjBaseCC!$BU$1),(IniBaseCC!ED151-AM$9+IniBaseCC!DR151-AdjBaseCC!AM$7))</f>
        <v>-702.78373391013383</v>
      </c>
      <c r="BC149" s="600">
        <f>MAX(-(AdjBaseCC!$BU$1),(IniBaseCC!EE151-AN$9+IniBaseCC!DS151-AdjBaseCC!AN$7))</f>
        <v>-717.12707247539538</v>
      </c>
      <c r="BD149" s="600">
        <f>MAX(-(AdjBaseCC!$BU$1),(IniBaseCC!EF151-AO$9+IniBaseCC!DT151-AdjBaseCC!AO$7))</f>
        <v>-730.95948409981838</v>
      </c>
      <c r="BE149" s="601">
        <f>MAX(-(AdjBaseCC!$BU$1),(IniBaseCC!EG151-AP$9+IniBaseCC!DU151-AdjBaseCC!AP$7))</f>
        <v>-744.30779081357878</v>
      </c>
      <c r="BF149" s="600">
        <f>MAX((AdjBaseCC!AF$7+AdjBaseCC!AF$9)*IniBaseCC!CJ151-IniBaseCC!AA151,0)</f>
        <v>2958348.3291339595</v>
      </c>
      <c r="BG149" s="600">
        <f>MAX((AdjBaseCC!AG$7+AdjBaseCC!AG$9)*IniBaseCC!CK151-IniBaseCC!AB151,0)</f>
        <v>1261338.8636977933</v>
      </c>
      <c r="BH149" s="600">
        <f>MAX((AdjBaseCC!AH$7+AdjBaseCC!AH$9)*IniBaseCC!CL151-IniBaseCC!AC151,0)</f>
        <v>1529821.2084535491</v>
      </c>
      <c r="BI149" s="600">
        <f>MAX((AdjBaseCC!AI$7+AdjBaseCC!AI$9)*IniBaseCC!CM151-IniBaseCC!AD151,0)</f>
        <v>2132672.8986224178</v>
      </c>
      <c r="BJ149" s="600">
        <f>MAX((AdjBaseCC!AJ$7+AdjBaseCC!AJ$9)*IniBaseCC!CN151-IniBaseCC!AE151,0)</f>
        <v>838182.5049028676</v>
      </c>
      <c r="BK149" s="600">
        <f>MAX((AdjBaseCC!AK$7+AdjBaseCC!AK$9)*IniBaseCC!CO151-IniBaseCC!AF151,0)</f>
        <v>1010959.6344492771</v>
      </c>
      <c r="BL149" s="600">
        <f>MAX((AdjBaseCC!AL$7+AdjBaseCC!AL$9)*IniBaseCC!CP151-IniBaseCC!AG151,0)</f>
        <v>902244.69133551046</v>
      </c>
      <c r="BM149" s="600">
        <f>MAX((AdjBaseCC!AM$7+AdjBaseCC!AM$9)*IniBaseCC!CQ151-IniBaseCC!AH151,0)</f>
        <v>260732.76528066024</v>
      </c>
      <c r="BN149" s="603">
        <f>MAX((AdjBaseCC!AN$7+AdjBaseCC!AN$9)*IniBaseCC!CR151-IniBaseCC!AI151,0)</f>
        <v>270967.75669569336</v>
      </c>
      <c r="BO149" s="600">
        <f>MAX((AdjBaseCC!AO$7+AdjBaseCC!AO$9)*IniBaseCC!CS151-IniBaseCC!AJ151,0)</f>
        <v>281202.74811071716</v>
      </c>
      <c r="BP149" s="600">
        <f>MAX((AdjBaseCC!AP$7+AdjBaseCC!AP$9)*IniBaseCC!CT151-IniBaseCC!AK151,0)</f>
        <v>291437.73952574283</v>
      </c>
      <c r="BQ149" s="600">
        <f>MAX((AdjBaseCC!AQ$7+AdjBaseCC!AQ$9)*IniBaseCC!CU151-IniBaseCC!AL151,0)</f>
        <v>301672.73094075918</v>
      </c>
      <c r="BR149" s="603">
        <f>IFERROR(BF149/SUM(BF$5:BF$182)*BR$4/IniBaseCC!CK151,0)</f>
        <v>9366.9358722599281</v>
      </c>
      <c r="BS149" s="600">
        <f>IFERROR(BG149/SUM(BG$5:BG$182)*BS$4/IniBaseCC!CL151,0)</f>
        <v>1583.1881630462465</v>
      </c>
      <c r="BT149" s="600">
        <f>IFERROR(BH149/SUM(BH$5:BH$182)*BT$4/IniBaseCC!CM151,0)</f>
        <v>3976.4065249664004</v>
      </c>
      <c r="BU149" s="600">
        <f>IFERROR(BI149/SUM(BI$5:BI$182)*BU$4/IniBaseCC!CN151,0)</f>
        <v>1673.5646292780129</v>
      </c>
      <c r="BV149" s="600">
        <f>IFERROR(BJ149/SUM(BJ$5:BJ$182)*BV$4/IniBaseCC!CO151,0)</f>
        <v>528.55230811576178</v>
      </c>
      <c r="BW149" s="600">
        <f>IFERROR(BK149/SUM(BK$5:BK$182)*BW$4/IniBaseCC!CP151,0)</f>
        <v>747.36080670340016</v>
      </c>
      <c r="BX149" s="600">
        <f>IFERROR(BL149/SUM(BL$5:BL$182)*BX$4/IniBaseCC!CQ151,0)</f>
        <v>118.59822175923198</v>
      </c>
      <c r="BY149" s="603">
        <f>IFERROR(BM149/SUM(BM$5:BM$182)*BY$4/IniBaseCC!CR151,0)</f>
        <v>24.767508973853818</v>
      </c>
      <c r="BZ149" s="600">
        <f>IFERROR(BN149/SUM(BN$5:BN$182)*BZ$4/IniBaseCC!CS151,0)</f>
        <v>222.94366262516593</v>
      </c>
      <c r="CA149" s="600">
        <f>IFERROR(BO149/SUM(BO$5:BO$182)*CA$4/IniBaseCC!CT151,0)</f>
        <v>215.82010403906182</v>
      </c>
      <c r="CB149" s="600">
        <f>IFERROR(BP149/SUM(BP$5:BP$182)*CB$4/IniBaseCC!CU151,0)</f>
        <v>179.77344982154727</v>
      </c>
      <c r="CC149" s="603">
        <f>(IniBaseCC!CW151+AT149)*P149</f>
        <v>19799.34876584326</v>
      </c>
      <c r="CD149" s="600">
        <f>((IniBaseCC!CX151+AU149)-(BR149/Q149))*Q149</f>
        <v>7124.6152484326412</v>
      </c>
      <c r="CE149" s="600">
        <f>((IniBaseCC!CY151+AV149)-(BS149/R149))*R149</f>
        <v>16986.168719883026</v>
      </c>
      <c r="CF149" s="600">
        <f>((IniBaseCC!CZ151+AW149)-(BT149/S149))*S149</f>
        <v>14568.195502817354</v>
      </c>
      <c r="CG149" s="600">
        <f>((IniBaseCC!DA151+AX149)-(BU149/T149))*T149</f>
        <v>16848.099383971345</v>
      </c>
      <c r="CH149" s="600">
        <f>((IniBaseCC!DB151+AY149)-(BV149/U149))*U149</f>
        <v>20242.478106981529</v>
      </c>
      <c r="CI149" s="600">
        <f>((IniBaseCC!DC151+AZ149)-(BW149/V149))*V149</f>
        <v>19831.876279067055</v>
      </c>
      <c r="CJ149" s="601">
        <f>((IniBaseCC!DD151+BA149)-(BX149/W149))*W149</f>
        <v>21255.794999757793</v>
      </c>
      <c r="CK149" s="600">
        <f>((IniBaseCC!DE151+BB149)-(BY149/Y149))*Y149</f>
        <v>23154.090552861766</v>
      </c>
      <c r="CL149" s="600">
        <f>((IniBaseCC!DF151+BC149)-(BZ149/Z149))*Z149</f>
        <v>23415.326338721716</v>
      </c>
      <c r="CM149" s="600">
        <f>((IniBaseCC!DG151+BD149)-(CA149/AA149))*AA149</f>
        <v>23696.358787907935</v>
      </c>
      <c r="CN149" s="601">
        <f>((IniBaseCC!DH151+BE149)-(CB149/AB149))*AB149</f>
        <v>24040.324816854965</v>
      </c>
      <c r="CO149" s="600">
        <f>CC149*IniBaseCC!CJ151</f>
        <v>7246561.6482986333</v>
      </c>
      <c r="CP149" s="600">
        <f>IniBaseCC!CJ151*CD149</f>
        <v>2607609.1809263467</v>
      </c>
      <c r="CQ149" s="600">
        <f>IniBaseCC!CK151*CE149</f>
        <v>5741325.0273204632</v>
      </c>
      <c r="CR149" s="600">
        <f>IniBaseCC!CL151*CF149</f>
        <v>4851209.1024381788</v>
      </c>
      <c r="CS149" s="600">
        <f>IniBaseCC!CM151*CG149</f>
        <v>5829442.3868540851</v>
      </c>
      <c r="CT149" s="600">
        <f>IniBaseCC!CN151*CH149</f>
        <v>7024139.9031225909</v>
      </c>
      <c r="CU149" s="600">
        <f>IniBaseCC!CO151*CI149</f>
        <v>6782501.6874409327</v>
      </c>
      <c r="CV149" s="601">
        <f>IniBaseCC!CP151*CJ149</f>
        <v>7673341.9949125629</v>
      </c>
      <c r="CW149" s="600">
        <f>IniBaseCC!CQ151*CK149</f>
        <v>8590167.5951117147</v>
      </c>
      <c r="CX149" s="600">
        <f>IniBaseCC!CR151*CL149</f>
        <v>8847523.2546999864</v>
      </c>
      <c r="CY149" s="600">
        <f>IniBaseCC!CS151*CM149</f>
        <v>9116074.6338538155</v>
      </c>
      <c r="CZ149" s="600">
        <f>IniBaseCC!CT151*CN149</f>
        <v>9413119.1538792066</v>
      </c>
      <c r="DA149" s="603">
        <f t="shared" si="33"/>
        <v>19799.34876584326</v>
      </c>
      <c r="DB149" s="600">
        <f t="shared" si="34"/>
        <v>7124.6152484326412</v>
      </c>
      <c r="DC149" s="600">
        <f>IF(IniBaseCC!EI151&gt;IniBaseCC!EJ151,MIN((AdjBaseCC!DB149-(AdjBaseCC!$DG$1*(IniBaseCC!EI151-IniBaseCC!EJ151))),AdjBaseCC!CE149),MAX((AdjBaseCC!DB149-(AdjBaseCC!$DG$1*(IniBaseCC!EI151-IniBaseCC!EJ151))),AdjBaseCC!CE149))</f>
        <v>16986.168719883026</v>
      </c>
      <c r="DD149" s="600">
        <f>IF(IniBaseCC!EJ151&gt;IniBaseCC!EK151,MIN((AdjBaseCC!DC149-(AdjBaseCC!$DG$1*(IniBaseCC!EJ151-IniBaseCC!EK151))),AdjBaseCC!CF149),MAX((AdjBaseCC!DC149-(AdjBaseCC!$DG$1*(IniBaseCC!EJ151-IniBaseCC!EK151))),AdjBaseCC!CF149))</f>
        <v>14568.195502817354</v>
      </c>
      <c r="DE149" s="600">
        <f>IF(IniBaseCC!EK151&gt;IniBaseCC!EL151,MIN((AdjBaseCC!DD149-(AdjBaseCC!$DG$1*(IniBaseCC!EK151-IniBaseCC!EL151))),AdjBaseCC!CG149),MAX((AdjBaseCC!DD149-(AdjBaseCC!$DG$1*(IniBaseCC!EK151-IniBaseCC!EL151))),AdjBaseCC!CG149))</f>
        <v>14451.984152377319</v>
      </c>
      <c r="DF149" s="600">
        <f>IF(IniBaseCC!EL151&gt;IniBaseCC!EM151,MIN((AdjBaseCC!DE149-(AdjBaseCC!$DG$1*(IniBaseCC!EL151-IniBaseCC!EM151))),AdjBaseCC!CH149),MAX((AdjBaseCC!DE149-(AdjBaseCC!$DG$1*(IniBaseCC!EL151-IniBaseCC!EM151))),AdjBaseCC!CH149))</f>
        <v>20242.478106981529</v>
      </c>
      <c r="DG149" s="600">
        <f>IF(IniBaseCC!EM151&gt;IniBaseCC!EN151,MIN((AdjBaseCC!DF149-(AdjBaseCC!$DG$1*(IniBaseCC!EM151-IniBaseCC!EN151))),AdjBaseCC!CI149),MAX((AdjBaseCC!DF149-(AdjBaseCC!$DG$1*(IniBaseCC!EM151-IniBaseCC!EN151))),AdjBaseCC!CI149))</f>
        <v>19831.876279067055</v>
      </c>
      <c r="DH149" s="600">
        <f>IF(IniBaseCC!EN151&gt;IniBaseCC!EO151,MIN((AdjBaseCC!DG149-(AdjBaseCC!$DG$1*(IniBaseCC!EN151-IniBaseCC!EO151))),AdjBaseCC!CJ149),MAX((AdjBaseCC!DG149-(AdjBaseCC!$DG$1*(IniBaseCC!EN151-IniBaseCC!EO151))),AdjBaseCC!CJ149))</f>
        <v>21255.794999757793</v>
      </c>
      <c r="DI149" s="603">
        <f>IF(IniBaseCC!EO151&gt;IniBaseCC!EP151,MIN((AdjBaseCC!DH149-(AdjBaseCC!$DG$1*(IniBaseCC!EO151-IniBaseCC!EP151))),AdjBaseCC!CK149),MAX((AdjBaseCC!DH149-(AdjBaseCC!$DG$1*(IniBaseCC!EO151-IniBaseCC!EP151))),AdjBaseCC!CK149))</f>
        <v>23154.090552861766</v>
      </c>
      <c r="DJ149" s="600">
        <f>IF(IniBaseCC!EP151&gt;IniBaseCC!EQ151,MIN((AdjBaseCC!DI149-(AdjBaseCC!$DG$1*(IniBaseCC!EP151-IniBaseCC!EQ151))),AdjBaseCC!CL149),MAX((AdjBaseCC!DI149-(AdjBaseCC!$DG$1*(IniBaseCC!EP151-IniBaseCC!EQ151))),AdjBaseCC!CL149))</f>
        <v>23415.326338721716</v>
      </c>
      <c r="DK149" s="600">
        <f>IF(IniBaseCC!EQ151&gt;IniBaseCC!ER151,MIN((AdjBaseCC!DJ149-(AdjBaseCC!$DG$1*(IniBaseCC!EQ151-IniBaseCC!ER151))),AdjBaseCC!CM149),MAX((AdjBaseCC!DJ149-(AdjBaseCC!$DG$1*(IniBaseCC!EQ151-IniBaseCC!ER151))),AdjBaseCC!CM149))</f>
        <v>23696.358787907935</v>
      </c>
      <c r="DL149" s="600">
        <f>IF(IniBaseCC!ER151&gt;IniBaseCC!ES151,MIN((AdjBaseCC!DK149-(AdjBaseCC!$DG$1*(IniBaseCC!ER151-IniBaseCC!ES151))),AdjBaseCC!CN149),MAX((AdjBaseCC!DK149-(AdjBaseCC!$DG$1*(IniBaseCC!ER151-IniBaseCC!ES151))),AdjBaseCC!CN149))</f>
        <v>24040.324816854965</v>
      </c>
      <c r="DM149" s="603">
        <f>DA149*IniBaseCC!CJ151</f>
        <v>7246561.6482986333</v>
      </c>
      <c r="DN149" s="600">
        <f>DB149*IniBaseCC!CJ151</f>
        <v>2607609.1809263467</v>
      </c>
      <c r="DO149" s="600">
        <f>DC149*IniBaseCC!CK151</f>
        <v>5741325.0273204632</v>
      </c>
      <c r="DP149" s="600">
        <f>DD149*IniBaseCC!CL151</f>
        <v>4851209.1024381788</v>
      </c>
      <c r="DQ149" s="600">
        <f>DE149*IniBaseCC!CM151</f>
        <v>5000386.5167225525</v>
      </c>
      <c r="DR149" s="600">
        <f>DF149*IniBaseCC!CN151</f>
        <v>7024139.9031225909</v>
      </c>
      <c r="DS149" s="600">
        <f>DG149*IniBaseCC!CO151</f>
        <v>6782501.6874409327</v>
      </c>
      <c r="DT149" s="600">
        <f>DH149*IniBaseCC!CP151</f>
        <v>7673341.9949125629</v>
      </c>
      <c r="DU149" s="603">
        <f>DI149*IniBaseCC!CQ151</f>
        <v>8590167.5951117147</v>
      </c>
      <c r="DV149" s="600">
        <f>DJ149*IniBaseCC!CR151</f>
        <v>8847523.2546999864</v>
      </c>
      <c r="DW149" s="600">
        <f>DK149*IniBaseCC!CS151</f>
        <v>9116074.6338538155</v>
      </c>
      <c r="DX149" s="601">
        <f>DL149*IniBaseCC!CT151</f>
        <v>9413119.1538792066</v>
      </c>
      <c r="DZ149" s="112" t="s">
        <v>144</v>
      </c>
      <c r="EA149" s="89">
        <f t="shared" si="35"/>
        <v>0.68122374351278725</v>
      </c>
      <c r="EB149" s="7">
        <f>IFERROR(AdjBaseCC!CO149/IniBaseCC!AA151,"")</f>
        <v>1.1888677787004798</v>
      </c>
      <c r="EC149" s="7">
        <f>IFERROR(AdjBaseCC!CP149/IniBaseCC!AB151,"")</f>
        <v>0.34888641736365389</v>
      </c>
      <c r="ED149" s="7">
        <f>IFERROR(AdjBaseCC!CQ149/IniBaseCC!AC151,"")</f>
        <v>0.80740654454772154</v>
      </c>
      <c r="EE149" s="7">
        <f>IFERROR(AdjBaseCC!CR149/IniBaseCC!AD151,"")</f>
        <v>0.70796789318481179</v>
      </c>
      <c r="EF149" s="7">
        <f>IFERROR(AdjBaseCC!CS149/IniBaseCC!AE151,"")</f>
        <v>0.69057243943160629</v>
      </c>
      <c r="EG149" s="7">
        <f>IFERROR(AdjBaseCC!CT149/IniBaseCC!AF151,"")</f>
        <v>0.85128542303614285</v>
      </c>
      <c r="EH149" s="10">
        <f t="shared" si="36"/>
        <v>0.82003151587056267</v>
      </c>
      <c r="EI149" s="7">
        <f>IFERROR(CU149/IniBaseCC!AG151,"")</f>
        <v>0.75249142414510373</v>
      </c>
      <c r="EJ149" s="7">
        <f>IFERROR(CW149/IniBaseCC!AI151,"")</f>
        <v>0.83499541014491419</v>
      </c>
      <c r="EK149" s="7">
        <f>IFERROR(CX149/IniBaseCC!AJ151,"")</f>
        <v>0.83536087651119995</v>
      </c>
      <c r="EL149" s="7">
        <f>IFERROR(CY149/IniBaseCC!AK151,"")</f>
        <v>0.83673359313792528</v>
      </c>
      <c r="EM149" s="19">
        <f>IFERROR(CZ149/IniBaseCC!AL151,"")</f>
        <v>0.84057627541367019</v>
      </c>
      <c r="EO149" s="107"/>
      <c r="EP149" s="107"/>
      <c r="EQ149" s="107"/>
      <c r="ER149" s="107"/>
      <c r="ES149" s="107"/>
    </row>
    <row r="150" spans="1:149" x14ac:dyDescent="0.25">
      <c r="A150" s="107">
        <v>155</v>
      </c>
      <c r="B150" s="112" t="s">
        <v>145</v>
      </c>
      <c r="C150" s="157">
        <v>265.94070959999999</v>
      </c>
      <c r="D150" s="158">
        <v>271.11551179999998</v>
      </c>
      <c r="E150" s="158">
        <v>281.13297840000001</v>
      </c>
      <c r="F150" s="158">
        <v>251.75206460000001</v>
      </c>
      <c r="G150" s="158">
        <v>261.58442530000002</v>
      </c>
      <c r="H150" s="158">
        <v>252.05321530000001</v>
      </c>
      <c r="I150" s="158">
        <v>226.5756342</v>
      </c>
      <c r="J150" s="158">
        <v>222.4127320726532</v>
      </c>
      <c r="K150" s="158">
        <v>225.39397054965613</v>
      </c>
      <c r="L150" s="157">
        <f t="shared" si="32"/>
        <v>216.12551300108316</v>
      </c>
      <c r="M150" s="158">
        <f t="shared" si="32"/>
        <v>209.17369911635978</v>
      </c>
      <c r="N150" s="159">
        <f t="shared" si="32"/>
        <v>202.22188523163641</v>
      </c>
      <c r="O150" s="158"/>
      <c r="P150" s="564">
        <f>INDEX(EquitySolution!$V$13:$BT$173,ROW(146:146),(1+EquitySolution!$CB$12))</f>
        <v>0.83974430166082714</v>
      </c>
      <c r="Q150" s="69">
        <f>INDEX(EquitySolution!$V$13:$BT$173,ROW(146:146),(1+EquitySolution!$CB$12))</f>
        <v>0.83974430166082714</v>
      </c>
      <c r="R150" s="69">
        <f>INDEX(EquitySolution!$V$13:$BT$173,ROW(146:146),(1+EquitySolution!$CB$12)+2)</f>
        <v>0.8669095906704668</v>
      </c>
      <c r="S150" s="69">
        <f>INDEX(EquitySolution!$V$13:$BT$173,ROW(146:146),(1+EquitySolution!$CB$12)+3)</f>
        <v>0.86431985349170515</v>
      </c>
      <c r="T150" s="69">
        <f>INDEX(EquitySolution!$V$13:$BT$173,ROW(146:146),(1+EquitySolution!$CB$12)+4)</f>
        <v>0.8593065979722917</v>
      </c>
      <c r="U150" s="69">
        <f>INDEX(EquitySolution!$V$13:$BT$173,ROW(146:146),(1+EquitySolution!$CB$12)+5)</f>
        <v>0.87401031839929677</v>
      </c>
      <c r="V150" s="2">
        <f>INDEX(EquitySolution!$V$13:$BT$173,ROW(146:146),(1+EquitySolution!$CB$12)+6)</f>
        <v>0.86908969939287661</v>
      </c>
      <c r="W150" s="2">
        <f>INDEX(EquitySolution!$V$13:$BT$173,ROW(146:146),(1+EquitySolution!$CB$12)+6)</f>
        <v>0.86908969939287661</v>
      </c>
      <c r="X150" s="2">
        <f>INDEX(EquitySolution!$V$13:$BT$173,ROW(146:146),(1+EquitySolution!$CB$12)+6)</f>
        <v>0.86908969939287661</v>
      </c>
      <c r="Y150" s="350">
        <f>INDEX(EquitySolution!$V$13:$BT$173,ROW(146:146),(1+EquitySolution!$CB$12)+7)</f>
        <v>0.87385960709980015</v>
      </c>
      <c r="Z150" s="2">
        <f>INDEX(EquitySolution!$V$13:$BT$173,ROW(146:146),(1+EquitySolution!$CB$12)+8)</f>
        <v>0.88660989908189447</v>
      </c>
      <c r="AA150" s="2">
        <f>INDEX(EquitySolution!$V$13:$BT$173,ROW(146:146),(1+EquitySolution!$CB$12)+9)</f>
        <v>0.8831527285684837</v>
      </c>
      <c r="AB150" s="3">
        <f>INDEX(EquitySolution!$V$13:$BT$173,ROW(146:146),(1+EquitySolution!$CB$12)+10)</f>
        <v>0.88720126434955371</v>
      </c>
      <c r="AS150" s="112" t="s">
        <v>145</v>
      </c>
      <c r="AT150" s="600">
        <v>0</v>
      </c>
      <c r="AU150" s="600">
        <f>MAX(-(AdjBaseCC!$BU$1),(IniBaseCC!DW152-AF$9+IniBaseCC!DK152-AdjBaseCC!AF$7))</f>
        <v>-758.36097954778597</v>
      </c>
      <c r="AV150" s="600">
        <f>MAX(-(AdjBaseCC!$BU$1),(IniBaseCC!DX152-AG$9+IniBaseCC!DL152-AdjBaseCC!AG$7))</f>
        <v>-632.75391690766583</v>
      </c>
      <c r="AW150" s="600">
        <f>MAX(-(AdjBaseCC!$BU$1),(IniBaseCC!DY152-AH$9+IniBaseCC!DM152-AdjBaseCC!AH$7))</f>
        <v>804.20856667710541</v>
      </c>
      <c r="AX150" s="600">
        <f>MAX(-(AdjBaseCC!$BU$1),(IniBaseCC!DZ152-AI$9+IniBaseCC!DN152-AdjBaseCC!AI$7))</f>
        <v>1903.8389046549414</v>
      </c>
      <c r="AY150" s="600">
        <f>MAX(-(AdjBaseCC!$BU$1),(IniBaseCC!EA152-AJ$9+IniBaseCC!DO152-AdjBaseCC!AJ$7))</f>
        <v>1908.9391509009197</v>
      </c>
      <c r="AZ150" s="600">
        <f>MAX(-(AdjBaseCC!$BU$1),(IniBaseCC!EB152-AK$9+IniBaseCC!DP152-AdjBaseCC!AK$7))</f>
        <v>2741.7790383757142</v>
      </c>
      <c r="BA150" s="601">
        <f>MAX(-(AdjBaseCC!$BU$1),(IniBaseCC!EC152-AL$9+IniBaseCC!DQ152-AdjBaseCC!AL$7))</f>
        <v>3407.8246618047897</v>
      </c>
      <c r="BB150" s="600">
        <f>MAX(-(AdjBaseCC!$BU$1),(IniBaseCC!ED152-AM$9+IniBaseCC!DR152-AdjBaseCC!AM$7))</f>
        <v>5118.3652660184653</v>
      </c>
      <c r="BC150" s="600">
        <f>MAX(-(AdjBaseCC!$BU$1),(IniBaseCC!EE152-AN$9+IniBaseCC!DS152-AdjBaseCC!AN$7))</f>
        <v>5179.0294265690327</v>
      </c>
      <c r="BD150" s="600">
        <f>MAX(-(AdjBaseCC!$BU$1),(IniBaseCC!EF152-AO$9+IniBaseCC!DT152-AdjBaseCC!AO$7))</f>
        <v>5237.5326568852633</v>
      </c>
      <c r="BE150" s="601">
        <f>MAX(-(AdjBaseCC!$BU$1),(IniBaseCC!EG152-AP$9+IniBaseCC!DU152-AdjBaseCC!AP$7))</f>
        <v>5293.9883988925048</v>
      </c>
      <c r="BF150" s="600">
        <f>MAX((AdjBaseCC!AF$7+AdjBaseCC!AF$9)*IniBaseCC!CJ152-IniBaseCC!AA152,0)</f>
        <v>856947.90688899904</v>
      </c>
      <c r="BG150" s="600">
        <f>MAX((AdjBaseCC!AG$7+AdjBaseCC!AG$9)*IniBaseCC!CK152-IniBaseCC!AB152,0)</f>
        <v>699825.8320998773</v>
      </c>
      <c r="BH150" s="600">
        <f>MAX((AdjBaseCC!AH$7+AdjBaseCC!AH$9)*IniBaseCC!CL152-IniBaseCC!AC152,0)</f>
        <v>0</v>
      </c>
      <c r="BI150" s="600">
        <f>MAX((AdjBaseCC!AI$7+AdjBaseCC!AI$9)*IniBaseCC!CM152-IniBaseCC!AD152,0)</f>
        <v>0</v>
      </c>
      <c r="BJ150" s="600">
        <f>MAX((AdjBaseCC!AJ$7+AdjBaseCC!AJ$9)*IniBaseCC!CN152-IniBaseCC!AE152,0)</f>
        <v>0</v>
      </c>
      <c r="BK150" s="600">
        <f>MAX((AdjBaseCC!AK$7+AdjBaseCC!AK$9)*IniBaseCC!CO152-IniBaseCC!AF152,0)</f>
        <v>0</v>
      </c>
      <c r="BL150" s="600">
        <f>MAX((AdjBaseCC!AL$7+AdjBaseCC!AL$9)*IniBaseCC!CP152-IniBaseCC!AG152,0)</f>
        <v>0</v>
      </c>
      <c r="BM150" s="600">
        <f>MAX((AdjBaseCC!AM$7+AdjBaseCC!AM$9)*IniBaseCC!CQ152-IniBaseCC!AH152,0)</f>
        <v>0</v>
      </c>
      <c r="BN150" s="603">
        <f>MAX((AdjBaseCC!AN$7+AdjBaseCC!AN$9)*IniBaseCC!CR152-IniBaseCC!AI152,0)</f>
        <v>0</v>
      </c>
      <c r="BO150" s="600">
        <f>MAX((AdjBaseCC!AO$7+AdjBaseCC!AO$9)*IniBaseCC!CS152-IniBaseCC!AJ152,0)</f>
        <v>0</v>
      </c>
      <c r="BP150" s="600">
        <f>MAX((AdjBaseCC!AP$7+AdjBaseCC!AP$9)*IniBaseCC!CT152-IniBaseCC!AK152,0)</f>
        <v>0</v>
      </c>
      <c r="BQ150" s="600">
        <f>MAX((AdjBaseCC!AQ$7+AdjBaseCC!AQ$9)*IniBaseCC!CU152-IniBaseCC!AL152,0)</f>
        <v>0</v>
      </c>
      <c r="BR150" s="603">
        <f>IFERROR(BF150/SUM(BF$5:BF$182)*BR$4/IniBaseCC!CK152,0)</f>
        <v>829.20943348727121</v>
      </c>
      <c r="BS150" s="600">
        <f>IFERROR(BG150/SUM(BG$5:BG$182)*BS$4/IniBaseCC!CL152,0)</f>
        <v>268.60066274035796</v>
      </c>
      <c r="BT150" s="600">
        <f>IFERROR(BH150/SUM(BH$5:BH$182)*BT$4/IniBaseCC!CM152,0)</f>
        <v>0</v>
      </c>
      <c r="BU150" s="600">
        <f>IFERROR(BI150/SUM(BI$5:BI$182)*BU$4/IniBaseCC!CN152,0)</f>
        <v>0</v>
      </c>
      <c r="BV150" s="600">
        <f>IFERROR(BJ150/SUM(BJ$5:BJ$182)*BV$4/IniBaseCC!CO152,0)</f>
        <v>0</v>
      </c>
      <c r="BW150" s="600">
        <f>IFERROR(BK150/SUM(BK$5:BK$182)*BW$4/IniBaseCC!CP152,0)</f>
        <v>0</v>
      </c>
      <c r="BX150" s="600">
        <f>IFERROR(BL150/SUM(BL$5:BL$182)*BX$4/IniBaseCC!CQ152,0)</f>
        <v>0</v>
      </c>
      <c r="BY150" s="603">
        <f>IFERROR(BM150/SUM(BM$5:BM$182)*BY$4/IniBaseCC!CR152,0)</f>
        <v>0</v>
      </c>
      <c r="BZ150" s="600">
        <f>IFERROR(BN150/SUM(BN$5:BN$182)*BZ$4/IniBaseCC!CS152,0)</f>
        <v>0</v>
      </c>
      <c r="CA150" s="600">
        <f>IFERROR(BO150/SUM(BO$5:BO$182)*CA$4/IniBaseCC!CT152,0)</f>
        <v>0</v>
      </c>
      <c r="CB150" s="600">
        <f>IFERROR(BP150/SUM(BP$5:BP$182)*CB$4/IniBaseCC!CU152,0)</f>
        <v>0</v>
      </c>
      <c r="CC150" s="603">
        <f>(IniBaseCC!CW152+AT150)*P150</f>
        <v>20105.692169032038</v>
      </c>
      <c r="CD150" s="600">
        <f>((IniBaseCC!CX152+AU150)-(BR150/Q150))*Q150</f>
        <v>18639.653424367592</v>
      </c>
      <c r="CE150" s="600">
        <f>((IniBaseCC!CY152+AV150)-(BS150/R150))*R150</f>
        <v>20884.017241944806</v>
      </c>
      <c r="CF150" s="600">
        <f>((IniBaseCC!CZ152+AW150)-(BT150/S150))*S150</f>
        <v>22429.527045850467</v>
      </c>
      <c r="CG150" s="600">
        <f>((IniBaseCC!DA152+AX150)-(BU150/T150))*T150</f>
        <v>23318.368482100133</v>
      </c>
      <c r="CH150" s="600">
        <f>((IniBaseCC!DB152+AY150)-(BV150/U150))*U150</f>
        <v>24434.760016781736</v>
      </c>
      <c r="CI150" s="600">
        <f>((IniBaseCC!DC152+AZ150)-(BW150/V150))*V150</f>
        <v>25395.788881234643</v>
      </c>
      <c r="CJ150" s="601">
        <f>((IniBaseCC!DD152+BA150)-(BX150/W150))*W150</f>
        <v>26367.62975643784</v>
      </c>
      <c r="CK150" s="600">
        <f>((IniBaseCC!DE152+BB150)-(BY150/Y150))*Y150</f>
        <v>28198.88658969495</v>
      </c>
      <c r="CL150" s="600">
        <f>((IniBaseCC!DF152+BC150)-(BZ150/Z150))*Z150</f>
        <v>28995.125708693362</v>
      </c>
      <c r="CM150" s="600">
        <f>((IniBaseCC!DG152+BD150)-(CA150/AA150))*AA150</f>
        <v>29251.706150170681</v>
      </c>
      <c r="CN150" s="601">
        <f>((IniBaseCC!DH152+BE150)-(CB150/AB150))*AB150</f>
        <v>29744.141472809748</v>
      </c>
      <c r="CO150" s="600">
        <f>CC150*IniBaseCC!CJ152</f>
        <v>22719432.151006203</v>
      </c>
      <c r="CP150" s="600">
        <f>IniBaseCC!CJ152*CD150</f>
        <v>21062808.369535379</v>
      </c>
      <c r="CQ150" s="600">
        <f>IniBaseCC!CK152*CE150</f>
        <v>23097723.069590956</v>
      </c>
      <c r="CR150" s="600">
        <f>IniBaseCC!CL152*CF150</f>
        <v>24425754.952931158</v>
      </c>
      <c r="CS150" s="600">
        <f>IniBaseCC!CM152*CG150</f>
        <v>25417021.645489145</v>
      </c>
      <c r="CT150" s="600">
        <f>IniBaseCC!CN152*CH150</f>
        <v>27611278.818963364</v>
      </c>
      <c r="CU150" s="600">
        <f>IniBaseCC!CO152*CI150</f>
        <v>29433719.313350949</v>
      </c>
      <c r="CV150" s="601">
        <f>IniBaseCC!CP152*CJ150</f>
        <v>31166538.372109529</v>
      </c>
      <c r="CW150" s="600">
        <f>IniBaseCC!CQ152*CK150</f>
        <v>34064255.000351496</v>
      </c>
      <c r="CX150" s="600">
        <f>IniBaseCC!CR152*CL150</f>
        <v>35672990.530086815</v>
      </c>
      <c r="CY150" s="600">
        <f>IniBaseCC!CS152*CM150</f>
        <v>36641266.951003887</v>
      </c>
      <c r="CZ150" s="600">
        <f>IniBaseCC!CT152*CN150</f>
        <v>37921690.346214242</v>
      </c>
      <c r="DA150" s="603">
        <f t="shared" si="33"/>
        <v>20105.692169032038</v>
      </c>
      <c r="DB150" s="600">
        <f t="shared" si="34"/>
        <v>18639.653424367592</v>
      </c>
      <c r="DC150" s="600">
        <f>IF(IniBaseCC!EI152&gt;IniBaseCC!EJ152,MIN((AdjBaseCC!DB150-(AdjBaseCC!$DG$1*(IniBaseCC!EI152-IniBaseCC!EJ152))),AdjBaseCC!CE150),MAX((AdjBaseCC!DB150-(AdjBaseCC!$DG$1*(IniBaseCC!EI152-IniBaseCC!EJ152))),AdjBaseCC!CE150))</f>
        <v>20884.017241944806</v>
      </c>
      <c r="DD150" s="600">
        <f>IF(IniBaseCC!EJ152&gt;IniBaseCC!EK152,MIN((AdjBaseCC!DC150-(AdjBaseCC!$DG$1*(IniBaseCC!EJ152-IniBaseCC!EK152))),AdjBaseCC!CF150),MAX((AdjBaseCC!DC150-(AdjBaseCC!$DG$1*(IniBaseCC!EJ152-IniBaseCC!EK152))),AdjBaseCC!CF150))</f>
        <v>22429.527045850467</v>
      </c>
      <c r="DE150" s="600">
        <f>IF(IniBaseCC!EK152&gt;IniBaseCC!EL152,MIN((AdjBaseCC!DD150-(AdjBaseCC!$DG$1*(IniBaseCC!EK152-IniBaseCC!EL152))),AdjBaseCC!CG150),MAX((AdjBaseCC!DD150-(AdjBaseCC!$DG$1*(IniBaseCC!EK152-IniBaseCC!EL152))),AdjBaseCC!CG150))</f>
        <v>23318.368482100133</v>
      </c>
      <c r="DF150" s="600">
        <f>IF(IniBaseCC!EL152&gt;IniBaseCC!EM152,MIN((AdjBaseCC!DE150-(AdjBaseCC!$DG$1*(IniBaseCC!EL152-IniBaseCC!EM152))),AdjBaseCC!CH150),MAX((AdjBaseCC!DE150-(AdjBaseCC!$DG$1*(IniBaseCC!EL152-IniBaseCC!EM152))),AdjBaseCC!CH150))</f>
        <v>24434.760016781736</v>
      </c>
      <c r="DG150" s="600">
        <f>IF(IniBaseCC!EM152&gt;IniBaseCC!EN152,MIN((AdjBaseCC!DF150-(AdjBaseCC!$DG$1*(IniBaseCC!EM152-IniBaseCC!EN152))),AdjBaseCC!CI150),MAX((AdjBaseCC!DF150-(AdjBaseCC!$DG$1*(IniBaseCC!EM152-IniBaseCC!EN152))),AdjBaseCC!CI150))</f>
        <v>25395.788881234643</v>
      </c>
      <c r="DH150" s="600">
        <f>IF(IniBaseCC!EN152&gt;IniBaseCC!EO152,MIN((AdjBaseCC!DG150-(AdjBaseCC!$DG$1*(IniBaseCC!EN152-IniBaseCC!EO152))),AdjBaseCC!CJ150),MAX((AdjBaseCC!DG150-(AdjBaseCC!$DG$1*(IniBaseCC!EN152-IniBaseCC!EO152))),AdjBaseCC!CJ150))</f>
        <v>26367.62975643784</v>
      </c>
      <c r="DI150" s="603">
        <f>IF(IniBaseCC!EO152&gt;IniBaseCC!EP152,MIN((AdjBaseCC!DH150-(AdjBaseCC!$DG$1*(IniBaseCC!EO152-IniBaseCC!EP152))),AdjBaseCC!CK150),MAX((AdjBaseCC!DH150-(AdjBaseCC!$DG$1*(IniBaseCC!EO152-IniBaseCC!EP152))),AdjBaseCC!CK150))</f>
        <v>28198.88658969495</v>
      </c>
      <c r="DJ150" s="600">
        <f>IF(IniBaseCC!EP152&gt;IniBaseCC!EQ152,MIN((AdjBaseCC!DI150-(AdjBaseCC!$DG$1*(IniBaseCC!EP152-IniBaseCC!EQ152))),AdjBaseCC!CL150),MAX((AdjBaseCC!DI150-(AdjBaseCC!$DG$1*(IniBaseCC!EP152-IniBaseCC!EQ152))),AdjBaseCC!CL150))</f>
        <v>28995.125708693362</v>
      </c>
      <c r="DK150" s="600">
        <f>IF(IniBaseCC!EQ152&gt;IniBaseCC!ER152,MIN((AdjBaseCC!DJ150-(AdjBaseCC!$DG$1*(IniBaseCC!EQ152-IniBaseCC!ER152))),AdjBaseCC!CM150),MAX((AdjBaseCC!DJ150-(AdjBaseCC!$DG$1*(IniBaseCC!EQ152-IniBaseCC!ER152))),AdjBaseCC!CM150))</f>
        <v>29251.706150170681</v>
      </c>
      <c r="DL150" s="600">
        <f>IF(IniBaseCC!ER152&gt;IniBaseCC!ES152,MIN((AdjBaseCC!DK150-(AdjBaseCC!$DG$1*(IniBaseCC!ER152-IniBaseCC!ES152))),AdjBaseCC!CN150),MAX((AdjBaseCC!DK150-(AdjBaseCC!$DG$1*(IniBaseCC!ER152-IniBaseCC!ES152))),AdjBaseCC!CN150))</f>
        <v>29744.141472809748</v>
      </c>
      <c r="DM150" s="603">
        <f>DA150*IniBaseCC!CJ152</f>
        <v>22719432.151006203</v>
      </c>
      <c r="DN150" s="600">
        <f>DB150*IniBaseCC!CJ152</f>
        <v>21062808.369535379</v>
      </c>
      <c r="DO150" s="600">
        <f>DC150*IniBaseCC!CK152</f>
        <v>23097723.069590956</v>
      </c>
      <c r="DP150" s="600">
        <f>DD150*IniBaseCC!CL152</f>
        <v>24425754.952931158</v>
      </c>
      <c r="DQ150" s="600">
        <f>DE150*IniBaseCC!CM152</f>
        <v>25417021.645489145</v>
      </c>
      <c r="DR150" s="600">
        <f>DF150*IniBaseCC!CN152</f>
        <v>27611278.818963364</v>
      </c>
      <c r="DS150" s="600">
        <f>DG150*IniBaseCC!CO152</f>
        <v>29433719.313350949</v>
      </c>
      <c r="DT150" s="600">
        <f>DH150*IniBaseCC!CP152</f>
        <v>31166538.372109529</v>
      </c>
      <c r="DU150" s="603">
        <f>DI150*IniBaseCC!CQ152</f>
        <v>34064255.000351496</v>
      </c>
      <c r="DV150" s="600">
        <f>DJ150*IniBaseCC!CR152</f>
        <v>35672990.530086815</v>
      </c>
      <c r="DW150" s="600">
        <f>DK150*IniBaseCC!CS152</f>
        <v>36641266.951003887</v>
      </c>
      <c r="DX150" s="601">
        <f>DL150*IniBaseCC!CT152</f>
        <v>37921690.346214242</v>
      </c>
      <c r="DZ150" s="112" t="s">
        <v>145</v>
      </c>
      <c r="EA150" s="89">
        <f t="shared" si="35"/>
        <v>0.78720981698019443</v>
      </c>
      <c r="EB150" s="7">
        <f>IFERROR(AdjBaseCC!CO150/IniBaseCC!AA152,"")</f>
        <v>0.83848791720544935</v>
      </c>
      <c r="EC150" s="7">
        <f>IFERROR(AdjBaseCC!CP150/IniBaseCC!AB152,"")</f>
        <v>0.7553682764792603</v>
      </c>
      <c r="ED150" s="7">
        <f>IFERROR(AdjBaseCC!CQ150/IniBaseCC!AC152,"")</f>
        <v>0.79283641398690852</v>
      </c>
      <c r="EE150" s="7">
        <f>IFERROR(AdjBaseCC!CR150/IniBaseCC!AD152,"")</f>
        <v>0.80399585117820871</v>
      </c>
      <c r="EF150" s="7">
        <f>IFERROR(AdjBaseCC!CS150/IniBaseCC!AE152,"")</f>
        <v>0.78505451827845929</v>
      </c>
      <c r="EG150" s="7">
        <f>IFERROR(AdjBaseCC!CT150/IniBaseCC!AF152,"")</f>
        <v>0.79879402497813512</v>
      </c>
      <c r="EH150" s="10">
        <f t="shared" si="36"/>
        <v>0.83913714808404338</v>
      </c>
      <c r="EI150" s="7">
        <f>IFERROR(CU150/IniBaseCC!AG152,"")</f>
        <v>0.80653116481459985</v>
      </c>
      <c r="EJ150" s="7">
        <f>IFERROR(CW150/IniBaseCC!AI152,"")</f>
        <v>0.83590270510289788</v>
      </c>
      <c r="EK150" s="7">
        <f>IFERROR(CX150/IniBaseCC!AJ152,"")</f>
        <v>0.85012455063425962</v>
      </c>
      <c r="EL150" s="7">
        <f>IFERROR(CY150/IniBaseCC!AK152,"")</f>
        <v>0.84871397954777017</v>
      </c>
      <c r="EM150" s="19">
        <f>IFERROR(CZ150/IniBaseCC!AL152,"")</f>
        <v>0.85441334032068994</v>
      </c>
      <c r="EO150" s="107"/>
      <c r="EP150" s="107"/>
      <c r="EQ150" s="107"/>
      <c r="ER150" s="107"/>
      <c r="ES150" s="107"/>
    </row>
    <row r="151" spans="1:149" x14ac:dyDescent="0.25">
      <c r="A151" s="107">
        <v>156</v>
      </c>
      <c r="B151" s="112" t="s">
        <v>146</v>
      </c>
      <c r="C151" s="157">
        <v>330.56366750000001</v>
      </c>
      <c r="D151" s="158">
        <v>296.4893131</v>
      </c>
      <c r="E151" s="158">
        <v>316.76822290000001</v>
      </c>
      <c r="F151" s="158">
        <v>293.2839141</v>
      </c>
      <c r="G151" s="158">
        <v>308.17582609999999</v>
      </c>
      <c r="H151" s="158">
        <v>305.61915850000003</v>
      </c>
      <c r="I151" s="158">
        <v>308.354579</v>
      </c>
      <c r="J151" s="158">
        <v>311.06056394251897</v>
      </c>
      <c r="K151" s="158">
        <v>291.62542754069636</v>
      </c>
      <c r="L151" s="157">
        <f t="shared" si="32"/>
        <v>297.17135940566368</v>
      </c>
      <c r="M151" s="158">
        <f t="shared" si="32"/>
        <v>295.22917189383634</v>
      </c>
      <c r="N151" s="159">
        <f t="shared" si="32"/>
        <v>293.28698438200854</v>
      </c>
      <c r="O151" s="158"/>
      <c r="P151" s="564">
        <f>INDEX(EquitySolution!$V$13:$BT$173,ROW(147:147),(1+EquitySolution!$CB$12))</f>
        <v>0.78033581921259842</v>
      </c>
      <c r="Q151" s="69">
        <f>INDEX(EquitySolution!$V$13:$BT$173,ROW(147:147),(1+EquitySolution!$CB$12))</f>
        <v>0.78033581921259842</v>
      </c>
      <c r="R151" s="69">
        <f>INDEX(EquitySolution!$V$13:$BT$173,ROW(147:147),(1+EquitySolution!$CB$12)+2)</f>
        <v>0.65</v>
      </c>
      <c r="S151" s="69">
        <f>INDEX(EquitySolution!$V$13:$BT$173,ROW(147:147),(1+EquitySolution!$CB$12)+3)</f>
        <v>0.65</v>
      </c>
      <c r="T151" s="69">
        <f>INDEX(EquitySolution!$V$13:$BT$173,ROW(147:147),(1+EquitySolution!$CB$12)+4)</f>
        <v>0.65</v>
      </c>
      <c r="U151" s="69">
        <f>INDEX(EquitySolution!$V$13:$BT$173,ROW(147:147),(1+EquitySolution!$CB$12)+5)</f>
        <v>0.65</v>
      </c>
      <c r="V151" s="2">
        <f>INDEX(EquitySolution!$V$13:$BT$173,ROW(147:147),(1+EquitySolution!$CB$12)+6)</f>
        <v>0.65</v>
      </c>
      <c r="W151" s="2">
        <f>INDEX(EquitySolution!$V$13:$BT$173,ROW(147:147),(1+EquitySolution!$CB$12)+6)</f>
        <v>0.65</v>
      </c>
      <c r="X151" s="2">
        <f>INDEX(EquitySolution!$V$13:$BT$173,ROW(147:147),(1+EquitySolution!$CB$12)+6)</f>
        <v>0.65</v>
      </c>
      <c r="Y151" s="350">
        <f>INDEX(EquitySolution!$V$13:$BT$173,ROW(147:147),(1+EquitySolution!$CB$12)+7)</f>
        <v>0.65</v>
      </c>
      <c r="Z151" s="2">
        <f>INDEX(EquitySolution!$V$13:$BT$173,ROW(147:147),(1+EquitySolution!$CB$12)+8)</f>
        <v>0.65</v>
      </c>
      <c r="AA151" s="2">
        <f>INDEX(EquitySolution!$V$13:$BT$173,ROW(147:147),(1+EquitySolution!$CB$12)+9)</f>
        <v>0.65</v>
      </c>
      <c r="AB151" s="3">
        <f>INDEX(EquitySolution!$V$13:$BT$173,ROW(147:147),(1+EquitySolution!$CB$12)+10)</f>
        <v>0.65</v>
      </c>
      <c r="AS151" s="112" t="s">
        <v>146</v>
      </c>
      <c r="AT151" s="600">
        <v>0</v>
      </c>
      <c r="AU151" s="600">
        <f>MAX(-(AdjBaseCC!$BU$1),(IniBaseCC!DW153-AF$9+IniBaseCC!DK153-AdjBaseCC!AF$7))</f>
        <v>1283.7198237197413</v>
      </c>
      <c r="AV151" s="600">
        <f>MAX(-(AdjBaseCC!$BU$1),(IniBaseCC!DX153-AG$9+IniBaseCC!DL153-AdjBaseCC!AG$7))</f>
        <v>-1962.9952883754804</v>
      </c>
      <c r="AW151" s="600">
        <f>MAX(-(AdjBaseCC!$BU$1),(IniBaseCC!DY153-AH$9+IniBaseCC!DM153-AdjBaseCC!AH$7))</f>
        <v>-1010.296168517114</v>
      </c>
      <c r="AX151" s="600">
        <f>MAX(-(AdjBaseCC!$BU$1),(IniBaseCC!DZ153-AI$9+IniBaseCC!DN153-AdjBaseCC!AI$7))</f>
        <v>55.288154270468112</v>
      </c>
      <c r="AY151" s="600">
        <f>MAX(-(AdjBaseCC!$BU$1),(IniBaseCC!EA153-AJ$9+IniBaseCC!DO153-AdjBaseCC!AJ$7))</f>
        <v>-1080.8538831081937</v>
      </c>
      <c r="AZ151" s="600">
        <f>MAX(-(AdjBaseCC!$BU$1),(IniBaseCC!EB153-AK$9+IniBaseCC!DP153-AdjBaseCC!AK$7))</f>
        <v>-740.24394954846002</v>
      </c>
      <c r="BA151" s="601">
        <f>MAX(-(AdjBaseCC!$BU$1),(IniBaseCC!EC153-AL$9+IniBaseCC!DQ153-AdjBaseCC!AL$7))</f>
        <v>-750.25927890807498</v>
      </c>
      <c r="BB151" s="600">
        <f>MAX(-(AdjBaseCC!$BU$1),(IniBaseCC!ED153-AM$9+IniBaseCC!DR153-AdjBaseCC!AM$7))</f>
        <v>-647.34122001608876</v>
      </c>
      <c r="BC151" s="600">
        <f>MAX(-(AdjBaseCC!$BU$1),(IniBaseCC!EE153-AN$9+IniBaseCC!DS153-AdjBaseCC!AN$7))</f>
        <v>-654.92718366680538</v>
      </c>
      <c r="BD151" s="600">
        <f>MAX(-(AdjBaseCC!$BU$1),(IniBaseCC!EF153-AO$9+IniBaseCC!DT153-AdjBaseCC!AO$7))</f>
        <v>-662.24292618428217</v>
      </c>
      <c r="BE151" s="601">
        <f>MAX(-(AdjBaseCC!$BU$1),(IniBaseCC!EG153-AP$9+IniBaseCC!DU153-AdjBaseCC!AP$7))</f>
        <v>-669.30263331371316</v>
      </c>
      <c r="BF151" s="600">
        <f>MAX((AdjBaseCC!AF$7+AdjBaseCC!AF$9)*IniBaseCC!CJ153-IniBaseCC!AA153,0)</f>
        <v>0</v>
      </c>
      <c r="BG151" s="600">
        <f>MAX((AdjBaseCC!AG$7+AdjBaseCC!AG$9)*IniBaseCC!CK153-IniBaseCC!AB153,0)</f>
        <v>1591989.1788725145</v>
      </c>
      <c r="BH151" s="600">
        <f>MAX((AdjBaseCC!AH$7+AdjBaseCC!AH$9)*IniBaseCC!CL153-IniBaseCC!AC153,0)</f>
        <v>838545.81986920536</v>
      </c>
      <c r="BI151" s="600">
        <f>MAX((AdjBaseCC!AI$7+AdjBaseCC!AI$9)*IniBaseCC!CM153-IniBaseCC!AD153,0)</f>
        <v>0</v>
      </c>
      <c r="BJ151" s="600">
        <f>MAX((AdjBaseCC!AJ$7+AdjBaseCC!AJ$9)*IniBaseCC!CN153-IniBaseCC!AE153,0)</f>
        <v>984657.88751156628</v>
      </c>
      <c r="BK151" s="600">
        <f>MAX((AdjBaseCC!AK$7+AdjBaseCC!AK$9)*IniBaseCC!CO153-IniBaseCC!AF153,0)</f>
        <v>719517.11896110326</v>
      </c>
      <c r="BL151" s="600">
        <f>MAX((AdjBaseCC!AL$7+AdjBaseCC!AL$9)*IniBaseCC!CP153-IniBaseCC!AG153,0)</f>
        <v>736754.61188773066</v>
      </c>
      <c r="BM151" s="600">
        <f>MAX((AdjBaseCC!AM$7+AdjBaseCC!AM$9)*IniBaseCC!CQ153-IniBaseCC!AH153,0)</f>
        <v>648635.90245611966</v>
      </c>
      <c r="BN151" s="603">
        <f>MAX((AdjBaseCC!AN$7+AdjBaseCC!AN$9)*IniBaseCC!CR153-IniBaseCC!AI153,0)</f>
        <v>668356.73167091608</v>
      </c>
      <c r="BO151" s="600">
        <f>MAX((AdjBaseCC!AO$7+AdjBaseCC!AO$9)*IniBaseCC!CS153-IniBaseCC!AJ153,0)</f>
        <v>688077.56088569015</v>
      </c>
      <c r="BP151" s="600">
        <f>MAX((AdjBaseCC!AP$7+AdjBaseCC!AP$9)*IniBaseCC!CT153-IniBaseCC!AK153,0)</f>
        <v>707798.39010046422</v>
      </c>
      <c r="BQ151" s="600">
        <f>MAX((AdjBaseCC!AQ$7+AdjBaseCC!AQ$9)*IniBaseCC!CU153-IniBaseCC!AL153,0)</f>
        <v>727519.21931521595</v>
      </c>
      <c r="BR151" s="603">
        <f>IFERROR(BF151/SUM(BF$5:BF$182)*BR$4/IniBaseCC!CK153,0)</f>
        <v>0</v>
      </c>
      <c r="BS151" s="600">
        <f>IFERROR(BG151/SUM(BG$5:BG$182)*BS$4/IniBaseCC!CL153,0)</f>
        <v>801.6910025385431</v>
      </c>
      <c r="BT151" s="600">
        <f>IFERROR(BH151/SUM(BH$5:BH$182)*BT$4/IniBaseCC!CM153,0)</f>
        <v>871.84019967453673</v>
      </c>
      <c r="BU151" s="600">
        <f>IFERROR(BI151/SUM(BI$5:BI$182)*BU$4/IniBaseCC!CN153,0)</f>
        <v>0</v>
      </c>
      <c r="BV151" s="600">
        <f>IFERROR(BJ151/SUM(BJ$5:BJ$182)*BV$4/IniBaseCC!CO153,0)</f>
        <v>218.47139773618599</v>
      </c>
      <c r="BW151" s="600">
        <f>IFERROR(BK151/SUM(BK$5:BK$182)*BW$4/IniBaseCC!CP153,0)</f>
        <v>195.53898145387021</v>
      </c>
      <c r="BX151" s="600">
        <f>IFERROR(BL151/SUM(BL$5:BL$182)*BX$4/IniBaseCC!CQ153,0)</f>
        <v>35.857738284686775</v>
      </c>
      <c r="BY151" s="603">
        <f>IFERROR(BM151/SUM(BM$5:BM$182)*BY$4/IniBaseCC!CR153,0)</f>
        <v>22.813603534460942</v>
      </c>
      <c r="BZ151" s="600">
        <f>IFERROR(BN151/SUM(BN$5:BN$182)*BZ$4/IniBaseCC!CS153,0)</f>
        <v>203.60668378541928</v>
      </c>
      <c r="CA151" s="600">
        <f>IFERROR(BO151/SUM(BO$5:BO$182)*CA$4/IniBaseCC!CT153,0)</f>
        <v>195.5311345391973</v>
      </c>
      <c r="CB151" s="600">
        <f>IFERROR(BP151/SUM(BP$5:BP$182)*CB$4/IniBaseCC!CU153,0)</f>
        <v>161.6573746110206</v>
      </c>
      <c r="CC151" s="603">
        <f>(IniBaseCC!CW153+AT151)*P151</f>
        <v>18683.29649695534</v>
      </c>
      <c r="CD151" s="600">
        <f>((IniBaseCC!CX153+AU151)-(BR151/Q151))*Q151</f>
        <v>19685.029057237138</v>
      </c>
      <c r="CE151" s="600">
        <f>((IniBaseCC!CY153+AV151)-(BS151/R151))*R151</f>
        <v>14193.670020230407</v>
      </c>
      <c r="CF151" s="600">
        <f>((IniBaseCC!CZ153+AW151)-(BT151/S151))*S151</f>
        <v>14816.55272749191</v>
      </c>
      <c r="CG151" s="600">
        <f>((IniBaseCC!DA153+AX151)-(BU151/T151))*T151</f>
        <v>16437.011934942369</v>
      </c>
      <c r="CH151" s="600">
        <f>((IniBaseCC!DB153+AY151)-(BV151/U151))*U151</f>
        <v>16010.252951701706</v>
      </c>
      <c r="CI151" s="600">
        <f>((IniBaseCC!DC153+AZ151)-(BW151/V151))*V151</f>
        <v>16534.884909491771</v>
      </c>
      <c r="CJ151" s="601">
        <f>((IniBaseCC!DD153+BA151)-(BX151/W151))*W151</f>
        <v>16981.975061553585</v>
      </c>
      <c r="CK151" s="600">
        <f>((IniBaseCC!DE153+BB151)-(BY151/Y151))*Y151</f>
        <v>17204.558457195337</v>
      </c>
      <c r="CL151" s="600">
        <f>((IniBaseCC!DF153+BC151)-(BZ151/Z151))*Z151</f>
        <v>17261.507718550296</v>
      </c>
      <c r="CM151" s="600">
        <f>((IniBaseCC!DG153+BD151)-(CA151/AA151))*AA151</f>
        <v>17498.856941752565</v>
      </c>
      <c r="CN151" s="601">
        <f>((IniBaseCC!DH153+BE151)-(CB151/AB151))*AB151</f>
        <v>17753.980285950685</v>
      </c>
      <c r="CO151" s="600">
        <f>CC151*IniBaseCC!CJ153</f>
        <v>14572971.267625164</v>
      </c>
      <c r="CP151" s="600">
        <f>IniBaseCC!CJ153*CD151</f>
        <v>15354322.664644968</v>
      </c>
      <c r="CQ151" s="600">
        <f>IniBaseCC!CK153*CE151</f>
        <v>11511066.386406861</v>
      </c>
      <c r="CR151" s="600">
        <f>IniBaseCC!CL153*CF151</f>
        <v>12297738.763818284</v>
      </c>
      <c r="CS151" s="600">
        <f>IniBaseCC!CM153*CG151</f>
        <v>14218015.323725149</v>
      </c>
      <c r="CT151" s="600">
        <f>IniBaseCC!CN153*CH151</f>
        <v>14585340.439000254</v>
      </c>
      <c r="CU151" s="600">
        <f>IniBaseCC!CO153*CI151</f>
        <v>16071908.132026002</v>
      </c>
      <c r="CV151" s="601">
        <f>IniBaseCC!CP153*CJ151</f>
        <v>16676299.510445621</v>
      </c>
      <c r="CW151" s="600">
        <f>IniBaseCC!CQ153*CK151</f>
        <v>17238967.574109726</v>
      </c>
      <c r="CX151" s="600">
        <f>IniBaseCC!CR153*CL151</f>
        <v>17615461.947830807</v>
      </c>
      <c r="CY151" s="600">
        <f>IniBaseCC!CS153*CM151</f>
        <v>18181501.57094802</v>
      </c>
      <c r="CZ151" s="600">
        <f>IniBaseCC!CT153*CN151</f>
        <v>18775122.102920651</v>
      </c>
      <c r="DA151" s="603">
        <f t="shared" si="33"/>
        <v>18683.29649695534</v>
      </c>
      <c r="DB151" s="600">
        <f t="shared" si="34"/>
        <v>19685.029057237138</v>
      </c>
      <c r="DC151" s="600">
        <f>IF(IniBaseCC!EI153&gt;IniBaseCC!EJ153,MIN((AdjBaseCC!DB151-(AdjBaseCC!$DG$1*(IniBaseCC!EI153-IniBaseCC!EJ153))),AdjBaseCC!CE151),MAX((AdjBaseCC!DB151-(AdjBaseCC!$DG$1*(IniBaseCC!EI153-IniBaseCC!EJ153))),AdjBaseCC!CE151))</f>
        <v>14193.670020230407</v>
      </c>
      <c r="DD151" s="600">
        <f>IF(IniBaseCC!EJ153&gt;IniBaseCC!EK153,MIN((AdjBaseCC!DC151-(AdjBaseCC!$DG$1*(IniBaseCC!EJ153-IniBaseCC!EK153))),AdjBaseCC!CF151),MAX((AdjBaseCC!DC151-(AdjBaseCC!$DG$1*(IniBaseCC!EJ153-IniBaseCC!EK153))),AdjBaseCC!CF151))</f>
        <v>14816.55272749191</v>
      </c>
      <c r="DE151" s="600">
        <f>IF(IniBaseCC!EK153&gt;IniBaseCC!EL153,MIN((AdjBaseCC!DD151-(AdjBaseCC!$DG$1*(IniBaseCC!EK153-IniBaseCC!EL153))),AdjBaseCC!CG151),MAX((AdjBaseCC!DD151-(AdjBaseCC!$DG$1*(IniBaseCC!EK153-IniBaseCC!EL153))),AdjBaseCC!CG151))</f>
        <v>16437.011934942369</v>
      </c>
      <c r="DF151" s="600">
        <f>IF(IniBaseCC!EL153&gt;IniBaseCC!EM153,MIN((AdjBaseCC!DE151-(AdjBaseCC!$DG$1*(IniBaseCC!EL153-IniBaseCC!EM153))),AdjBaseCC!CH151),MAX((AdjBaseCC!DE151-(AdjBaseCC!$DG$1*(IniBaseCC!EL153-IniBaseCC!EM153))),AdjBaseCC!CH151))</f>
        <v>16010.252951701706</v>
      </c>
      <c r="DG151" s="600">
        <f>IF(IniBaseCC!EM153&gt;IniBaseCC!EN153,MIN((AdjBaseCC!DF151-(AdjBaseCC!$DG$1*(IniBaseCC!EM153-IniBaseCC!EN153))),AdjBaseCC!CI151),MAX((AdjBaseCC!DF151-(AdjBaseCC!$DG$1*(IniBaseCC!EM153-IniBaseCC!EN153))),AdjBaseCC!CI151))</f>
        <v>16534.884909491771</v>
      </c>
      <c r="DH151" s="600">
        <f>IF(IniBaseCC!EN153&gt;IniBaseCC!EO153,MIN((AdjBaseCC!DG151-(AdjBaseCC!$DG$1*(IniBaseCC!EN153-IniBaseCC!EO153))),AdjBaseCC!CJ151),MAX((AdjBaseCC!DG151-(AdjBaseCC!$DG$1*(IniBaseCC!EN153-IniBaseCC!EO153))),AdjBaseCC!CJ151))</f>
        <v>16981.975061553585</v>
      </c>
      <c r="DI151" s="603">
        <f>IF(IniBaseCC!EO153&gt;IniBaseCC!EP153,MIN((AdjBaseCC!DH151-(AdjBaseCC!$DG$1*(IniBaseCC!EO153-IniBaseCC!EP153))),AdjBaseCC!CK151),MAX((AdjBaseCC!DH151-(AdjBaseCC!$DG$1*(IniBaseCC!EO153-IniBaseCC!EP153))),AdjBaseCC!CK151))</f>
        <v>17204.558457195337</v>
      </c>
      <c r="DJ151" s="600">
        <f>IF(IniBaseCC!EP153&gt;IniBaseCC!EQ153,MIN((AdjBaseCC!DI151-(AdjBaseCC!$DG$1*(IniBaseCC!EP153-IniBaseCC!EQ153))),AdjBaseCC!CL151),MAX((AdjBaseCC!DI151-(AdjBaseCC!$DG$1*(IniBaseCC!EP153-IniBaseCC!EQ153))),AdjBaseCC!CL151))</f>
        <v>17261.507718550296</v>
      </c>
      <c r="DK151" s="600">
        <f>IF(IniBaseCC!EQ153&gt;IniBaseCC!ER153,MIN((AdjBaseCC!DJ151-(AdjBaseCC!$DG$1*(IniBaseCC!EQ153-IniBaseCC!ER153))),AdjBaseCC!CM151),MAX((AdjBaseCC!DJ151-(AdjBaseCC!$DG$1*(IniBaseCC!EQ153-IniBaseCC!ER153))),AdjBaseCC!CM151))</f>
        <v>17498.856941752565</v>
      </c>
      <c r="DL151" s="600">
        <f>IF(IniBaseCC!ER153&gt;IniBaseCC!ES153,MIN((AdjBaseCC!DK151-(AdjBaseCC!$DG$1*(IniBaseCC!ER153-IniBaseCC!ES153))),AdjBaseCC!CN151),MAX((AdjBaseCC!DK151-(AdjBaseCC!$DG$1*(IniBaseCC!ER153-IniBaseCC!ES153))),AdjBaseCC!CN151))</f>
        <v>17753.980285950685</v>
      </c>
      <c r="DM151" s="603">
        <f>DA151*IniBaseCC!CJ153</f>
        <v>14572971.267625164</v>
      </c>
      <c r="DN151" s="600">
        <f>DB151*IniBaseCC!CJ153</f>
        <v>15354322.664644968</v>
      </c>
      <c r="DO151" s="600">
        <f>DC151*IniBaseCC!CK153</f>
        <v>11511066.386406861</v>
      </c>
      <c r="DP151" s="600">
        <f>DD151*IniBaseCC!CL153</f>
        <v>12297738.763818284</v>
      </c>
      <c r="DQ151" s="600">
        <f>DE151*IniBaseCC!CM153</f>
        <v>14218015.323725149</v>
      </c>
      <c r="DR151" s="600">
        <f>DF151*IniBaseCC!CN153</f>
        <v>14585340.439000254</v>
      </c>
      <c r="DS151" s="600">
        <f>DG151*IniBaseCC!CO153</f>
        <v>16071908.132026002</v>
      </c>
      <c r="DT151" s="600">
        <f>DH151*IniBaseCC!CP153</f>
        <v>16676299.510445621</v>
      </c>
      <c r="DU151" s="603">
        <f>DI151*IniBaseCC!CQ153</f>
        <v>17238967.574109726</v>
      </c>
      <c r="DV151" s="600">
        <f>DJ151*IniBaseCC!CR153</f>
        <v>17615461.947830807</v>
      </c>
      <c r="DW151" s="600">
        <f>DK151*IniBaseCC!CS153</f>
        <v>18181501.57094802</v>
      </c>
      <c r="DX151" s="601">
        <f>DL151*IniBaseCC!CT153</f>
        <v>18775122.102920651</v>
      </c>
      <c r="DZ151" s="112" t="s">
        <v>146</v>
      </c>
      <c r="EA151" s="89">
        <f t="shared" si="35"/>
        <v>0.61461047437980854</v>
      </c>
      <c r="EB151" s="7">
        <f>IFERROR(AdjBaseCC!CO151/IniBaseCC!AA153,"")</f>
        <v>0.71801964674847585</v>
      </c>
      <c r="EC151" s="7">
        <f>IFERROR(AdjBaseCC!CP151/IniBaseCC!AB153,"")</f>
        <v>0.79277266462491647</v>
      </c>
      <c r="ED151" s="7">
        <f>IFERROR(AdjBaseCC!CQ151/IniBaseCC!AC153,"")</f>
        <v>0.55613865781083138</v>
      </c>
      <c r="EE151" s="7">
        <f>IFERROR(AdjBaseCC!CR151/IniBaseCC!AD153,"")</f>
        <v>0.54631707097720572</v>
      </c>
      <c r="EF151" s="7">
        <f>IFERROR(AdjBaseCC!CS151/IniBaseCC!AE153,"")</f>
        <v>0.60818560667411969</v>
      </c>
      <c r="EG151" s="7">
        <f>IFERROR(AdjBaseCC!CT151/IniBaseCC!AF153,"")</f>
        <v>0.56963837181196952</v>
      </c>
      <c r="EH151" s="10">
        <f t="shared" si="36"/>
        <v>0.61622465167796614</v>
      </c>
      <c r="EI151" s="7">
        <f>IFERROR(CU151/IniBaseCC!AG153,"")</f>
        <v>0.61259034852237282</v>
      </c>
      <c r="EJ151" s="7">
        <f>IFERROR(CW151/IniBaseCC!AI153,"")</f>
        <v>0.61902597432227024</v>
      </c>
      <c r="EK151" s="7">
        <f>IFERROR(CX151/IniBaseCC!AJ153,"")</f>
        <v>0.61428513529553952</v>
      </c>
      <c r="EL151" s="7">
        <f>IFERROR(CY151/IniBaseCC!AK153,"")</f>
        <v>0.61623468317682928</v>
      </c>
      <c r="EM151" s="19">
        <f>IFERROR(CZ151/IniBaseCC!AL153,"")</f>
        <v>0.61898711707281862</v>
      </c>
      <c r="EO151" s="107"/>
      <c r="EP151" s="107"/>
      <c r="EQ151" s="107"/>
      <c r="ER151" s="107"/>
      <c r="ES151" s="107"/>
    </row>
    <row r="152" spans="1:149" x14ac:dyDescent="0.25">
      <c r="A152" s="107">
        <v>154</v>
      </c>
      <c r="B152" s="112" t="s">
        <v>147</v>
      </c>
      <c r="C152" s="157">
        <v>214.86363950000001</v>
      </c>
      <c r="D152" s="158">
        <v>215.44695300000001</v>
      </c>
      <c r="E152" s="158">
        <v>215.73585170000001</v>
      </c>
      <c r="F152" s="158">
        <v>201.56592420000001</v>
      </c>
      <c r="G152" s="158">
        <v>201.51549080000001</v>
      </c>
      <c r="H152" s="158">
        <v>202.50693580000001</v>
      </c>
      <c r="I152" s="158">
        <v>205.39350780000001</v>
      </c>
      <c r="J152" s="158">
        <v>204.48422680006027</v>
      </c>
      <c r="K152" s="158">
        <v>194.48094097424837</v>
      </c>
      <c r="L152" s="157">
        <f t="shared" si="32"/>
        <v>195.04127598857667</v>
      </c>
      <c r="M152" s="158">
        <f t="shared" si="32"/>
        <v>192.80523184019603</v>
      </c>
      <c r="N152" s="159">
        <f t="shared" si="32"/>
        <v>190.5691876918163</v>
      </c>
      <c r="O152" s="158"/>
      <c r="P152" s="564">
        <f>INDEX(EquitySolution!$V$13:$BT$173,ROW(148:148),(1+EquitySolution!$CB$12))</f>
        <v>0.8573877740620931</v>
      </c>
      <c r="Q152" s="69">
        <f>INDEX(EquitySolution!$V$13:$BT$173,ROW(148:148),(1+EquitySolution!$CB$12))</f>
        <v>0.8573877740620931</v>
      </c>
      <c r="R152" s="69">
        <f>INDEX(EquitySolution!$V$13:$BT$173,ROW(148:148),(1+EquitySolution!$CB$12)+2)</f>
        <v>0.89247118361795841</v>
      </c>
      <c r="S152" s="69">
        <f>INDEX(EquitySolution!$V$13:$BT$173,ROW(148:148),(1+EquitySolution!$CB$12)+3)</f>
        <v>0.89217926354073807</v>
      </c>
      <c r="T152" s="69">
        <f>INDEX(EquitySolution!$V$13:$BT$173,ROW(148:148),(1+EquitySolution!$CB$12)+4)</f>
        <v>0.89203468377220396</v>
      </c>
      <c r="U152" s="69">
        <f>INDEX(EquitySolution!$V$13:$BT$173,ROW(148:148),(1+EquitySolution!$CB$12)+5)</f>
        <v>0.89912604430132848</v>
      </c>
      <c r="V152" s="2">
        <f>INDEX(EquitySolution!$V$13:$BT$173,ROW(148:148),(1+EquitySolution!$CB$12)+6)</f>
        <v>0.89915128376865172</v>
      </c>
      <c r="W152" s="2">
        <f>INDEX(EquitySolution!$V$13:$BT$173,ROW(148:148),(1+EquitySolution!$CB$12)+6)</f>
        <v>0.89915128376865172</v>
      </c>
      <c r="X152" s="2">
        <f>INDEX(EquitySolution!$V$13:$BT$173,ROW(148:148),(1+EquitySolution!$CB$12)+6)</f>
        <v>0.89915128376865172</v>
      </c>
      <c r="Y152" s="350">
        <f>INDEX(EquitySolution!$V$13:$BT$173,ROW(148:148),(1+EquitySolution!$CB$12)+7)</f>
        <v>0.89865511369722428</v>
      </c>
      <c r="Z152" s="2">
        <f>INDEX(EquitySolution!$V$13:$BT$173,ROW(148:148),(1+EquitySolution!$CB$12)+8)</f>
        <v>0.89721052460209472</v>
      </c>
      <c r="AA152" s="2">
        <f>INDEX(EquitySolution!$V$13:$BT$173,ROW(148:148),(1+EquitySolution!$CB$12)+9)</f>
        <v>0.90073063150886101</v>
      </c>
      <c r="AB152" s="3">
        <f>INDEX(EquitySolution!$V$13:$BT$173,ROW(148:148),(1+EquitySolution!$CB$12)+10)</f>
        <v>0.90267173431255854</v>
      </c>
      <c r="AS152" s="112" t="s">
        <v>147</v>
      </c>
      <c r="AT152" s="600">
        <v>0</v>
      </c>
      <c r="AU152" s="600">
        <f>MAX(-(AdjBaseCC!$BU$1),(IniBaseCC!DW154-AF$9+IniBaseCC!DK154-AdjBaseCC!AF$7))</f>
        <v>260.59418269410071</v>
      </c>
      <c r="AV152" s="600">
        <f>MAX(-(AdjBaseCC!$BU$1),(IniBaseCC!DX154-AG$9+IniBaseCC!DL154-AdjBaseCC!AG$7))</f>
        <v>3543.9353944651893</v>
      </c>
      <c r="AW152" s="600">
        <f>MAX(-(AdjBaseCC!$BU$1),(IniBaseCC!DY154-AH$9+IniBaseCC!DM154-AdjBaseCC!AH$7))</f>
        <v>8705.4261608001543</v>
      </c>
      <c r="AX152" s="600">
        <f>MAX(-(AdjBaseCC!$BU$1),(IniBaseCC!DZ154-AI$9+IniBaseCC!DN154-AdjBaseCC!AI$7))</f>
        <v>11792.821368010418</v>
      </c>
      <c r="AY152" s="600">
        <f>MAX(-(AdjBaseCC!$BU$1),(IniBaseCC!EA154-AJ$9+IniBaseCC!DO154-AdjBaseCC!AJ$7))</f>
        <v>17762.936602654838</v>
      </c>
      <c r="AZ152" s="600">
        <f>MAX(-(AdjBaseCC!$BU$1),(IniBaseCC!EB154-AK$9+IniBaseCC!DP154-AdjBaseCC!AK$7))</f>
        <v>13690.270659505037</v>
      </c>
      <c r="BA152" s="601">
        <f>MAX(-(AdjBaseCC!$BU$1),(IniBaseCC!EC154-AL$9+IniBaseCC!DQ154-AdjBaseCC!AL$7))</f>
        <v>9618.0449295168401</v>
      </c>
      <c r="BB152" s="600">
        <f>MAX(-(AdjBaseCC!$BU$1),(IniBaseCC!ED154-AM$9+IniBaseCC!DR154-AdjBaseCC!AM$7))</f>
        <v>12961.088862675668</v>
      </c>
      <c r="BC152" s="600">
        <f>MAX(-(AdjBaseCC!$BU$1),(IniBaseCC!EE154-AN$9+IniBaseCC!DS154-AdjBaseCC!AN$7))</f>
        <v>13085.502670692382</v>
      </c>
      <c r="BD152" s="600">
        <f>MAX(-(AdjBaseCC!$BU$1),(IniBaseCC!EF154-AO$9+IniBaseCC!DT154-AdjBaseCC!AO$7))</f>
        <v>13205.484709491917</v>
      </c>
      <c r="BE152" s="601">
        <f>MAX(-(AdjBaseCC!$BU$1),(IniBaseCC!EG154-AP$9+IniBaseCC!DU154-AdjBaseCC!AP$7))</f>
        <v>13321.267632782761</v>
      </c>
      <c r="BF152" s="600">
        <f>MAX((AdjBaseCC!AF$7+AdjBaseCC!AF$9)*IniBaseCC!CJ154-IniBaseCC!AA154,0)</f>
        <v>0</v>
      </c>
      <c r="BG152" s="600">
        <f>MAX((AdjBaseCC!AG$7+AdjBaseCC!AG$9)*IniBaseCC!CK154-IniBaseCC!AB154,0)</f>
        <v>0</v>
      </c>
      <c r="BH152" s="600">
        <f>MAX((AdjBaseCC!AH$7+AdjBaseCC!AH$9)*IniBaseCC!CL154-IniBaseCC!AC154,0)</f>
        <v>0</v>
      </c>
      <c r="BI152" s="600">
        <f>MAX((AdjBaseCC!AI$7+AdjBaseCC!AI$9)*IniBaseCC!CM154-IniBaseCC!AD154,0)</f>
        <v>0</v>
      </c>
      <c r="BJ152" s="600">
        <f>MAX((AdjBaseCC!AJ$7+AdjBaseCC!AJ$9)*IniBaseCC!CN154-IniBaseCC!AE154,0)</f>
        <v>0</v>
      </c>
      <c r="BK152" s="600">
        <f>MAX((AdjBaseCC!AK$7+AdjBaseCC!AK$9)*IniBaseCC!CO154-IniBaseCC!AF154,0)</f>
        <v>0</v>
      </c>
      <c r="BL152" s="600">
        <f>MAX((AdjBaseCC!AL$7+AdjBaseCC!AL$9)*IniBaseCC!CP154-IniBaseCC!AG154,0)</f>
        <v>0</v>
      </c>
      <c r="BM152" s="600">
        <f>MAX((AdjBaseCC!AM$7+AdjBaseCC!AM$9)*IniBaseCC!CQ154-IniBaseCC!AH154,0)</f>
        <v>0</v>
      </c>
      <c r="BN152" s="603">
        <f>MAX((AdjBaseCC!AN$7+AdjBaseCC!AN$9)*IniBaseCC!CR154-IniBaseCC!AI154,0)</f>
        <v>0</v>
      </c>
      <c r="BO152" s="600">
        <f>MAX((AdjBaseCC!AO$7+AdjBaseCC!AO$9)*IniBaseCC!CS154-IniBaseCC!AJ154,0)</f>
        <v>0</v>
      </c>
      <c r="BP152" s="600">
        <f>MAX((AdjBaseCC!AP$7+AdjBaseCC!AP$9)*IniBaseCC!CT154-IniBaseCC!AK154,0)</f>
        <v>0</v>
      </c>
      <c r="BQ152" s="600">
        <f>MAX((AdjBaseCC!AQ$7+AdjBaseCC!AQ$9)*IniBaseCC!CU154-IniBaseCC!AL154,0)</f>
        <v>0</v>
      </c>
      <c r="BR152" s="603">
        <f>IFERROR(BF152/SUM(BF$5:BF$182)*BR$4/IniBaseCC!CK154,0)</f>
        <v>0</v>
      </c>
      <c r="BS152" s="600">
        <f>IFERROR(BG152/SUM(BG$5:BG$182)*BS$4/IniBaseCC!CL154,0)</f>
        <v>0</v>
      </c>
      <c r="BT152" s="600">
        <f>IFERROR(BH152/SUM(BH$5:BH$182)*BT$4/IniBaseCC!CM154,0)</f>
        <v>0</v>
      </c>
      <c r="BU152" s="600">
        <f>IFERROR(BI152/SUM(BI$5:BI$182)*BU$4/IniBaseCC!CN154,0)</f>
        <v>0</v>
      </c>
      <c r="BV152" s="600">
        <f>IFERROR(BJ152/SUM(BJ$5:BJ$182)*BV$4/IniBaseCC!CO154,0)</f>
        <v>0</v>
      </c>
      <c r="BW152" s="600">
        <f>IFERROR(BK152/SUM(BK$5:BK$182)*BW$4/IniBaseCC!CP154,0)</f>
        <v>0</v>
      </c>
      <c r="BX152" s="600">
        <f>IFERROR(BL152/SUM(BL$5:BL$182)*BX$4/IniBaseCC!CQ154,0)</f>
        <v>0</v>
      </c>
      <c r="BY152" s="603">
        <f>IFERROR(BM152/SUM(BM$5:BM$182)*BY$4/IniBaseCC!CR154,0)</f>
        <v>0</v>
      </c>
      <c r="BZ152" s="600">
        <f>IFERROR(BN152/SUM(BN$5:BN$182)*BZ$4/IniBaseCC!CS154,0)</f>
        <v>0</v>
      </c>
      <c r="CA152" s="600">
        <f>IFERROR(BO152/SUM(BO$5:BO$182)*CA$4/IniBaseCC!CT154,0)</f>
        <v>0</v>
      </c>
      <c r="CB152" s="600">
        <f>IFERROR(BP152/SUM(BP$5:BP$182)*CB$4/IniBaseCC!CU154,0)</f>
        <v>0</v>
      </c>
      <c r="CC152" s="603">
        <f>(IniBaseCC!CW154+AT152)*P152</f>
        <v>20528.123406958966</v>
      </c>
      <c r="CD152" s="600">
        <f>((IniBaseCC!CX154+AU152)-(BR152/Q152))*Q152</f>
        <v>20751.553673192589</v>
      </c>
      <c r="CE152" s="600">
        <f>((IniBaseCC!CY154+AV152)-(BS152/R152))*R152</f>
        <v>25503.896330415639</v>
      </c>
      <c r="CF152" s="600">
        <f>((IniBaseCC!CZ154+AW152)-(BT152/S152))*S152</f>
        <v>30201.794989301332</v>
      </c>
      <c r="CG152" s="600">
        <f>((IniBaseCC!DA154+AX152)-(BU152/T152))*T152</f>
        <v>33027.801718655421</v>
      </c>
      <c r="CH152" s="600">
        <f>((IniBaseCC!DB154+AY152)-(BV152/U152))*U152</f>
        <v>39391.663919671344</v>
      </c>
      <c r="CI152" s="600">
        <f>((IniBaseCC!DC154+AZ152)-(BW152/V152))*V152</f>
        <v>36118.572843153495</v>
      </c>
      <c r="CJ152" s="601">
        <f>((IniBaseCC!DD154+BA152)-(BX152/W152))*W152</f>
        <v>32863.606668639717</v>
      </c>
      <c r="CK152" s="600">
        <f>((IniBaseCC!DE154+BB152)-(BY152/Y152))*Y152</f>
        <v>36046.925280032119</v>
      </c>
      <c r="CL152" s="600">
        <f>((IniBaseCC!DF154+BC152)-(BZ152/Z152))*Z152</f>
        <v>36435.572824280549</v>
      </c>
      <c r="CM152" s="600">
        <f>((IniBaseCC!DG154+BD152)-(CA152/AA152))*AA152</f>
        <v>37010.898372600328</v>
      </c>
      <c r="CN152" s="601">
        <f>((IniBaseCC!DH154+BE152)-(CB152/AB152))*AB152</f>
        <v>37508.799585156899</v>
      </c>
      <c r="CO152" s="600">
        <f>CC152*IniBaseCC!CJ154</f>
        <v>1539609.2555219224</v>
      </c>
      <c r="CP152" s="600">
        <f>IniBaseCC!CJ154*CD152</f>
        <v>1556366.5254894441</v>
      </c>
      <c r="CQ152" s="600">
        <f>IniBaseCC!CK154*CE152</f>
        <v>1887288.3284507573</v>
      </c>
      <c r="CR152" s="600">
        <f>IniBaseCC!CL154*CF152</f>
        <v>2265134.6241975999</v>
      </c>
      <c r="CS152" s="600">
        <f>IniBaseCC!CM154*CG152</f>
        <v>2873418.7495230217</v>
      </c>
      <c r="CT152" s="600">
        <f>IniBaseCC!CN154*CH152</f>
        <v>3269508.1053327215</v>
      </c>
      <c r="CU152" s="600">
        <f>IniBaseCC!CO154*CI152</f>
        <v>3250671.5558838146</v>
      </c>
      <c r="CV152" s="601">
        <f>IniBaseCC!CP154*CJ152</f>
        <v>3319224.2735326113</v>
      </c>
      <c r="CW152" s="600">
        <f>IniBaseCC!CQ154*CK152</f>
        <v>3784927.1544033727</v>
      </c>
      <c r="CX152" s="600">
        <f>IniBaseCC!CR154*CL152</f>
        <v>3896390.6189234923</v>
      </c>
      <c r="CY152" s="600">
        <f>IniBaseCC!CS154*CM152</f>
        <v>4029686.6041472279</v>
      </c>
      <c r="CZ152" s="600">
        <f>IniBaseCC!CT154*CN152</f>
        <v>4156633.9430652745</v>
      </c>
      <c r="DA152" s="603">
        <f t="shared" si="33"/>
        <v>20528.123406958966</v>
      </c>
      <c r="DB152" s="600">
        <f t="shared" si="34"/>
        <v>20751.553673192589</v>
      </c>
      <c r="DC152" s="600">
        <f>IF(IniBaseCC!EI154&gt;IniBaseCC!EJ154,MIN((AdjBaseCC!DB152-(AdjBaseCC!$DG$1*(IniBaseCC!EI154-IniBaseCC!EJ154))),AdjBaseCC!CE152),MAX((AdjBaseCC!DB152-(AdjBaseCC!$DG$1*(IniBaseCC!EI154-IniBaseCC!EJ154))),AdjBaseCC!CE152))</f>
        <v>25503.896330415639</v>
      </c>
      <c r="DD152" s="600">
        <f>IF(IniBaseCC!EJ154&gt;IniBaseCC!EK154,MIN((AdjBaseCC!DC152-(AdjBaseCC!$DG$1*(IniBaseCC!EJ154-IniBaseCC!EK154))),AdjBaseCC!CF152),MAX((AdjBaseCC!DC152-(AdjBaseCC!$DG$1*(IniBaseCC!EJ154-IniBaseCC!EK154))),AdjBaseCC!CF152))</f>
        <v>30201.794989301332</v>
      </c>
      <c r="DE152" s="600">
        <f>IF(IniBaseCC!EK154&gt;IniBaseCC!EL154,MIN((AdjBaseCC!DD152-(AdjBaseCC!$DG$1*(IniBaseCC!EK154-IniBaseCC!EL154))),AdjBaseCC!CG152),MAX((AdjBaseCC!DD152-(AdjBaseCC!$DG$1*(IniBaseCC!EK154-IniBaseCC!EL154))),AdjBaseCC!CG152))</f>
        <v>33027.801718655421</v>
      </c>
      <c r="DF152" s="600">
        <f>IF(IniBaseCC!EL154&gt;IniBaseCC!EM154,MIN((AdjBaseCC!DE152-(AdjBaseCC!$DG$1*(IniBaseCC!EL154-IniBaseCC!EM154))),AdjBaseCC!CH152),MAX((AdjBaseCC!DE152-(AdjBaseCC!$DG$1*(IniBaseCC!EL154-IniBaseCC!EM154))),AdjBaseCC!CH152))</f>
        <v>39391.663919671344</v>
      </c>
      <c r="DG152" s="600">
        <f>IF(IniBaseCC!EM154&gt;IniBaseCC!EN154,MIN((AdjBaseCC!DF152-(AdjBaseCC!$DG$1*(IniBaseCC!EM154-IniBaseCC!EN154))),AdjBaseCC!CI152),MAX((AdjBaseCC!DF152-(AdjBaseCC!$DG$1*(IniBaseCC!EM154-IniBaseCC!EN154))),AdjBaseCC!CI152))</f>
        <v>36118.572843153495</v>
      </c>
      <c r="DH152" s="600">
        <f>IF(IniBaseCC!EN154&gt;IniBaseCC!EO154,MIN((AdjBaseCC!DG152-(AdjBaseCC!$DG$1*(IniBaseCC!EN154-IniBaseCC!EO154))),AdjBaseCC!CJ152),MAX((AdjBaseCC!DG152-(AdjBaseCC!$DG$1*(IniBaseCC!EN154-IniBaseCC!EO154))),AdjBaseCC!CJ152))</f>
        <v>32863.606668639717</v>
      </c>
      <c r="DI152" s="603">
        <f>IF(IniBaseCC!EO154&gt;IniBaseCC!EP154,MIN((AdjBaseCC!DH152-(AdjBaseCC!$DG$1*(IniBaseCC!EO154-IniBaseCC!EP154))),AdjBaseCC!CK152),MAX((AdjBaseCC!DH152-(AdjBaseCC!$DG$1*(IniBaseCC!EO154-IniBaseCC!EP154))),AdjBaseCC!CK152))</f>
        <v>36046.925280032119</v>
      </c>
      <c r="DJ152" s="600">
        <f>IF(IniBaseCC!EP154&gt;IniBaseCC!EQ154,MIN((AdjBaseCC!DI152-(AdjBaseCC!$DG$1*(IniBaseCC!EP154-IniBaseCC!EQ154))),AdjBaseCC!CL152),MAX((AdjBaseCC!DI152-(AdjBaseCC!$DG$1*(IniBaseCC!EP154-IniBaseCC!EQ154))),AdjBaseCC!CL152))</f>
        <v>36435.572824280549</v>
      </c>
      <c r="DK152" s="600">
        <f>IF(IniBaseCC!EQ154&gt;IniBaseCC!ER154,MIN((AdjBaseCC!DJ152-(AdjBaseCC!$DG$1*(IniBaseCC!EQ154-IniBaseCC!ER154))),AdjBaseCC!CM152),MAX((AdjBaseCC!DJ152-(AdjBaseCC!$DG$1*(IniBaseCC!EQ154-IniBaseCC!ER154))),AdjBaseCC!CM152))</f>
        <v>37010.898372600328</v>
      </c>
      <c r="DL152" s="600">
        <f>IF(IniBaseCC!ER154&gt;IniBaseCC!ES154,MIN((AdjBaseCC!DK152-(AdjBaseCC!$DG$1*(IniBaseCC!ER154-IniBaseCC!ES154))),AdjBaseCC!CN152),MAX((AdjBaseCC!DK152-(AdjBaseCC!$DG$1*(IniBaseCC!ER154-IniBaseCC!ES154))),AdjBaseCC!CN152))</f>
        <v>37508.799585156899</v>
      </c>
      <c r="DM152" s="603">
        <f>DA152*IniBaseCC!CJ154</f>
        <v>1539609.2555219224</v>
      </c>
      <c r="DN152" s="600">
        <f>DB152*IniBaseCC!CJ154</f>
        <v>1556366.5254894441</v>
      </c>
      <c r="DO152" s="600">
        <f>DC152*IniBaseCC!CK154</f>
        <v>1887288.3284507573</v>
      </c>
      <c r="DP152" s="600">
        <f>DD152*IniBaseCC!CL154</f>
        <v>2265134.6241975999</v>
      </c>
      <c r="DQ152" s="600">
        <f>DE152*IniBaseCC!CM154</f>
        <v>2873418.7495230217</v>
      </c>
      <c r="DR152" s="600">
        <f>DF152*IniBaseCC!CN154</f>
        <v>3269508.1053327215</v>
      </c>
      <c r="DS152" s="600">
        <f>DG152*IniBaseCC!CO154</f>
        <v>3250671.5558838146</v>
      </c>
      <c r="DT152" s="600">
        <f>DH152*IniBaseCC!CP154</f>
        <v>3319224.2735326113</v>
      </c>
      <c r="DU152" s="603">
        <f>DI152*IniBaseCC!CQ154</f>
        <v>3784927.1544033727</v>
      </c>
      <c r="DV152" s="600">
        <f>DJ152*IniBaseCC!CR154</f>
        <v>3896390.6189234923</v>
      </c>
      <c r="DW152" s="600">
        <f>DK152*IniBaseCC!CS154</f>
        <v>4029686.6041472279</v>
      </c>
      <c r="DX152" s="601">
        <f>DL152*IniBaseCC!CT154</f>
        <v>4156633.9430652745</v>
      </c>
      <c r="DZ152" s="112" t="s">
        <v>147</v>
      </c>
      <c r="EA152" s="89">
        <f t="shared" si="35"/>
        <v>0.76003384292376674</v>
      </c>
      <c r="EB152" s="7">
        <f>IFERROR(AdjBaseCC!CO152/IniBaseCC!AA154,"")</f>
        <v>0.82120815203776509</v>
      </c>
      <c r="EC152" s="7">
        <f>IFERROR(AdjBaseCC!CP152/IniBaseCC!AB154,"")</f>
        <v>0.7156557078906115</v>
      </c>
      <c r="ED152" s="7">
        <f>IFERROR(AdjBaseCC!CQ152/IniBaseCC!AC154,"")</f>
        <v>0.72615997721073944</v>
      </c>
      <c r="EE152" s="7">
        <f>IFERROR(AdjBaseCC!CR152/IniBaseCC!AD154,"")</f>
        <v>0.68949609025609682</v>
      </c>
      <c r="EF152" s="7">
        <f>IFERROR(AdjBaseCC!CS152/IniBaseCC!AE154,"")</f>
        <v>0.77787137661626315</v>
      </c>
      <c r="EG152" s="7">
        <f>IFERROR(AdjBaseCC!CT152/IniBaseCC!AF154,"")</f>
        <v>0.89098606264512281</v>
      </c>
      <c r="EH152" s="10">
        <f t="shared" si="36"/>
        <v>0.86661687674373444</v>
      </c>
      <c r="EI152" s="7">
        <f>IFERROR(CU152/IniBaseCC!AG154,"")</f>
        <v>0.86786311523690562</v>
      </c>
      <c r="EJ152" s="7">
        <f>IFERROR(CW152/IniBaseCC!AI154,"")</f>
        <v>0.86263191598952238</v>
      </c>
      <c r="EK152" s="7">
        <f>IFERROR(CX152/IniBaseCC!AJ154,"")</f>
        <v>0.86300639511003086</v>
      </c>
      <c r="EL152" s="7">
        <f>IFERROR(CY152/IniBaseCC!AK154,"")</f>
        <v>0.86806344190083506</v>
      </c>
      <c r="EM152" s="19">
        <f>IFERROR(CZ152/IniBaseCC!AL154,"")</f>
        <v>0.87151951548137896</v>
      </c>
      <c r="EO152" s="107"/>
      <c r="EP152" s="107"/>
      <c r="EQ152" s="107"/>
      <c r="ER152" s="107"/>
      <c r="ES152" s="107"/>
    </row>
    <row r="153" spans="1:149" x14ac:dyDescent="0.25">
      <c r="A153" s="107">
        <v>157</v>
      </c>
      <c r="B153" s="112" t="s">
        <v>148</v>
      </c>
      <c r="C153" s="157">
        <v>109.912549</v>
      </c>
      <c r="D153" s="158">
        <v>98.453800680000001</v>
      </c>
      <c r="E153" s="158">
        <v>118.6867644</v>
      </c>
      <c r="F153" s="158">
        <v>99.892099209999998</v>
      </c>
      <c r="G153" s="158">
        <v>107.08614369999999</v>
      </c>
      <c r="H153" s="158">
        <v>101.7338321</v>
      </c>
      <c r="I153" s="158">
        <v>105.3814096</v>
      </c>
      <c r="J153" s="158">
        <v>110.49630038351826</v>
      </c>
      <c r="K153" s="158">
        <v>134.62580882309402</v>
      </c>
      <c r="L153" s="157">
        <f t="shared" si="32"/>
        <v>118.76970879625696</v>
      </c>
      <c r="M153" s="158">
        <f t="shared" si="32"/>
        <v>120.60656815780567</v>
      </c>
      <c r="N153" s="159">
        <f t="shared" si="32"/>
        <v>122.44342751935483</v>
      </c>
      <c r="O153" s="158"/>
      <c r="P153" s="564">
        <f>INDEX(EquitySolution!$V$13:$BT$173,ROW(149:149),(1+EquitySolution!$CB$12))</f>
        <v>0.92443088944734975</v>
      </c>
      <c r="Q153" s="69">
        <f>INDEX(EquitySolution!$V$13:$BT$173,ROW(149:149),(1+EquitySolution!$CB$12))</f>
        <v>0.92443088944734975</v>
      </c>
      <c r="R153" s="69">
        <f>INDEX(EquitySolution!$V$13:$BT$173,ROW(149:149),(1+EquitySolution!$CB$12)+2)</f>
        <v>0.94499410729983868</v>
      </c>
      <c r="S153" s="69">
        <f>INDEX(EquitySolution!$V$13:$BT$173,ROW(149:149),(1+EquitySolution!$CB$12)+3)</f>
        <v>0.95072865432201781</v>
      </c>
      <c r="T153" s="69">
        <f>INDEX(EquitySolution!$V$13:$BT$173,ROW(149:149),(1+EquitySolution!$CB$12)+4)</f>
        <v>0.94060303862559191</v>
      </c>
      <c r="U153" s="69">
        <f>INDEX(EquitySolution!$V$13:$BT$173,ROW(149:149),(1+EquitySolution!$CB$12)+5)</f>
        <v>0.95000885576096383</v>
      </c>
      <c r="V153" s="2">
        <f>INDEX(EquitySolution!$V$13:$BT$173,ROW(149:149),(1+EquitySolution!$CB$12)+6)</f>
        <v>0.9464085858837078</v>
      </c>
      <c r="W153" s="2">
        <f>INDEX(EquitySolution!$V$13:$BT$173,ROW(149:149),(1+EquitySolution!$CB$12)+6)</f>
        <v>0.9464085858837078</v>
      </c>
      <c r="X153" s="2">
        <f>INDEX(EquitySolution!$V$13:$BT$173,ROW(149:149),(1+EquitySolution!$CB$12)+6)</f>
        <v>0.9464085858837078</v>
      </c>
      <c r="Y153" s="350">
        <f>INDEX(EquitySolution!$V$13:$BT$173,ROW(149:149),(1+EquitySolution!$CB$12)+7)</f>
        <v>0.94908715789614861</v>
      </c>
      <c r="Z153" s="2">
        <f>INDEX(EquitySolution!$V$13:$BT$173,ROW(149:149),(1+EquitySolution!$CB$12)+8)</f>
        <v>0.94726172250768781</v>
      </c>
      <c r="AA153" s="2">
        <f>INDEX(EquitySolution!$V$13:$BT$173,ROW(149:149),(1+EquitySolution!$CB$12)+9)</f>
        <v>0.94834536033226891</v>
      </c>
      <c r="AB153" s="3">
        <f>INDEX(EquitySolution!$V$13:$BT$173,ROW(149:149),(1+EquitySolution!$CB$12)+10)</f>
        <v>0.93262632099638099</v>
      </c>
      <c r="AS153" s="112" t="s">
        <v>148</v>
      </c>
      <c r="AT153" s="600">
        <v>0</v>
      </c>
      <c r="AU153" s="600">
        <f>MAX(-(AdjBaseCC!$BU$1),(IniBaseCC!DW155-AF$9+IniBaseCC!DK155-AdjBaseCC!AF$7))</f>
        <v>14919.687860855021</v>
      </c>
      <c r="AV153" s="600">
        <f>MAX(-(AdjBaseCC!$BU$1),(IniBaseCC!DX155-AG$9+IniBaseCC!DL155-AdjBaseCC!AG$7))</f>
        <v>19655.16506014983</v>
      </c>
      <c r="AW153" s="600">
        <f>MAX(-(AdjBaseCC!$BU$1),(IniBaseCC!DY155-AH$9+IniBaseCC!DM155-AdjBaseCC!AH$7))</f>
        <v>16243.996206462252</v>
      </c>
      <c r="AX153" s="600">
        <f>MAX(-(AdjBaseCC!$BU$1),(IniBaseCC!DZ155-AI$9+IniBaseCC!DN155-AdjBaseCC!AI$7))</f>
        <v>19903.221118606823</v>
      </c>
      <c r="AY153" s="600">
        <f>MAX(-(AdjBaseCC!$BU$1),(IniBaseCC!EA155-AJ$9+IniBaseCC!DO155-AdjBaseCC!AJ$7))</f>
        <v>23218.423659794287</v>
      </c>
      <c r="AZ153" s="600">
        <f>MAX(-(AdjBaseCC!$BU$1),(IniBaseCC!EB155-AK$9+IniBaseCC!DP155-AdjBaseCC!AK$7))</f>
        <v>25051.995103949484</v>
      </c>
      <c r="BA153" s="601">
        <f>MAX(-(AdjBaseCC!$BU$1),(IniBaseCC!EC155-AL$9+IniBaseCC!DQ155-AdjBaseCC!AL$7))</f>
        <v>23331.179537977685</v>
      </c>
      <c r="BB153" s="600">
        <f>MAX(-(AdjBaseCC!$BU$1),(IniBaseCC!ED155-AM$9+IniBaseCC!DR155-AdjBaseCC!AM$7))</f>
        <v>22983.94399403856</v>
      </c>
      <c r="BC153" s="600">
        <f>MAX(-(AdjBaseCC!$BU$1),(IniBaseCC!EE155-AN$9+IniBaseCC!DS155-AdjBaseCC!AN$7))</f>
        <v>23233.620683565277</v>
      </c>
      <c r="BD153" s="600">
        <f>MAX(-(AdjBaseCC!$BU$1),(IniBaseCC!EF155-AO$9+IniBaseCC!DT155-AdjBaseCC!AO$7))</f>
        <v>23474.403589640395</v>
      </c>
      <c r="BE153" s="601">
        <f>MAX(-(AdjBaseCC!$BU$1),(IniBaseCC!EG155-AP$9+IniBaseCC!DU155-AdjBaseCC!AP$7))</f>
        <v>23706.759607447493</v>
      </c>
      <c r="BF153" s="600">
        <f>MAX((AdjBaseCC!AF$7+AdjBaseCC!AF$9)*IniBaseCC!CJ155-IniBaseCC!AA155,0)</f>
        <v>0</v>
      </c>
      <c r="BG153" s="600">
        <f>MAX((AdjBaseCC!AG$7+AdjBaseCC!AG$9)*IniBaseCC!CK155-IniBaseCC!AB155,0)</f>
        <v>0</v>
      </c>
      <c r="BH153" s="600">
        <f>MAX((AdjBaseCC!AH$7+AdjBaseCC!AH$9)*IniBaseCC!CL155-IniBaseCC!AC155,0)</f>
        <v>0</v>
      </c>
      <c r="BI153" s="600">
        <f>MAX((AdjBaseCC!AI$7+AdjBaseCC!AI$9)*IniBaseCC!CM155-IniBaseCC!AD155,0)</f>
        <v>0</v>
      </c>
      <c r="BJ153" s="600">
        <f>MAX((AdjBaseCC!AJ$7+AdjBaseCC!AJ$9)*IniBaseCC!CN155-IniBaseCC!AE155,0)</f>
        <v>0</v>
      </c>
      <c r="BK153" s="600">
        <f>MAX((AdjBaseCC!AK$7+AdjBaseCC!AK$9)*IniBaseCC!CO155-IniBaseCC!AF155,0)</f>
        <v>0</v>
      </c>
      <c r="BL153" s="600">
        <f>MAX((AdjBaseCC!AL$7+AdjBaseCC!AL$9)*IniBaseCC!CP155-IniBaseCC!AG155,0)</f>
        <v>0</v>
      </c>
      <c r="BM153" s="600">
        <f>MAX((AdjBaseCC!AM$7+AdjBaseCC!AM$9)*IniBaseCC!CQ155-IniBaseCC!AH155,0)</f>
        <v>0</v>
      </c>
      <c r="BN153" s="603">
        <f>MAX((AdjBaseCC!AN$7+AdjBaseCC!AN$9)*IniBaseCC!CR155-IniBaseCC!AI155,0)</f>
        <v>0</v>
      </c>
      <c r="BO153" s="600">
        <f>MAX((AdjBaseCC!AO$7+AdjBaseCC!AO$9)*IniBaseCC!CS155-IniBaseCC!AJ155,0)</f>
        <v>0</v>
      </c>
      <c r="BP153" s="600">
        <f>MAX((AdjBaseCC!AP$7+AdjBaseCC!AP$9)*IniBaseCC!CT155-IniBaseCC!AK155,0)</f>
        <v>0</v>
      </c>
      <c r="BQ153" s="600">
        <f>MAX((AdjBaseCC!AQ$7+AdjBaseCC!AQ$9)*IniBaseCC!CU155-IniBaseCC!AL155,0)</f>
        <v>0</v>
      </c>
      <c r="BR153" s="603">
        <f>IFERROR(BF153/SUM(BF$5:BF$182)*BR$4/IniBaseCC!CK155,0)</f>
        <v>0</v>
      </c>
      <c r="BS153" s="600">
        <f>IFERROR(BG153/SUM(BG$5:BG$182)*BS$4/IniBaseCC!CL155,0)</f>
        <v>0</v>
      </c>
      <c r="BT153" s="600">
        <f>IFERROR(BH153/SUM(BH$5:BH$182)*BT$4/IniBaseCC!CM155,0)</f>
        <v>0</v>
      </c>
      <c r="BU153" s="600">
        <f>IFERROR(BI153/SUM(BI$5:BI$182)*BU$4/IniBaseCC!CN155,0)</f>
        <v>0</v>
      </c>
      <c r="BV153" s="600">
        <f>IFERROR(BJ153/SUM(BJ$5:BJ$182)*BV$4/IniBaseCC!CO155,0)</f>
        <v>0</v>
      </c>
      <c r="BW153" s="600">
        <f>IFERROR(BK153/SUM(BK$5:BK$182)*BW$4/IniBaseCC!CP155,0)</f>
        <v>0</v>
      </c>
      <c r="BX153" s="600">
        <f>IFERROR(BL153/SUM(BL$5:BL$182)*BX$4/IniBaseCC!CQ155,0)</f>
        <v>0</v>
      </c>
      <c r="BY153" s="603">
        <f>IFERROR(BM153/SUM(BM$5:BM$182)*BY$4/IniBaseCC!CR155,0)</f>
        <v>0</v>
      </c>
      <c r="BZ153" s="600">
        <f>IFERROR(BN153/SUM(BN$5:BN$182)*BZ$4/IniBaseCC!CS155,0)</f>
        <v>0</v>
      </c>
      <c r="CA153" s="600">
        <f>IFERROR(BO153/SUM(BO$5:BO$182)*CA$4/IniBaseCC!CT155,0)</f>
        <v>0</v>
      </c>
      <c r="CB153" s="600">
        <f>IFERROR(BP153/SUM(BP$5:BP$182)*CB$4/IniBaseCC!CU155,0)</f>
        <v>0</v>
      </c>
      <c r="CC153" s="603">
        <f>(IniBaseCC!CW155+AT153)*P153</f>
        <v>22133.312316634117</v>
      </c>
      <c r="CD153" s="600">
        <f>((IniBaseCC!CX155+AU153)-(BR153/Q153))*Q153</f>
        <v>35925.532636121156</v>
      </c>
      <c r="CE153" s="600">
        <f>((IniBaseCC!CY155+AV153)-(BS153/R153))*R153</f>
        <v>42229.846145173811</v>
      </c>
      <c r="CF153" s="600">
        <f>((IniBaseCC!CZ155+AW153)-(BT153/S153))*S153</f>
        <v>39350.926626512046</v>
      </c>
      <c r="CG153" s="600">
        <f>((IniBaseCC!DA155+AX153)-(BU153/T153))*T153</f>
        <v>42454.723551971692</v>
      </c>
      <c r="CH153" s="600">
        <f>((IniBaseCC!DB155+AY153)-(BV153/U153))*U153</f>
        <v>46803.654776919459</v>
      </c>
      <c r="CI153" s="600">
        <f>((IniBaseCC!DC155+AZ153)-(BW153/V153))*V153</f>
        <v>48769.714667649176</v>
      </c>
      <c r="CJ153" s="601">
        <f>((IniBaseCC!DD155+BA153)-(BX153/W153))*W153</f>
        <v>47569.069802734368</v>
      </c>
      <c r="CK153" s="600">
        <f>((IniBaseCC!DE155+BB153)-(BY153/Y153))*Y153</f>
        <v>47582.422532221273</v>
      </c>
      <c r="CL153" s="600">
        <f>((IniBaseCC!DF155+BC153)-(BZ153/Z153))*Z153</f>
        <v>48081.067543306781</v>
      </c>
      <c r="CM153" s="600">
        <f>((IniBaseCC!DG155+BD153)-(CA153/AA153))*AA153</f>
        <v>48705.862638908373</v>
      </c>
      <c r="CN153" s="601">
        <f>((IniBaseCC!DH155+BE153)-(CB153/AB153))*AB153</f>
        <v>48439.288385939733</v>
      </c>
      <c r="CO153" s="600">
        <f>CC153*IniBaseCC!CJ155</f>
        <v>5134928.4574591154</v>
      </c>
      <c r="CP153" s="600">
        <f>IniBaseCC!CJ155*CD153</f>
        <v>8334723.5715801083</v>
      </c>
      <c r="CQ153" s="600">
        <f>IniBaseCC!CK155*CE153</f>
        <v>8910497.5366316736</v>
      </c>
      <c r="CR153" s="600">
        <f>IniBaseCC!CL155*CF153</f>
        <v>8617852.9312061388</v>
      </c>
      <c r="CS153" s="600">
        <f>IniBaseCC!CM155*CG153</f>
        <v>9000401.393017998</v>
      </c>
      <c r="CT153" s="600">
        <f>IniBaseCC!CN155*CH153</f>
        <v>9454338.2649377305</v>
      </c>
      <c r="CU153" s="600">
        <f>IniBaseCC!CO155*CI153</f>
        <v>9753942.9335298352</v>
      </c>
      <c r="CV153" s="601">
        <f>IniBaseCC!CP155*CJ153</f>
        <v>10465195.35660156</v>
      </c>
      <c r="CW153" s="600">
        <f>IniBaseCC!CQ155*CK153</f>
        <v>11039122.027475335</v>
      </c>
      <c r="CX153" s="600">
        <f>IniBaseCC!CR155*CL153</f>
        <v>11360819.893836251</v>
      </c>
      <c r="CY153" s="600">
        <f>IniBaseCC!CS155*CM153</f>
        <v>11717138.680020807</v>
      </c>
      <c r="CZ153" s="600">
        <f>IniBaseCC!CT155*CN153</f>
        <v>11860556.167204661</v>
      </c>
      <c r="DA153" s="603">
        <f t="shared" si="33"/>
        <v>22133.312316634117</v>
      </c>
      <c r="DB153" s="600">
        <f t="shared" si="34"/>
        <v>35925.532636121156</v>
      </c>
      <c r="DC153" s="600">
        <f>IF(IniBaseCC!EI155&gt;IniBaseCC!EJ155,MIN((AdjBaseCC!DB153-(AdjBaseCC!$DG$1*(IniBaseCC!EI155-IniBaseCC!EJ155))),AdjBaseCC!CE153),MAX((AdjBaseCC!DB153-(AdjBaseCC!$DG$1*(IniBaseCC!EI155-IniBaseCC!EJ155))),AdjBaseCC!CE153))</f>
        <v>42229.846145173811</v>
      </c>
      <c r="DD153" s="600">
        <f>IF(IniBaseCC!EJ155&gt;IniBaseCC!EK155,MIN((AdjBaseCC!DC153-(AdjBaseCC!$DG$1*(IniBaseCC!EJ155-IniBaseCC!EK155))),AdjBaseCC!CF153),MAX((AdjBaseCC!DC153-(AdjBaseCC!$DG$1*(IniBaseCC!EJ155-IniBaseCC!EK155))),AdjBaseCC!CF153))</f>
        <v>39350.926626512046</v>
      </c>
      <c r="DE153" s="600">
        <f>IF(IniBaseCC!EK155&gt;IniBaseCC!EL155,MIN((AdjBaseCC!DD153-(AdjBaseCC!$DG$1*(IniBaseCC!EK155-IniBaseCC!EL155))),AdjBaseCC!CG153),MAX((AdjBaseCC!DD153-(AdjBaseCC!$DG$1*(IniBaseCC!EK155-IniBaseCC!EL155))),AdjBaseCC!CG153))</f>
        <v>42454.723551971692</v>
      </c>
      <c r="DF153" s="600">
        <f>IF(IniBaseCC!EL155&gt;IniBaseCC!EM155,MIN((AdjBaseCC!DE153-(AdjBaseCC!$DG$1*(IniBaseCC!EL155-IniBaseCC!EM155))),AdjBaseCC!CH153),MAX((AdjBaseCC!DE153-(AdjBaseCC!$DG$1*(IniBaseCC!EL155-IniBaseCC!EM155))),AdjBaseCC!CH153))</f>
        <v>46803.654776919459</v>
      </c>
      <c r="DG153" s="600">
        <f>IF(IniBaseCC!EM155&gt;IniBaseCC!EN155,MIN((AdjBaseCC!DF153-(AdjBaseCC!$DG$1*(IniBaseCC!EM155-IniBaseCC!EN155))),AdjBaseCC!CI153),MAX((AdjBaseCC!DF153-(AdjBaseCC!$DG$1*(IniBaseCC!EM155-IniBaseCC!EN155))),AdjBaseCC!CI153))</f>
        <v>48769.714667649176</v>
      </c>
      <c r="DH153" s="600">
        <f>IF(IniBaseCC!EN155&gt;IniBaseCC!EO155,MIN((AdjBaseCC!DG153-(AdjBaseCC!$DG$1*(IniBaseCC!EN155-IniBaseCC!EO155))),AdjBaseCC!CJ153),MAX((AdjBaseCC!DG153-(AdjBaseCC!$DG$1*(IniBaseCC!EN155-IniBaseCC!EO155))),AdjBaseCC!CJ153))</f>
        <v>47569.069802734368</v>
      </c>
      <c r="DI153" s="603">
        <f>IF(IniBaseCC!EO155&gt;IniBaseCC!EP155,MIN((AdjBaseCC!DH153-(AdjBaseCC!$DG$1*(IniBaseCC!EO155-IniBaseCC!EP155))),AdjBaseCC!CK153),MAX((AdjBaseCC!DH153-(AdjBaseCC!$DG$1*(IniBaseCC!EO155-IniBaseCC!EP155))),AdjBaseCC!CK153))</f>
        <v>47554.050447326845</v>
      </c>
      <c r="DJ153" s="600">
        <f>IF(IniBaseCC!EP155&gt;IniBaseCC!EQ155,MIN((AdjBaseCC!DI153-(AdjBaseCC!$DG$1*(IniBaseCC!EP155-IniBaseCC!EQ155))),AdjBaseCC!CL153),MAX((AdjBaseCC!DI153-(AdjBaseCC!$DG$1*(IniBaseCC!EP155-IniBaseCC!EQ155))),AdjBaseCC!CL153))</f>
        <v>48081.067543306781</v>
      </c>
      <c r="DK153" s="600">
        <f>IF(IniBaseCC!EQ155&gt;IniBaseCC!ER155,MIN((AdjBaseCC!DJ153-(AdjBaseCC!$DG$1*(IniBaseCC!EQ155-IniBaseCC!ER155))),AdjBaseCC!CM153),MAX((AdjBaseCC!DJ153-(AdjBaseCC!$DG$1*(IniBaseCC!EQ155-IniBaseCC!ER155))),AdjBaseCC!CM153))</f>
        <v>48705.862638908373</v>
      </c>
      <c r="DL153" s="600">
        <f>IF(IniBaseCC!ER155&gt;IniBaseCC!ES155,MIN((AdjBaseCC!DK153-(AdjBaseCC!$DG$1*(IniBaseCC!ER155-IniBaseCC!ES155))),AdjBaseCC!CN153),MAX((AdjBaseCC!DK153-(AdjBaseCC!$DG$1*(IniBaseCC!ER155-IniBaseCC!ES155))),AdjBaseCC!CN153))</f>
        <v>48746.306453656929</v>
      </c>
      <c r="DM153" s="603">
        <f>DA153*IniBaseCC!CJ155</f>
        <v>5134928.4574591154</v>
      </c>
      <c r="DN153" s="600">
        <f>DB153*IniBaseCC!CJ155</f>
        <v>8334723.5715801083</v>
      </c>
      <c r="DO153" s="600">
        <f>DC153*IniBaseCC!CK155</f>
        <v>8910497.5366316736</v>
      </c>
      <c r="DP153" s="600">
        <f>DD153*IniBaseCC!CL155</f>
        <v>8617852.9312061388</v>
      </c>
      <c r="DQ153" s="600">
        <f>DE153*IniBaseCC!CM155</f>
        <v>9000401.393017998</v>
      </c>
      <c r="DR153" s="600">
        <f>DF153*IniBaseCC!CN155</f>
        <v>9454338.2649377305</v>
      </c>
      <c r="DS153" s="600">
        <f>DG153*IniBaseCC!CO155</f>
        <v>9753942.9335298352</v>
      </c>
      <c r="DT153" s="600">
        <f>DH153*IniBaseCC!CP155</f>
        <v>10465195.35660156</v>
      </c>
      <c r="DU153" s="603">
        <f>DI153*IniBaseCC!CQ155</f>
        <v>11032539.703779828</v>
      </c>
      <c r="DV153" s="600">
        <f>DJ153*IniBaseCC!CR155</f>
        <v>11360819.893836251</v>
      </c>
      <c r="DW153" s="600">
        <f>DK153*IniBaseCC!CS155</f>
        <v>11717138.680020807</v>
      </c>
      <c r="DX153" s="601">
        <f>DL153*IniBaseCC!CT155</f>
        <v>11935730.785945827</v>
      </c>
      <c r="DZ153" s="112" t="s">
        <v>148</v>
      </c>
      <c r="EA153" s="89">
        <f t="shared" si="35"/>
        <v>0.90344651760153472</v>
      </c>
      <c r="EB153" s="7">
        <f>IFERROR(AdjBaseCC!CO153/IniBaseCC!AA155,"")</f>
        <v>0.55812486317969257</v>
      </c>
      <c r="EC153" s="7">
        <f>IFERROR(AdjBaseCC!CP153/IniBaseCC!AB155,"")</f>
        <v>0.86816211864624171</v>
      </c>
      <c r="ED153" s="7">
        <f>IFERROR(AdjBaseCC!CQ153/IniBaseCC!AC155,"")</f>
        <v>0.96433736856568542</v>
      </c>
      <c r="EE153" s="7">
        <f>IFERROR(AdjBaseCC!CR153/IniBaseCC!AD155,"")</f>
        <v>0.88617941986506554</v>
      </c>
      <c r="EF153" s="7">
        <f>IFERROR(AdjBaseCC!CS153/IniBaseCC!AE155,"")</f>
        <v>0.89182588777981509</v>
      </c>
      <c r="EG153" s="7">
        <f>IFERROR(AdjBaseCC!CT153/IniBaseCC!AF155,"")</f>
        <v>0.90672779315086616</v>
      </c>
      <c r="EH153" s="10">
        <f t="shared" si="36"/>
        <v>0.90311642294966088</v>
      </c>
      <c r="EI153" s="7">
        <f>IFERROR(CU153/IniBaseCC!AG155,"")</f>
        <v>0.87278677450336672</v>
      </c>
      <c r="EJ153" s="7">
        <f>IFERROR(CW153/IniBaseCC!AI155,"")</f>
        <v>0.91289279924252531</v>
      </c>
      <c r="EK153" s="7">
        <f>IFERROR(CX153/IniBaseCC!AJ155,"")</f>
        <v>0.91279615097975886</v>
      </c>
      <c r="EL153" s="7">
        <f>IFERROR(CY153/IniBaseCC!AK155,"")</f>
        <v>0.91540962776294765</v>
      </c>
      <c r="EM153" s="19">
        <f>IFERROR(CZ153/IniBaseCC!AL155,"")</f>
        <v>0.90169676225970541</v>
      </c>
      <c r="EO153" s="107"/>
      <c r="EP153" s="107"/>
      <c r="EQ153" s="107"/>
      <c r="ER153" s="107"/>
      <c r="ES153" s="107"/>
    </row>
    <row r="154" spans="1:149" x14ac:dyDescent="0.25">
      <c r="A154" s="107">
        <v>158</v>
      </c>
      <c r="B154" s="112" t="s">
        <v>149</v>
      </c>
      <c r="C154" s="157">
        <v>76.542689240000001</v>
      </c>
      <c r="D154" s="158">
        <v>72.96320394</v>
      </c>
      <c r="E154" s="158">
        <v>72.461375739999994</v>
      </c>
      <c r="F154" s="158">
        <v>58.663319479999998</v>
      </c>
      <c r="G154" s="158">
        <v>64.539191740000007</v>
      </c>
      <c r="H154" s="158">
        <v>65.737698399999999</v>
      </c>
      <c r="I154" s="158">
        <v>63.83473223</v>
      </c>
      <c r="J154" s="158">
        <v>60.355788058475099</v>
      </c>
      <c r="K154" s="158">
        <v>72.847672244383347</v>
      </c>
      <c r="L154" s="157">
        <f t="shared" si="32"/>
        <v>62.317750364175481</v>
      </c>
      <c r="M154" s="158">
        <f t="shared" si="32"/>
        <v>61.271396635391284</v>
      </c>
      <c r="N154" s="159">
        <f t="shared" si="32"/>
        <v>60.225042906607541</v>
      </c>
      <c r="O154" s="158"/>
      <c r="P154" s="564">
        <f>INDEX(EquitySolution!$V$13:$BT$173,ROW(150:150),(1+EquitySolution!$CB$12))</f>
        <v>0.96065787743750208</v>
      </c>
      <c r="Q154" s="69">
        <f>INDEX(EquitySolution!$V$13:$BT$173,ROW(150:150),(1+EquitySolution!$CB$12))</f>
        <v>0.96065787743750208</v>
      </c>
      <c r="R154" s="69">
        <f>INDEX(EquitySolution!$V$13:$BT$173,ROW(150:150),(1+EquitySolution!$CB$12)+2)</f>
        <v>0.96169410145044276</v>
      </c>
      <c r="S154" s="69">
        <f>INDEX(EquitySolution!$V$13:$BT$173,ROW(150:150),(1+EquitySolution!$CB$12)+3)</f>
        <v>0.96348545999980739</v>
      </c>
      <c r="T154" s="69">
        <f>INDEX(EquitySolution!$V$13:$BT$173,ROW(150:150),(1+EquitySolution!$CB$12)+4)</f>
        <v>0.9637366006418383</v>
      </c>
      <c r="U154" s="69">
        <f>INDEX(EquitySolution!$V$13:$BT$173,ROW(150:150),(1+EquitySolution!$CB$12)+5)</f>
        <v>0.97064185767584954</v>
      </c>
      <c r="V154" s="2">
        <f>INDEX(EquitySolution!$V$13:$BT$173,ROW(150:150),(1+EquitySolution!$CB$12)+6)</f>
        <v>0.96770126898061859</v>
      </c>
      <c r="W154" s="2">
        <f>INDEX(EquitySolution!$V$13:$BT$173,ROW(150:150),(1+EquitySolution!$CB$12)+6)</f>
        <v>0.96770126898061859</v>
      </c>
      <c r="X154" s="2">
        <f>INDEX(EquitySolution!$V$13:$BT$173,ROW(150:150),(1+EquitySolution!$CB$12)+6)</f>
        <v>0.96770126898061859</v>
      </c>
      <c r="Y154" s="350">
        <f>INDEX(EquitySolution!$V$13:$BT$173,ROW(150:150),(1+EquitySolution!$CB$12)+7)</f>
        <v>0.96710147460463347</v>
      </c>
      <c r="Z154" s="2">
        <f>INDEX(EquitySolution!$V$13:$BT$173,ROW(150:150),(1+EquitySolution!$CB$12)+8)</f>
        <v>0.96805381675219893</v>
      </c>
      <c r="AA154" s="2">
        <f>INDEX(EquitySolution!$V$13:$BT$173,ROW(150:150),(1+EquitySolution!$CB$12)+9)</f>
        <v>0.97038434622272696</v>
      </c>
      <c r="AB154" s="3">
        <f>INDEX(EquitySolution!$V$13:$BT$173,ROW(150:150),(1+EquitySolution!$CB$12)+10)</f>
        <v>0.96354327800248651</v>
      </c>
      <c r="AS154" s="112" t="s">
        <v>149</v>
      </c>
      <c r="AT154" s="600">
        <v>0</v>
      </c>
      <c r="AU154" s="600">
        <f>MAX(-(AdjBaseCC!$BU$1),(IniBaseCC!DW156-AF$9+IniBaseCC!DK156-AdjBaseCC!AF$7))</f>
        <v>7069.3530405029587</v>
      </c>
      <c r="AV154" s="600">
        <f>MAX(-(AdjBaseCC!$BU$1),(IniBaseCC!DX156-AG$9+IniBaseCC!DL156-AdjBaseCC!AG$7))</f>
        <v>5444.2541853372823</v>
      </c>
      <c r="AW154" s="600">
        <f>MAX(-(AdjBaseCC!$BU$1),(IniBaseCC!DY156-AH$9+IniBaseCC!DM156-AdjBaseCC!AH$7))</f>
        <v>7571.8796352269601</v>
      </c>
      <c r="AX154" s="600">
        <f>MAX(-(AdjBaseCC!$BU$1),(IniBaseCC!DZ156-AI$9+IniBaseCC!DN156-AdjBaseCC!AI$7))</f>
        <v>7231.2018337567515</v>
      </c>
      <c r="AY154" s="600">
        <f>MAX(-(AdjBaseCC!$BU$1),(IniBaseCC!EA156-AJ$9+IniBaseCC!DO156-AdjBaseCC!AJ$7))</f>
        <v>9217.6812460934598</v>
      </c>
      <c r="AZ154" s="600">
        <f>MAX(-(AdjBaseCC!$BU$1),(IniBaseCC!EB156-AK$9+IniBaseCC!DP156-AdjBaseCC!AK$7))</f>
        <v>7731.7785822103506</v>
      </c>
      <c r="BA154" s="601">
        <f>MAX(-(AdjBaseCC!$BU$1),(IniBaseCC!EC156-AL$9+IniBaseCC!DQ156-AdjBaseCC!AL$7))</f>
        <v>6272.4768107049595</v>
      </c>
      <c r="BB154" s="600">
        <f>MAX(-(AdjBaseCC!$BU$1),(IniBaseCC!ED156-AM$9+IniBaseCC!DR156-AdjBaseCC!AM$7))</f>
        <v>7589.2132231636679</v>
      </c>
      <c r="BC154" s="600">
        <f>MAX(-(AdjBaseCC!$BU$1),(IniBaseCC!EE156-AN$9+IniBaseCC!DS156-AdjBaseCC!AN$7))</f>
        <v>7679.0057114733672</v>
      </c>
      <c r="BD154" s="600">
        <f>MAX(-(AdjBaseCC!$BU$1),(IniBaseCC!EF156-AO$9+IniBaseCC!DT156-AdjBaseCC!AO$7))</f>
        <v>7765.5996835414589</v>
      </c>
      <c r="BE154" s="601">
        <f>MAX(-(AdjBaseCC!$BU$1),(IniBaseCC!EG156-AP$9+IniBaseCC!DU156-AdjBaseCC!AP$7))</f>
        <v>7849.163051239846</v>
      </c>
      <c r="BF154" s="600">
        <f>MAX((AdjBaseCC!AF$7+AdjBaseCC!AF$9)*IniBaseCC!CJ156-IniBaseCC!AA156,0)</f>
        <v>0</v>
      </c>
      <c r="BG154" s="600">
        <f>MAX((AdjBaseCC!AG$7+AdjBaseCC!AG$9)*IniBaseCC!CK156-IniBaseCC!AB156,0)</f>
        <v>0</v>
      </c>
      <c r="BH154" s="600">
        <f>MAX((AdjBaseCC!AH$7+AdjBaseCC!AH$9)*IniBaseCC!CL156-IniBaseCC!AC156,0)</f>
        <v>0</v>
      </c>
      <c r="BI154" s="600">
        <f>MAX((AdjBaseCC!AI$7+AdjBaseCC!AI$9)*IniBaseCC!CM156-IniBaseCC!AD156,0)</f>
        <v>0</v>
      </c>
      <c r="BJ154" s="600">
        <f>MAX((AdjBaseCC!AJ$7+AdjBaseCC!AJ$9)*IniBaseCC!CN156-IniBaseCC!AE156,0)</f>
        <v>0</v>
      </c>
      <c r="BK154" s="600">
        <f>MAX((AdjBaseCC!AK$7+AdjBaseCC!AK$9)*IniBaseCC!CO156-IniBaseCC!AF156,0)</f>
        <v>0</v>
      </c>
      <c r="BL154" s="600">
        <f>MAX((AdjBaseCC!AL$7+AdjBaseCC!AL$9)*IniBaseCC!CP156-IniBaseCC!AG156,0)</f>
        <v>0</v>
      </c>
      <c r="BM154" s="600">
        <f>MAX((AdjBaseCC!AM$7+AdjBaseCC!AM$9)*IniBaseCC!CQ156-IniBaseCC!AH156,0)</f>
        <v>0</v>
      </c>
      <c r="BN154" s="603">
        <f>MAX((AdjBaseCC!AN$7+AdjBaseCC!AN$9)*IniBaseCC!CR156-IniBaseCC!AI156,0)</f>
        <v>0</v>
      </c>
      <c r="BO154" s="600">
        <f>MAX((AdjBaseCC!AO$7+AdjBaseCC!AO$9)*IniBaseCC!CS156-IniBaseCC!AJ156,0)</f>
        <v>0</v>
      </c>
      <c r="BP154" s="600">
        <f>MAX((AdjBaseCC!AP$7+AdjBaseCC!AP$9)*IniBaseCC!CT156-IniBaseCC!AK156,0)</f>
        <v>0</v>
      </c>
      <c r="BQ154" s="600">
        <f>MAX((AdjBaseCC!AQ$7+AdjBaseCC!AQ$9)*IniBaseCC!CU156-IniBaseCC!AL156,0)</f>
        <v>0</v>
      </c>
      <c r="BR154" s="603">
        <f>IFERROR(BF154/SUM(BF$5:BF$182)*BR$4/IniBaseCC!CK156,0)</f>
        <v>0</v>
      </c>
      <c r="BS154" s="600">
        <f>IFERROR(BG154/SUM(BG$5:BG$182)*BS$4/IniBaseCC!CL156,0)</f>
        <v>0</v>
      </c>
      <c r="BT154" s="600">
        <f>IFERROR(BH154/SUM(BH$5:BH$182)*BT$4/IniBaseCC!CM156,0)</f>
        <v>0</v>
      </c>
      <c r="BU154" s="600">
        <f>IFERROR(BI154/SUM(BI$5:BI$182)*BU$4/IniBaseCC!CN156,0)</f>
        <v>0</v>
      </c>
      <c r="BV154" s="600">
        <f>IFERROR(BJ154/SUM(BJ$5:BJ$182)*BV$4/IniBaseCC!CO156,0)</f>
        <v>0</v>
      </c>
      <c r="BW154" s="600">
        <f>IFERROR(BK154/SUM(BK$5:BK$182)*BW$4/IniBaseCC!CP156,0)</f>
        <v>0</v>
      </c>
      <c r="BX154" s="600">
        <f>IFERROR(BL154/SUM(BL$5:BL$182)*BX$4/IniBaseCC!CQ156,0)</f>
        <v>0</v>
      </c>
      <c r="BY154" s="603">
        <f>IFERROR(BM154/SUM(BM$5:BM$182)*BY$4/IniBaseCC!CR156,0)</f>
        <v>0</v>
      </c>
      <c r="BZ154" s="600">
        <f>IFERROR(BN154/SUM(BN$5:BN$182)*BZ$4/IniBaseCC!CS156,0)</f>
        <v>0</v>
      </c>
      <c r="CA154" s="600">
        <f>IFERROR(BO154/SUM(BO$5:BO$182)*CA$4/IniBaseCC!CT156,0)</f>
        <v>0</v>
      </c>
      <c r="CB154" s="600">
        <f>IFERROR(BP154/SUM(BP$5:BP$182)*CB$4/IniBaseCC!CU156,0)</f>
        <v>0</v>
      </c>
      <c r="CC154" s="603">
        <f>(IniBaseCC!CW156+AT154)*P154</f>
        <v>23000.681904377285</v>
      </c>
      <c r="CD154" s="600">
        <f>((IniBaseCC!CX156+AU154)-(BR154/Q154))*Q154</f>
        <v>29791.911591123207</v>
      </c>
      <c r="CE154" s="600">
        <f>((IniBaseCC!CY156+AV154)-(BS154/R154))*R154</f>
        <v>29309.585426405734</v>
      </c>
      <c r="CF154" s="600">
        <f>((IniBaseCC!CZ156+AW154)-(BT154/S154))*S154</f>
        <v>31523.47618066756</v>
      </c>
      <c r="CG154" s="600">
        <f>((IniBaseCC!DA156+AX154)-(BU154/T154))*T154</f>
        <v>31286.382974260734</v>
      </c>
      <c r="CH154" s="600">
        <f>((IniBaseCC!DB156+AY154)-(BV154/U154))*U154</f>
        <v>34230.464884913963</v>
      </c>
      <c r="CI154" s="600">
        <f>((IniBaseCC!DC156+AZ154)-(BW154/V154))*V154</f>
        <v>33106.159923818101</v>
      </c>
      <c r="CJ154" s="601">
        <f>((IniBaseCC!DD156+BA154)-(BX154/W154))*W154</f>
        <v>32131.569695947575</v>
      </c>
      <c r="CK154" s="600">
        <f>((IniBaseCC!DE156+BB154)-(BY154/Y154))*Y154</f>
        <v>33597.302291498105</v>
      </c>
      <c r="CL154" s="600">
        <f>((IniBaseCC!DF156+BC154)-(BZ154/Z154))*Z154</f>
        <v>34078.727327996974</v>
      </c>
      <c r="CM154" s="600">
        <f>((IniBaseCC!DG156+BD154)-(CA154/AA154))*AA154</f>
        <v>34594.180702789206</v>
      </c>
      <c r="CN154" s="601">
        <f>((IniBaseCC!DH156+BE154)-(CB154/AB154))*AB154</f>
        <v>34765.590716880928</v>
      </c>
      <c r="CO154" s="600">
        <f>CC154*IniBaseCC!CJ156</f>
        <v>13156390.049303807</v>
      </c>
      <c r="CP154" s="600">
        <f>IniBaseCC!CJ156*CD154</f>
        <v>17040973.430122476</v>
      </c>
      <c r="CQ154" s="600">
        <f>IniBaseCC!CK156*CE154</f>
        <v>17321964.987005789</v>
      </c>
      <c r="CR154" s="600">
        <f>IniBaseCC!CL156*CF154</f>
        <v>17873810.994438507</v>
      </c>
      <c r="CS154" s="600">
        <f>IniBaseCC!CM156*CG154</f>
        <v>18052242.976148445</v>
      </c>
      <c r="CT154" s="600">
        <f>IniBaseCC!CN156*CH154</f>
        <v>18997908.011127248</v>
      </c>
      <c r="CU154" s="600">
        <f>IniBaseCC!CO156*CI154</f>
        <v>19036041.956195407</v>
      </c>
      <c r="CV154" s="601">
        <f>IniBaseCC!CP156*CJ154</f>
        <v>19278941.817568544</v>
      </c>
      <c r="CW154" s="600">
        <f>IniBaseCC!CQ156*CK154</f>
        <v>20326367.886356354</v>
      </c>
      <c r="CX154" s="600">
        <f>IniBaseCC!CR156*CL154</f>
        <v>20998406.102204859</v>
      </c>
      <c r="CY154" s="600">
        <f>IniBaseCC!CS156*CM154</f>
        <v>21702550.220906671</v>
      </c>
      <c r="CZ154" s="600">
        <f>IniBaseCC!CT156*CN154</f>
        <v>22198534.437571805</v>
      </c>
      <c r="DA154" s="603">
        <f t="shared" si="33"/>
        <v>23000.681904377285</v>
      </c>
      <c r="DB154" s="600">
        <f t="shared" si="34"/>
        <v>29791.911591123207</v>
      </c>
      <c r="DC154" s="600">
        <f>IF(IniBaseCC!EI156&gt;IniBaseCC!EJ156,MIN((AdjBaseCC!DB154-(AdjBaseCC!$DG$1*(IniBaseCC!EI156-IniBaseCC!EJ156))),AdjBaseCC!CE154),MAX((AdjBaseCC!DB154-(AdjBaseCC!$DG$1*(IniBaseCC!EI156-IniBaseCC!EJ156))),AdjBaseCC!CE154))</f>
        <v>29309.585426405734</v>
      </c>
      <c r="DD154" s="600">
        <f>IF(IniBaseCC!EJ156&gt;IniBaseCC!EK156,MIN((AdjBaseCC!DC154-(AdjBaseCC!$DG$1*(IniBaseCC!EJ156-IniBaseCC!EK156))),AdjBaseCC!CF154),MAX((AdjBaseCC!DC154-(AdjBaseCC!$DG$1*(IniBaseCC!EJ156-IniBaseCC!EK156))),AdjBaseCC!CF154))</f>
        <v>31523.47618066756</v>
      </c>
      <c r="DE154" s="600">
        <f>IF(IniBaseCC!EK156&gt;IniBaseCC!EL156,MIN((AdjBaseCC!DD154-(AdjBaseCC!$DG$1*(IniBaseCC!EK156-IniBaseCC!EL156))),AdjBaseCC!CG154),MAX((AdjBaseCC!DD154-(AdjBaseCC!$DG$1*(IniBaseCC!EK156-IniBaseCC!EL156))),AdjBaseCC!CG154))</f>
        <v>31286.382974260734</v>
      </c>
      <c r="DF154" s="600">
        <f>IF(IniBaseCC!EL156&gt;IniBaseCC!EM156,MIN((AdjBaseCC!DE154-(AdjBaseCC!$DG$1*(IniBaseCC!EL156-IniBaseCC!EM156))),AdjBaseCC!CH154),MAX((AdjBaseCC!DE154-(AdjBaseCC!$DG$1*(IniBaseCC!EL156-IniBaseCC!EM156))),AdjBaseCC!CH154))</f>
        <v>34230.464884913963</v>
      </c>
      <c r="DG154" s="600">
        <f>IF(IniBaseCC!EM156&gt;IniBaseCC!EN156,MIN((AdjBaseCC!DF154-(AdjBaseCC!$DG$1*(IniBaseCC!EM156-IniBaseCC!EN156))),AdjBaseCC!CI154),MAX((AdjBaseCC!DF154-(AdjBaseCC!$DG$1*(IniBaseCC!EM156-IniBaseCC!EN156))),AdjBaseCC!CI154))</f>
        <v>33106.159923818101</v>
      </c>
      <c r="DH154" s="600">
        <f>IF(IniBaseCC!EN156&gt;IniBaseCC!EO156,MIN((AdjBaseCC!DG154-(AdjBaseCC!$DG$1*(IniBaseCC!EN156-IniBaseCC!EO156))),AdjBaseCC!CJ154),MAX((AdjBaseCC!DG154-(AdjBaseCC!$DG$1*(IniBaseCC!EN156-IniBaseCC!EO156))),AdjBaseCC!CJ154))</f>
        <v>32131.569695947575</v>
      </c>
      <c r="DI154" s="603">
        <f>IF(IniBaseCC!EO156&gt;IniBaseCC!EP156,MIN((AdjBaseCC!DH154-(AdjBaseCC!$DG$1*(IniBaseCC!EO156-IniBaseCC!EP156))),AdjBaseCC!CK154),MAX((AdjBaseCC!DH154-(AdjBaseCC!$DG$1*(IniBaseCC!EO156-IniBaseCC!EP156))),AdjBaseCC!CK154))</f>
        <v>33597.302291498105</v>
      </c>
      <c r="DJ154" s="600">
        <f>IF(IniBaseCC!EP156&gt;IniBaseCC!EQ156,MIN((AdjBaseCC!DI154-(AdjBaseCC!$DG$1*(IniBaseCC!EP156-IniBaseCC!EQ156))),AdjBaseCC!CL154),MAX((AdjBaseCC!DI154-(AdjBaseCC!$DG$1*(IniBaseCC!EP156-IniBaseCC!EQ156))),AdjBaseCC!CL154))</f>
        <v>34078.727327996974</v>
      </c>
      <c r="DK154" s="600">
        <f>IF(IniBaseCC!EQ156&gt;IniBaseCC!ER156,MIN((AdjBaseCC!DJ154-(AdjBaseCC!$DG$1*(IniBaseCC!EQ156-IniBaseCC!ER156))),AdjBaseCC!CM154),MAX((AdjBaseCC!DJ154-(AdjBaseCC!$DG$1*(IniBaseCC!EQ156-IniBaseCC!ER156))),AdjBaseCC!CM154))</f>
        <v>34594.180702789206</v>
      </c>
      <c r="DL154" s="600">
        <f>IF(IniBaseCC!ER156&gt;IniBaseCC!ES156,MIN((AdjBaseCC!DK154-(AdjBaseCC!$DG$1*(IniBaseCC!ER156-IniBaseCC!ES156))),AdjBaseCC!CN154),MAX((AdjBaseCC!DK154-(AdjBaseCC!$DG$1*(IniBaseCC!ER156-IniBaseCC!ES156))),AdjBaseCC!CN154))</f>
        <v>34765.590716880928</v>
      </c>
      <c r="DM154" s="603">
        <f>DA154*IniBaseCC!CJ156</f>
        <v>13156390.049303807</v>
      </c>
      <c r="DN154" s="600">
        <f>DB154*IniBaseCC!CJ156</f>
        <v>17040973.430122476</v>
      </c>
      <c r="DO154" s="600">
        <f>DC154*IniBaseCC!CK156</f>
        <v>17321964.987005789</v>
      </c>
      <c r="DP154" s="600">
        <f>DD154*IniBaseCC!CL156</f>
        <v>17873810.994438507</v>
      </c>
      <c r="DQ154" s="600">
        <f>DE154*IniBaseCC!CM156</f>
        <v>18052242.976148445</v>
      </c>
      <c r="DR154" s="600">
        <f>DF154*IniBaseCC!CN156</f>
        <v>18997908.011127248</v>
      </c>
      <c r="DS154" s="600">
        <f>DG154*IniBaseCC!CO156</f>
        <v>19036041.956195407</v>
      </c>
      <c r="DT154" s="600">
        <f>DH154*IniBaseCC!CP156</f>
        <v>19278941.817568544</v>
      </c>
      <c r="DU154" s="603">
        <f>DI154*IniBaseCC!CQ156</f>
        <v>20326367.886356354</v>
      </c>
      <c r="DV154" s="600">
        <f>DJ154*IniBaseCC!CR156</f>
        <v>20998406.102204859</v>
      </c>
      <c r="DW154" s="600">
        <f>DK154*IniBaseCC!CS156</f>
        <v>21702550.220906671</v>
      </c>
      <c r="DX154" s="601">
        <f>DL154*IniBaseCC!CT156</f>
        <v>22198534.437571805</v>
      </c>
      <c r="DZ154" s="112" t="s">
        <v>149</v>
      </c>
      <c r="EA154" s="89">
        <f t="shared" si="35"/>
        <v>0.92391497648141852</v>
      </c>
      <c r="EB154" s="7">
        <f>IFERROR(AdjBaseCC!CO154/IniBaseCC!AA156,"")</f>
        <v>0.72315031177395761</v>
      </c>
      <c r="EC154" s="7">
        <f>IFERROR(AdjBaseCC!CP154/IniBaseCC!AB156,"")</f>
        <v>0.9215503393059693</v>
      </c>
      <c r="ED154" s="7">
        <f>IFERROR(AdjBaseCC!CQ154/IniBaseCC!AC156,"")</f>
        <v>0.91140875323564907</v>
      </c>
      <c r="EE154" s="7">
        <f>IFERROR(AdjBaseCC!CR154/IniBaseCC!AD156,"")</f>
        <v>0.93306515271434864</v>
      </c>
      <c r="EF154" s="7">
        <f>IFERROR(AdjBaseCC!CS154/IniBaseCC!AE156,"")</f>
        <v>0.90451620063557014</v>
      </c>
      <c r="EG154" s="7">
        <f>IFERROR(AdjBaseCC!CT154/IniBaseCC!AF156,"")</f>
        <v>0.94903443651555552</v>
      </c>
      <c r="EH154" s="10">
        <f t="shared" si="36"/>
        <v>0.93146619591000079</v>
      </c>
      <c r="EI154" s="7">
        <f>IFERROR(CU154/IniBaseCC!AG156,"")</f>
        <v>0.94034066162153018</v>
      </c>
      <c r="EJ154" s="7">
        <f>IFERROR(CW154/IniBaseCC!AI156,"")</f>
        <v>0.92603535481343946</v>
      </c>
      <c r="EK154" s="7">
        <f>IFERROR(CX154/IniBaseCC!AJ156,"")</f>
        <v>0.9290610966549161</v>
      </c>
      <c r="EL154" s="7">
        <f>IFERROR(CY154/IniBaseCC!AK156,"")</f>
        <v>0.93329788221404342</v>
      </c>
      <c r="EM154" s="19">
        <f>IFERROR(CZ154/IniBaseCC!AL156,"")</f>
        <v>0.92859598424607437</v>
      </c>
      <c r="EO154" s="107"/>
      <c r="EP154" s="107"/>
      <c r="EQ154" s="107"/>
      <c r="ER154" s="107"/>
      <c r="ES154" s="107"/>
    </row>
    <row r="155" spans="1:149" x14ac:dyDescent="0.25">
      <c r="A155" s="107">
        <v>159</v>
      </c>
      <c r="B155" s="112" t="s">
        <v>150</v>
      </c>
      <c r="C155" s="157">
        <v>268.07534220000002</v>
      </c>
      <c r="D155" s="158">
        <v>252.99592989999999</v>
      </c>
      <c r="E155" s="158">
        <v>267.21548489999998</v>
      </c>
      <c r="F155" s="158">
        <v>249.0836127</v>
      </c>
      <c r="G155" s="158">
        <v>250.5552802</v>
      </c>
      <c r="H155" s="158">
        <v>249.1457925</v>
      </c>
      <c r="I155" s="158">
        <v>243.60009550000001</v>
      </c>
      <c r="J155" s="158">
        <v>247.57193211911547</v>
      </c>
      <c r="K155" s="158">
        <v>256.13429396206004</v>
      </c>
      <c r="L155" s="157">
        <f t="shared" si="32"/>
        <v>244.55268611226256</v>
      </c>
      <c r="M155" s="158">
        <f t="shared" si="32"/>
        <v>242.69927302402266</v>
      </c>
      <c r="N155" s="159">
        <f t="shared" si="32"/>
        <v>240.8458599357823</v>
      </c>
      <c r="O155" s="158"/>
      <c r="P155" s="564">
        <f>INDEX(EquitySolution!$V$13:$BT$173,ROW(151:151),(1+EquitySolution!$CB$12))</f>
        <v>0.82833372244112546</v>
      </c>
      <c r="Q155" s="69">
        <f>INDEX(EquitySolution!$V$13:$BT$173,ROW(151:151),(1+EquitySolution!$CB$12))</f>
        <v>0.82833372244112546</v>
      </c>
      <c r="R155" s="69">
        <f>INDEX(EquitySolution!$V$13:$BT$173,ROW(151:151),(1+EquitySolution!$CB$12)+2)</f>
        <v>0.86584131072592774</v>
      </c>
      <c r="S155" s="69">
        <f>INDEX(EquitySolution!$V$13:$BT$173,ROW(151:151),(1+EquitySolution!$CB$12)+3)</f>
        <v>0.87338782422690464</v>
      </c>
      <c r="T155" s="69">
        <f>INDEX(EquitySolution!$V$13:$BT$173,ROW(151:151),(1+EquitySolution!$CB$12)+4)</f>
        <v>0.86627162754426712</v>
      </c>
      <c r="U155" s="69">
        <f>INDEX(EquitySolution!$V$13:$BT$173,ROW(151:151),(1+EquitySolution!$CB$12)+5)</f>
        <v>0.87534574897771911</v>
      </c>
      <c r="V155" s="2">
        <f>INDEX(EquitySolution!$V$13:$BT$173,ROW(151:151),(1+EquitySolution!$CB$12)+6)</f>
        <v>0.87460925086779606</v>
      </c>
      <c r="W155" s="2">
        <f>INDEX(EquitySolution!$V$13:$BT$173,ROW(151:151),(1+EquitySolution!$CB$12)+6)</f>
        <v>0.87460925086779606</v>
      </c>
      <c r="X155" s="2">
        <f>INDEX(EquitySolution!$V$13:$BT$173,ROW(151:151),(1+EquitySolution!$CB$12)+6)</f>
        <v>0.87460925086779606</v>
      </c>
      <c r="Y155" s="350">
        <f>INDEX(EquitySolution!$V$13:$BT$173,ROW(151:151),(1+EquitySolution!$CB$12)+7)</f>
        <v>0.87531463100767803</v>
      </c>
      <c r="Z155" s="2">
        <f>INDEX(EquitySolution!$V$13:$BT$173,ROW(151:151),(1+EquitySolution!$CB$12)+8)</f>
        <v>0.87808998302075536</v>
      </c>
      <c r="AA155" s="2">
        <f>INDEX(EquitySolution!$V$13:$BT$173,ROW(151:151),(1+EquitySolution!$CB$12)+9)</f>
        <v>0.87968537573437278</v>
      </c>
      <c r="AB155" s="3">
        <f>INDEX(EquitySolution!$V$13:$BT$173,ROW(151:151),(1+EquitySolution!$CB$12)+10)</f>
        <v>0.87181722543338824</v>
      </c>
      <c r="AS155" s="112" t="s">
        <v>150</v>
      </c>
      <c r="AT155" s="600">
        <v>0</v>
      </c>
      <c r="AU155" s="600">
        <f>MAX(-(AdjBaseCC!$BU$1),(IniBaseCC!DW157-AF$9+IniBaseCC!DK157-AdjBaseCC!AF$7))</f>
        <v>3467.2518815096691</v>
      </c>
      <c r="AV155" s="600">
        <f>MAX(-(AdjBaseCC!$BU$1),(IniBaseCC!DX157-AG$9+IniBaseCC!DL157-AdjBaseCC!AG$7))</f>
        <v>1224.1486759284735</v>
      </c>
      <c r="AW155" s="600">
        <f>MAX(-(AdjBaseCC!$BU$1),(IniBaseCC!DY157-AH$9+IniBaseCC!DM157-AdjBaseCC!AH$7))</f>
        <v>-1124.0396507596229</v>
      </c>
      <c r="AX155" s="600">
        <f>MAX(-(AdjBaseCC!$BU$1),(IniBaseCC!DZ157-AI$9+IniBaseCC!DN157-AdjBaseCC!AI$7))</f>
        <v>-956.36730410089422</v>
      </c>
      <c r="AY155" s="600">
        <f>MAX(-(AdjBaseCC!$BU$1),(IniBaseCC!EA157-AJ$9+IniBaseCC!DO157-AdjBaseCC!AJ$7))</f>
        <v>-1994.4950225802804</v>
      </c>
      <c r="AZ155" s="600">
        <f>MAX(-(AdjBaseCC!$BU$1),(IniBaseCC!EB157-AK$9+IniBaseCC!DP157-AdjBaseCC!AK$7))</f>
        <v>-3382.5196616755161</v>
      </c>
      <c r="BA155" s="601">
        <f>MAX(-(AdjBaseCC!$BU$1),(IniBaseCC!EC157-AL$9+IniBaseCC!DQ157-AdjBaseCC!AL$7))</f>
        <v>-1007.8677986700413</v>
      </c>
      <c r="BB155" s="600">
        <f>MAX(-(AdjBaseCC!$BU$1),(IniBaseCC!ED157-AM$9+IniBaseCC!DR157-AdjBaseCC!AM$7))</f>
        <v>67.285953652140051</v>
      </c>
      <c r="BC155" s="600">
        <f>MAX(-(AdjBaseCC!$BU$1),(IniBaseCC!EE157-AN$9+IniBaseCC!DS157-AdjBaseCC!AN$7))</f>
        <v>63.688292639686551</v>
      </c>
      <c r="BD155" s="600">
        <f>MAX(-(AdjBaseCC!$BU$1),(IniBaseCC!EF157-AO$9+IniBaseCC!DT157-AdjBaseCC!AO$7))</f>
        <v>60.218784632000279</v>
      </c>
      <c r="BE155" s="601">
        <f>MAX(-(AdjBaseCC!$BU$1),(IniBaseCC!EG157-AP$9+IniBaseCC!DU157-AdjBaseCC!AP$7))</f>
        <v>56.870702006210195</v>
      </c>
      <c r="BF155" s="600">
        <f>MAX((AdjBaseCC!AF$7+AdjBaseCC!AF$9)*IniBaseCC!CJ157-IniBaseCC!AA157,0)</f>
        <v>0</v>
      </c>
      <c r="BG155" s="600">
        <f>MAX((AdjBaseCC!AG$7+AdjBaseCC!AG$9)*IniBaseCC!CK157-IniBaseCC!AB157,0)</f>
        <v>0</v>
      </c>
      <c r="BH155" s="600">
        <f>MAX((AdjBaseCC!AH$7+AdjBaseCC!AH$9)*IniBaseCC!CL157-IniBaseCC!AC157,0)</f>
        <v>473220.69296980277</v>
      </c>
      <c r="BI155" s="600">
        <f>MAX((AdjBaseCC!AI$7+AdjBaseCC!AI$9)*IniBaseCC!CM157-IniBaseCC!AD157,0)</f>
        <v>436103.49067000672</v>
      </c>
      <c r="BJ155" s="600">
        <f>MAX((AdjBaseCC!AJ$7+AdjBaseCC!AJ$9)*IniBaseCC!CN157-IniBaseCC!AE157,0)</f>
        <v>945390.64070305414</v>
      </c>
      <c r="BK155" s="600">
        <f>MAX((AdjBaseCC!AK$7+AdjBaseCC!AK$9)*IniBaseCC!CO157-IniBaseCC!AF157,0)</f>
        <v>1731850.0667778645</v>
      </c>
      <c r="BL155" s="600">
        <f>MAX((AdjBaseCC!AL$7+AdjBaseCC!AL$9)*IniBaseCC!CP157-IniBaseCC!AG157,0)</f>
        <v>516028.31291906163</v>
      </c>
      <c r="BM155" s="600">
        <f>MAX((AdjBaseCC!AM$7+AdjBaseCC!AM$9)*IniBaseCC!CQ157-IniBaseCC!AH157,0)</f>
        <v>0</v>
      </c>
      <c r="BN155" s="603">
        <f>MAX((AdjBaseCC!AN$7+AdjBaseCC!AN$9)*IniBaseCC!CR157-IniBaseCC!AI157,0)</f>
        <v>0</v>
      </c>
      <c r="BO155" s="600">
        <f>MAX((AdjBaseCC!AO$7+AdjBaseCC!AO$9)*IniBaseCC!CS157-IniBaseCC!AJ157,0)</f>
        <v>0</v>
      </c>
      <c r="BP155" s="600">
        <f>MAX((AdjBaseCC!AP$7+AdjBaseCC!AP$9)*IniBaseCC!CT157-IniBaseCC!AK157,0)</f>
        <v>0</v>
      </c>
      <c r="BQ155" s="600">
        <f>MAX((AdjBaseCC!AQ$7+AdjBaseCC!AQ$9)*IniBaseCC!CU157-IniBaseCC!AL157,0)</f>
        <v>0</v>
      </c>
      <c r="BR155" s="603">
        <f>IFERROR(BF155/SUM(BF$5:BF$182)*BR$4/IniBaseCC!CK157,0)</f>
        <v>0</v>
      </c>
      <c r="BS155" s="600">
        <f>IFERROR(BG155/SUM(BG$5:BG$182)*BS$4/IniBaseCC!CL157,0)</f>
        <v>0</v>
      </c>
      <c r="BT155" s="600">
        <f>IFERROR(BH155/SUM(BH$5:BH$182)*BT$4/IniBaseCC!CM157,0)</f>
        <v>933.30820458424773</v>
      </c>
      <c r="BU155" s="600">
        <f>IFERROR(BI155/SUM(BI$5:BI$182)*BU$4/IniBaseCC!CN157,0)</f>
        <v>250.52953618857421</v>
      </c>
      <c r="BV155" s="600">
        <f>IFERROR(BJ155/SUM(BJ$5:BJ$182)*BV$4/IniBaseCC!CO157,0)</f>
        <v>398.21427608942372</v>
      </c>
      <c r="BW155" s="600">
        <f>IFERROR(BK155/SUM(BK$5:BK$182)*BW$4/IniBaseCC!CP157,0)</f>
        <v>902.70123140430985</v>
      </c>
      <c r="BX155" s="600">
        <f>IFERROR(BL155/SUM(BL$5:BL$182)*BX$4/IniBaseCC!CQ157,0)</f>
        <v>48.959634078071588</v>
      </c>
      <c r="BY155" s="603">
        <f>IFERROR(BM155/SUM(BM$5:BM$182)*BY$4/IniBaseCC!CR157,0)</f>
        <v>0</v>
      </c>
      <c r="BZ155" s="600">
        <f>IFERROR(BN155/SUM(BN$5:BN$182)*BZ$4/IniBaseCC!CS157,0)</f>
        <v>0</v>
      </c>
      <c r="CA155" s="600">
        <f>IFERROR(BO155/SUM(BO$5:BO$182)*CA$4/IniBaseCC!CT157,0)</f>
        <v>0</v>
      </c>
      <c r="CB155" s="600">
        <f>IFERROR(BP155/SUM(BP$5:BP$182)*CB$4/IniBaseCC!CU157,0)</f>
        <v>0</v>
      </c>
      <c r="CC155" s="603">
        <f>(IniBaseCC!CW157+AT155)*P155</f>
        <v>19832.492823936231</v>
      </c>
      <c r="CD155" s="600">
        <f>((IniBaseCC!CX157+AU155)-(BR155/Q155))*Q155</f>
        <v>22704.534481588129</v>
      </c>
      <c r="CE155" s="600">
        <f>((IniBaseCC!CY157+AV155)-(BS155/R155))*R155</f>
        <v>22734.334819467866</v>
      </c>
      <c r="CF155" s="600">
        <f>((IniBaseCC!CZ157+AW155)-(BT155/S155))*S155</f>
        <v>20047.428644900996</v>
      </c>
      <c r="CG155" s="600">
        <f>((IniBaseCC!DA157+AX155)-(BU155/T155))*T155</f>
        <v>20779.128321600281</v>
      </c>
      <c r="CH155" s="600">
        <f>((IniBaseCC!DB157+AY155)-(BV155/U155))*U155</f>
        <v>20657.025945015848</v>
      </c>
      <c r="CI155" s="600">
        <f>((IniBaseCC!DC157+AZ155)-(BW155/V155))*V155</f>
        <v>19298.006919673222</v>
      </c>
      <c r="CJ155" s="601">
        <f>((IniBaseCC!DD157+BA155)-(BX155/W155))*W155</f>
        <v>22624.124335220302</v>
      </c>
      <c r="CK155" s="600">
        <f>((IniBaseCC!DE157+BB155)-(BY155/Y155))*Y155</f>
        <v>23824.555649396214</v>
      </c>
      <c r="CL155" s="600">
        <f>((IniBaseCC!DF157+BC155)-(BZ155/Z155))*Z155</f>
        <v>24224.765988315372</v>
      </c>
      <c r="CM155" s="600">
        <f>((IniBaseCC!DG157+BD155)-(CA155/AA155))*AA155</f>
        <v>24582.453498890845</v>
      </c>
      <c r="CN155" s="601">
        <f>((IniBaseCC!DH157+BE155)-(CB155/AB155))*AB155</f>
        <v>24662.569679460517</v>
      </c>
      <c r="CO155" s="600">
        <f>CC155*IniBaseCC!CJ157</f>
        <v>7814002.1726308744</v>
      </c>
      <c r="CP155" s="600">
        <f>IniBaseCC!CJ157*CD155</f>
        <v>8945586.5857457221</v>
      </c>
      <c r="CQ155" s="600">
        <f>IniBaseCC!CK157*CE155</f>
        <v>9002796.5885092746</v>
      </c>
      <c r="CR155" s="600">
        <f>IniBaseCC!CL157*CF155</f>
        <v>8439967.4595033191</v>
      </c>
      <c r="CS155" s="600">
        <f>IniBaseCC!CM157*CG155</f>
        <v>9475282.5146497283</v>
      </c>
      <c r="CT155" s="600">
        <f>IniBaseCC!CN157*CH155</f>
        <v>9791430.2979375124</v>
      </c>
      <c r="CU155" s="600">
        <f>IniBaseCC!CO157*CI155</f>
        <v>9880579.5428726897</v>
      </c>
      <c r="CV155" s="601">
        <f>IniBaseCC!CP157*CJ155</f>
        <v>11583551.659632795</v>
      </c>
      <c r="CW155" s="600">
        <f>IniBaseCC!CQ157*CK155</f>
        <v>12245821.603789654</v>
      </c>
      <c r="CX155" s="600">
        <f>IniBaseCC!CR157*CL155</f>
        <v>12681490.413207853</v>
      </c>
      <c r="CY155" s="600">
        <f>IniBaseCC!CS157*CM155</f>
        <v>13102093.396034038</v>
      </c>
      <c r="CZ155" s="600">
        <f>IniBaseCC!CT157*CN155</f>
        <v>13378910.840664862</v>
      </c>
      <c r="DA155" s="603">
        <f t="shared" si="33"/>
        <v>19832.492823936231</v>
      </c>
      <c r="DB155" s="600">
        <f t="shared" si="34"/>
        <v>22704.534481588129</v>
      </c>
      <c r="DC155" s="600">
        <f>IF(IniBaseCC!EI157&gt;IniBaseCC!EJ157,MIN((AdjBaseCC!DB155-(AdjBaseCC!$DG$1*(IniBaseCC!EI157-IniBaseCC!EJ157))),AdjBaseCC!CE155),MAX((AdjBaseCC!DB155-(AdjBaseCC!$DG$1*(IniBaseCC!EI157-IniBaseCC!EJ157))),AdjBaseCC!CE155))</f>
        <v>22619.371555692112</v>
      </c>
      <c r="DD155" s="600">
        <f>IF(IniBaseCC!EJ157&gt;IniBaseCC!EK157,MIN((AdjBaseCC!DC155-(AdjBaseCC!$DG$1*(IniBaseCC!EJ157-IniBaseCC!EK157))),AdjBaseCC!CF155),MAX((AdjBaseCC!DC155-(AdjBaseCC!$DG$1*(IniBaseCC!EJ157-IniBaseCC!EK157))),AdjBaseCC!CF155))</f>
        <v>20047.428644900996</v>
      </c>
      <c r="DE155" s="600">
        <f>IF(IniBaseCC!EK157&gt;IniBaseCC!EL157,MIN((AdjBaseCC!DD155-(AdjBaseCC!$DG$1*(IniBaseCC!EK157-IniBaseCC!EL157))),AdjBaseCC!CG155),MAX((AdjBaseCC!DD155-(AdjBaseCC!$DG$1*(IniBaseCC!EK157-IniBaseCC!EL157))),AdjBaseCC!CG155))</f>
        <v>20779.128321600281</v>
      </c>
      <c r="DF155" s="600">
        <f>IF(IniBaseCC!EL157&gt;IniBaseCC!EM157,MIN((AdjBaseCC!DE155-(AdjBaseCC!$DG$1*(IniBaseCC!EL157-IniBaseCC!EM157))),AdjBaseCC!CH155),MAX((AdjBaseCC!DE155-(AdjBaseCC!$DG$1*(IniBaseCC!EL157-IniBaseCC!EM157))),AdjBaseCC!CH155))</f>
        <v>20657.025945015848</v>
      </c>
      <c r="DG155" s="600">
        <f>IF(IniBaseCC!EM157&gt;IniBaseCC!EN157,MIN((AdjBaseCC!DF155-(AdjBaseCC!$DG$1*(IniBaseCC!EM157-IniBaseCC!EN157))),AdjBaseCC!CI155),MAX((AdjBaseCC!DF155-(AdjBaseCC!$DG$1*(IniBaseCC!EM157-IniBaseCC!EN157))),AdjBaseCC!CI155))</f>
        <v>19298.006919673222</v>
      </c>
      <c r="DH155" s="600">
        <f>IF(IniBaseCC!EN157&gt;IniBaseCC!EO157,MIN((AdjBaseCC!DG155-(AdjBaseCC!$DG$1*(IniBaseCC!EN157-IniBaseCC!EO157))),AdjBaseCC!CJ155),MAX((AdjBaseCC!DG155-(AdjBaseCC!$DG$1*(IniBaseCC!EN157-IniBaseCC!EO157))),AdjBaseCC!CJ155))</f>
        <v>22624.124335220302</v>
      </c>
      <c r="DI155" s="603">
        <f>IF(IniBaseCC!EO157&gt;IniBaseCC!EP157,MIN((AdjBaseCC!DH155-(AdjBaseCC!$DG$1*(IniBaseCC!EO157-IniBaseCC!EP157))),AdjBaseCC!CK155),MAX((AdjBaseCC!DH155-(AdjBaseCC!$DG$1*(IniBaseCC!EO157-IniBaseCC!EP157))),AdjBaseCC!CK155))</f>
        <v>23824.555649396214</v>
      </c>
      <c r="DJ155" s="600">
        <f>IF(IniBaseCC!EP157&gt;IniBaseCC!EQ157,MIN((AdjBaseCC!DI155-(AdjBaseCC!$DG$1*(IniBaseCC!EP157-IniBaseCC!EQ157))),AdjBaseCC!CL155),MAX((AdjBaseCC!DI155-(AdjBaseCC!$DG$1*(IniBaseCC!EP157-IniBaseCC!EQ157))),AdjBaseCC!CL155))</f>
        <v>24224.765988315372</v>
      </c>
      <c r="DK155" s="600">
        <f>IF(IniBaseCC!EQ157&gt;IniBaseCC!ER157,MIN((AdjBaseCC!DJ155-(AdjBaseCC!$DG$1*(IniBaseCC!EQ157-IniBaseCC!ER157))),AdjBaseCC!CM155),MAX((AdjBaseCC!DJ155-(AdjBaseCC!$DG$1*(IniBaseCC!EQ157-IniBaseCC!ER157))),AdjBaseCC!CM155))</f>
        <v>24582.453498890845</v>
      </c>
      <c r="DL155" s="600">
        <f>IF(IniBaseCC!ER157&gt;IniBaseCC!ES157,MIN((AdjBaseCC!DK155-(AdjBaseCC!$DG$1*(IniBaseCC!ER157-IniBaseCC!ES157))),AdjBaseCC!CN155),MAX((AdjBaseCC!DK155-(AdjBaseCC!$DG$1*(IniBaseCC!ER157-IniBaseCC!ES157))),AdjBaseCC!CN155))</f>
        <v>24662.569679460517</v>
      </c>
      <c r="DM155" s="603">
        <f>DA155*IniBaseCC!CJ157</f>
        <v>7814002.1726308744</v>
      </c>
      <c r="DN155" s="600">
        <f>DB155*IniBaseCC!CJ157</f>
        <v>8945586.5857457221</v>
      </c>
      <c r="DO155" s="600">
        <f>DC155*IniBaseCC!CK157</f>
        <v>8957271.1360540763</v>
      </c>
      <c r="DP155" s="600">
        <f>DD155*IniBaseCC!CL157</f>
        <v>8439967.4595033191</v>
      </c>
      <c r="DQ155" s="600">
        <f>DE155*IniBaseCC!CM157</f>
        <v>9475282.5146497283</v>
      </c>
      <c r="DR155" s="600">
        <f>DF155*IniBaseCC!CN157</f>
        <v>9791430.2979375124</v>
      </c>
      <c r="DS155" s="600">
        <f>DG155*IniBaseCC!CO157</f>
        <v>9880579.5428726897</v>
      </c>
      <c r="DT155" s="600">
        <f>DH155*IniBaseCC!CP157</f>
        <v>11583551.659632795</v>
      </c>
      <c r="DU155" s="603">
        <f>DI155*IniBaseCC!CQ157</f>
        <v>12245821.603789654</v>
      </c>
      <c r="DV155" s="600">
        <f>DJ155*IniBaseCC!CR157</f>
        <v>12681490.413207853</v>
      </c>
      <c r="DW155" s="600">
        <f>DK155*IniBaseCC!CS157</f>
        <v>13102093.396034038</v>
      </c>
      <c r="DX155" s="601">
        <f>DL155*IniBaseCC!CT157</f>
        <v>13378910.840664862</v>
      </c>
      <c r="DZ155" s="112" t="s">
        <v>150</v>
      </c>
      <c r="EA155" s="89">
        <f t="shared" si="35"/>
        <v>0.81012934043837548</v>
      </c>
      <c r="EB155" s="7">
        <f>IFERROR(AdjBaseCC!CO155/IniBaseCC!AA157,"")</f>
        <v>0.70317704485122501</v>
      </c>
      <c r="EC155" s="7">
        <f>IFERROR(AdjBaseCC!CP155/IniBaseCC!AB157,"")</f>
        <v>0.83454074169208037</v>
      </c>
      <c r="ED155" s="7">
        <f>IFERROR(AdjBaseCC!CQ155/IniBaseCC!AC157,"")</f>
        <v>0.86144263741834981</v>
      </c>
      <c r="EE155" s="7">
        <f>IFERROR(AdjBaseCC!CR155/IniBaseCC!AD157,"")</f>
        <v>0.73999976848643767</v>
      </c>
      <c r="EF155" s="7">
        <f>IFERROR(AdjBaseCC!CS155/IniBaseCC!AE157,"")</f>
        <v>0.80774389021981563</v>
      </c>
      <c r="EG155" s="7">
        <f>IFERROR(AdjBaseCC!CT155/IniBaseCC!AF157,"")</f>
        <v>0.80691966437519402</v>
      </c>
      <c r="EH155" s="10">
        <f t="shared" si="36"/>
        <v>0.81730949428011657</v>
      </c>
      <c r="EI155" s="7">
        <f>IFERROR(CU155/IniBaseCC!AG157,"")</f>
        <v>0.72934752122920399</v>
      </c>
      <c r="EJ155" s="7">
        <f>IFERROR(CW155/IniBaseCC!AI157,"")</f>
        <v>0.8352214176927808</v>
      </c>
      <c r="EK155" s="7">
        <f>IFERROR(CX155/IniBaseCC!AJ157,"")</f>
        <v>0.84009581845028458</v>
      </c>
      <c r="EL155" s="7">
        <f>IFERROR(CY155/IniBaseCC!AK157,"")</f>
        <v>0.84372787299760377</v>
      </c>
      <c r="EM155" s="19">
        <f>IFERROR(CZ155/IniBaseCC!AL157,"")</f>
        <v>0.8381548410307097</v>
      </c>
      <c r="EO155" s="107"/>
      <c r="EP155" s="107"/>
      <c r="EQ155" s="107"/>
      <c r="ER155" s="107"/>
      <c r="ES155" s="107"/>
    </row>
    <row r="156" spans="1:149" x14ac:dyDescent="0.25">
      <c r="A156" s="107">
        <v>160</v>
      </c>
      <c r="B156" s="112" t="s">
        <v>151</v>
      </c>
      <c r="C156" s="157">
        <v>242.72360760000001</v>
      </c>
      <c r="D156" s="158">
        <v>226.1548688</v>
      </c>
      <c r="E156" s="158">
        <v>237.6687173</v>
      </c>
      <c r="F156" s="158">
        <v>229.6426677</v>
      </c>
      <c r="G156" s="158">
        <v>235.8339177</v>
      </c>
      <c r="H156" s="158">
        <v>232.49586239999999</v>
      </c>
      <c r="I156" s="158">
        <v>238.04456830000001</v>
      </c>
      <c r="J156" s="158">
        <v>227.93069935403838</v>
      </c>
      <c r="K156" s="158">
        <v>230.89771761255753</v>
      </c>
      <c r="L156" s="157">
        <f t="shared" si="32"/>
        <v>230.29047200842842</v>
      </c>
      <c r="M156" s="158">
        <f t="shared" si="32"/>
        <v>229.65095248196735</v>
      </c>
      <c r="N156" s="159">
        <f t="shared" si="32"/>
        <v>229.01143295550651</v>
      </c>
      <c r="O156" s="158"/>
      <c r="P156" s="564">
        <f>INDEX(EquitySolution!$V$13:$BT$173,ROW(152:152),(1+EquitySolution!$CB$12))</f>
        <v>0.82540751368947496</v>
      </c>
      <c r="Q156" s="69">
        <f>INDEX(EquitySolution!$V$13:$BT$173,ROW(152:152),(1+EquitySolution!$CB$12))</f>
        <v>0.82540751368947496</v>
      </c>
      <c r="R156" s="69">
        <f>INDEX(EquitySolution!$V$13:$BT$173,ROW(152:152),(1+EquitySolution!$CB$12)+2)</f>
        <v>0.87852862264670362</v>
      </c>
      <c r="S156" s="69">
        <f>INDEX(EquitySolution!$V$13:$BT$173,ROW(152:152),(1+EquitySolution!$CB$12)+3)</f>
        <v>0.88682047172946676</v>
      </c>
      <c r="T156" s="69">
        <f>INDEX(EquitySolution!$V$13:$BT$173,ROW(152:152),(1+EquitySolution!$CB$12)+4)</f>
        <v>0.88105834974322372</v>
      </c>
      <c r="U156" s="69">
        <f>INDEX(EquitySolution!$V$13:$BT$173,ROW(152:152),(1+EquitySolution!$CB$12)+5)</f>
        <v>0.8850749977704091</v>
      </c>
      <c r="V156" s="2">
        <f>INDEX(EquitySolution!$V$13:$BT$173,ROW(152:152),(1+EquitySolution!$CB$12)+6)</f>
        <v>0.88197657783312</v>
      </c>
      <c r="W156" s="2">
        <f>INDEX(EquitySolution!$V$13:$BT$173,ROW(152:152),(1+EquitySolution!$CB$12)+6)</f>
        <v>0.88197657783312</v>
      </c>
      <c r="X156" s="2">
        <f>INDEX(EquitySolution!$V$13:$BT$173,ROW(152:152),(1+EquitySolution!$CB$12)+6)</f>
        <v>0.88197657783312</v>
      </c>
      <c r="Y156" s="350">
        <f>INDEX(EquitySolution!$V$13:$BT$173,ROW(152:152),(1+EquitySolution!$CB$12)+7)</f>
        <v>0.88364711239290905</v>
      </c>
      <c r="Z156" s="2">
        <f>INDEX(EquitySolution!$V$13:$BT$173,ROW(152:152),(1+EquitySolution!$CB$12)+8)</f>
        <v>0.88087025457151358</v>
      </c>
      <c r="AA156" s="2">
        <f>INDEX(EquitySolution!$V$13:$BT$173,ROW(152:152),(1+EquitySolution!$CB$12)+9)</f>
        <v>0.8827961131255081</v>
      </c>
      <c r="AB156" s="3">
        <f>INDEX(EquitySolution!$V$13:$BT$173,ROW(152:152),(1+EquitySolution!$CB$12)+10)</f>
        <v>0.88444690624263023</v>
      </c>
      <c r="AS156" s="112" t="s">
        <v>151</v>
      </c>
      <c r="AT156" s="600">
        <v>0</v>
      </c>
      <c r="AU156" s="600">
        <f>MAX(-(AdjBaseCC!$BU$1),(IniBaseCC!DW158-AF$9+IniBaseCC!DK158-AdjBaseCC!AF$7))</f>
        <v>2213.0075160274355</v>
      </c>
      <c r="AV156" s="600">
        <f>MAX(-(AdjBaseCC!$BU$1),(IniBaseCC!DX158-AG$9+IniBaseCC!DL158-AdjBaseCC!AG$7))</f>
        <v>5112.0088622992207</v>
      </c>
      <c r="AW156" s="600">
        <f>MAX(-(AdjBaseCC!$BU$1),(IniBaseCC!DY158-AH$9+IniBaseCC!DM158-AdjBaseCC!AH$7))</f>
        <v>8728.0694941334841</v>
      </c>
      <c r="AX156" s="600">
        <f>MAX(-(AdjBaseCC!$BU$1),(IniBaseCC!DZ158-AI$9+IniBaseCC!DN158-AdjBaseCC!AI$7))</f>
        <v>6267.7721069266736</v>
      </c>
      <c r="AY156" s="600">
        <f>MAX(-(AdjBaseCC!$BU$1),(IniBaseCC!EA158-AJ$9+IniBaseCC!DO158-AdjBaseCC!AJ$7))</f>
        <v>9567.7232066981305</v>
      </c>
      <c r="AZ156" s="600">
        <f>MAX(-(AdjBaseCC!$BU$1),(IniBaseCC!EB158-AK$9+IniBaseCC!DP158-AdjBaseCC!AK$7))</f>
        <v>10021.685279388077</v>
      </c>
      <c r="BA156" s="601">
        <f>MAX(-(AdjBaseCC!$BU$1),(IniBaseCC!EC158-AL$9+IniBaseCC!DQ158-AdjBaseCC!AL$7))</f>
        <v>2675.3824517306011</v>
      </c>
      <c r="BB156" s="600">
        <f>MAX(-(AdjBaseCC!$BU$1),(IniBaseCC!ED158-AM$9+IniBaseCC!DR158-AdjBaseCC!AM$7))</f>
        <v>6139.9936245804329</v>
      </c>
      <c r="BC156" s="600">
        <f>MAX(-(AdjBaseCC!$BU$1),(IniBaseCC!EE158-AN$9+IniBaseCC!DS158-AdjBaseCC!AN$7))</f>
        <v>6200.2681529576303</v>
      </c>
      <c r="BD156" s="600">
        <f>MAX(-(AdjBaseCC!$BU$1),(IniBaseCC!EF158-AO$9+IniBaseCC!DT158-AdjBaseCC!AO$7))</f>
        <v>6258.3956302663209</v>
      </c>
      <c r="BE156" s="601">
        <f>MAX(-(AdjBaseCC!$BU$1),(IniBaseCC!EG158-AP$9+IniBaseCC!DU158-AdjBaseCC!AP$7))</f>
        <v>6314.4887698200273</v>
      </c>
      <c r="BF156" s="600">
        <f>MAX((AdjBaseCC!AF$7+AdjBaseCC!AF$9)*IniBaseCC!CJ158-IniBaseCC!AA158,0)</f>
        <v>0</v>
      </c>
      <c r="BG156" s="600">
        <f>MAX((AdjBaseCC!AG$7+AdjBaseCC!AG$9)*IniBaseCC!CK158-IniBaseCC!AB158,0)</f>
        <v>0</v>
      </c>
      <c r="BH156" s="600">
        <f>MAX((AdjBaseCC!AH$7+AdjBaseCC!AH$9)*IniBaseCC!CL158-IniBaseCC!AC158,0)</f>
        <v>0</v>
      </c>
      <c r="BI156" s="600">
        <f>MAX((AdjBaseCC!AI$7+AdjBaseCC!AI$9)*IniBaseCC!CM158-IniBaseCC!AD158,0)</f>
        <v>0</v>
      </c>
      <c r="BJ156" s="600">
        <f>MAX((AdjBaseCC!AJ$7+AdjBaseCC!AJ$9)*IniBaseCC!CN158-IniBaseCC!AE158,0)</f>
        <v>0</v>
      </c>
      <c r="BK156" s="600">
        <f>MAX((AdjBaseCC!AK$7+AdjBaseCC!AK$9)*IniBaseCC!CO158-IniBaseCC!AF158,0)</f>
        <v>0</v>
      </c>
      <c r="BL156" s="600">
        <f>MAX((AdjBaseCC!AL$7+AdjBaseCC!AL$9)*IniBaseCC!CP158-IniBaseCC!AG158,0)</f>
        <v>0</v>
      </c>
      <c r="BM156" s="600">
        <f>MAX((AdjBaseCC!AM$7+AdjBaseCC!AM$9)*IniBaseCC!CQ158-IniBaseCC!AH158,0)</f>
        <v>0</v>
      </c>
      <c r="BN156" s="603">
        <f>MAX((AdjBaseCC!AN$7+AdjBaseCC!AN$9)*IniBaseCC!CR158-IniBaseCC!AI158,0)</f>
        <v>0</v>
      </c>
      <c r="BO156" s="600">
        <f>MAX((AdjBaseCC!AO$7+AdjBaseCC!AO$9)*IniBaseCC!CS158-IniBaseCC!AJ158,0)</f>
        <v>0</v>
      </c>
      <c r="BP156" s="600">
        <f>MAX((AdjBaseCC!AP$7+AdjBaseCC!AP$9)*IniBaseCC!CT158-IniBaseCC!AK158,0)</f>
        <v>0</v>
      </c>
      <c r="BQ156" s="600">
        <f>MAX((AdjBaseCC!AQ$7+AdjBaseCC!AQ$9)*IniBaseCC!CU158-IniBaseCC!AL158,0)</f>
        <v>0</v>
      </c>
      <c r="BR156" s="603">
        <f>IFERROR(BF156/SUM(BF$5:BF$182)*BR$4/IniBaseCC!CK158,0)</f>
        <v>0</v>
      </c>
      <c r="BS156" s="600">
        <f>IFERROR(BG156/SUM(BG$5:BG$182)*BS$4/IniBaseCC!CL158,0)</f>
        <v>0</v>
      </c>
      <c r="BT156" s="600">
        <f>IFERROR(BH156/SUM(BH$5:BH$182)*BT$4/IniBaseCC!CM158,0)</f>
        <v>0</v>
      </c>
      <c r="BU156" s="600">
        <f>IFERROR(BI156/SUM(BI$5:BI$182)*BU$4/IniBaseCC!CN158,0)</f>
        <v>0</v>
      </c>
      <c r="BV156" s="600">
        <f>IFERROR(BJ156/SUM(BJ$5:BJ$182)*BV$4/IniBaseCC!CO158,0)</f>
        <v>0</v>
      </c>
      <c r="BW156" s="600">
        <f>IFERROR(BK156/SUM(BK$5:BK$182)*BW$4/IniBaseCC!CP158,0)</f>
        <v>0</v>
      </c>
      <c r="BX156" s="600">
        <f>IFERROR(BL156/SUM(BL$5:BL$182)*BX$4/IniBaseCC!CQ158,0)</f>
        <v>0</v>
      </c>
      <c r="BY156" s="603">
        <f>IFERROR(BM156/SUM(BM$5:BM$182)*BY$4/IniBaseCC!CR158,0)</f>
        <v>0</v>
      </c>
      <c r="BZ156" s="600">
        <f>IFERROR(BN156/SUM(BN$5:BN$182)*BZ$4/IniBaseCC!CS158,0)</f>
        <v>0</v>
      </c>
      <c r="CA156" s="600">
        <f>IFERROR(BO156/SUM(BO$5:BO$182)*CA$4/IniBaseCC!CT158,0)</f>
        <v>0</v>
      </c>
      <c r="CB156" s="600">
        <f>IFERROR(BP156/SUM(BP$5:BP$182)*CB$4/IniBaseCC!CU158,0)</f>
        <v>0</v>
      </c>
      <c r="CC156" s="603">
        <f>(IniBaseCC!CW158+AT156)*P156</f>
        <v>19762.43167286125</v>
      </c>
      <c r="CD156" s="600">
        <f>((IniBaseCC!CX158+AU156)-(BR156/Q156))*Q156</f>
        <v>21589.064704441575</v>
      </c>
      <c r="CE156" s="600">
        <f>((IniBaseCC!CY158+AV156)-(BS156/R156))*R156</f>
        <v>26483.061136978529</v>
      </c>
      <c r="CF156" s="600">
        <f>((IniBaseCC!CZ158+AW156)-(BT156/S156))*S156</f>
        <v>30040.471286744272</v>
      </c>
      <c r="CG156" s="600">
        <f>((IniBaseCC!DA158+AX156)-(BU156/T156))*T156</f>
        <v>27753.509490071989</v>
      </c>
      <c r="CH156" s="600">
        <f>((IniBaseCC!DB158+AY156)-(BV156/U156))*U156</f>
        <v>31522.694216934247</v>
      </c>
      <c r="CI156" s="600">
        <f>((IniBaseCC!DC158+AZ156)-(BW156/V156))*V156</f>
        <v>32193.064910733076</v>
      </c>
      <c r="CJ156" s="601">
        <f>((IniBaseCC!DD158+BA156)-(BX156/W156))*W156</f>
        <v>26112.612593451919</v>
      </c>
      <c r="CK156" s="600">
        <f>((IniBaseCC!DE158+BB156)-(BY156/Y156))*Y156</f>
        <v>29417.482029474821</v>
      </c>
      <c r="CL156" s="600">
        <f>((IniBaseCC!DF158+BC156)-(BZ156/Z156))*Z156</f>
        <v>29706.998845473005</v>
      </c>
      <c r="CM156" s="600">
        <f>((IniBaseCC!DG158+BD156)-(CA156/AA156))*AA156</f>
        <v>30141.108230111426</v>
      </c>
      <c r="CN156" s="601">
        <f>((IniBaseCC!DH158+BE156)-(CB156/AB156))*AB156</f>
        <v>30554.377780726674</v>
      </c>
      <c r="CO156" s="600">
        <f>CC156*IniBaseCC!CJ158</f>
        <v>1482182.3754645938</v>
      </c>
      <c r="CP156" s="600">
        <f>IniBaseCC!CJ158*CD156</f>
        <v>1619179.8528331181</v>
      </c>
      <c r="CQ156" s="600">
        <f>IniBaseCC!CK158*CE156</f>
        <v>1880297.3407254757</v>
      </c>
      <c r="CR156" s="600">
        <f>IniBaseCC!CL158*CF156</f>
        <v>1802428.2772046563</v>
      </c>
      <c r="CS156" s="600">
        <f>IniBaseCC!CM158*CG156</f>
        <v>1748471.0978745352</v>
      </c>
      <c r="CT156" s="600">
        <f>IniBaseCC!CN158*CH156</f>
        <v>1859838.9587991205</v>
      </c>
      <c r="CU156" s="600">
        <f>IniBaseCC!CO158*CI156</f>
        <v>1835004.6999117853</v>
      </c>
      <c r="CV156" s="601">
        <f>IniBaseCC!CP158*CJ156</f>
        <v>2036783.7822892496</v>
      </c>
      <c r="CW156" s="600">
        <f>IniBaseCC!CQ158*CK156</f>
        <v>2059223.7420632374</v>
      </c>
      <c r="CX156" s="600">
        <f>IniBaseCC!CR158*CL156</f>
        <v>2117894.9150619921</v>
      </c>
      <c r="CY156" s="600">
        <f>IniBaseCC!CS158*CM156</f>
        <v>2187809.9948878787</v>
      </c>
      <c r="CZ156" s="600">
        <f>IniBaseCC!CT158*CN156</f>
        <v>2257307.8885888257</v>
      </c>
      <c r="DA156" s="603">
        <f t="shared" si="33"/>
        <v>19762.43167286125</v>
      </c>
      <c r="DB156" s="600">
        <f t="shared" si="34"/>
        <v>21589.064704441575</v>
      </c>
      <c r="DC156" s="600">
        <f>IF(IniBaseCC!EI158&gt;IniBaseCC!EJ158,MIN((AdjBaseCC!DB156-(AdjBaseCC!$DG$1*(IniBaseCC!EI158-IniBaseCC!EJ158))),AdjBaseCC!CE156),MAX((AdjBaseCC!DB156-(AdjBaseCC!$DG$1*(IniBaseCC!EI158-IniBaseCC!EJ158))),AdjBaseCC!CE156))</f>
        <v>26483.061136978529</v>
      </c>
      <c r="DD156" s="600">
        <f>IF(IniBaseCC!EJ158&gt;IniBaseCC!EK158,MIN((AdjBaseCC!DC156-(AdjBaseCC!$DG$1*(IniBaseCC!EJ158-IniBaseCC!EK158))),AdjBaseCC!CF156),MAX((AdjBaseCC!DC156-(AdjBaseCC!$DG$1*(IniBaseCC!EJ158-IniBaseCC!EK158))),AdjBaseCC!CF156))</f>
        <v>30040.471286744272</v>
      </c>
      <c r="DE156" s="600">
        <f>IF(IniBaseCC!EK158&gt;IniBaseCC!EL158,MIN((AdjBaseCC!DD156-(AdjBaseCC!$DG$1*(IniBaseCC!EK158-IniBaseCC!EL158))),AdjBaseCC!CG156),MAX((AdjBaseCC!DD156-(AdjBaseCC!$DG$1*(IniBaseCC!EK158-IniBaseCC!EL158))),AdjBaseCC!CG156))</f>
        <v>27753.509490071989</v>
      </c>
      <c r="DF156" s="600">
        <f>IF(IniBaseCC!EL158&gt;IniBaseCC!EM158,MIN((AdjBaseCC!DE156-(AdjBaseCC!$DG$1*(IniBaseCC!EL158-IniBaseCC!EM158))),AdjBaseCC!CH156),MAX((AdjBaseCC!DE156-(AdjBaseCC!$DG$1*(IniBaseCC!EL158-IniBaseCC!EM158))),AdjBaseCC!CH156))</f>
        <v>31522.694216934247</v>
      </c>
      <c r="DG156" s="600">
        <f>IF(IniBaseCC!EM158&gt;IniBaseCC!EN158,MIN((AdjBaseCC!DF156-(AdjBaseCC!$DG$1*(IniBaseCC!EM158-IniBaseCC!EN158))),AdjBaseCC!CI156),MAX((AdjBaseCC!DF156-(AdjBaseCC!$DG$1*(IniBaseCC!EM158-IniBaseCC!EN158))),AdjBaseCC!CI156))</f>
        <v>32193.064910733076</v>
      </c>
      <c r="DH156" s="600">
        <f>IF(IniBaseCC!EN158&gt;IniBaseCC!EO158,MIN((AdjBaseCC!DG156-(AdjBaseCC!$DG$1*(IniBaseCC!EN158-IniBaseCC!EO158))),AdjBaseCC!CJ156),MAX((AdjBaseCC!DG156-(AdjBaseCC!$DG$1*(IniBaseCC!EN158-IniBaseCC!EO158))),AdjBaseCC!CJ156))</f>
        <v>26112.612593451919</v>
      </c>
      <c r="DI156" s="603">
        <f>IF(IniBaseCC!EO158&gt;IniBaseCC!EP158,MIN((AdjBaseCC!DH156-(AdjBaseCC!$DG$1*(IniBaseCC!EO158-IniBaseCC!EP158))),AdjBaseCC!CK156),MAX((AdjBaseCC!DH156-(AdjBaseCC!$DG$1*(IniBaseCC!EO158-IniBaseCC!EP158))),AdjBaseCC!CK156))</f>
        <v>29417.482029474821</v>
      </c>
      <c r="DJ156" s="600">
        <f>IF(IniBaseCC!EP158&gt;IniBaseCC!EQ158,MIN((AdjBaseCC!DI156-(AdjBaseCC!$DG$1*(IniBaseCC!EP158-IniBaseCC!EQ158))),AdjBaseCC!CL156),MAX((AdjBaseCC!DI156-(AdjBaseCC!$DG$1*(IniBaseCC!EP158-IniBaseCC!EQ158))),AdjBaseCC!CL156))</f>
        <v>29706.998845473005</v>
      </c>
      <c r="DK156" s="600">
        <f>IF(IniBaseCC!EQ158&gt;IniBaseCC!ER158,MIN((AdjBaseCC!DJ156-(AdjBaseCC!$DG$1*(IniBaseCC!EQ158-IniBaseCC!ER158))),AdjBaseCC!CM156),MAX((AdjBaseCC!DJ156-(AdjBaseCC!$DG$1*(IniBaseCC!EQ158-IniBaseCC!ER158))),AdjBaseCC!CM156))</f>
        <v>30141.108230111426</v>
      </c>
      <c r="DL156" s="600">
        <f>IF(IniBaseCC!ER158&gt;IniBaseCC!ES158,MIN((AdjBaseCC!DK156-(AdjBaseCC!$DG$1*(IniBaseCC!ER158-IniBaseCC!ES158))),AdjBaseCC!CN156),MAX((AdjBaseCC!DK156-(AdjBaseCC!$DG$1*(IniBaseCC!ER158-IniBaseCC!ES158))),AdjBaseCC!CN156))</f>
        <v>30554.377780726674</v>
      </c>
      <c r="DM156" s="603">
        <f>DA156*IniBaseCC!CJ158</f>
        <v>1482182.3754645938</v>
      </c>
      <c r="DN156" s="600">
        <f>DB156*IniBaseCC!CJ158</f>
        <v>1619179.8528331181</v>
      </c>
      <c r="DO156" s="600">
        <f>DC156*IniBaseCC!CK158</f>
        <v>1880297.3407254757</v>
      </c>
      <c r="DP156" s="600">
        <f>DD156*IniBaseCC!CL158</f>
        <v>1802428.2772046563</v>
      </c>
      <c r="DQ156" s="600">
        <f>DE156*IniBaseCC!CM158</f>
        <v>1748471.0978745352</v>
      </c>
      <c r="DR156" s="600">
        <f>DF156*IniBaseCC!CN158</f>
        <v>1859838.9587991205</v>
      </c>
      <c r="DS156" s="600">
        <f>DG156*IniBaseCC!CO158</f>
        <v>1835004.6999117853</v>
      </c>
      <c r="DT156" s="600">
        <f>DH156*IniBaseCC!CP158</f>
        <v>2036783.7822892496</v>
      </c>
      <c r="DU156" s="603">
        <f>DI156*IniBaseCC!CQ158</f>
        <v>2059223.7420632374</v>
      </c>
      <c r="DV156" s="600">
        <f>DJ156*IniBaseCC!CR158</f>
        <v>2117894.9150619921</v>
      </c>
      <c r="DW156" s="600">
        <f>DK156*IniBaseCC!CS158</f>
        <v>2187809.9948878787</v>
      </c>
      <c r="DX156" s="601">
        <f>DL156*IniBaseCC!CT158</f>
        <v>2257307.8885888257</v>
      </c>
      <c r="DZ156" s="112" t="s">
        <v>151</v>
      </c>
      <c r="EA156" s="89">
        <f t="shared" si="35"/>
        <v>0.84470112420649124</v>
      </c>
      <c r="EB156" s="7">
        <f>IFERROR(AdjBaseCC!CO156/IniBaseCC!AA158,"")</f>
        <v>0.73330314171570521</v>
      </c>
      <c r="EC156" s="7">
        <f>IFERROR(AdjBaseCC!CP156/IniBaseCC!AB158,"")</f>
        <v>0.73669069836031409</v>
      </c>
      <c r="ED156" s="7">
        <f>IFERROR(AdjBaseCC!CQ156/IniBaseCC!AC158,"")</f>
        <v>0.90374709307434298</v>
      </c>
      <c r="EE156" s="7">
        <f>IFERROR(AdjBaseCC!CR156/IniBaseCC!AD158,"")</f>
        <v>0.88751883545246124</v>
      </c>
      <c r="EF156" s="7">
        <f>IFERROR(AdjBaseCC!CS156/IniBaseCC!AE158,"")</f>
        <v>0.81616423908034264</v>
      </c>
      <c r="EG156" s="7">
        <f>IFERROR(AdjBaseCC!CT156/IniBaseCC!AF158,"")</f>
        <v>0.87938475506499525</v>
      </c>
      <c r="EH156" s="10">
        <f t="shared" si="36"/>
        <v>0.83457503634690922</v>
      </c>
      <c r="EI156" s="7">
        <f>IFERROR(CU156/IniBaseCC!AG158,"")</f>
        <v>0.78048208571150879</v>
      </c>
      <c r="EJ156" s="7">
        <f>IFERROR(CW156/IniBaseCC!AI158,"")</f>
        <v>0.84594371160871551</v>
      </c>
      <c r="EK156" s="7">
        <f>IFERROR(CX156/IniBaseCC!AJ158,"")</f>
        <v>0.84523854550400301</v>
      </c>
      <c r="EL156" s="7">
        <f>IFERROR(CY156/IniBaseCC!AK158,"")</f>
        <v>0.84893544829089729</v>
      </c>
      <c r="EM156" s="19">
        <f>IFERROR(CZ156/IniBaseCC!AL158,"")</f>
        <v>0.85227539061942126</v>
      </c>
      <c r="EO156" s="107"/>
      <c r="EP156" s="107"/>
      <c r="EQ156" s="107"/>
      <c r="ER156" s="107"/>
      <c r="ES156" s="107"/>
    </row>
    <row r="157" spans="1:149" x14ac:dyDescent="0.25">
      <c r="A157" s="107">
        <v>161</v>
      </c>
      <c r="B157" s="112" t="s">
        <v>152</v>
      </c>
      <c r="C157" s="157">
        <v>125.0308024</v>
      </c>
      <c r="D157" s="158">
        <v>121.85336599999999</v>
      </c>
      <c r="E157" s="158">
        <v>127.8736945</v>
      </c>
      <c r="F157" s="158">
        <v>112.55182619999999</v>
      </c>
      <c r="G157" s="158">
        <v>129.84353580000001</v>
      </c>
      <c r="H157" s="158">
        <v>125.0740864</v>
      </c>
      <c r="I157" s="158">
        <v>123.2204256</v>
      </c>
      <c r="J157" s="158">
        <v>134.00307949956596</v>
      </c>
      <c r="K157" s="158">
        <v>139.90209235757973</v>
      </c>
      <c r="L157" s="157">
        <f t="shared" si="32"/>
        <v>134.85726953376752</v>
      </c>
      <c r="M157" s="158">
        <f t="shared" si="32"/>
        <v>136.50976991258449</v>
      </c>
      <c r="N157" s="159">
        <f t="shared" si="32"/>
        <v>138.16227029140146</v>
      </c>
      <c r="O157" s="158"/>
      <c r="P157" s="564">
        <f>INDEX(EquitySolution!$V$13:$BT$173,ROW(153:153),(1+EquitySolution!$CB$12))</f>
        <v>0.90713933693545634</v>
      </c>
      <c r="Q157" s="69">
        <f>INDEX(EquitySolution!$V$13:$BT$173,ROW(153:153),(1+EquitySolution!$CB$12))</f>
        <v>0.90713933693545634</v>
      </c>
      <c r="R157" s="69">
        <f>INDEX(EquitySolution!$V$13:$BT$173,ROW(153:153),(1+EquitySolution!$CB$12)+2)</f>
        <v>0.93742815571469018</v>
      </c>
      <c r="S157" s="69">
        <f>INDEX(EquitySolution!$V$13:$BT$173,ROW(153:153),(1+EquitySolution!$CB$12)+3)</f>
        <v>0.93901830831573663</v>
      </c>
      <c r="T157" s="69">
        <f>INDEX(EquitySolution!$V$13:$BT$173,ROW(153:153),(1+EquitySolution!$CB$12)+4)</f>
        <v>0.93600542628812822</v>
      </c>
      <c r="U157" s="69">
        <f>INDEX(EquitySolution!$V$13:$BT$173,ROW(153:153),(1+EquitySolution!$CB$12)+5)</f>
        <v>0.94367327724185146</v>
      </c>
      <c r="V157" s="2">
        <f>INDEX(EquitySolution!$V$13:$BT$173,ROW(153:153),(1+EquitySolution!$CB$12)+6)</f>
        <v>0.9350196163858927</v>
      </c>
      <c r="W157" s="2">
        <f>INDEX(EquitySolution!$V$13:$BT$173,ROW(153:153),(1+EquitySolution!$CB$12)+6)</f>
        <v>0.9350196163858927</v>
      </c>
      <c r="X157" s="2">
        <f>INDEX(EquitySolution!$V$13:$BT$173,ROW(153:153),(1+EquitySolution!$CB$12)+6)</f>
        <v>0.9350196163858927</v>
      </c>
      <c r="Y157" s="350">
        <f>INDEX(EquitySolution!$V$13:$BT$173,ROW(153:153),(1+EquitySolution!$CB$12)+7)</f>
        <v>0.93740649417484523</v>
      </c>
      <c r="Z157" s="2">
        <f>INDEX(EquitySolution!$V$13:$BT$173,ROW(153:153),(1+EquitySolution!$CB$12)+8)</f>
        <v>0.93833416137931791</v>
      </c>
      <c r="AA157" s="2">
        <f>INDEX(EquitySolution!$V$13:$BT$173,ROW(153:153),(1+EquitySolution!$CB$12)+9)</f>
        <v>0.93791343118718962</v>
      </c>
      <c r="AB157" s="3">
        <f>INDEX(EquitySolution!$V$13:$BT$173,ROW(153:153),(1+EquitySolution!$CB$12)+10)</f>
        <v>0.92998579733830855</v>
      </c>
      <c r="AS157" s="112" t="s">
        <v>152</v>
      </c>
      <c r="AT157" s="600">
        <v>0</v>
      </c>
      <c r="AU157" s="600">
        <f>MAX(-(AdjBaseCC!$BU$1),(IniBaseCC!DW159-AF$9+IniBaseCC!DK159-AdjBaseCC!AF$7))</f>
        <v>8023.1867415399602</v>
      </c>
      <c r="AV157" s="600">
        <f>MAX(-(AdjBaseCC!$BU$1),(IniBaseCC!DX159-AG$9+IniBaseCC!DL159-AdjBaseCC!AG$7))</f>
        <v>7848.0411998221152</v>
      </c>
      <c r="AW157" s="600">
        <f>MAX(-(AdjBaseCC!$BU$1),(IniBaseCC!DY159-AH$9+IniBaseCC!DM159-AdjBaseCC!AH$7))</f>
        <v>7726.7976798786294</v>
      </c>
      <c r="AX157" s="600">
        <f>MAX(-(AdjBaseCC!$BU$1),(IniBaseCC!DZ159-AI$9+IniBaseCC!DN159-AdjBaseCC!AI$7))</f>
        <v>6316.5246596511715</v>
      </c>
      <c r="AY157" s="600">
        <f>MAX(-(AdjBaseCC!$BU$1),(IniBaseCC!EA159-AJ$9+IniBaseCC!DO159-AdjBaseCC!AJ$7))</f>
        <v>9809.6259145900785</v>
      </c>
      <c r="AZ157" s="600">
        <f>MAX(-(AdjBaseCC!$BU$1),(IniBaseCC!EB159-AK$9+IniBaseCC!DP159-AdjBaseCC!AK$7))</f>
        <v>9972.8884984448941</v>
      </c>
      <c r="BA157" s="601">
        <f>MAX(-(AdjBaseCC!$BU$1),(IniBaseCC!EC159-AL$9+IniBaseCC!DQ159-AdjBaseCC!AL$7))</f>
        <v>7488.7506160146922</v>
      </c>
      <c r="BB157" s="600">
        <f>MAX(-(AdjBaseCC!$BU$1),(IniBaseCC!ED159-AM$9+IniBaseCC!DR159-AdjBaseCC!AM$7))</f>
        <v>11626.712970350944</v>
      </c>
      <c r="BC157" s="600">
        <f>MAX(-(AdjBaseCC!$BU$1),(IniBaseCC!EE159-AN$9+IniBaseCC!DS159-AdjBaseCC!AN$7))</f>
        <v>11746.156182769995</v>
      </c>
      <c r="BD157" s="600">
        <f>MAX(-(AdjBaseCC!$BU$1),(IniBaseCC!EF159-AO$9+IniBaseCC!DT159-AdjBaseCC!AO$7))</f>
        <v>11861.344684554961</v>
      </c>
      <c r="BE157" s="601">
        <f>MAX(-(AdjBaseCC!$BU$1),(IniBaseCC!EG159-AP$9+IniBaseCC!DU159-AdjBaseCC!AP$7))</f>
        <v>11972.501834404986</v>
      </c>
      <c r="BF157" s="600">
        <f>MAX((AdjBaseCC!AF$7+AdjBaseCC!AF$9)*IniBaseCC!CJ159-IniBaseCC!AA159,0)</f>
        <v>0</v>
      </c>
      <c r="BG157" s="600">
        <f>MAX((AdjBaseCC!AG$7+AdjBaseCC!AG$9)*IniBaseCC!CK159-IniBaseCC!AB159,0)</f>
        <v>0</v>
      </c>
      <c r="BH157" s="600">
        <f>MAX((AdjBaseCC!AH$7+AdjBaseCC!AH$9)*IniBaseCC!CL159-IniBaseCC!AC159,0)</f>
        <v>0</v>
      </c>
      <c r="BI157" s="600">
        <f>MAX((AdjBaseCC!AI$7+AdjBaseCC!AI$9)*IniBaseCC!CM159-IniBaseCC!AD159,0)</f>
        <v>0</v>
      </c>
      <c r="BJ157" s="600">
        <f>MAX((AdjBaseCC!AJ$7+AdjBaseCC!AJ$9)*IniBaseCC!CN159-IniBaseCC!AE159,0)</f>
        <v>0</v>
      </c>
      <c r="BK157" s="600">
        <f>MAX((AdjBaseCC!AK$7+AdjBaseCC!AK$9)*IniBaseCC!CO159-IniBaseCC!AF159,0)</f>
        <v>0</v>
      </c>
      <c r="BL157" s="600">
        <f>MAX((AdjBaseCC!AL$7+AdjBaseCC!AL$9)*IniBaseCC!CP159-IniBaseCC!AG159,0)</f>
        <v>0</v>
      </c>
      <c r="BM157" s="600">
        <f>MAX((AdjBaseCC!AM$7+AdjBaseCC!AM$9)*IniBaseCC!CQ159-IniBaseCC!AH159,0)</f>
        <v>0</v>
      </c>
      <c r="BN157" s="603">
        <f>MAX((AdjBaseCC!AN$7+AdjBaseCC!AN$9)*IniBaseCC!CR159-IniBaseCC!AI159,0)</f>
        <v>0</v>
      </c>
      <c r="BO157" s="600">
        <f>MAX((AdjBaseCC!AO$7+AdjBaseCC!AO$9)*IniBaseCC!CS159-IniBaseCC!AJ159,0)</f>
        <v>0</v>
      </c>
      <c r="BP157" s="600">
        <f>MAX((AdjBaseCC!AP$7+AdjBaseCC!AP$9)*IniBaseCC!CT159-IniBaseCC!AK159,0)</f>
        <v>0</v>
      </c>
      <c r="BQ157" s="600">
        <f>MAX((AdjBaseCC!AQ$7+AdjBaseCC!AQ$9)*IniBaseCC!CU159-IniBaseCC!AL159,0)</f>
        <v>0</v>
      </c>
      <c r="BR157" s="603">
        <f>IFERROR(BF157/SUM(BF$5:BF$182)*BR$4/IniBaseCC!CK159,0)</f>
        <v>0</v>
      </c>
      <c r="BS157" s="600">
        <f>IFERROR(BG157/SUM(BG$5:BG$182)*BS$4/IniBaseCC!CL159,0)</f>
        <v>0</v>
      </c>
      <c r="BT157" s="600">
        <f>IFERROR(BH157/SUM(BH$5:BH$182)*BT$4/IniBaseCC!CM159,0)</f>
        <v>0</v>
      </c>
      <c r="BU157" s="600">
        <f>IFERROR(BI157/SUM(BI$5:BI$182)*BU$4/IniBaseCC!CN159,0)</f>
        <v>0</v>
      </c>
      <c r="BV157" s="600">
        <f>IFERROR(BJ157/SUM(BJ$5:BJ$182)*BV$4/IniBaseCC!CO159,0)</f>
        <v>0</v>
      </c>
      <c r="BW157" s="600">
        <f>IFERROR(BK157/SUM(BK$5:BK$182)*BW$4/IniBaseCC!CP159,0)</f>
        <v>0</v>
      </c>
      <c r="BX157" s="600">
        <f>IFERROR(BL157/SUM(BL$5:BL$182)*BX$4/IniBaseCC!CQ159,0)</f>
        <v>0</v>
      </c>
      <c r="BY157" s="603">
        <f>IFERROR(BM157/SUM(BM$5:BM$182)*BY$4/IniBaseCC!CR159,0)</f>
        <v>0</v>
      </c>
      <c r="BZ157" s="600">
        <f>IFERROR(BN157/SUM(BN$5:BN$182)*BZ$4/IniBaseCC!CS159,0)</f>
        <v>0</v>
      </c>
      <c r="CA157" s="600">
        <f>IFERROR(BO157/SUM(BO$5:BO$182)*CA$4/IniBaseCC!CT159,0)</f>
        <v>0</v>
      </c>
      <c r="CB157" s="600">
        <f>IFERROR(BP157/SUM(BP$5:BP$182)*CB$4/IniBaseCC!CU159,0)</f>
        <v>0</v>
      </c>
      <c r="CC157" s="603">
        <f>(IniBaseCC!CW159+AT157)*P157</f>
        <v>21719.306968528523</v>
      </c>
      <c r="CD157" s="600">
        <f>((IniBaseCC!CX159+AU157)-(BR157/Q157))*Q157</f>
        <v>28997.455269358426</v>
      </c>
      <c r="CE157" s="600">
        <f>((IniBaseCC!CY159+AV157)-(BS157/R157))*R157</f>
        <v>30823.408960550212</v>
      </c>
      <c r="CF157" s="600">
        <f>((IniBaseCC!CZ159+AW157)-(BT157/S157))*S157</f>
        <v>30868.426756901637</v>
      </c>
      <c r="CG157" s="600">
        <f>((IniBaseCC!DA159+AX157)-(BU157/T157))*T157</f>
        <v>29529.98574903086</v>
      </c>
      <c r="CH157" s="600">
        <f>((IniBaseCC!DB159+AY157)-(BV157/U157))*U157</f>
        <v>33837.998595720397</v>
      </c>
      <c r="CI157" s="600">
        <f>((IniBaseCC!DC159+AZ157)-(BW157/V157))*V157</f>
        <v>34083.565189483808</v>
      </c>
      <c r="CJ157" s="601">
        <f>((IniBaseCC!DD159+BA157)-(BX157/W157))*W157</f>
        <v>32183.64740400263</v>
      </c>
      <c r="CK157" s="600">
        <f>((IniBaseCC!DE159+BB157)-(BY157/Y157))*Y157</f>
        <v>36350.471103741569</v>
      </c>
      <c r="CL157" s="600">
        <f>((IniBaseCC!DF159+BC157)-(BZ157/Z157))*Z157</f>
        <v>36848.842431778219</v>
      </c>
      <c r="CM157" s="600">
        <f>((IniBaseCC!DG159+BD157)-(CA157/AA157))*AA157</f>
        <v>37278.04753967336</v>
      </c>
      <c r="CN157" s="601">
        <f>((IniBaseCC!DH159+BE157)-(CB157/AB157))*AB157</f>
        <v>37389.45026090899</v>
      </c>
      <c r="CO157" s="600">
        <f>CC157*IniBaseCC!CJ159</f>
        <v>9534775.7591840215</v>
      </c>
      <c r="CP157" s="600">
        <f>IniBaseCC!CJ159*CD157</f>
        <v>12729882.86324835</v>
      </c>
      <c r="CQ157" s="600">
        <f>IniBaseCC!CK159*CE157</f>
        <v>13747240.396405395</v>
      </c>
      <c r="CR157" s="600">
        <f>IniBaseCC!CL159*CF157</f>
        <v>14292081.588445459</v>
      </c>
      <c r="CS157" s="600">
        <f>IniBaseCC!CM159*CG157</f>
        <v>14735462.888766399</v>
      </c>
      <c r="CT157" s="600">
        <f>IniBaseCC!CN159*CH157</f>
        <v>17325055.281008843</v>
      </c>
      <c r="CU157" s="600">
        <f>IniBaseCC!CO159*CI157</f>
        <v>18575543.028268676</v>
      </c>
      <c r="CV157" s="601">
        <f>IniBaseCC!CP159*CJ157</f>
        <v>18183760.783261485</v>
      </c>
      <c r="CW157" s="600">
        <f>IniBaseCC!CQ159*CK157</f>
        <v>20319913.346991535</v>
      </c>
      <c r="CX157" s="600">
        <f>IniBaseCC!CR159*CL157</f>
        <v>20978925.739610285</v>
      </c>
      <c r="CY157" s="600">
        <f>IniBaseCC!CS159*CM157</f>
        <v>21608136.334402677</v>
      </c>
      <c r="CZ157" s="600">
        <f>IniBaseCC!CT159*CN157</f>
        <v>22058714.658534292</v>
      </c>
      <c r="DA157" s="603">
        <f t="shared" si="33"/>
        <v>21719.306968528523</v>
      </c>
      <c r="DB157" s="600">
        <f t="shared" si="34"/>
        <v>28997.455269358426</v>
      </c>
      <c r="DC157" s="600">
        <f>IF(IniBaseCC!EI159&gt;IniBaseCC!EJ159,MIN((AdjBaseCC!DB157-(AdjBaseCC!$DG$1*(IniBaseCC!EI159-IniBaseCC!EJ159))),AdjBaseCC!CE157),MAX((AdjBaseCC!DB157-(AdjBaseCC!$DG$1*(IniBaseCC!EI159-IniBaseCC!EJ159))),AdjBaseCC!CE157))</f>
        <v>30823.408960550212</v>
      </c>
      <c r="DD157" s="600">
        <f>IF(IniBaseCC!EJ159&gt;IniBaseCC!EK159,MIN((AdjBaseCC!DC157-(AdjBaseCC!$DG$1*(IniBaseCC!EJ159-IniBaseCC!EK159))),AdjBaseCC!CF157),MAX((AdjBaseCC!DC157-(AdjBaseCC!$DG$1*(IniBaseCC!EJ159-IniBaseCC!EK159))),AdjBaseCC!CF157))</f>
        <v>30822.071483673924</v>
      </c>
      <c r="DE157" s="600">
        <f>IF(IniBaseCC!EK159&gt;IniBaseCC!EL159,MIN((AdjBaseCC!DD157-(AdjBaseCC!$DG$1*(IniBaseCC!EK159-IniBaseCC!EL159))),AdjBaseCC!CG157),MAX((AdjBaseCC!DD157-(AdjBaseCC!$DG$1*(IniBaseCC!EK159-IniBaseCC!EL159))),AdjBaseCC!CG157))</f>
        <v>29529.98574903086</v>
      </c>
      <c r="DF157" s="600">
        <f>IF(IniBaseCC!EL159&gt;IniBaseCC!EM159,MIN((AdjBaseCC!DE157-(AdjBaseCC!$DG$1*(IniBaseCC!EL159-IniBaseCC!EM159))),AdjBaseCC!CH157),MAX((AdjBaseCC!DE157-(AdjBaseCC!$DG$1*(IniBaseCC!EL159-IniBaseCC!EM159))),AdjBaseCC!CH157))</f>
        <v>33837.998595720397</v>
      </c>
      <c r="DG157" s="600">
        <f>IF(IniBaseCC!EM159&gt;IniBaseCC!EN159,MIN((AdjBaseCC!DF157-(AdjBaseCC!$DG$1*(IniBaseCC!EM159-IniBaseCC!EN159))),AdjBaseCC!CI157),MAX((AdjBaseCC!DF157-(AdjBaseCC!$DG$1*(IniBaseCC!EM159-IniBaseCC!EN159))),AdjBaseCC!CI157))</f>
        <v>34083.565189483808</v>
      </c>
      <c r="DH157" s="600">
        <f>IF(IniBaseCC!EN159&gt;IniBaseCC!EO159,MIN((AdjBaseCC!DG157-(AdjBaseCC!$DG$1*(IniBaseCC!EN159-IniBaseCC!EO159))),AdjBaseCC!CJ157),MAX((AdjBaseCC!DG157-(AdjBaseCC!$DG$1*(IniBaseCC!EN159-IniBaseCC!EO159))),AdjBaseCC!CJ157))</f>
        <v>32183.64740400263</v>
      </c>
      <c r="DI157" s="603">
        <f>IF(IniBaseCC!EO159&gt;IniBaseCC!EP159,MIN((AdjBaseCC!DH157-(AdjBaseCC!$DG$1*(IniBaseCC!EO159-IniBaseCC!EP159))),AdjBaseCC!CK157),MAX((AdjBaseCC!DH157-(AdjBaseCC!$DG$1*(IniBaseCC!EO159-IniBaseCC!EP159))),AdjBaseCC!CK157))</f>
        <v>36350.471103741569</v>
      </c>
      <c r="DJ157" s="600">
        <f>IF(IniBaseCC!EP159&gt;IniBaseCC!EQ159,MIN((AdjBaseCC!DI157-(AdjBaseCC!$DG$1*(IniBaseCC!EP159-IniBaseCC!EQ159))),AdjBaseCC!CL157),MAX((AdjBaseCC!DI157-(AdjBaseCC!$DG$1*(IniBaseCC!EP159-IniBaseCC!EQ159))),AdjBaseCC!CL157))</f>
        <v>36848.842431778219</v>
      </c>
      <c r="DK157" s="600">
        <f>IF(IniBaseCC!EQ159&gt;IniBaseCC!ER159,MIN((AdjBaseCC!DJ157-(AdjBaseCC!$DG$1*(IniBaseCC!EQ159-IniBaseCC!ER159))),AdjBaseCC!CM157),MAX((AdjBaseCC!DJ157-(AdjBaseCC!$DG$1*(IniBaseCC!EQ159-IniBaseCC!ER159))),AdjBaseCC!CM157))</f>
        <v>37278.04753967336</v>
      </c>
      <c r="DL157" s="600">
        <f>IF(IniBaseCC!ER159&gt;IniBaseCC!ES159,MIN((AdjBaseCC!DK157-(AdjBaseCC!$DG$1*(IniBaseCC!ER159-IniBaseCC!ES159))),AdjBaseCC!CN157),MAX((AdjBaseCC!DK157-(AdjBaseCC!$DG$1*(IniBaseCC!ER159-IniBaseCC!ES159))),AdjBaseCC!CN157))</f>
        <v>37389.45026090899</v>
      </c>
      <c r="DM157" s="603">
        <f>DA157*IniBaseCC!CJ159</f>
        <v>9534775.7591840215</v>
      </c>
      <c r="DN157" s="600">
        <f>DB157*IniBaseCC!CJ159</f>
        <v>12729882.86324835</v>
      </c>
      <c r="DO157" s="600">
        <f>DC157*IniBaseCC!CK159</f>
        <v>13747240.396405395</v>
      </c>
      <c r="DP157" s="600">
        <f>DD157*IniBaseCC!CL159</f>
        <v>14270619.096941028</v>
      </c>
      <c r="DQ157" s="600">
        <f>DE157*IniBaseCC!CM159</f>
        <v>14735462.888766399</v>
      </c>
      <c r="DR157" s="600">
        <f>DF157*IniBaseCC!CN159</f>
        <v>17325055.281008843</v>
      </c>
      <c r="DS157" s="600">
        <f>DG157*IniBaseCC!CO159</f>
        <v>18575543.028268676</v>
      </c>
      <c r="DT157" s="600">
        <f>DH157*IniBaseCC!CP159</f>
        <v>18183760.783261485</v>
      </c>
      <c r="DU157" s="603">
        <f>DI157*IniBaseCC!CQ159</f>
        <v>20319913.346991535</v>
      </c>
      <c r="DV157" s="600">
        <f>DJ157*IniBaseCC!CR159</f>
        <v>20978925.739610285</v>
      </c>
      <c r="DW157" s="600">
        <f>DK157*IniBaseCC!CS159</f>
        <v>21608136.334402677</v>
      </c>
      <c r="DX157" s="601">
        <f>DL157*IniBaseCC!CT159</f>
        <v>22058714.658534292</v>
      </c>
      <c r="DZ157" s="112" t="s">
        <v>152</v>
      </c>
      <c r="EA157" s="89">
        <f t="shared" si="35"/>
        <v>0.8522547057293165</v>
      </c>
      <c r="EB157" s="7">
        <f>IFERROR(AdjBaseCC!CO157/IniBaseCC!AA159,"")</f>
        <v>0.66298130961906787</v>
      </c>
      <c r="EC157" s="7">
        <f>IFERROR(AdjBaseCC!CP157/IniBaseCC!AB159,"")</f>
        <v>0.84714190877191575</v>
      </c>
      <c r="ED157" s="7">
        <f>IFERROR(AdjBaseCC!CQ157/IniBaseCC!AC159,"")</f>
        <v>0.88172079208438014</v>
      </c>
      <c r="EE157" s="7">
        <f>IFERROR(AdjBaseCC!CR157/IniBaseCC!AD159,"")</f>
        <v>0.88715347943465939</v>
      </c>
      <c r="EF157" s="7">
        <f>IFERROR(AdjBaseCC!CS157/IniBaseCC!AE159,"")</f>
        <v>0.7873742632599946</v>
      </c>
      <c r="EG157" s="7">
        <f>IFERROR(AdjBaseCC!CT157/IniBaseCC!AF159,"")</f>
        <v>0.85788308509563216</v>
      </c>
      <c r="EH157" s="10">
        <f t="shared" si="36"/>
        <v>0.90853808279402026</v>
      </c>
      <c r="EI157" s="7">
        <f>IFERROR(CU157/IniBaseCC!AG159,"")</f>
        <v>0.94053001447430473</v>
      </c>
      <c r="EJ157" s="7">
        <f>IFERROR(CW157/IniBaseCC!AI159,"")</f>
        <v>0.899250779576793</v>
      </c>
      <c r="EK157" s="7">
        <f>IFERROR(CX157/IniBaseCC!AJ159,"")</f>
        <v>0.90203389126013322</v>
      </c>
      <c r="EL157" s="7">
        <f>IFERROR(CY157/IniBaseCC!AK159,"")</f>
        <v>0.90341721983021861</v>
      </c>
      <c r="EM157" s="19">
        <f>IFERROR(CZ157/IniBaseCC!AL159,"")</f>
        <v>0.89745850882865152</v>
      </c>
      <c r="EO157" s="107"/>
      <c r="EP157" s="107"/>
      <c r="EQ157" s="107"/>
      <c r="ER157" s="107"/>
      <c r="ES157" s="107"/>
    </row>
    <row r="158" spans="1:149" x14ac:dyDescent="0.25">
      <c r="A158" s="107">
        <v>162</v>
      </c>
      <c r="B158" s="112" t="s">
        <v>153</v>
      </c>
      <c r="C158" s="157">
        <v>309.57745829999999</v>
      </c>
      <c r="D158" s="158">
        <v>294.41103930000003</v>
      </c>
      <c r="E158" s="158">
        <v>307.58175210000002</v>
      </c>
      <c r="F158" s="158">
        <v>268.38325620000001</v>
      </c>
      <c r="G158" s="158">
        <v>276.27086809999997</v>
      </c>
      <c r="H158" s="158">
        <v>281.20621030000001</v>
      </c>
      <c r="I158" s="158">
        <v>283.35519879999998</v>
      </c>
      <c r="J158" s="158">
        <v>287.36778847916821</v>
      </c>
      <c r="K158" s="158">
        <v>269.79645962223208</v>
      </c>
      <c r="L158" s="157">
        <f t="shared" si="32"/>
        <v>268.4485673829131</v>
      </c>
      <c r="M158" s="158">
        <f t="shared" si="32"/>
        <v>264.85050238835356</v>
      </c>
      <c r="N158" s="159">
        <f t="shared" si="32"/>
        <v>261.25243739379403</v>
      </c>
      <c r="O158" s="158"/>
      <c r="P158" s="564">
        <f>INDEX(EquitySolution!$V$13:$BT$173,ROW(154:154),(1+EquitySolution!$CB$12))</f>
        <v>0.80992906842026757</v>
      </c>
      <c r="Q158" s="69">
        <f>INDEX(EquitySolution!$V$13:$BT$173,ROW(154:154),(1+EquitySolution!$CB$12))</f>
        <v>0.80992906842026757</v>
      </c>
      <c r="R158" s="69">
        <f>INDEX(EquitySolution!$V$13:$BT$173,ROW(154:154),(1+EquitySolution!$CB$12)+2)</f>
        <v>0.65</v>
      </c>
      <c r="S158" s="69">
        <f>INDEX(EquitySolution!$V$13:$BT$173,ROW(154:154),(1+EquitySolution!$CB$12)+3)</f>
        <v>0.65</v>
      </c>
      <c r="T158" s="69">
        <f>INDEX(EquitySolution!$V$13:$BT$173,ROW(154:154),(1+EquitySolution!$CB$12)+4)</f>
        <v>0.65</v>
      </c>
      <c r="U158" s="69">
        <f>INDEX(EquitySolution!$V$13:$BT$173,ROW(154:154),(1+EquitySolution!$CB$12)+5)</f>
        <v>0.65</v>
      </c>
      <c r="V158" s="2">
        <f>INDEX(EquitySolution!$V$13:$BT$173,ROW(154:154),(1+EquitySolution!$CB$12)+6)</f>
        <v>0.65</v>
      </c>
      <c r="W158" s="2">
        <f>INDEX(EquitySolution!$V$13:$BT$173,ROW(154:154),(1+EquitySolution!$CB$12)+6)</f>
        <v>0.65</v>
      </c>
      <c r="X158" s="2">
        <f>INDEX(EquitySolution!$V$13:$BT$173,ROW(154:154),(1+EquitySolution!$CB$12)+6)</f>
        <v>0.65</v>
      </c>
      <c r="Y158" s="350">
        <f>INDEX(EquitySolution!$V$13:$BT$173,ROW(154:154),(1+EquitySolution!$CB$12)+7)</f>
        <v>0.65</v>
      </c>
      <c r="Z158" s="2">
        <f>INDEX(EquitySolution!$V$13:$BT$173,ROW(154:154),(1+EquitySolution!$CB$12)+8)</f>
        <v>0.65</v>
      </c>
      <c r="AA158" s="2">
        <f>INDEX(EquitySolution!$V$13:$BT$173,ROW(154:154),(1+EquitySolution!$CB$12)+9)</f>
        <v>0.65</v>
      </c>
      <c r="AB158" s="3">
        <f>INDEX(EquitySolution!$V$13:$BT$173,ROW(154:154),(1+EquitySolution!$CB$12)+10)</f>
        <v>0.65</v>
      </c>
      <c r="AS158" s="112" t="s">
        <v>153</v>
      </c>
      <c r="AT158" s="600">
        <v>0</v>
      </c>
      <c r="AU158" s="600">
        <f>MAX(-(AdjBaseCC!$BU$1),(IniBaseCC!DW160-AF$9+IniBaseCC!DK160-AdjBaseCC!AF$7))</f>
        <v>-1939.4954347922389</v>
      </c>
      <c r="AV158" s="600">
        <f>MAX(-(AdjBaseCC!$BU$1),(IniBaseCC!DX160-AG$9+IniBaseCC!DL160-AdjBaseCC!AG$7))</f>
        <v>-3308.6175519238204</v>
      </c>
      <c r="AW158" s="600">
        <f>MAX(-(AdjBaseCC!$BU$1),(IniBaseCC!DY160-AH$9+IniBaseCC!DM160-AdjBaseCC!AH$7))</f>
        <v>-4000</v>
      </c>
      <c r="AX158" s="600">
        <f>MAX(-(AdjBaseCC!$BU$1),(IniBaseCC!DZ160-AI$9+IniBaseCC!DN160-AdjBaseCC!AI$7))</f>
        <v>-4000</v>
      </c>
      <c r="AY158" s="600">
        <f>MAX(-(AdjBaseCC!$BU$1),(IniBaseCC!EA160-AJ$9+IniBaseCC!DO160-AdjBaseCC!AJ$7))</f>
        <v>-762.4720276824105</v>
      </c>
      <c r="AZ158" s="600">
        <f>MAX(-(AdjBaseCC!$BU$1),(IniBaseCC!EB160-AK$9+IniBaseCC!DP160-AdjBaseCC!AK$7))</f>
        <v>-408.72110294706727</v>
      </c>
      <c r="BA158" s="601">
        <f>MAX(-(AdjBaseCC!$BU$1),(IniBaseCC!EC160-AL$9+IniBaseCC!DQ160-AdjBaseCC!AL$7))</f>
        <v>24614.834083432233</v>
      </c>
      <c r="BB158" s="600">
        <f>MAX(-(AdjBaseCC!$BU$1),(IniBaseCC!ED160-AM$9+IniBaseCC!DR160-AdjBaseCC!AM$7))</f>
        <v>26803.574651366147</v>
      </c>
      <c r="BC158" s="600">
        <f>MAX(-(AdjBaseCC!$BU$1),(IniBaseCC!EE160-AN$9+IniBaseCC!DS160-AdjBaseCC!AN$7))</f>
        <v>27102.441501726033</v>
      </c>
      <c r="BD158" s="600">
        <f>MAX(-(AdjBaseCC!$BU$1),(IniBaseCC!EF160-AO$9+IniBaseCC!DT160-AdjBaseCC!AO$7))</f>
        <v>27390.662356045992</v>
      </c>
      <c r="BE158" s="601">
        <f>MAX(-(AdjBaseCC!$BU$1),(IniBaseCC!EG160-AP$9+IniBaseCC!DU160-AdjBaseCC!AP$7))</f>
        <v>27668.796095065882</v>
      </c>
      <c r="BF158" s="600">
        <f>MAX((AdjBaseCC!AF$7+AdjBaseCC!AF$9)*IniBaseCC!CJ160-IniBaseCC!AA160,0)</f>
        <v>473236.88608930632</v>
      </c>
      <c r="BG158" s="600">
        <f>MAX((AdjBaseCC!AG$7+AdjBaseCC!AG$9)*IniBaseCC!CK160-IniBaseCC!AB160,0)</f>
        <v>807302.68266941234</v>
      </c>
      <c r="BH158" s="600">
        <f>MAX((AdjBaseCC!AH$7+AdjBaseCC!AH$9)*IniBaseCC!CL160-IniBaseCC!AC160,0)</f>
        <v>1685051.0510194264</v>
      </c>
      <c r="BI158" s="600">
        <f>MAX((AdjBaseCC!AI$7+AdjBaseCC!AI$9)*IniBaseCC!CM160-IniBaseCC!AD160,0)</f>
        <v>1083151.1637445213</v>
      </c>
      <c r="BJ158" s="600">
        <f>MAX((AdjBaseCC!AJ$7+AdjBaseCC!AJ$9)*IniBaseCC!CN160-IniBaseCC!AE160,0)</f>
        <v>182230.81461609621</v>
      </c>
      <c r="BK158" s="600">
        <f>MAX((AdjBaseCC!AK$7+AdjBaseCC!AK$9)*IniBaseCC!CO160-IniBaseCC!AF160,0)</f>
        <v>94823.295883719809</v>
      </c>
      <c r="BL158" s="600">
        <f>MAX((AdjBaseCC!AL$7+AdjBaseCC!AL$9)*IniBaseCC!CP160-IniBaseCC!AG160,0)</f>
        <v>0</v>
      </c>
      <c r="BM158" s="600">
        <f>MAX((AdjBaseCC!AM$7+AdjBaseCC!AM$9)*IniBaseCC!CQ160-IniBaseCC!AH160,0)</f>
        <v>0</v>
      </c>
      <c r="BN158" s="603">
        <f>MAX((AdjBaseCC!AN$7+AdjBaseCC!AN$9)*IniBaseCC!CR160-IniBaseCC!AI160,0)</f>
        <v>0</v>
      </c>
      <c r="BO158" s="600">
        <f>MAX((AdjBaseCC!AO$7+AdjBaseCC!AO$9)*IniBaseCC!CS160-IniBaseCC!AJ160,0)</f>
        <v>0</v>
      </c>
      <c r="BP158" s="600">
        <f>MAX((AdjBaseCC!AP$7+AdjBaseCC!AP$9)*IniBaseCC!CT160-IniBaseCC!AK160,0)</f>
        <v>0</v>
      </c>
      <c r="BQ158" s="600">
        <f>MAX((AdjBaseCC!AQ$7+AdjBaseCC!AQ$9)*IniBaseCC!CU160-IniBaseCC!AL160,0)</f>
        <v>0</v>
      </c>
      <c r="BR158" s="603">
        <f>IFERROR(BF158/SUM(BF$5:BF$182)*BR$4/IniBaseCC!CK160,0)</f>
        <v>2075.6479769353746</v>
      </c>
      <c r="BS158" s="600">
        <f>IFERROR(BG158/SUM(BG$5:BG$182)*BS$4/IniBaseCC!CL160,0)</f>
        <v>1302.8116157072457</v>
      </c>
      <c r="BT158" s="600">
        <f>IFERROR(BH158/SUM(BH$5:BH$182)*BT$4/IniBaseCC!CM160,0)</f>
        <v>6061.7672004381584</v>
      </c>
      <c r="BU158" s="600">
        <f>IFERROR(BI158/SUM(BI$5:BI$182)*BU$4/IniBaseCC!CN160,0)</f>
        <v>1234.0674086917654</v>
      </c>
      <c r="BV158" s="600">
        <f>IFERROR(BJ158/SUM(BJ$5:BJ$182)*BV$4/IniBaseCC!CO160,0)</f>
        <v>169.39840611730807</v>
      </c>
      <c r="BW158" s="600">
        <f>IFERROR(BK158/SUM(BK$5:BK$182)*BW$4/IniBaseCC!CP160,0)</f>
        <v>191.71002353273909</v>
      </c>
      <c r="BX158" s="600">
        <f>IFERROR(BL158/SUM(BL$5:BL$182)*BX$4/IniBaseCC!CQ160,0)</f>
        <v>0</v>
      </c>
      <c r="BY158" s="603">
        <f>IFERROR(BM158/SUM(BM$5:BM$182)*BY$4/IniBaseCC!CR160,0)</f>
        <v>0</v>
      </c>
      <c r="BZ158" s="600">
        <f>IFERROR(BN158/SUM(BN$5:BN$182)*BZ$4/IniBaseCC!CS160,0)</f>
        <v>0</v>
      </c>
      <c r="CA158" s="600">
        <f>IFERROR(BO158/SUM(BO$5:BO$182)*CA$4/IniBaseCC!CT160,0)</f>
        <v>0</v>
      </c>
      <c r="CB158" s="600">
        <f>IFERROR(BP158/SUM(BP$5:BP$182)*CB$4/IniBaseCC!CU160,0)</f>
        <v>0</v>
      </c>
      <c r="CC158" s="603">
        <f>(IniBaseCC!CW160+AT158)*P158</f>
        <v>19391.836891542222</v>
      </c>
      <c r="CD158" s="600">
        <f>((IniBaseCC!CX160+AU158)-(BR158/Q158))*Q158</f>
        <v>15745.335183900208</v>
      </c>
      <c r="CE158" s="600">
        <f>((IniBaseCC!CY160+AV158)-(BS158/R158))*R158</f>
        <v>12817.894935755285</v>
      </c>
      <c r="CF158" s="600">
        <f>((IniBaseCC!CZ160+AW158)-(BT158/S158))*S158</f>
        <v>7683.3182362644138</v>
      </c>
      <c r="CG158" s="600">
        <f>((IniBaseCC!DA160+AX158)-(BU158/T158))*T158</f>
        <v>12567.007225974799</v>
      </c>
      <c r="CH158" s="600">
        <f>((IniBaseCC!DB160+AY158)-(BV158/U158))*U158</f>
        <v>16266.274149347344</v>
      </c>
      <c r="CI158" s="600">
        <f>((IniBaseCC!DC160+AZ158)-(BW158/V158))*V158</f>
        <v>16754.203717703811</v>
      </c>
      <c r="CJ158" s="601">
        <f>((IniBaseCC!DD160+BA158)-(BX158/W158))*W158</f>
        <v>33505.143485359469</v>
      </c>
      <c r="CK158" s="600">
        <f>((IniBaseCC!DE160+BB158)-(BY158/Y158))*Y158</f>
        <v>35070.467377128254</v>
      </c>
      <c r="CL158" s="600">
        <f>((IniBaseCC!DF160+BC158)-(BZ158/Z158))*Z158</f>
        <v>35507.404047841061</v>
      </c>
      <c r="CM158" s="600">
        <f>((IniBaseCC!DG160+BD158)-(CA158/AA158))*AA158</f>
        <v>35928.776509741438</v>
      </c>
      <c r="CN158" s="601">
        <f>((IniBaseCC!DH160+BE158)-(CB158/AB158))*AB158</f>
        <v>36335.401834008444</v>
      </c>
      <c r="CO158" s="600">
        <f>CC158*IniBaseCC!CJ160</f>
        <v>4731608.2015363025</v>
      </c>
      <c r="CP158" s="600">
        <f>IniBaseCC!CJ160*CD158</f>
        <v>3841861.7848716509</v>
      </c>
      <c r="CQ158" s="600">
        <f>IniBaseCC!CK160*CE158</f>
        <v>3127566.3643242894</v>
      </c>
      <c r="CR158" s="600">
        <f>IniBaseCC!CL160*CF158</f>
        <v>1989979.4231924831</v>
      </c>
      <c r="CS158" s="600">
        <f>IniBaseCC!CM160*CG158</f>
        <v>3141751.8064937</v>
      </c>
      <c r="CT158" s="600">
        <f>IniBaseCC!CN160*CH158</f>
        <v>3887639.5216940152</v>
      </c>
      <c r="CU158" s="600">
        <f>IniBaseCC!CO160*CI158</f>
        <v>3886975.2625072841</v>
      </c>
      <c r="CV158" s="601">
        <f>IniBaseCC!CP160*CJ158</f>
        <v>4422678.9400674496</v>
      </c>
      <c r="CW158" s="600">
        <f>IniBaseCC!CQ160*CK158</f>
        <v>4489019.8242724165</v>
      </c>
      <c r="CX158" s="600">
        <f>IniBaseCC!CR160*CL158</f>
        <v>4628885.9458467504</v>
      </c>
      <c r="CY158" s="600">
        <f>IniBaseCC!CS160*CM158</f>
        <v>4768752.0674210852</v>
      </c>
      <c r="CZ158" s="600">
        <f>IniBaseCC!CT160*CN158</f>
        <v>4908618.1889954209</v>
      </c>
      <c r="DA158" s="603">
        <f t="shared" si="33"/>
        <v>19391.836891542222</v>
      </c>
      <c r="DB158" s="600">
        <f t="shared" si="34"/>
        <v>15745.335183900208</v>
      </c>
      <c r="DC158" s="600">
        <f>IF(IniBaseCC!EI160&gt;IniBaseCC!EJ160,MIN((AdjBaseCC!DB158-(AdjBaseCC!$DG$1*(IniBaseCC!EI160-IniBaseCC!EJ160))),AdjBaseCC!CE158),MAX((AdjBaseCC!DB158-(AdjBaseCC!$DG$1*(IniBaseCC!EI160-IniBaseCC!EJ160))),AdjBaseCC!CE158))</f>
        <v>12817.894935755285</v>
      </c>
      <c r="DD158" s="600">
        <f>IF(IniBaseCC!EJ160&gt;IniBaseCC!EK160,MIN((AdjBaseCC!DC158-(AdjBaseCC!$DG$1*(IniBaseCC!EJ160-IniBaseCC!EK160))),AdjBaseCC!CF158),MAX((AdjBaseCC!DC158-(AdjBaseCC!$DG$1*(IniBaseCC!EJ160-IniBaseCC!EK160))),AdjBaseCC!CF158))</f>
        <v>7683.3182362644138</v>
      </c>
      <c r="DE158" s="600">
        <f>IF(IniBaseCC!EK160&gt;IniBaseCC!EL160,MIN((AdjBaseCC!DD158-(AdjBaseCC!$DG$1*(IniBaseCC!EK160-IniBaseCC!EL160))),AdjBaseCC!CG158),MAX((AdjBaseCC!DD158-(AdjBaseCC!$DG$1*(IniBaseCC!EK160-IniBaseCC!EL160))),AdjBaseCC!CG158))</f>
        <v>12567.007225974799</v>
      </c>
      <c r="DF158" s="600">
        <f>IF(IniBaseCC!EL160&gt;IniBaseCC!EM160,MIN((AdjBaseCC!DE158-(AdjBaseCC!$DG$1*(IniBaseCC!EL160-IniBaseCC!EM160))),AdjBaseCC!CH158),MAX((AdjBaseCC!DE158-(AdjBaseCC!$DG$1*(IniBaseCC!EL160-IniBaseCC!EM160))),AdjBaseCC!CH158))</f>
        <v>16266.274149347344</v>
      </c>
      <c r="DG158" s="600">
        <f>IF(IniBaseCC!EM160&gt;IniBaseCC!EN160,MIN((AdjBaseCC!DF158-(AdjBaseCC!$DG$1*(IniBaseCC!EM160-IniBaseCC!EN160))),AdjBaseCC!CI158),MAX((AdjBaseCC!DF158-(AdjBaseCC!$DG$1*(IniBaseCC!EM160-IniBaseCC!EN160))),AdjBaseCC!CI158))</f>
        <v>16754.203717703811</v>
      </c>
      <c r="DH158" s="600">
        <f>IF(IniBaseCC!EN160&gt;IniBaseCC!EO160,MIN((AdjBaseCC!DG158-(AdjBaseCC!$DG$1*(IniBaseCC!EN160-IniBaseCC!EO160))),AdjBaseCC!CJ158),MAX((AdjBaseCC!DG158-(AdjBaseCC!$DG$1*(IniBaseCC!EN160-IniBaseCC!EO160))),AdjBaseCC!CJ158))</f>
        <v>33505.143485359469</v>
      </c>
      <c r="DI158" s="603">
        <f>IF(IniBaseCC!EO160&gt;IniBaseCC!EP160,MIN((AdjBaseCC!DH158-(AdjBaseCC!$DG$1*(IniBaseCC!EO160-IniBaseCC!EP160))),AdjBaseCC!CK158),MAX((AdjBaseCC!DH158-(AdjBaseCC!$DG$1*(IniBaseCC!EO160-IniBaseCC!EP160))),AdjBaseCC!CK158))</f>
        <v>35070.467377128254</v>
      </c>
      <c r="DJ158" s="600">
        <f>IF(IniBaseCC!EP160&gt;IniBaseCC!EQ160,MIN((AdjBaseCC!DI158-(AdjBaseCC!$DG$1*(IniBaseCC!EP160-IniBaseCC!EQ160))),AdjBaseCC!CL158),MAX((AdjBaseCC!DI158-(AdjBaseCC!$DG$1*(IniBaseCC!EP160-IniBaseCC!EQ160))),AdjBaseCC!CL158))</f>
        <v>35507.404047841061</v>
      </c>
      <c r="DK158" s="600">
        <f>IF(IniBaseCC!EQ160&gt;IniBaseCC!ER160,MIN((AdjBaseCC!DJ158-(AdjBaseCC!$DG$1*(IniBaseCC!EQ160-IniBaseCC!ER160))),AdjBaseCC!CM158),MAX((AdjBaseCC!DJ158-(AdjBaseCC!$DG$1*(IniBaseCC!EQ160-IniBaseCC!ER160))),AdjBaseCC!CM158))</f>
        <v>35928.776509741438</v>
      </c>
      <c r="DL158" s="600">
        <f>IF(IniBaseCC!ER160&gt;IniBaseCC!ES160,MIN((AdjBaseCC!DK158-(AdjBaseCC!$DG$1*(IniBaseCC!ER160-IniBaseCC!ES160))),AdjBaseCC!CN158),MAX((AdjBaseCC!DK158-(AdjBaseCC!$DG$1*(IniBaseCC!ER160-IniBaseCC!ES160))),AdjBaseCC!CN158))</f>
        <v>36335.401834008444</v>
      </c>
      <c r="DM158" s="603">
        <f>DA158*IniBaseCC!CJ160</f>
        <v>4731608.2015363025</v>
      </c>
      <c r="DN158" s="600">
        <f>DB158*IniBaseCC!CJ160</f>
        <v>3841861.7848716509</v>
      </c>
      <c r="DO158" s="600">
        <f>DC158*IniBaseCC!CK160</f>
        <v>3127566.3643242894</v>
      </c>
      <c r="DP158" s="600">
        <f>DD158*IniBaseCC!CL160</f>
        <v>1989979.4231924831</v>
      </c>
      <c r="DQ158" s="600">
        <f>DE158*IniBaseCC!CM160</f>
        <v>3141751.8064937</v>
      </c>
      <c r="DR158" s="600">
        <f>DF158*IniBaseCC!CN160</f>
        <v>3887639.5216940152</v>
      </c>
      <c r="DS158" s="600">
        <f>DG158*IniBaseCC!CO160</f>
        <v>3886975.2625072841</v>
      </c>
      <c r="DT158" s="600">
        <f>DH158*IniBaseCC!CP160</f>
        <v>4422678.9400674496</v>
      </c>
      <c r="DU158" s="603">
        <f>DI158*IniBaseCC!CQ160</f>
        <v>4489019.8242724165</v>
      </c>
      <c r="DV158" s="600">
        <f>DJ158*IniBaseCC!CR160</f>
        <v>4628885.9458467504</v>
      </c>
      <c r="DW158" s="600">
        <f>DK158*IniBaseCC!CS160</f>
        <v>4768752.0674210852</v>
      </c>
      <c r="DX158" s="601">
        <f>DL158*IniBaseCC!CT160</f>
        <v>4908618.1889954209</v>
      </c>
      <c r="DZ158" s="112" t="s">
        <v>153</v>
      </c>
      <c r="EA158" s="89">
        <f t="shared" si="35"/>
        <v>0.56438098742353238</v>
      </c>
      <c r="EB158" s="7">
        <f>IFERROR(AdjBaseCC!CO158/IniBaseCC!AA160,"")</f>
        <v>0.85061701833981163</v>
      </c>
      <c r="EC158" s="7">
        <f>IFERROR(AdjBaseCC!CP158/IniBaseCC!AB160,"")</f>
        <v>0.69867936935310559</v>
      </c>
      <c r="ED158" s="7">
        <f>IFERROR(AdjBaseCC!CQ158/IniBaseCC!AC160,"")</f>
        <v>0.62110960576001939</v>
      </c>
      <c r="EE158" s="7">
        <f>IFERROR(AdjBaseCC!CR158/IniBaseCC!AD160,"")</f>
        <v>0.36790956489575538</v>
      </c>
      <c r="EF158" s="7">
        <f>IFERROR(AdjBaseCC!CS158/IniBaseCC!AE160,"")</f>
        <v>0.50598122962406267</v>
      </c>
      <c r="EG158" s="7">
        <f>IFERROR(AdjBaseCC!CT158/IniBaseCC!AF160,"")</f>
        <v>0.62822516748471957</v>
      </c>
      <c r="EH158" s="10">
        <f t="shared" si="36"/>
        <v>0.61479534484546527</v>
      </c>
      <c r="EI158" s="7">
        <f>IFERROR(CU158/IniBaseCC!AG160,"")</f>
        <v>0.56539294077726299</v>
      </c>
      <c r="EJ158" s="7">
        <f>IFERROR(CW158/IniBaseCC!AI160,"")</f>
        <v>0.6255550923696005</v>
      </c>
      <c r="EK158" s="7">
        <f>IFERROR(CX158/IniBaseCC!AJ160,"")</f>
        <v>0.62665550960512362</v>
      </c>
      <c r="EL158" s="7">
        <f>IFERROR(CY158/IniBaseCC!AK160,"")</f>
        <v>0.62769492037877539</v>
      </c>
      <c r="EM158" s="19">
        <f>IFERROR(CZ158/IniBaseCC!AL160,"")</f>
        <v>0.62867826109656377</v>
      </c>
      <c r="EO158" s="107"/>
      <c r="EP158" s="107"/>
      <c r="EQ158" s="107"/>
      <c r="ER158" s="107"/>
      <c r="ES158" s="107"/>
    </row>
    <row r="159" spans="1:149" x14ac:dyDescent="0.25">
      <c r="A159" s="107">
        <v>163</v>
      </c>
      <c r="B159" s="112" t="s">
        <v>154</v>
      </c>
      <c r="C159" s="157">
        <v>376.11349610000002</v>
      </c>
      <c r="D159" s="158">
        <v>344.83497679999999</v>
      </c>
      <c r="E159" s="158">
        <v>361.6966774</v>
      </c>
      <c r="F159" s="158">
        <v>341.18652680000002</v>
      </c>
      <c r="G159" s="158">
        <v>366.43039850000002</v>
      </c>
      <c r="H159" s="158">
        <v>360.87628749999999</v>
      </c>
      <c r="I159" s="158">
        <v>357.98532010000002</v>
      </c>
      <c r="J159" s="158">
        <v>355.2474776648902</v>
      </c>
      <c r="K159" s="158">
        <v>411.260258945327</v>
      </c>
      <c r="L159" s="157">
        <f t="shared" si="32"/>
        <v>379.30001331857693</v>
      </c>
      <c r="M159" s="158">
        <f t="shared" si="32"/>
        <v>382.36820665317646</v>
      </c>
      <c r="N159" s="159">
        <f t="shared" si="32"/>
        <v>385.43639998777689</v>
      </c>
      <c r="O159" s="158"/>
      <c r="P159" s="564">
        <f>INDEX(EquitySolution!$V$13:$BT$173,ROW(155:155),(1+EquitySolution!$CB$12))</f>
        <v>0.73566816330202967</v>
      </c>
      <c r="Q159" s="69">
        <f>INDEX(EquitySolution!$V$13:$BT$173,ROW(155:155),(1+EquitySolution!$CB$12))</f>
        <v>0.73566816330202967</v>
      </c>
      <c r="R159" s="69">
        <f>INDEX(EquitySolution!$V$13:$BT$173,ROW(155:155),(1+EquitySolution!$CB$12)+2)</f>
        <v>0.55000000000000004</v>
      </c>
      <c r="S159" s="69">
        <f>INDEX(EquitySolution!$V$13:$BT$173,ROW(155:155),(1+EquitySolution!$CB$12)+3)</f>
        <v>0.55000000000000004</v>
      </c>
      <c r="T159" s="69">
        <f>INDEX(EquitySolution!$V$13:$BT$173,ROW(155:155),(1+EquitySolution!$CB$12)+4)</f>
        <v>0.55000000000000004</v>
      </c>
      <c r="U159" s="69">
        <f>INDEX(EquitySolution!$V$13:$BT$173,ROW(155:155),(1+EquitySolution!$CB$12)+5)</f>
        <v>0.55000000000000004</v>
      </c>
      <c r="V159" s="2">
        <f>INDEX(EquitySolution!$V$13:$BT$173,ROW(155:155),(1+EquitySolution!$CB$12)+6)</f>
        <v>0.55000000000000004</v>
      </c>
      <c r="W159" s="2">
        <f>INDEX(EquitySolution!$V$13:$BT$173,ROW(155:155),(1+EquitySolution!$CB$12)+6)</f>
        <v>0.55000000000000004</v>
      </c>
      <c r="X159" s="2">
        <f>INDEX(EquitySolution!$V$13:$BT$173,ROW(155:155),(1+EquitySolution!$CB$12)+6)</f>
        <v>0.55000000000000004</v>
      </c>
      <c r="Y159" s="350">
        <f>INDEX(EquitySolution!$V$13:$BT$173,ROW(155:155),(1+EquitySolution!$CB$12)+7)</f>
        <v>0.55000000000000004</v>
      </c>
      <c r="Z159" s="2">
        <f>INDEX(EquitySolution!$V$13:$BT$173,ROW(155:155),(1+EquitySolution!$CB$12)+8)</f>
        <v>0.55000000000000004</v>
      </c>
      <c r="AA159" s="2">
        <f>INDEX(EquitySolution!$V$13:$BT$173,ROW(155:155),(1+EquitySolution!$CB$12)+9)</f>
        <v>0.55000000000000004</v>
      </c>
      <c r="AB159" s="3">
        <f>INDEX(EquitySolution!$V$13:$BT$173,ROW(155:155),(1+EquitySolution!$CB$12)+10)</f>
        <v>0.55000000000000004</v>
      </c>
      <c r="AS159" s="112" t="s">
        <v>154</v>
      </c>
      <c r="AT159" s="600">
        <v>0</v>
      </c>
      <c r="AU159" s="600">
        <f>MAX(-(AdjBaseCC!$BU$1),(IniBaseCC!DW161-AF$9+IniBaseCC!DK161-AdjBaseCC!AF$7))</f>
        <v>-2598.4482931718849</v>
      </c>
      <c r="AV159" s="600">
        <f>MAX(-(AdjBaseCC!$BU$1),(IniBaseCC!DX161-AG$9+IniBaseCC!DL161-AdjBaseCC!AG$7))</f>
        <v>-4000</v>
      </c>
      <c r="AW159" s="600">
        <f>MAX(-(AdjBaseCC!$BU$1),(IniBaseCC!DY161-AH$9+IniBaseCC!DM161-AdjBaseCC!AH$7))</f>
        <v>-3569.740088409209</v>
      </c>
      <c r="AX159" s="600">
        <f>MAX(-(AdjBaseCC!$BU$1),(IniBaseCC!DZ161-AI$9+IniBaseCC!DN161-AdjBaseCC!AI$7))</f>
        <v>-4000</v>
      </c>
      <c r="AY159" s="600">
        <f>MAX(-(AdjBaseCC!$BU$1),(IniBaseCC!EA161-AJ$9+IniBaseCC!DO161-AdjBaseCC!AJ$7))</f>
        <v>-3872.7790252890363</v>
      </c>
      <c r="AZ159" s="600">
        <f>MAX(-(AdjBaseCC!$BU$1),(IniBaseCC!EB161-AK$9+IniBaseCC!DP161-AdjBaseCC!AK$7))</f>
        <v>-2977.9098461503145</v>
      </c>
      <c r="BA159" s="601">
        <f>MAX(-(AdjBaseCC!$BU$1),(IniBaseCC!EC161-AL$9+IniBaseCC!DQ161-AdjBaseCC!AL$7))</f>
        <v>-3340.8193797712306</v>
      </c>
      <c r="BB159" s="600">
        <f>MAX(-(AdjBaseCC!$BU$1),(IniBaseCC!ED161-AM$9+IniBaseCC!DR161-AdjBaseCC!AM$7))</f>
        <v>-4000</v>
      </c>
      <c r="BC159" s="600">
        <f>MAX(-(AdjBaseCC!$BU$1),(IniBaseCC!EE161-AN$9+IniBaseCC!DS161-AdjBaseCC!AN$7))</f>
        <v>-4000</v>
      </c>
      <c r="BD159" s="600">
        <f>MAX(-(AdjBaseCC!$BU$1),(IniBaseCC!EF161-AO$9+IniBaseCC!DT161-AdjBaseCC!AO$7))</f>
        <v>-4000</v>
      </c>
      <c r="BE159" s="601">
        <f>MAX(-(AdjBaseCC!$BU$1),(IniBaseCC!EG161-AP$9+IniBaseCC!DU161-AdjBaseCC!AP$7))</f>
        <v>-4000</v>
      </c>
      <c r="BF159" s="600">
        <f>MAX((AdjBaseCC!AF$7+AdjBaseCC!AF$9)*IniBaseCC!CJ161-IniBaseCC!AA161,0)</f>
        <v>1525289.1480918955</v>
      </c>
      <c r="BG159" s="600">
        <f>MAX((AdjBaseCC!AG$7+AdjBaseCC!AG$9)*IniBaseCC!CK161-IniBaseCC!AB161,0)</f>
        <v>2422419.9160499386</v>
      </c>
      <c r="BH159" s="600">
        <f>MAX((AdjBaseCC!AH$7+AdjBaseCC!AH$9)*IniBaseCC!CL161-IniBaseCC!AC161,0)</f>
        <v>1881253.026591653</v>
      </c>
      <c r="BI159" s="600">
        <f>MAX((AdjBaseCC!AI$7+AdjBaseCC!AI$9)*IniBaseCC!CM161-IniBaseCC!AD161,0)</f>
        <v>2559271.3887288682</v>
      </c>
      <c r="BJ159" s="600">
        <f>MAX((AdjBaseCC!AJ$7+AdjBaseCC!AJ$9)*IniBaseCC!CN161-IniBaseCC!AE161,0)</f>
        <v>1882170.6062904727</v>
      </c>
      <c r="BK159" s="600">
        <f>MAX((AdjBaseCC!AK$7+AdjBaseCC!AK$9)*IniBaseCC!CO161-IniBaseCC!AF161,0)</f>
        <v>1491932.8329213094</v>
      </c>
      <c r="BL159" s="600">
        <f>MAX((AdjBaseCC!AL$7+AdjBaseCC!AL$9)*IniBaseCC!CP161-IniBaseCC!AG161,0)</f>
        <v>1753930.1743798964</v>
      </c>
      <c r="BM159" s="600">
        <f>MAX((AdjBaseCC!AM$7+AdjBaseCC!AM$9)*IniBaseCC!CQ161-IniBaseCC!AH161,0)</f>
        <v>3581641.7586637139</v>
      </c>
      <c r="BN159" s="603">
        <f>MAX((AdjBaseCC!AN$7+AdjBaseCC!AN$9)*IniBaseCC!CR161-IniBaseCC!AI161,0)</f>
        <v>3684657.6007352863</v>
      </c>
      <c r="BO159" s="600">
        <f>MAX((AdjBaseCC!AO$7+AdjBaseCC!AO$9)*IniBaseCC!CS161-IniBaseCC!AJ161,0)</f>
        <v>3787673.4428068455</v>
      </c>
      <c r="BP159" s="600">
        <f>MAX((AdjBaseCC!AP$7+AdjBaseCC!AP$9)*IniBaseCC!CT161-IniBaseCC!AK161,0)</f>
        <v>3890689.2848784085</v>
      </c>
      <c r="BQ159" s="600">
        <f>MAX((AdjBaseCC!AQ$7+AdjBaseCC!AQ$9)*IniBaseCC!CU161-IniBaseCC!AL161,0)</f>
        <v>3993705.1269499585</v>
      </c>
      <c r="BR159" s="603">
        <f>IFERROR(BF159/SUM(BF$5:BF$182)*BR$4/IniBaseCC!CK161,0)</f>
        <v>2951.8343885922845</v>
      </c>
      <c r="BS159" s="600">
        <f>IFERROR(BG159/SUM(BG$5:BG$182)*BS$4/IniBaseCC!CL161,0)</f>
        <v>1921.2496600198133</v>
      </c>
      <c r="BT159" s="600">
        <f>IFERROR(BH159/SUM(BH$5:BH$182)*BT$4/IniBaseCC!CM161,0)</f>
        <v>3330.501997843759</v>
      </c>
      <c r="BU159" s="600">
        <f>IFERROR(BI159/SUM(BI$5:BI$182)*BU$4/IniBaseCC!CN161,0)</f>
        <v>1433.9294535622487</v>
      </c>
      <c r="BV159" s="600">
        <f>IFERROR(BJ159/SUM(BJ$5:BJ$182)*BV$4/IniBaseCC!CO161,0)</f>
        <v>810.20841386711038</v>
      </c>
      <c r="BW159" s="600">
        <f>IFERROR(BK159/SUM(BK$5:BK$182)*BW$4/IniBaseCC!CP161,0)</f>
        <v>758.39187810745784</v>
      </c>
      <c r="BX159" s="600">
        <f>IFERROR(BL159/SUM(BL$5:BL$182)*BX$4/IniBaseCC!CQ161,0)</f>
        <v>141.84784397545508</v>
      </c>
      <c r="BY159" s="603">
        <f>IFERROR(BM159/SUM(BM$5:BM$182)*BY$4/IniBaseCC!CR161,0)</f>
        <v>209.32710185956816</v>
      </c>
      <c r="BZ159" s="600">
        <f>IFERROR(BN159/SUM(BN$5:BN$182)*BZ$4/IniBaseCC!CS161,0)</f>
        <v>1865.2250963908855</v>
      </c>
      <c r="CA159" s="600">
        <f>IFERROR(BO159/SUM(BO$5:BO$182)*CA$4/IniBaseCC!CT161,0)</f>
        <v>1788.55155558569</v>
      </c>
      <c r="CB159" s="600">
        <f>IFERROR(BP159/SUM(BP$5:BP$182)*CB$4/IniBaseCC!CU161,0)</f>
        <v>1476.6001533478618</v>
      </c>
      <c r="CC159" s="603">
        <f>(IniBaseCC!CW161+AT159)*P159</f>
        <v>17613.835069382745</v>
      </c>
      <c r="CD159" s="600">
        <f>((IniBaseCC!CX161+AU159)-(BR159/Q159))*Q159</f>
        <v>12750.404997517408</v>
      </c>
      <c r="CE159" s="600">
        <f>((IniBaseCC!CY161+AV159)-(BS159/R159))*R159</f>
        <v>9646.7801524681217</v>
      </c>
      <c r="CF159" s="600">
        <f>((IniBaseCC!CZ161+AW159)-(BT159/S159))*S159</f>
        <v>8536.597861510274</v>
      </c>
      <c r="CG159" s="600">
        <f>((IniBaseCC!DA161+AX159)-(BU159/T159))*T159</f>
        <v>10243.902929617152</v>
      </c>
      <c r="CH159" s="600">
        <f>((IniBaseCC!DB161+AY159)-(BV159/U159))*U159</f>
        <v>11386.230284380874</v>
      </c>
      <c r="CI159" s="600">
        <f>((IniBaseCC!DC161+AZ159)-(BW159/V159))*V159</f>
        <v>12167.404401869375</v>
      </c>
      <c r="CJ159" s="601">
        <f>((IniBaseCC!DD161+BA159)-(BX159/W159))*W159</f>
        <v>12833.04877733604</v>
      </c>
      <c r="CK159" s="600">
        <f>((IniBaseCC!DE161+BB159)-(BY159/Y159))*Y159</f>
        <v>12523.717697459111</v>
      </c>
      <c r="CL159" s="600">
        <f>((IniBaseCC!DF161+BC159)-(BZ159/Z159))*Z159</f>
        <v>11073.158579679157</v>
      </c>
      <c r="CM159" s="600">
        <f>((IniBaseCC!DG161+BD159)-(CA159/AA159))*AA159</f>
        <v>11347.856579908694</v>
      </c>
      <c r="CN159" s="601">
        <f>((IniBaseCC!DH161+BE159)-(CB159/AB159))*AB159</f>
        <v>11850.902007757662</v>
      </c>
      <c r="CO159" s="600">
        <f>CC159*IniBaseCC!CJ161</f>
        <v>10339321.185727671</v>
      </c>
      <c r="CP159" s="600">
        <f>IniBaseCC!CJ161*CD159</f>
        <v>7484487.733542718</v>
      </c>
      <c r="CQ159" s="600">
        <f>IniBaseCC!CK161*CE159</f>
        <v>5334669.4243148714</v>
      </c>
      <c r="CR159" s="600">
        <f>IniBaseCC!CL161*CF159</f>
        <v>4498787.0730159143</v>
      </c>
      <c r="CS159" s="600">
        <f>IniBaseCC!CM161*CG159</f>
        <v>5203902.6882455135</v>
      </c>
      <c r="CT159" s="600">
        <f>IniBaseCC!CN161*CH159</f>
        <v>5533707.9182091048</v>
      </c>
      <c r="CU159" s="600">
        <f>IniBaseCC!CO161*CI159</f>
        <v>6095869.6053365571</v>
      </c>
      <c r="CV159" s="601">
        <f>IniBaseCC!CP161*CJ159</f>
        <v>6737350.608101421</v>
      </c>
      <c r="CW159" s="600">
        <f>IniBaseCC!CQ161*CK159</f>
        <v>7551801.7715678439</v>
      </c>
      <c r="CX159" s="600">
        <f>IniBaseCC!CR161*CL159</f>
        <v>6800430.710455412</v>
      </c>
      <c r="CY159" s="600">
        <f>IniBaseCC!CS161*CM159</f>
        <v>7095508.0329364045</v>
      </c>
      <c r="CZ159" s="600">
        <f>IniBaseCC!CT161*CN159</f>
        <v>7542026.1602039887</v>
      </c>
      <c r="DA159" s="603">
        <f t="shared" si="33"/>
        <v>17613.835069382745</v>
      </c>
      <c r="DB159" s="600">
        <f t="shared" si="34"/>
        <v>12750.404997517408</v>
      </c>
      <c r="DC159" s="600">
        <f>IF(IniBaseCC!EI161&gt;IniBaseCC!EJ161,MIN((AdjBaseCC!DB159-(AdjBaseCC!$DG$1*(IniBaseCC!EI161-IniBaseCC!EJ161))),AdjBaseCC!CE159),MAX((AdjBaseCC!DB159-(AdjBaseCC!$DG$1*(IniBaseCC!EI161-IniBaseCC!EJ161))),AdjBaseCC!CE159))</f>
        <v>9646.7801524681217</v>
      </c>
      <c r="DD159" s="600">
        <f>IF(IniBaseCC!EJ161&gt;IniBaseCC!EK161,MIN((AdjBaseCC!DC159-(AdjBaseCC!$DG$1*(IniBaseCC!EJ161-IniBaseCC!EK161))),AdjBaseCC!CF159),MAX((AdjBaseCC!DC159-(AdjBaseCC!$DG$1*(IniBaseCC!EJ161-IniBaseCC!EK161))),AdjBaseCC!CF159))</f>
        <v>9715.3433962548152</v>
      </c>
      <c r="DE159" s="600">
        <f>IF(IniBaseCC!EK161&gt;IniBaseCC!EL161,MIN((AdjBaseCC!DD159-(AdjBaseCC!$DG$1*(IniBaseCC!EK161-IniBaseCC!EL161))),AdjBaseCC!CG159),MAX((AdjBaseCC!DD159-(AdjBaseCC!$DG$1*(IniBaseCC!EK161-IniBaseCC!EL161))),AdjBaseCC!CG159))</f>
        <v>9606.7476287250447</v>
      </c>
      <c r="DF159" s="600">
        <f>IF(IniBaseCC!EL161&gt;IniBaseCC!EM161,MIN((AdjBaseCC!DE159-(AdjBaseCC!$DG$1*(IniBaseCC!EL161-IniBaseCC!EM161))),AdjBaseCC!CH159),MAX((AdjBaseCC!DE159-(AdjBaseCC!$DG$1*(IniBaseCC!EL161-IniBaseCC!EM161))),AdjBaseCC!CH159))</f>
        <v>11386.230284380874</v>
      </c>
      <c r="DG159" s="600">
        <f>IF(IniBaseCC!EM161&gt;IniBaseCC!EN161,MIN((AdjBaseCC!DF159-(AdjBaseCC!$DG$1*(IniBaseCC!EM161-IniBaseCC!EN161))),AdjBaseCC!CI159),MAX((AdjBaseCC!DF159-(AdjBaseCC!$DG$1*(IniBaseCC!EM161-IniBaseCC!EN161))),AdjBaseCC!CI159))</f>
        <v>12167.404401869375</v>
      </c>
      <c r="DH159" s="600">
        <f>IF(IniBaseCC!EN161&gt;IniBaseCC!EO161,MIN((AdjBaseCC!DG159-(AdjBaseCC!$DG$1*(IniBaseCC!EN161-IniBaseCC!EO161))),AdjBaseCC!CJ159),MAX((AdjBaseCC!DG159-(AdjBaseCC!$DG$1*(IniBaseCC!EN161-IniBaseCC!EO161))),AdjBaseCC!CJ159))</f>
        <v>12833.04877733604</v>
      </c>
      <c r="DI159" s="603">
        <f>IF(IniBaseCC!EO161&gt;IniBaseCC!EP161,MIN((AdjBaseCC!DH159-(AdjBaseCC!$DG$1*(IniBaseCC!EO161-IniBaseCC!EP161))),AdjBaseCC!CK159),MAX((AdjBaseCC!DH159-(AdjBaseCC!$DG$1*(IniBaseCC!EO161-IniBaseCC!EP161))),AdjBaseCC!CK159))</f>
        <v>12523.717697459111</v>
      </c>
      <c r="DJ159" s="600">
        <f>IF(IniBaseCC!EP161&gt;IniBaseCC!EQ161,MIN((AdjBaseCC!DI159-(AdjBaseCC!$DG$1*(IniBaseCC!EP161-IniBaseCC!EQ161))),AdjBaseCC!CL159),MAX((AdjBaseCC!DI159-(AdjBaseCC!$DG$1*(IniBaseCC!EP161-IniBaseCC!EQ161))),AdjBaseCC!CL159))</f>
        <v>12543.948122806731</v>
      </c>
      <c r="DK159" s="600">
        <f>IF(IniBaseCC!EQ161&gt;IniBaseCC!ER161,MIN((AdjBaseCC!DJ159-(AdjBaseCC!$DG$1*(IniBaseCC!EQ161-IniBaseCC!ER161))),AdjBaseCC!CM159),MAX((AdjBaseCC!DJ159-(AdjBaseCC!$DG$1*(IniBaseCC!EQ161-IniBaseCC!ER161))),AdjBaseCC!CM159))</f>
        <v>12563.457916114105</v>
      </c>
      <c r="DL159" s="600">
        <f>IF(IniBaseCC!ER161&gt;IniBaseCC!ES161,MIN((AdjBaseCC!DK159-(AdjBaseCC!$DG$1*(IniBaseCC!ER161-IniBaseCC!ES161))),AdjBaseCC!CN159),MAX((AdjBaseCC!DK159-(AdjBaseCC!$DG$1*(IniBaseCC!ER161-IniBaseCC!ES161))),AdjBaseCC!CN159))</f>
        <v>12582.284908258334</v>
      </c>
      <c r="DM159" s="603">
        <f>DA159*IniBaseCC!CJ161</f>
        <v>10339321.185727671</v>
      </c>
      <c r="DN159" s="600">
        <f>DB159*IniBaseCC!CJ161</f>
        <v>7484487.733542718</v>
      </c>
      <c r="DO159" s="600">
        <f>DC159*IniBaseCC!CK161</f>
        <v>5334669.4243148714</v>
      </c>
      <c r="DP159" s="600">
        <f>DD159*IniBaseCC!CL161</f>
        <v>5119985.9698262876</v>
      </c>
      <c r="DQ159" s="600">
        <f>DE159*IniBaseCC!CM161</f>
        <v>4880227.7953923224</v>
      </c>
      <c r="DR159" s="600">
        <f>DF159*IniBaseCC!CN161</f>
        <v>5533707.9182091048</v>
      </c>
      <c r="DS159" s="600">
        <f>DG159*IniBaseCC!CO161</f>
        <v>6095869.6053365571</v>
      </c>
      <c r="DT159" s="600">
        <f>DH159*IniBaseCC!CP161</f>
        <v>6737350.608101421</v>
      </c>
      <c r="DU159" s="603">
        <f>DI159*IniBaseCC!CQ161</f>
        <v>7551801.7715678439</v>
      </c>
      <c r="DV159" s="600">
        <f>DJ159*IniBaseCC!CR161</f>
        <v>7703696.2336329231</v>
      </c>
      <c r="DW159" s="600">
        <f>DK159*IniBaseCC!CS161</f>
        <v>7855590.6956980033</v>
      </c>
      <c r="DX159" s="601">
        <f>DL159*IniBaseCC!CT161</f>
        <v>8007485.1577630825</v>
      </c>
      <c r="DZ159" s="112" t="s">
        <v>154</v>
      </c>
      <c r="EA159" s="89">
        <f t="shared" si="35"/>
        <v>0.48649039954644557</v>
      </c>
      <c r="EB159" s="7">
        <f>IFERROR(AdjBaseCC!CO159/IniBaseCC!AA161,"")</f>
        <v>0.79562280122457552</v>
      </c>
      <c r="EC159" s="7">
        <f>IFERROR(AdjBaseCC!CP159/IniBaseCC!AB161,"")</f>
        <v>0.63056087730397681</v>
      </c>
      <c r="ED159" s="7">
        <f>IFERROR(AdjBaseCC!CQ159/IniBaseCC!AC161,"")</f>
        <v>0.45234823766711818</v>
      </c>
      <c r="EE159" s="7">
        <f>IFERROR(AdjBaseCC!CR159/IniBaseCC!AD161,"")</f>
        <v>0.42311499162156119</v>
      </c>
      <c r="EF159" s="7">
        <f>IFERROR(AdjBaseCC!CS159/IniBaseCC!AE161,"")</f>
        <v>0.46820072945359875</v>
      </c>
      <c r="EG159" s="7">
        <f>IFERROR(AdjBaseCC!CT159/IniBaseCC!AF161,"")</f>
        <v>0.45822716168597283</v>
      </c>
      <c r="EH159" s="10">
        <f t="shared" si="36"/>
        <v>0.50821750662635767</v>
      </c>
      <c r="EI159" s="7">
        <f>IFERROR(CU159/IniBaseCC!AG161,"")</f>
        <v>0.48126603507068805</v>
      </c>
      <c r="EJ159" s="7">
        <f>IFERROR(CW159/IniBaseCC!AI161,"")</f>
        <v>0.56035959648459654</v>
      </c>
      <c r="EK159" s="7">
        <f>IFERROR(CX159/IniBaseCC!AJ161,"")</f>
        <v>0.4898126001080334</v>
      </c>
      <c r="EL159" s="7">
        <f>IFERROR(CY159/IniBaseCC!AK161,"")</f>
        <v>0.49650973418564986</v>
      </c>
      <c r="EM159" s="19">
        <f>IFERROR(CZ159/IniBaseCC!AL161,"")</f>
        <v>0.51313956728282117</v>
      </c>
      <c r="EO159" s="107"/>
      <c r="EP159" s="107"/>
      <c r="EQ159" s="107"/>
      <c r="ER159" s="107"/>
      <c r="ES159" s="107"/>
    </row>
    <row r="160" spans="1:149" x14ac:dyDescent="0.25">
      <c r="A160" s="107">
        <v>164</v>
      </c>
      <c r="B160" s="112" t="s">
        <v>155</v>
      </c>
      <c r="C160" s="157">
        <v>278.01191720000003</v>
      </c>
      <c r="D160" s="158">
        <v>257.79896989999997</v>
      </c>
      <c r="E160" s="158">
        <v>266.80874619999997</v>
      </c>
      <c r="F160" s="158">
        <v>249.4208568</v>
      </c>
      <c r="G160" s="158">
        <v>261.6988963</v>
      </c>
      <c r="H160" s="158">
        <v>255.8187064</v>
      </c>
      <c r="I160" s="158">
        <v>253.4480939</v>
      </c>
      <c r="J160" s="158">
        <v>256.56342788476485</v>
      </c>
      <c r="K160" s="158">
        <v>257.96127699347517</v>
      </c>
      <c r="L160" s="157">
        <f t="shared" si="32"/>
        <v>251.03960113048788</v>
      </c>
      <c r="M160" s="158">
        <f t="shared" si="32"/>
        <v>249.30239043262418</v>
      </c>
      <c r="N160" s="159">
        <f t="shared" si="32"/>
        <v>247.56517973476093</v>
      </c>
      <c r="O160" s="158"/>
      <c r="P160" s="564">
        <f>INDEX(EquitySolution!$V$13:$BT$173,ROW(156:156),(1+EquitySolution!$CB$12))</f>
        <v>0.82101426970639446</v>
      </c>
      <c r="Q160" s="69">
        <f>INDEX(EquitySolution!$V$13:$BT$173,ROW(156:156),(1+EquitySolution!$CB$12))</f>
        <v>0.82101426970639446</v>
      </c>
      <c r="R160" s="69">
        <f>INDEX(EquitySolution!$V$13:$BT$173,ROW(156:156),(1+EquitySolution!$CB$12)+2)</f>
        <v>0.65</v>
      </c>
      <c r="S160" s="69">
        <f>INDEX(EquitySolution!$V$13:$BT$173,ROW(156:156),(1+EquitySolution!$CB$12)+3)</f>
        <v>0.65</v>
      </c>
      <c r="T160" s="69">
        <f>INDEX(EquitySolution!$V$13:$BT$173,ROW(156:156),(1+EquitySolution!$CB$12)+4)</f>
        <v>0.65</v>
      </c>
      <c r="U160" s="69">
        <f>INDEX(EquitySolution!$V$13:$BT$173,ROW(156:156),(1+EquitySolution!$CB$12)+5)</f>
        <v>0.65</v>
      </c>
      <c r="V160" s="2">
        <f>INDEX(EquitySolution!$V$13:$BT$173,ROW(156:156),(1+EquitySolution!$CB$12)+6)</f>
        <v>0.65</v>
      </c>
      <c r="W160" s="2">
        <f>INDEX(EquitySolution!$V$13:$BT$173,ROW(156:156),(1+EquitySolution!$CB$12)+6)</f>
        <v>0.65</v>
      </c>
      <c r="X160" s="2">
        <f>INDEX(EquitySolution!$V$13:$BT$173,ROW(156:156),(1+EquitySolution!$CB$12)+6)</f>
        <v>0.65</v>
      </c>
      <c r="Y160" s="350">
        <f>INDEX(EquitySolution!$V$13:$BT$173,ROW(156:156),(1+EquitySolution!$CB$12)+7)</f>
        <v>0.65</v>
      </c>
      <c r="Z160" s="2">
        <f>INDEX(EquitySolution!$V$13:$BT$173,ROW(156:156),(1+EquitySolution!$CB$12)+8)</f>
        <v>0.65</v>
      </c>
      <c r="AA160" s="2">
        <f>INDEX(EquitySolution!$V$13:$BT$173,ROW(156:156),(1+EquitySolution!$CB$12)+9)</f>
        <v>0.65</v>
      </c>
      <c r="AB160" s="3">
        <f>INDEX(EquitySolution!$V$13:$BT$173,ROW(156:156),(1+EquitySolution!$CB$12)+10)</f>
        <v>0.65</v>
      </c>
      <c r="AS160" s="112" t="s">
        <v>155</v>
      </c>
      <c r="AT160" s="600">
        <v>0</v>
      </c>
      <c r="AU160" s="600">
        <f>MAX(-(AdjBaseCC!$BU$1),(IniBaseCC!DW162-AF$9+IniBaseCC!DK162-AdjBaseCC!AF$7))</f>
        <v>4136.8639177010746</v>
      </c>
      <c r="AV160" s="600">
        <f>MAX(-(AdjBaseCC!$BU$1),(IniBaseCC!DX162-AG$9+IniBaseCC!DL162-AdjBaseCC!AG$7))</f>
        <v>1918.1677843353746</v>
      </c>
      <c r="AW160" s="600">
        <f>MAX(-(AdjBaseCC!$BU$1),(IniBaseCC!DY162-AH$9+IniBaseCC!DM162-AdjBaseCC!AH$7))</f>
        <v>245.70436498219624</v>
      </c>
      <c r="AX160" s="600">
        <f>MAX(-(AdjBaseCC!$BU$1),(IniBaseCC!DZ162-AI$9+IniBaseCC!DN162-AdjBaseCC!AI$7))</f>
        <v>-825.75381538764077</v>
      </c>
      <c r="AY160" s="600">
        <f>MAX(-(AdjBaseCC!$BU$1),(IniBaseCC!EA162-AJ$9+IniBaseCC!DO162-AdjBaseCC!AJ$7))</f>
        <v>1078.7988396940609</v>
      </c>
      <c r="AZ160" s="600">
        <f>MAX(-(AdjBaseCC!$BU$1),(IniBaseCC!EB162-AK$9+IniBaseCC!DP162-AdjBaseCC!AK$7))</f>
        <v>2139.9756481671707</v>
      </c>
      <c r="BA160" s="601">
        <f>MAX(-(AdjBaseCC!$BU$1),(IniBaseCC!EC162-AL$9+IniBaseCC!DQ162-AdjBaseCC!AL$7))</f>
        <v>466.4948362991081</v>
      </c>
      <c r="BB160" s="600">
        <f>MAX(-(AdjBaseCC!$BU$1),(IniBaseCC!ED162-AM$9+IniBaseCC!DR162-AdjBaseCC!AM$7))</f>
        <v>-1087.2542287964179</v>
      </c>
      <c r="BC160" s="600">
        <f>MAX(-(AdjBaseCC!$BU$1),(IniBaseCC!EE162-AN$9+IniBaseCC!DS162-AdjBaseCC!AN$7))</f>
        <v>-1096.5842631327914</v>
      </c>
      <c r="BD160" s="600">
        <f>MAX(-(AdjBaseCC!$BU$1),(IniBaseCC!EF162-AO$9+IniBaseCC!DT162-AdjBaseCC!AO$7))</f>
        <v>-1105.5819504441047</v>
      </c>
      <c r="BE160" s="601">
        <f>MAX(-(AdjBaseCC!$BU$1),(IniBaseCC!EG162-AP$9+IniBaseCC!DU162-AdjBaseCC!AP$7))</f>
        <v>-1114.2647378861611</v>
      </c>
      <c r="BF160" s="600">
        <f>MAX((AdjBaseCC!AF$7+AdjBaseCC!AF$9)*IniBaseCC!CJ162-IniBaseCC!AA162,0)</f>
        <v>0</v>
      </c>
      <c r="BG160" s="600">
        <f>MAX((AdjBaseCC!AG$7+AdjBaseCC!AG$9)*IniBaseCC!CK162-IniBaseCC!AB162,0)</f>
        <v>0</v>
      </c>
      <c r="BH160" s="600">
        <f>MAX((AdjBaseCC!AH$7+AdjBaseCC!AH$9)*IniBaseCC!CL162-IniBaseCC!AC162,0)</f>
        <v>0</v>
      </c>
      <c r="BI160" s="600">
        <f>MAX((AdjBaseCC!AI$7+AdjBaseCC!AI$9)*IniBaseCC!CM162-IniBaseCC!AD162,0)</f>
        <v>483891.73581715859</v>
      </c>
      <c r="BJ160" s="600">
        <f>MAX((AdjBaseCC!AJ$7+AdjBaseCC!AJ$9)*IniBaseCC!CN162-IniBaseCC!AE162,0)</f>
        <v>0</v>
      </c>
      <c r="BK160" s="600">
        <f>MAX((AdjBaseCC!AK$7+AdjBaseCC!AK$9)*IniBaseCC!CO162-IniBaseCC!AF162,0)</f>
        <v>0</v>
      </c>
      <c r="BL160" s="600">
        <f>MAX((AdjBaseCC!AL$7+AdjBaseCC!AL$9)*IniBaseCC!CP162-IniBaseCC!AG162,0)</f>
        <v>0</v>
      </c>
      <c r="BM160" s="600">
        <f>MAX((AdjBaseCC!AM$7+AdjBaseCC!AM$9)*IniBaseCC!CQ162-IniBaseCC!AH162,0)</f>
        <v>618647.65618516319</v>
      </c>
      <c r="BN160" s="603">
        <f>MAX((AdjBaseCC!AN$7+AdjBaseCC!AN$9)*IniBaseCC!CR162-IniBaseCC!AI162,0)</f>
        <v>635479.96622896753</v>
      </c>
      <c r="BO160" s="600">
        <f>MAX((AdjBaseCC!AO$7+AdjBaseCC!AO$9)*IniBaseCC!CS162-IniBaseCC!AJ162,0)</f>
        <v>652312.27627275512</v>
      </c>
      <c r="BP160" s="600">
        <f>MAX((AdjBaseCC!AP$7+AdjBaseCC!AP$9)*IniBaseCC!CT162-IniBaseCC!AK162,0)</f>
        <v>669144.58631654456</v>
      </c>
      <c r="BQ160" s="600">
        <f>MAX((AdjBaseCC!AQ$7+AdjBaseCC!AQ$9)*IniBaseCC!CU162-IniBaseCC!AL162,0)</f>
        <v>685976.89636032656</v>
      </c>
      <c r="BR160" s="603">
        <f>IFERROR(BF160/SUM(BF$5:BF$182)*BR$4/IniBaseCC!CK162,0)</f>
        <v>0</v>
      </c>
      <c r="BS160" s="600">
        <f>IFERROR(BG160/SUM(BG$5:BG$182)*BS$4/IniBaseCC!CL162,0)</f>
        <v>0</v>
      </c>
      <c r="BT160" s="600">
        <f>IFERROR(BH160/SUM(BH$5:BH$182)*BT$4/IniBaseCC!CM162,0)</f>
        <v>0</v>
      </c>
      <c r="BU160" s="600">
        <f>IFERROR(BI160/SUM(BI$5:BI$182)*BU$4/IniBaseCC!CN162,0)</f>
        <v>230.75961726714155</v>
      </c>
      <c r="BV160" s="600">
        <f>IFERROR(BJ160/SUM(BJ$5:BJ$182)*BV$4/IniBaseCC!CO162,0)</f>
        <v>0</v>
      </c>
      <c r="BW160" s="600">
        <f>IFERROR(BK160/SUM(BK$5:BK$182)*BW$4/IniBaseCC!CP162,0)</f>
        <v>0</v>
      </c>
      <c r="BX160" s="600">
        <f>IFERROR(BL160/SUM(BL$5:BL$182)*BX$4/IniBaseCC!CQ162,0)</f>
        <v>0</v>
      </c>
      <c r="BY160" s="603">
        <f>IFERROR(BM160/SUM(BM$5:BM$182)*BY$4/IniBaseCC!CR162,0)</f>
        <v>38.317020683946552</v>
      </c>
      <c r="BZ160" s="600">
        <f>IFERROR(BN160/SUM(BN$5:BN$182)*BZ$4/IniBaseCC!CS162,0)</f>
        <v>340.91100640790626</v>
      </c>
      <c r="CA160" s="600">
        <f>IFERROR(BO160/SUM(BO$5:BO$182)*CA$4/IniBaseCC!CT162,0)</f>
        <v>326.42959939482898</v>
      </c>
      <c r="CB160" s="600">
        <f>IFERROR(BP160/SUM(BP$5:BP$182)*CB$4/IniBaseCC!CU162,0)</f>
        <v>269.12954347198058</v>
      </c>
      <c r="CC160" s="603">
        <f>(IniBaseCC!CW162+AT160)*P160</f>
        <v>19657.245831203767</v>
      </c>
      <c r="CD160" s="600">
        <f>((IniBaseCC!CX162+AU160)-(BR160/Q160))*Q160</f>
        <v>23053.670139469847</v>
      </c>
      <c r="CE160" s="600">
        <f>((IniBaseCC!CY162+AV160)-(BS160/R160))*R160</f>
        <v>17518.117020031008</v>
      </c>
      <c r="CF160" s="600">
        <f>((IniBaseCC!CZ162+AW160)-(BT160/S160))*S160</f>
        <v>16504.793273940999</v>
      </c>
      <c r="CG160" s="600">
        <f>((IniBaseCC!DA162+AX160)-(BU160/T160))*T160</f>
        <v>15633.575037397455</v>
      </c>
      <c r="CH160" s="600">
        <f>((IniBaseCC!DB162+AY160)-(BV160/U160))*U160</f>
        <v>17632.498619259357</v>
      </c>
      <c r="CI160" s="600">
        <f>((IniBaseCC!DC162+AZ160)-(BW160/V160))*V160</f>
        <v>18602.566629460805</v>
      </c>
      <c r="CJ160" s="601">
        <f>((IniBaseCC!DD162+BA160)-(BX160/W160))*W160</f>
        <v>17808.722974722939</v>
      </c>
      <c r="CK160" s="600">
        <f>((IniBaseCC!DE162+BB160)-(BY160/Y160))*Y160</f>
        <v>16903.11158433864</v>
      </c>
      <c r="CL160" s="600">
        <f>((IniBaseCC!DF162+BC160)-(BZ160/Z160))*Z160</f>
        <v>16837.12629427492</v>
      </c>
      <c r="CM160" s="600">
        <f>((IniBaseCC!DG162+BD160)-(CA160/AA160))*AA160</f>
        <v>17079.788111128044</v>
      </c>
      <c r="CN160" s="601">
        <f>((IniBaseCC!DH162+BE160)-(CB160/AB160))*AB160</f>
        <v>17357.282749117632</v>
      </c>
      <c r="CO160" s="600">
        <f>CC160*IniBaseCC!CJ162</f>
        <v>9396163.507315401</v>
      </c>
      <c r="CP160" s="600">
        <f>IniBaseCC!CJ162*CD160</f>
        <v>11019654.326666586</v>
      </c>
      <c r="CQ160" s="600">
        <f>IniBaseCC!CK162*CE160</f>
        <v>8899203.4461757522</v>
      </c>
      <c r="CR160" s="600">
        <f>IniBaseCC!CL162*CF160</f>
        <v>8945597.9544760212</v>
      </c>
      <c r="CS160" s="600">
        <f>IniBaseCC!CM162*CG160</f>
        <v>9161274.9719149079</v>
      </c>
      <c r="CT160" s="600">
        <f>IniBaseCC!CN162*CH160</f>
        <v>10068156.711597092</v>
      </c>
      <c r="CU160" s="600">
        <f>IniBaseCC!CO162*CI160</f>
        <v>10938309.178122954</v>
      </c>
      <c r="CV160" s="601">
        <f>IniBaseCC!CP162*CJ160</f>
        <v>9741371.4671734478</v>
      </c>
      <c r="CW160" s="600">
        <f>IniBaseCC!CQ162*CK160</f>
        <v>9617870.4914886858</v>
      </c>
      <c r="CX160" s="600">
        <f>IniBaseCC!CR162*CL160</f>
        <v>9757258.7977062725</v>
      </c>
      <c r="CY160" s="600">
        <f>IniBaseCC!CS162*CM160</f>
        <v>10077367.359833315</v>
      </c>
      <c r="CZ160" s="600">
        <f>IniBaseCC!CT162*CN160</f>
        <v>10423493.977536436</v>
      </c>
      <c r="DA160" s="603">
        <f t="shared" si="33"/>
        <v>19657.245831203767</v>
      </c>
      <c r="DB160" s="600">
        <f t="shared" si="34"/>
        <v>23053.670139469847</v>
      </c>
      <c r="DC160" s="600">
        <f>IF(IniBaseCC!EI162&gt;IniBaseCC!EJ162,MIN((AdjBaseCC!DB160-(AdjBaseCC!$DG$1*(IniBaseCC!EI162-IniBaseCC!EJ162))),AdjBaseCC!CE160),MAX((AdjBaseCC!DB160-(AdjBaseCC!$DG$1*(IniBaseCC!EI162-IniBaseCC!EJ162))),AdjBaseCC!CE160))</f>
        <v>17518.117020031008</v>
      </c>
      <c r="DD160" s="600">
        <f>IF(IniBaseCC!EJ162&gt;IniBaseCC!EK162,MIN((AdjBaseCC!DC160-(AdjBaseCC!$DG$1*(IniBaseCC!EJ162-IniBaseCC!EK162))),AdjBaseCC!CF160),MAX((AdjBaseCC!DC160-(AdjBaseCC!$DG$1*(IniBaseCC!EJ162-IniBaseCC!EK162))),AdjBaseCC!CF160))</f>
        <v>16504.793273940999</v>
      </c>
      <c r="DE160" s="600">
        <f>IF(IniBaseCC!EK162&gt;IniBaseCC!EL162,MIN((AdjBaseCC!DD160-(AdjBaseCC!$DG$1*(IniBaseCC!EK162-IniBaseCC!EL162))),AdjBaseCC!CG160),MAX((AdjBaseCC!DD160-(AdjBaseCC!$DG$1*(IniBaseCC!EK162-IniBaseCC!EL162))),AdjBaseCC!CG160))</f>
        <v>15633.575037397455</v>
      </c>
      <c r="DF160" s="600">
        <f>IF(IniBaseCC!EL162&gt;IniBaseCC!EM162,MIN((AdjBaseCC!DE160-(AdjBaseCC!$DG$1*(IniBaseCC!EL162-IniBaseCC!EM162))),AdjBaseCC!CH160),MAX((AdjBaseCC!DE160-(AdjBaseCC!$DG$1*(IniBaseCC!EL162-IniBaseCC!EM162))),AdjBaseCC!CH160))</f>
        <v>17632.498619259357</v>
      </c>
      <c r="DG160" s="600">
        <f>IF(IniBaseCC!EM162&gt;IniBaseCC!EN162,MIN((AdjBaseCC!DF160-(AdjBaseCC!$DG$1*(IniBaseCC!EM162-IniBaseCC!EN162))),AdjBaseCC!CI160),MAX((AdjBaseCC!DF160-(AdjBaseCC!$DG$1*(IniBaseCC!EM162-IniBaseCC!EN162))),AdjBaseCC!CI160))</f>
        <v>18602.566629460805</v>
      </c>
      <c r="DH160" s="600">
        <f>IF(IniBaseCC!EN162&gt;IniBaseCC!EO162,MIN((AdjBaseCC!DG160-(AdjBaseCC!$DG$1*(IniBaseCC!EN162-IniBaseCC!EO162))),AdjBaseCC!CJ160),MAX((AdjBaseCC!DG160-(AdjBaseCC!$DG$1*(IniBaseCC!EN162-IniBaseCC!EO162))),AdjBaseCC!CJ160))</f>
        <v>17808.722974722939</v>
      </c>
      <c r="DI160" s="603">
        <f>IF(IniBaseCC!EO162&gt;IniBaseCC!EP162,MIN((AdjBaseCC!DH160-(AdjBaseCC!$DG$1*(IniBaseCC!EO162-IniBaseCC!EP162))),AdjBaseCC!CK160),MAX((AdjBaseCC!DH160-(AdjBaseCC!$DG$1*(IniBaseCC!EO162-IniBaseCC!EP162))),AdjBaseCC!CK160))</f>
        <v>16903.11158433864</v>
      </c>
      <c r="DJ160" s="600">
        <f>IF(IniBaseCC!EP162&gt;IniBaseCC!EQ162,MIN((AdjBaseCC!DI160-(AdjBaseCC!$DG$1*(IniBaseCC!EP162-IniBaseCC!EQ162))),AdjBaseCC!CL160),MAX((AdjBaseCC!DI160-(AdjBaseCC!$DG$1*(IniBaseCC!EP162-IniBaseCC!EQ162))),AdjBaseCC!CL160))</f>
        <v>16927.144725422295</v>
      </c>
      <c r="DK160" s="600">
        <f>IF(IniBaseCC!EQ162&gt;IniBaseCC!ER162,MIN((AdjBaseCC!DJ160-(AdjBaseCC!$DG$1*(IniBaseCC!EQ162-IniBaseCC!ER162))),AdjBaseCC!CM160),MAX((AdjBaseCC!DJ160-(AdjBaseCC!$DG$1*(IniBaseCC!EQ162-IniBaseCC!ER162))),AdjBaseCC!CM160))</f>
        <v>17079.788111128044</v>
      </c>
      <c r="DL160" s="600">
        <f>IF(IniBaseCC!ER162&gt;IniBaseCC!ES162,MIN((AdjBaseCC!DK160-(AdjBaseCC!$DG$1*(IniBaseCC!ER162-IniBaseCC!ES162))),AdjBaseCC!CN160),MAX((AdjBaseCC!DK160-(AdjBaseCC!$DG$1*(IniBaseCC!ER162-IniBaseCC!ES162))),AdjBaseCC!CN160))</f>
        <v>17357.282749117632</v>
      </c>
      <c r="DM160" s="603">
        <f>DA160*IniBaseCC!CJ162</f>
        <v>9396163.507315401</v>
      </c>
      <c r="DN160" s="600">
        <f>DB160*IniBaseCC!CJ162</f>
        <v>11019654.326666586</v>
      </c>
      <c r="DO160" s="600">
        <f>DC160*IniBaseCC!CK162</f>
        <v>8899203.4461757522</v>
      </c>
      <c r="DP160" s="600">
        <f>DD160*IniBaseCC!CL162</f>
        <v>8945597.9544760212</v>
      </c>
      <c r="DQ160" s="600">
        <f>DE160*IniBaseCC!CM162</f>
        <v>9161274.9719149079</v>
      </c>
      <c r="DR160" s="600">
        <f>DF160*IniBaseCC!CN162</f>
        <v>10068156.711597092</v>
      </c>
      <c r="DS160" s="600">
        <f>DG160*IniBaseCC!CO162</f>
        <v>10938309.178122954</v>
      </c>
      <c r="DT160" s="600">
        <f>DH160*IniBaseCC!CP162</f>
        <v>9741371.4671734478</v>
      </c>
      <c r="DU160" s="603">
        <f>DI160*IniBaseCC!CQ162</f>
        <v>9617870.4914886858</v>
      </c>
      <c r="DV160" s="600">
        <f>DJ160*IniBaseCC!CR162</f>
        <v>9809425.2490303982</v>
      </c>
      <c r="DW160" s="600">
        <f>DK160*IniBaseCC!CS162</f>
        <v>10077367.359833315</v>
      </c>
      <c r="DX160" s="601">
        <f>DL160*IniBaseCC!CT162</f>
        <v>10423493.977536436</v>
      </c>
      <c r="DZ160" s="112" t="s">
        <v>155</v>
      </c>
      <c r="EA160" s="89">
        <f t="shared" si="35"/>
        <v>0.63559707819486411</v>
      </c>
      <c r="EB160" s="7">
        <f>IFERROR(AdjBaseCC!CO160/IniBaseCC!AA162,"")</f>
        <v>0.68080021088176013</v>
      </c>
      <c r="EC160" s="7">
        <f>IFERROR(AdjBaseCC!CP160/IniBaseCC!AB162,"")</f>
        <v>0.7813462498221414</v>
      </c>
      <c r="ED160" s="7">
        <f>IFERROR(AdjBaseCC!CQ160/IniBaseCC!AC162,"")</f>
        <v>0.6268402981530401</v>
      </c>
      <c r="EE160" s="7">
        <f>IFERROR(AdjBaseCC!CR160/IniBaseCC!AD162,"")</f>
        <v>0.60716313348782236</v>
      </c>
      <c r="EF160" s="7">
        <f>IFERROR(AdjBaseCC!CS160/IniBaseCC!AE162,"")</f>
        <v>0.57669004403353075</v>
      </c>
      <c r="EG160" s="7">
        <f>IFERROR(AdjBaseCC!CT160/IniBaseCC!AF162,"")</f>
        <v>0.58594566547778582</v>
      </c>
      <c r="EH160" s="10">
        <f t="shared" si="36"/>
        <v>0.63382863949112456</v>
      </c>
      <c r="EI160" s="7">
        <f>IFERROR(CU160/IniBaseCC!AG162,"")</f>
        <v>0.71587198558367993</v>
      </c>
      <c r="EJ160" s="7">
        <f>IFERROR(CW160/IniBaseCC!AI162,"")</f>
        <v>0.61818479647815072</v>
      </c>
      <c r="EK160" s="7">
        <f>IFERROR(CX160/IniBaseCC!AJ162,"")</f>
        <v>0.60896459552899185</v>
      </c>
      <c r="EL160" s="7">
        <f>IFERROR(CY160/IniBaseCC!AK162,"")</f>
        <v>0.61122514913808801</v>
      </c>
      <c r="EM160" s="19">
        <f>IFERROR(CZ160/IniBaseCC!AL162,"")</f>
        <v>0.61489667072671284</v>
      </c>
      <c r="EO160" s="107"/>
      <c r="EP160" s="107"/>
      <c r="EQ160" s="107"/>
      <c r="ER160" s="107"/>
      <c r="ES160" s="107"/>
    </row>
    <row r="161" spans="1:149" x14ac:dyDescent="0.25">
      <c r="A161" s="107">
        <v>165</v>
      </c>
      <c r="B161" s="112" t="s">
        <v>156</v>
      </c>
      <c r="C161" s="157">
        <v>252.81175440000001</v>
      </c>
      <c r="D161" s="158">
        <v>264.88191230000001</v>
      </c>
      <c r="E161" s="158">
        <v>261.50808169999999</v>
      </c>
      <c r="F161" s="158">
        <v>244.6224465</v>
      </c>
      <c r="G161" s="158">
        <v>260.8271239</v>
      </c>
      <c r="H161" s="158">
        <v>255.99188409999999</v>
      </c>
      <c r="I161" s="158">
        <v>253.31807739999999</v>
      </c>
      <c r="J161" s="158">
        <v>246.90997703725645</v>
      </c>
      <c r="K161" s="158">
        <v>245.89435419018713</v>
      </c>
      <c r="L161" s="157">
        <f t="shared" si="32"/>
        <v>246.8687364785369</v>
      </c>
      <c r="M161" s="158">
        <f t="shared" si="32"/>
        <v>245.42547018474579</v>
      </c>
      <c r="N161" s="159">
        <f t="shared" si="32"/>
        <v>243.98220389095422</v>
      </c>
      <c r="O161" s="158"/>
      <c r="P161" s="564">
        <f>INDEX(EquitySolution!$V$13:$BT$173,ROW(157:157),(1+EquitySolution!$CB$12))</f>
        <v>0.81182702510647931</v>
      </c>
      <c r="Q161" s="69">
        <f>INDEX(EquitySolution!$V$13:$BT$173,ROW(157:157),(1+EquitySolution!$CB$12))</f>
        <v>0.81182702510647931</v>
      </c>
      <c r="R161" s="69">
        <f>INDEX(EquitySolution!$V$13:$BT$173,ROW(157:157),(1+EquitySolution!$CB$12)+2)</f>
        <v>0.65</v>
      </c>
      <c r="S161" s="69">
        <f>INDEX(EquitySolution!$V$13:$BT$173,ROW(157:157),(1+EquitySolution!$CB$12)+3)</f>
        <v>0.65</v>
      </c>
      <c r="T161" s="69">
        <f>INDEX(EquitySolution!$V$13:$BT$173,ROW(157:157),(1+EquitySolution!$CB$12)+4)</f>
        <v>0.65</v>
      </c>
      <c r="U161" s="69">
        <f>INDEX(EquitySolution!$V$13:$BT$173,ROW(157:157),(1+EquitySolution!$CB$12)+5)</f>
        <v>0.65</v>
      </c>
      <c r="V161" s="2">
        <f>INDEX(EquitySolution!$V$13:$BT$173,ROW(157:157),(1+EquitySolution!$CB$12)+6)</f>
        <v>0.65</v>
      </c>
      <c r="W161" s="2">
        <f>INDEX(EquitySolution!$V$13:$BT$173,ROW(157:157),(1+EquitySolution!$CB$12)+6)</f>
        <v>0.65</v>
      </c>
      <c r="X161" s="2">
        <f>INDEX(EquitySolution!$V$13:$BT$173,ROW(157:157),(1+EquitySolution!$CB$12)+6)</f>
        <v>0.65</v>
      </c>
      <c r="Y161" s="350">
        <f>INDEX(EquitySolution!$V$13:$BT$173,ROW(157:157),(1+EquitySolution!$CB$12)+7)</f>
        <v>0.65</v>
      </c>
      <c r="Z161" s="2">
        <f>INDEX(EquitySolution!$V$13:$BT$173,ROW(157:157),(1+EquitySolution!$CB$12)+8)</f>
        <v>0.65</v>
      </c>
      <c r="AA161" s="2">
        <f>INDEX(EquitySolution!$V$13:$BT$173,ROW(157:157),(1+EquitySolution!$CB$12)+9)</f>
        <v>0.65</v>
      </c>
      <c r="AB161" s="3">
        <f>INDEX(EquitySolution!$V$13:$BT$173,ROW(157:157),(1+EquitySolution!$CB$12)+10)</f>
        <v>0.65</v>
      </c>
      <c r="AS161" s="112" t="s">
        <v>156</v>
      </c>
      <c r="AT161" s="600">
        <v>0</v>
      </c>
      <c r="AU161" s="600">
        <f>MAX(-(AdjBaseCC!$BU$1),(IniBaseCC!DW163-AF$9+IniBaseCC!DK163-AdjBaseCC!AF$7))</f>
        <v>1873.3002908965436</v>
      </c>
      <c r="AV161" s="600">
        <f>MAX(-(AdjBaseCC!$BU$1),(IniBaseCC!DX163-AG$9+IniBaseCC!DL163-AdjBaseCC!AG$7))</f>
        <v>494.75611971305307</v>
      </c>
      <c r="AW161" s="600">
        <f>MAX(-(AdjBaseCC!$BU$1),(IniBaseCC!DY163-AH$9+IniBaseCC!DM163-AdjBaseCC!AH$7))</f>
        <v>958.3270413032983</v>
      </c>
      <c r="AX161" s="600">
        <f>MAX(-(AdjBaseCC!$BU$1),(IniBaseCC!DZ163-AI$9+IniBaseCC!DN163-AdjBaseCC!AI$7))</f>
        <v>2261.8917352658177</v>
      </c>
      <c r="AY161" s="600">
        <f>MAX(-(AdjBaseCC!$BU$1),(IniBaseCC!EA163-AJ$9+IniBaseCC!DO163-AdjBaseCC!AJ$7))</f>
        <v>1698.4451754073839</v>
      </c>
      <c r="AZ161" s="600">
        <f>MAX(-(AdjBaseCC!$BU$1),(IniBaseCC!EB163-AK$9+IniBaseCC!DP163-AdjBaseCC!AK$7))</f>
        <v>53.961445412897319</v>
      </c>
      <c r="BA161" s="601">
        <f>MAX(-(AdjBaseCC!$BU$1),(IniBaseCC!EC163-AL$9+IniBaseCC!DQ163-AdjBaseCC!AL$7))</f>
        <v>-422.6053741689916</v>
      </c>
      <c r="BB161" s="600">
        <f>MAX(-(AdjBaseCC!$BU$1),(IniBaseCC!ED163-AM$9+IniBaseCC!DR163-AdjBaseCC!AM$7))</f>
        <v>-402.96136909845609</v>
      </c>
      <c r="BC161" s="600">
        <f>MAX(-(AdjBaseCC!$BU$1),(IniBaseCC!EE163-AN$9+IniBaseCC!DS163-AdjBaseCC!AN$7))</f>
        <v>-405.473312423685</v>
      </c>
      <c r="BD161" s="600">
        <f>MAX(-(AdjBaseCC!$BU$1),(IniBaseCC!EF163-AO$9+IniBaseCC!DT163-AdjBaseCC!AO$7))</f>
        <v>-407.89577731172608</v>
      </c>
      <c r="BE161" s="601">
        <f>MAX(-(AdjBaseCC!$BU$1),(IniBaseCC!EG163-AP$9+IniBaseCC!DU163-AdjBaseCC!AP$7))</f>
        <v>-410.23346109433487</v>
      </c>
      <c r="BF161" s="600">
        <f>MAX((AdjBaseCC!AF$7+AdjBaseCC!AF$9)*IniBaseCC!CJ163-IniBaseCC!AA163,0)</f>
        <v>0</v>
      </c>
      <c r="BG161" s="600">
        <f>MAX((AdjBaseCC!AG$7+AdjBaseCC!AG$9)*IniBaseCC!CK163-IniBaseCC!AB163,0)</f>
        <v>0</v>
      </c>
      <c r="BH161" s="600">
        <f>MAX((AdjBaseCC!AH$7+AdjBaseCC!AH$9)*IniBaseCC!CL163-IniBaseCC!AC163,0)</f>
        <v>0</v>
      </c>
      <c r="BI161" s="600">
        <f>MAX((AdjBaseCC!AI$7+AdjBaseCC!AI$9)*IniBaseCC!CM163-IniBaseCC!AD163,0)</f>
        <v>0</v>
      </c>
      <c r="BJ161" s="600">
        <f>MAX((AdjBaseCC!AJ$7+AdjBaseCC!AJ$9)*IniBaseCC!CN163-IniBaseCC!AE163,0)</f>
        <v>0</v>
      </c>
      <c r="BK161" s="600">
        <f>MAX((AdjBaseCC!AK$7+AdjBaseCC!AK$9)*IniBaseCC!CO163-IniBaseCC!AF163,0)</f>
        <v>0</v>
      </c>
      <c r="BL161" s="600">
        <f>MAX((AdjBaseCC!AL$7+AdjBaseCC!AL$9)*IniBaseCC!CP163-IniBaseCC!AG163,0)</f>
        <v>100580.0790522201</v>
      </c>
      <c r="BM161" s="600">
        <f>MAX((AdjBaseCC!AM$7+AdjBaseCC!AM$9)*IniBaseCC!CQ163-IniBaseCC!AH163,0)</f>
        <v>91069.26941625122</v>
      </c>
      <c r="BN161" s="603">
        <f>MAX((AdjBaseCC!AN$7+AdjBaseCC!AN$9)*IniBaseCC!CR163-IniBaseCC!AI163,0)</f>
        <v>93329.363155698404</v>
      </c>
      <c r="BO161" s="600">
        <f>MAX((AdjBaseCC!AO$7+AdjBaseCC!AO$9)*IniBaseCC!CS163-IniBaseCC!AJ163,0)</f>
        <v>95589.456895142794</v>
      </c>
      <c r="BP161" s="600">
        <f>MAX((AdjBaseCC!AP$7+AdjBaseCC!AP$9)*IniBaseCC!CT163-IniBaseCC!AK163,0)</f>
        <v>97849.550634586252</v>
      </c>
      <c r="BQ161" s="600">
        <f>MAX((AdjBaseCC!AQ$7+AdjBaseCC!AQ$9)*IniBaseCC!CU163-IniBaseCC!AL163,0)</f>
        <v>100109.64437402412</v>
      </c>
      <c r="BR161" s="603">
        <f>IFERROR(BF161/SUM(BF$5:BF$182)*BR$4/IniBaseCC!CK163,0)</f>
        <v>0</v>
      </c>
      <c r="BS161" s="600">
        <f>IFERROR(BG161/SUM(BG$5:BG$182)*BS$4/IniBaseCC!CL163,0)</f>
        <v>0</v>
      </c>
      <c r="BT161" s="600">
        <f>IFERROR(BH161/SUM(BH$5:BH$182)*BT$4/IniBaseCC!CM163,0)</f>
        <v>0</v>
      </c>
      <c r="BU161" s="600">
        <f>IFERROR(BI161/SUM(BI$5:BI$182)*BU$4/IniBaseCC!CN163,0)</f>
        <v>0</v>
      </c>
      <c r="BV161" s="600">
        <f>IFERROR(BJ161/SUM(BJ$5:BJ$182)*BV$4/IniBaseCC!CO163,0)</f>
        <v>0</v>
      </c>
      <c r="BW161" s="600">
        <f>IFERROR(BK161/SUM(BK$5:BK$182)*BW$4/IniBaseCC!CP163,0)</f>
        <v>0</v>
      </c>
      <c r="BX161" s="600">
        <f>IFERROR(BL161/SUM(BL$5:BL$182)*BX$4/IniBaseCC!CQ163,0)</f>
        <v>21.703575427020738</v>
      </c>
      <c r="BY161" s="603">
        <f>IFERROR(BM161/SUM(BM$5:BM$182)*BY$4/IniBaseCC!CR163,0)</f>
        <v>14.201167220723734</v>
      </c>
      <c r="BZ161" s="600">
        <f>IFERROR(BN161/SUM(BN$5:BN$182)*BZ$4/IniBaseCC!CS163,0)</f>
        <v>126.05535174743447</v>
      </c>
      <c r="CA161" s="600">
        <f>IFERROR(BO161/SUM(BO$5:BO$182)*CA$4/IniBaseCC!CT163,0)</f>
        <v>120.43363689975573</v>
      </c>
      <c r="CB161" s="600">
        <f>IFERROR(BP161/SUM(BP$5:BP$182)*CB$4/IniBaseCC!CU163,0)</f>
        <v>99.084122782793685</v>
      </c>
      <c r="CC161" s="603">
        <f>(IniBaseCC!CW163+AT161)*P161</f>
        <v>19437.278977672078</v>
      </c>
      <c r="CD161" s="600">
        <f>((IniBaseCC!CX163+AU161)-(BR161/Q161))*Q161</f>
        <v>20958.074779961724</v>
      </c>
      <c r="CE161" s="600">
        <f>((IniBaseCC!CY163+AV161)-(BS161/R161))*R161</f>
        <v>16592.899438026496</v>
      </c>
      <c r="CF161" s="600">
        <f>((IniBaseCC!CZ163+AW161)-(BT161/S161))*S161</f>
        <v>16967.998013549717</v>
      </c>
      <c r="CG161" s="600">
        <f>((IniBaseCC!DA163+AX161)-(BU161/T161))*T161</f>
        <v>17871.304262589347</v>
      </c>
      <c r="CH161" s="600">
        <f>((IniBaseCC!DB163+AY161)-(BV161/U161))*U161</f>
        <v>18035.268737473019</v>
      </c>
      <c r="CI161" s="600">
        <f>((IniBaseCC!DC163+AZ161)-(BW161/V161))*V161</f>
        <v>17246.657397670526</v>
      </c>
      <c r="CJ161" s="601">
        <f>((IniBaseCC!DD163+BA161)-(BX161/W161))*W161</f>
        <v>17209.104262491655</v>
      </c>
      <c r="CK161" s="600">
        <f>((IniBaseCC!DE163+BB161)-(BY161/Y161))*Y161</f>
        <v>17372.017796605538</v>
      </c>
      <c r="CL161" s="600">
        <f>((IniBaseCC!DF163+BC161)-(BZ161/Z161))*Z161</f>
        <v>17501.204066896313</v>
      </c>
      <c r="CM161" s="600">
        <f>((IniBaseCC!DG163+BD161)-(CA161/AA161))*AA161</f>
        <v>17739.280086159164</v>
      </c>
      <c r="CN161" s="601">
        <f>((IniBaseCC!DH163+BE161)-(CB161/AB161))*AB161</f>
        <v>17984.948499721508</v>
      </c>
      <c r="CO161" s="600">
        <f>CC161*IniBaseCC!CJ163</f>
        <v>3712520.2847353672</v>
      </c>
      <c r="CP161" s="600">
        <f>IniBaseCC!CJ163*CD161</f>
        <v>4002992.2829726893</v>
      </c>
      <c r="CQ161" s="600">
        <f>IniBaseCC!CK163*CE161</f>
        <v>3301986.9881672729</v>
      </c>
      <c r="CR161" s="600">
        <f>IniBaseCC!CL163*CF161</f>
        <v>3597215.57887254</v>
      </c>
      <c r="CS161" s="600">
        <f>IniBaseCC!CM163*CG161</f>
        <v>3663617.3738308162</v>
      </c>
      <c r="CT161" s="600">
        <f>IniBaseCC!CN163*CH161</f>
        <v>3751335.897394388</v>
      </c>
      <c r="CU161" s="600">
        <f>IniBaseCC!CO163*CI161</f>
        <v>3535564.7665224578</v>
      </c>
      <c r="CV161" s="601">
        <f>IniBaseCC!CP163*CJ161</f>
        <v>4095766.8144730139</v>
      </c>
      <c r="CW161" s="600">
        <f>IniBaseCC!CQ163*CK161</f>
        <v>3926076.0220328518</v>
      </c>
      <c r="CX161" s="600">
        <f>IniBaseCC!CR163*CL161</f>
        <v>4028319.9411028526</v>
      </c>
      <c r="CY161" s="600">
        <f>IniBaseCC!CS163*CM161</f>
        <v>4157160.3420912144</v>
      </c>
      <c r="CZ161" s="600">
        <f>IniBaseCC!CT163*CN161</f>
        <v>4289799.0919351978</v>
      </c>
      <c r="DA161" s="603">
        <f t="shared" si="33"/>
        <v>19437.278977672078</v>
      </c>
      <c r="DB161" s="600">
        <f t="shared" si="34"/>
        <v>20958.074779961724</v>
      </c>
      <c r="DC161" s="600">
        <f>IF(IniBaseCC!EI163&gt;IniBaseCC!EJ163,MIN((AdjBaseCC!DB161-(AdjBaseCC!$DG$1*(IniBaseCC!EI163-IniBaseCC!EJ163))),AdjBaseCC!CE161),MAX((AdjBaseCC!DB161-(AdjBaseCC!$DG$1*(IniBaseCC!EI163-IniBaseCC!EJ163))),AdjBaseCC!CE161))</f>
        <v>16592.899438026496</v>
      </c>
      <c r="DD161" s="600">
        <f>IF(IniBaseCC!EJ163&gt;IniBaseCC!EK163,MIN((AdjBaseCC!DC161-(AdjBaseCC!$DG$1*(IniBaseCC!EJ163-IniBaseCC!EK163))),AdjBaseCC!CF161),MAX((AdjBaseCC!DC161-(AdjBaseCC!$DG$1*(IniBaseCC!EJ163-IniBaseCC!EK163))),AdjBaseCC!CF161))</f>
        <v>16967.998013549717</v>
      </c>
      <c r="DE161" s="600">
        <f>IF(IniBaseCC!EK163&gt;IniBaseCC!EL163,MIN((AdjBaseCC!DD161-(AdjBaseCC!$DG$1*(IniBaseCC!EK163-IniBaseCC!EL163))),AdjBaseCC!CG161),MAX((AdjBaseCC!DD161-(AdjBaseCC!$DG$1*(IniBaseCC!EK163-IniBaseCC!EL163))),AdjBaseCC!CG161))</f>
        <v>17871.304262589347</v>
      </c>
      <c r="DF161" s="600">
        <f>IF(IniBaseCC!EL163&gt;IniBaseCC!EM163,MIN((AdjBaseCC!DE161-(AdjBaseCC!$DG$1*(IniBaseCC!EL163-IniBaseCC!EM163))),AdjBaseCC!CH161),MAX((AdjBaseCC!DE161-(AdjBaseCC!$DG$1*(IniBaseCC!EL163-IniBaseCC!EM163))),AdjBaseCC!CH161))</f>
        <v>18035.268737473019</v>
      </c>
      <c r="DG161" s="600">
        <f>IF(IniBaseCC!EM163&gt;IniBaseCC!EN163,MIN((AdjBaseCC!DF161-(AdjBaseCC!$DG$1*(IniBaseCC!EM163-IniBaseCC!EN163))),AdjBaseCC!CI161),MAX((AdjBaseCC!DF161-(AdjBaseCC!$DG$1*(IniBaseCC!EM163-IniBaseCC!EN163))),AdjBaseCC!CI161))</f>
        <v>17246.657397670526</v>
      </c>
      <c r="DH161" s="600">
        <f>IF(IniBaseCC!EN163&gt;IniBaseCC!EO163,MIN((AdjBaseCC!DG161-(AdjBaseCC!$DG$1*(IniBaseCC!EN163-IniBaseCC!EO163))),AdjBaseCC!CJ161),MAX((AdjBaseCC!DG161-(AdjBaseCC!$DG$1*(IniBaseCC!EN163-IniBaseCC!EO163))),AdjBaseCC!CJ161))</f>
        <v>17209.104262491655</v>
      </c>
      <c r="DI161" s="603">
        <f>IF(IniBaseCC!EO163&gt;IniBaseCC!EP163,MIN((AdjBaseCC!DH161-(AdjBaseCC!$DG$1*(IniBaseCC!EO163-IniBaseCC!EP163))),AdjBaseCC!CK161),MAX((AdjBaseCC!DH161-(AdjBaseCC!$DG$1*(IniBaseCC!EO163-IniBaseCC!EP163))),AdjBaseCC!CK161))</f>
        <v>17372.017796605538</v>
      </c>
      <c r="DJ161" s="600">
        <f>IF(IniBaseCC!EP163&gt;IniBaseCC!EQ163,MIN((AdjBaseCC!DI161-(AdjBaseCC!$DG$1*(IniBaseCC!EP163-IniBaseCC!EQ163))),AdjBaseCC!CL161),MAX((AdjBaseCC!DI161-(AdjBaseCC!$DG$1*(IniBaseCC!EP163-IniBaseCC!EQ163))),AdjBaseCC!CL161))</f>
        <v>17501.204066896313</v>
      </c>
      <c r="DK161" s="600">
        <f>IF(IniBaseCC!EQ163&gt;IniBaseCC!ER163,MIN((AdjBaseCC!DJ161-(AdjBaseCC!$DG$1*(IniBaseCC!EQ163-IniBaseCC!ER163))),AdjBaseCC!CM161),MAX((AdjBaseCC!DJ161-(AdjBaseCC!$DG$1*(IniBaseCC!EQ163-IniBaseCC!ER163))),AdjBaseCC!CM161))</f>
        <v>17739.280086159164</v>
      </c>
      <c r="DL161" s="600">
        <f>IF(IniBaseCC!ER163&gt;IniBaseCC!ES163,MIN((AdjBaseCC!DK161-(AdjBaseCC!$DG$1*(IniBaseCC!ER163-IniBaseCC!ES163))),AdjBaseCC!CN161),MAX((AdjBaseCC!DK161-(AdjBaseCC!$DG$1*(IniBaseCC!ER163-IniBaseCC!ES163))),AdjBaseCC!CN161))</f>
        <v>17984.948499721508</v>
      </c>
      <c r="DM161" s="603">
        <f>DA161*IniBaseCC!CJ163</f>
        <v>3712520.2847353672</v>
      </c>
      <c r="DN161" s="600">
        <f>DB161*IniBaseCC!CJ163</f>
        <v>4002992.2829726893</v>
      </c>
      <c r="DO161" s="600">
        <f>DC161*IniBaseCC!CK163</f>
        <v>3301986.9881672729</v>
      </c>
      <c r="DP161" s="600">
        <f>DD161*IniBaseCC!CL163</f>
        <v>3597215.57887254</v>
      </c>
      <c r="DQ161" s="600">
        <f>DE161*IniBaseCC!CM163</f>
        <v>3663617.3738308162</v>
      </c>
      <c r="DR161" s="600">
        <f>DF161*IniBaseCC!CN163</f>
        <v>3751335.897394388</v>
      </c>
      <c r="DS161" s="600">
        <f>DG161*IniBaseCC!CO163</f>
        <v>3535564.7665224578</v>
      </c>
      <c r="DT161" s="600">
        <f>DH161*IniBaseCC!CP163</f>
        <v>4095766.8144730139</v>
      </c>
      <c r="DU161" s="603">
        <f>DI161*IniBaseCC!CQ163</f>
        <v>3926076.0220328518</v>
      </c>
      <c r="DV161" s="600">
        <f>DJ161*IniBaseCC!CR163</f>
        <v>4028319.9411028526</v>
      </c>
      <c r="DW161" s="600">
        <f>DK161*IniBaseCC!CS163</f>
        <v>4157160.3420912144</v>
      </c>
      <c r="DX161" s="601">
        <f>DL161*IniBaseCC!CT163</f>
        <v>4289799.0919351978</v>
      </c>
      <c r="DZ161" s="112" t="s">
        <v>156</v>
      </c>
      <c r="EA161" s="89">
        <f t="shared" si="35"/>
        <v>0.65156393963539716</v>
      </c>
      <c r="EB161" s="7">
        <f>IFERROR(AdjBaseCC!CO161/IniBaseCC!AA163,"")</f>
        <v>0.73044542559411052</v>
      </c>
      <c r="EC161" s="7">
        <f>IFERROR(AdjBaseCC!CP161/IniBaseCC!AB163,"")</f>
        <v>0.76371033114770626</v>
      </c>
      <c r="ED161" s="7">
        <f>IFERROR(AdjBaseCC!CQ161/IniBaseCC!AC163,"")</f>
        <v>0.57887795202048364</v>
      </c>
      <c r="EE161" s="7">
        <f>IFERROR(AdjBaseCC!CR161/IniBaseCC!AD163,"")</f>
        <v>0.62158618161644885</v>
      </c>
      <c r="EF161" s="7">
        <f>IFERROR(AdjBaseCC!CS161/IniBaseCC!AE163,"")</f>
        <v>0.61930244349641128</v>
      </c>
      <c r="EG161" s="7">
        <f>IFERROR(AdjBaseCC!CT161/IniBaseCC!AF163,"")</f>
        <v>0.67434278989593621</v>
      </c>
      <c r="EH161" s="10">
        <f t="shared" si="36"/>
        <v>0.60519835727746729</v>
      </c>
      <c r="EI161" s="7">
        <f>IFERROR(CU161/IniBaseCC!AG163,"")</f>
        <v>0.54929073835914266</v>
      </c>
      <c r="EJ161" s="7">
        <f>IFERROR(CW161/IniBaseCC!AI163,"")</f>
        <v>0.61938925871966466</v>
      </c>
      <c r="EK161" s="7">
        <f>IFERROR(CX161/IniBaseCC!AJ163,"")</f>
        <v>0.61712801163765885</v>
      </c>
      <c r="EL161" s="7">
        <f>IFERROR(CY161/IniBaseCC!AK163,"")</f>
        <v>0.61895387530798884</v>
      </c>
      <c r="EM161" s="19">
        <f>IFERROR(CZ161/IniBaseCC!AL163,"")</f>
        <v>0.62122990236288145</v>
      </c>
      <c r="EO161" s="107"/>
      <c r="EP161" s="107"/>
      <c r="EQ161" s="107"/>
      <c r="ER161" s="107"/>
      <c r="ES161" s="107"/>
    </row>
    <row r="162" spans="1:149" x14ac:dyDescent="0.25">
      <c r="A162" s="107">
        <v>166</v>
      </c>
      <c r="B162" s="112" t="s">
        <v>157</v>
      </c>
      <c r="C162" s="157">
        <v>278.20133929999997</v>
      </c>
      <c r="D162" s="158">
        <v>260.98177950000002</v>
      </c>
      <c r="E162" s="158">
        <v>267.9523408</v>
      </c>
      <c r="F162" s="158">
        <v>248.1748168</v>
      </c>
      <c r="G162" s="158">
        <v>249.27003199999999</v>
      </c>
      <c r="H162" s="158">
        <v>239.16396370000001</v>
      </c>
      <c r="I162" s="158">
        <v>229.2083002</v>
      </c>
      <c r="J162" s="158">
        <v>227.18784407300831</v>
      </c>
      <c r="K162" s="158">
        <v>238.28192034068016</v>
      </c>
      <c r="L162" s="157">
        <f t="shared" si="32"/>
        <v>219.75039160000051</v>
      </c>
      <c r="M162" s="158">
        <f t="shared" si="32"/>
        <v>213.957751326363</v>
      </c>
      <c r="N162" s="159">
        <f t="shared" si="32"/>
        <v>208.16511105272548</v>
      </c>
      <c r="O162" s="158"/>
      <c r="P162" s="564">
        <f>INDEX(EquitySolution!$V$13:$BT$173,ROW(158:158),(1+EquitySolution!$CB$12))</f>
        <v>0.84997009191000927</v>
      </c>
      <c r="Q162" s="69">
        <f>INDEX(EquitySolution!$V$13:$BT$173,ROW(158:158),(1+EquitySolution!$CB$12))</f>
        <v>0.84997009191000927</v>
      </c>
      <c r="R162" s="69">
        <f>INDEX(EquitySolution!$V$13:$BT$173,ROW(158:158),(1+EquitySolution!$CB$12)+2)</f>
        <v>0.86077374096221726</v>
      </c>
      <c r="S162" s="69">
        <f>INDEX(EquitySolution!$V$13:$BT$173,ROW(158:158),(1+EquitySolution!$CB$12)+3)</f>
        <v>0.86939129434734363</v>
      </c>
      <c r="T162" s="69">
        <f>INDEX(EquitySolution!$V$13:$BT$173,ROW(158:158),(1+EquitySolution!$CB$12)+4)</f>
        <v>0.865902866952873</v>
      </c>
      <c r="U162" s="69">
        <f>INDEX(EquitySolution!$V$13:$BT$173,ROW(158:158),(1+EquitySolution!$CB$12)+5)</f>
        <v>0.87580055718857897</v>
      </c>
      <c r="V162" s="2">
        <f>INDEX(EquitySolution!$V$13:$BT$173,ROW(158:158),(1+EquitySolution!$CB$12)+6)</f>
        <v>0.87525245517181305</v>
      </c>
      <c r="W162" s="2">
        <f>INDEX(EquitySolution!$V$13:$BT$173,ROW(158:158),(1+EquitySolution!$CB$12)+6)</f>
        <v>0.87525245517181305</v>
      </c>
      <c r="X162" s="2">
        <f>INDEX(EquitySolution!$V$13:$BT$173,ROW(158:158),(1+EquitySolution!$CB$12)+6)</f>
        <v>0.87525245517181305</v>
      </c>
      <c r="Y162" s="350">
        <f>INDEX(EquitySolution!$V$13:$BT$173,ROW(158:158),(1+EquitySolution!$CB$12)+7)</f>
        <v>0.88031005153899677</v>
      </c>
      <c r="Z162" s="2">
        <f>INDEX(EquitySolution!$V$13:$BT$173,ROW(158:158),(1+EquitySolution!$CB$12)+8)</f>
        <v>0.88529237760842416</v>
      </c>
      <c r="AA162" s="2">
        <f>INDEX(EquitySolution!$V$13:$BT$173,ROW(158:158),(1+EquitySolution!$CB$12)+9)</f>
        <v>0.88820947947301554</v>
      </c>
      <c r="AB162" s="3">
        <f>INDEX(EquitySolution!$V$13:$BT$173,ROW(158:158),(1+EquitySolution!$CB$12)+10)</f>
        <v>0.88075147140252519</v>
      </c>
      <c r="AS162" s="112" t="s">
        <v>157</v>
      </c>
      <c r="AT162" s="600">
        <v>0</v>
      </c>
      <c r="AU162" s="600">
        <f>MAX(-(AdjBaseCC!$BU$1),(IniBaseCC!DW164-AF$9+IniBaseCC!DK164-AdjBaseCC!AF$7))</f>
        <v>-3706.724624050386</v>
      </c>
      <c r="AV162" s="600">
        <f>MAX(-(AdjBaseCC!$BU$1),(IniBaseCC!DX164-AG$9+IniBaseCC!DL164-AdjBaseCC!AG$7))</f>
        <v>-4000</v>
      </c>
      <c r="AW162" s="600">
        <f>MAX(-(AdjBaseCC!$BU$1),(IniBaseCC!DY164-AH$9+IniBaseCC!DM164-AdjBaseCC!AH$7))</f>
        <v>-3116.6052022227877</v>
      </c>
      <c r="AX162" s="600">
        <f>MAX(-(AdjBaseCC!$BU$1),(IniBaseCC!DZ164-AI$9+IniBaseCC!DN164-AdjBaseCC!AI$7))</f>
        <v>-1790.9854688308992</v>
      </c>
      <c r="AY162" s="600">
        <f>MAX(-(AdjBaseCC!$BU$1),(IniBaseCC!EA164-AJ$9+IniBaseCC!DO164-AdjBaseCC!AJ$7))</f>
        <v>-1649.5103481439528</v>
      </c>
      <c r="AZ162" s="600">
        <f>MAX(-(AdjBaseCC!$BU$1),(IniBaseCC!EB164-AK$9+IniBaseCC!DP164-AdjBaseCC!AK$7))</f>
        <v>-126.53773447846424</v>
      </c>
      <c r="BA162" s="601">
        <f>MAX(-(AdjBaseCC!$BU$1),(IniBaseCC!EC164-AL$9+IniBaseCC!DQ164-AdjBaseCC!AL$7))</f>
        <v>-4000</v>
      </c>
      <c r="BB162" s="600">
        <f>MAX(-(AdjBaseCC!$BU$1),(IniBaseCC!ED164-AM$9+IniBaseCC!DR164-AdjBaseCC!AM$7))</f>
        <v>-4000</v>
      </c>
      <c r="BC162" s="600">
        <f>MAX(-(AdjBaseCC!$BU$1),(IniBaseCC!EE164-AN$9+IniBaseCC!DS164-AdjBaseCC!AN$7))</f>
        <v>-4000</v>
      </c>
      <c r="BD162" s="600">
        <f>MAX(-(AdjBaseCC!$BU$1),(IniBaseCC!EF164-AO$9+IniBaseCC!DT164-AdjBaseCC!AO$7))</f>
        <v>-4000</v>
      </c>
      <c r="BE162" s="601">
        <f>MAX(-(AdjBaseCC!$BU$1),(IniBaseCC!EG164-AP$9+IniBaseCC!DU164-AdjBaseCC!AP$7))</f>
        <v>-4000</v>
      </c>
      <c r="BF162" s="600">
        <f>MAX((AdjBaseCC!AF$7+AdjBaseCC!AF$9)*IniBaseCC!CJ164-IniBaseCC!AA164,0)</f>
        <v>952628.22838094924</v>
      </c>
      <c r="BG162" s="600">
        <f>MAX((AdjBaseCC!AG$7+AdjBaseCC!AG$9)*IniBaseCC!CK164-IniBaseCC!AB164,0)</f>
        <v>1453754.322800695</v>
      </c>
      <c r="BH162" s="600">
        <f>MAX((AdjBaseCC!AH$7+AdjBaseCC!AH$9)*IniBaseCC!CL164-IniBaseCC!AC164,0)</f>
        <v>769801.48494902905</v>
      </c>
      <c r="BI162" s="600">
        <f>MAX((AdjBaseCC!AI$7+AdjBaseCC!AI$9)*IniBaseCC!CM164-IniBaseCC!AD164,0)</f>
        <v>413717.64329993818</v>
      </c>
      <c r="BJ162" s="600">
        <f>MAX((AdjBaseCC!AJ$7+AdjBaseCC!AJ$9)*IniBaseCC!CN164-IniBaseCC!AE164,0)</f>
        <v>374438.84902867768</v>
      </c>
      <c r="BK162" s="600">
        <f>MAX((AdjBaseCC!AK$7+AdjBaseCC!AK$9)*IniBaseCC!CO164-IniBaseCC!AF164,0)</f>
        <v>28977.141195568256</v>
      </c>
      <c r="BL162" s="600">
        <f>MAX((AdjBaseCC!AL$7+AdjBaseCC!AL$9)*IniBaseCC!CP164-IniBaseCC!AG164,0)</f>
        <v>1210301.2292167107</v>
      </c>
      <c r="BM162" s="600">
        <f>MAX((AdjBaseCC!AM$7+AdjBaseCC!AM$9)*IniBaseCC!CQ164-IniBaseCC!AH164,0)</f>
        <v>1408070.3371838722</v>
      </c>
      <c r="BN162" s="603">
        <f>MAX((AdjBaseCC!AN$7+AdjBaseCC!AN$9)*IniBaseCC!CR164-IniBaseCC!AI164,0)</f>
        <v>1446751.200059942</v>
      </c>
      <c r="BO162" s="600">
        <f>MAX((AdjBaseCC!AO$7+AdjBaseCC!AO$9)*IniBaseCC!CS164-IniBaseCC!AJ164,0)</f>
        <v>1485432.0629360043</v>
      </c>
      <c r="BP162" s="600">
        <f>MAX((AdjBaseCC!AP$7+AdjBaseCC!AP$9)*IniBaseCC!CT164-IniBaseCC!AK164,0)</f>
        <v>1524112.9258120675</v>
      </c>
      <c r="BQ162" s="600">
        <f>MAX((AdjBaseCC!AQ$7+AdjBaseCC!AQ$9)*IniBaseCC!CU164-IniBaseCC!AL164,0)</f>
        <v>1562793.7886881251</v>
      </c>
      <c r="BR162" s="603">
        <f>IFERROR(BF162/SUM(BF$5:BF$182)*BR$4/IniBaseCC!CK164,0)</f>
        <v>3982.4324673968385</v>
      </c>
      <c r="BS162" s="600">
        <f>IFERROR(BG162/SUM(BG$5:BG$182)*BS$4/IniBaseCC!CL164,0)</f>
        <v>2460.022369948585</v>
      </c>
      <c r="BT162" s="600">
        <f>IFERROR(BH162/SUM(BH$5:BH$182)*BT$4/IniBaseCC!CM164,0)</f>
        <v>2997.0429293197967</v>
      </c>
      <c r="BU162" s="600">
        <f>IFERROR(BI162/SUM(BI$5:BI$182)*BU$4/IniBaseCC!CN164,0)</f>
        <v>496.27899958661453</v>
      </c>
      <c r="BV162" s="600">
        <f>IFERROR(BJ162/SUM(BJ$5:BJ$182)*BV$4/IniBaseCC!CO164,0)</f>
        <v>352.63133985785532</v>
      </c>
      <c r="BW162" s="600">
        <f>IFERROR(BK162/SUM(BK$5:BK$182)*BW$4/IniBaseCC!CP164,0)</f>
        <v>29.743076914147434</v>
      </c>
      <c r="BX162" s="600">
        <f>IFERROR(BL162/SUM(BL$5:BL$182)*BX$4/IniBaseCC!CQ164,0)</f>
        <v>220.23504725229094</v>
      </c>
      <c r="BY162" s="603">
        <f>IFERROR(BM162/SUM(BM$5:BM$182)*BY$4/IniBaseCC!CR164,0)</f>
        <v>185.16128390404947</v>
      </c>
      <c r="BZ162" s="600">
        <f>IFERROR(BN162/SUM(BN$5:BN$182)*BZ$4/IniBaseCC!CS164,0)</f>
        <v>1647.8227050474393</v>
      </c>
      <c r="CA162" s="600">
        <f>IFERROR(BO162/SUM(BO$5:BO$182)*CA$4/IniBaseCC!CT164,0)</f>
        <v>1578.2080215586318</v>
      </c>
      <c r="CB162" s="600">
        <f>IFERROR(BP162/SUM(BP$5:BP$182)*CB$4/IniBaseCC!CU164,0)</f>
        <v>1301.4755829052924</v>
      </c>
      <c r="CC162" s="603">
        <f>(IniBaseCC!CW164+AT162)*P162</f>
        <v>20350.524543039843</v>
      </c>
      <c r="CD162" s="600">
        <f>((IniBaseCC!CX164+AU162)-(BR162/Q162))*Q162</f>
        <v>13217.487006253805</v>
      </c>
      <c r="CE162" s="600">
        <f>((IniBaseCC!CY164+AV162)-(BS162/R162))*R162</f>
        <v>15644.443625065407</v>
      </c>
      <c r="CF162" s="600">
        <f>((IniBaseCC!CZ164+AW162)-(BT162/S162))*S162</f>
        <v>16155.369153846628</v>
      </c>
      <c r="CG162" s="600">
        <f>((IniBaseCC!DA164+AX162)-(BU162/T162))*T162</f>
        <v>19801.728544075348</v>
      </c>
      <c r="CH162" s="600">
        <f>((IniBaseCC!DB164+AY162)-(BV162/U162))*U162</f>
        <v>21015.686438441964</v>
      </c>
      <c r="CI162" s="600">
        <f>((IniBaseCC!DC164+AZ162)-(BW162/V162))*V162</f>
        <v>23035.627235526728</v>
      </c>
      <c r="CJ162" s="601">
        <f>((IniBaseCC!DD164+BA162)-(BX162/W162))*W162</f>
        <v>19850.652084496884</v>
      </c>
      <c r="CK162" s="600">
        <f>((IniBaseCC!DE164+BB162)-(BY162/Y162))*Y162</f>
        <v>20194.888395253369</v>
      </c>
      <c r="CL162" s="600">
        <f>((IniBaseCC!DF164+BC162)-(BZ162/Z162))*Z162</f>
        <v>19178.090834949053</v>
      </c>
      <c r="CM162" s="600">
        <f>((IniBaseCC!DG164+BD162)-(CA162/AA162))*AA162</f>
        <v>19636.123309664188</v>
      </c>
      <c r="CN162" s="601">
        <f>((IniBaseCC!DH164+BE162)-(CB162/AB162))*AB162</f>
        <v>20040.737396211116</v>
      </c>
      <c r="CO162" s="600">
        <f>CC162*IniBaseCC!CJ164</f>
        <v>5230084.8075612392</v>
      </c>
      <c r="CP162" s="600">
        <f>IniBaseCC!CJ164*CD162</f>
        <v>3396894.1606072281</v>
      </c>
      <c r="CQ162" s="600">
        <f>IniBaseCC!CK164*CE162</f>
        <v>4004977.5680167442</v>
      </c>
      <c r="CR162" s="600">
        <f>IniBaseCC!CL164*CF162</f>
        <v>3990376.1810001172</v>
      </c>
      <c r="CS162" s="600">
        <f>IniBaseCC!CM164*CG162</f>
        <v>4574199.2936814055</v>
      </c>
      <c r="CT162" s="600">
        <f>IniBaseCC!CN164*CH162</f>
        <v>4770560.8215263262</v>
      </c>
      <c r="CU162" s="600">
        <f>IniBaseCC!CO164*CI162</f>
        <v>5275158.6369356206</v>
      </c>
      <c r="CV162" s="601">
        <f>IniBaseCC!CP164*CJ162</f>
        <v>5161169.5419691894</v>
      </c>
      <c r="CW162" s="600">
        <f>IniBaseCC!CQ164*CK162</f>
        <v>5412230.0899279024</v>
      </c>
      <c r="CX162" s="600">
        <f>IniBaseCC!CR164*CL162</f>
        <v>5234651.2592563434</v>
      </c>
      <c r="CY162" s="600">
        <f>IniBaseCC!CS164*CM162</f>
        <v>5456860.9870492825</v>
      </c>
      <c r="CZ162" s="600">
        <f>IniBaseCC!CT164*CN162</f>
        <v>5668495.5049763964</v>
      </c>
      <c r="DA162" s="603">
        <f t="shared" si="33"/>
        <v>20350.524543039843</v>
      </c>
      <c r="DB162" s="600">
        <f t="shared" si="34"/>
        <v>13217.487006253805</v>
      </c>
      <c r="DC162" s="600">
        <f>IF(IniBaseCC!EI164&gt;IniBaseCC!EJ164,MIN((AdjBaseCC!DB162-(AdjBaseCC!$DG$1*(IniBaseCC!EI164-IniBaseCC!EJ164))),AdjBaseCC!CE162),MAX((AdjBaseCC!DB162-(AdjBaseCC!$DG$1*(IniBaseCC!EI164-IniBaseCC!EJ164))),AdjBaseCC!CE162))</f>
        <v>13152.656580822142</v>
      </c>
      <c r="DD162" s="600">
        <f>IF(IniBaseCC!EJ164&gt;IniBaseCC!EK164,MIN((AdjBaseCC!DC162-(AdjBaseCC!$DG$1*(IniBaseCC!EJ164-IniBaseCC!EK164))),AdjBaseCC!CF162),MAX((AdjBaseCC!DC162-(AdjBaseCC!$DG$1*(IniBaseCC!EJ164-IniBaseCC!EK164))),AdjBaseCC!CF162))</f>
        <v>16155.369153846628</v>
      </c>
      <c r="DE162" s="600">
        <f>IF(IniBaseCC!EK164&gt;IniBaseCC!EL164,MIN((AdjBaseCC!DD162-(AdjBaseCC!$DG$1*(IniBaseCC!EK164-IniBaseCC!EL164))),AdjBaseCC!CG162),MAX((AdjBaseCC!DD162-(AdjBaseCC!$DG$1*(IniBaseCC!EK164-IniBaseCC!EL164))),AdjBaseCC!CG162))</f>
        <v>19801.728544075348</v>
      </c>
      <c r="DF162" s="600">
        <f>IF(IniBaseCC!EL164&gt;IniBaseCC!EM164,MIN((AdjBaseCC!DE162-(AdjBaseCC!$DG$1*(IniBaseCC!EL164-IniBaseCC!EM164))),AdjBaseCC!CH162),MAX((AdjBaseCC!DE162-(AdjBaseCC!$DG$1*(IniBaseCC!EL164-IniBaseCC!EM164))),AdjBaseCC!CH162))</f>
        <v>21015.686438441964</v>
      </c>
      <c r="DG162" s="600">
        <f>IF(IniBaseCC!EM164&gt;IniBaseCC!EN164,MIN((AdjBaseCC!DF162-(AdjBaseCC!$DG$1*(IniBaseCC!EM164-IniBaseCC!EN164))),AdjBaseCC!CI162),MAX((AdjBaseCC!DF162-(AdjBaseCC!$DG$1*(IniBaseCC!EM164-IniBaseCC!EN164))),AdjBaseCC!CI162))</f>
        <v>23035.627235526728</v>
      </c>
      <c r="DH162" s="600">
        <f>IF(IniBaseCC!EN164&gt;IniBaseCC!EO164,MIN((AdjBaseCC!DG162-(AdjBaseCC!$DG$1*(IniBaseCC!EN164-IniBaseCC!EO164))),AdjBaseCC!CJ162),MAX((AdjBaseCC!DG162-(AdjBaseCC!$DG$1*(IniBaseCC!EN164-IniBaseCC!EO164))),AdjBaseCC!CJ162))</f>
        <v>19850.652084496884</v>
      </c>
      <c r="DI162" s="603">
        <f>IF(IniBaseCC!EO164&gt;IniBaseCC!EP164,MIN((AdjBaseCC!DH162-(AdjBaseCC!$DG$1*(IniBaseCC!EO164-IniBaseCC!EP164))),AdjBaseCC!CK162),MAX((AdjBaseCC!DH162-(AdjBaseCC!$DG$1*(IniBaseCC!EO164-IniBaseCC!EP164))),AdjBaseCC!CK162))</f>
        <v>19816.751214806871</v>
      </c>
      <c r="DJ162" s="600">
        <f>IF(IniBaseCC!EP164&gt;IniBaseCC!EQ164,MIN((AdjBaseCC!DI162-(AdjBaseCC!$DG$1*(IniBaseCC!EP164-IniBaseCC!EQ164))),AdjBaseCC!CL162),MAX((AdjBaseCC!DI162-(AdjBaseCC!$DG$1*(IniBaseCC!EP164-IniBaseCC!EQ164))),AdjBaseCC!CL162))</f>
        <v>19838.001058486781</v>
      </c>
      <c r="DK162" s="600">
        <f>IF(IniBaseCC!EQ164&gt;IniBaseCC!ER164,MIN((AdjBaseCC!DJ162-(AdjBaseCC!$DG$1*(IniBaseCC!EQ164-IniBaseCC!ER164))),AdjBaseCC!CM162),MAX((AdjBaseCC!DJ162-(AdjBaseCC!$DG$1*(IniBaseCC!EQ164-IniBaseCC!ER164))),AdjBaseCC!CM162))</f>
        <v>19858.493957221497</v>
      </c>
      <c r="DL162" s="600">
        <f>IF(IniBaseCC!ER164&gt;IniBaseCC!ES164,MIN((AdjBaseCC!DK162-(AdjBaseCC!$DG$1*(IniBaseCC!ER164-IniBaseCC!ES164))),AdjBaseCC!CN162),MAX((AdjBaseCC!DK162-(AdjBaseCC!$DG$1*(IniBaseCC!ER164-IniBaseCC!ES164))),AdjBaseCC!CN162))</f>
        <v>20040.737396211116</v>
      </c>
      <c r="DM162" s="603">
        <f>DA162*IniBaseCC!CJ164</f>
        <v>5230084.8075612392</v>
      </c>
      <c r="DN162" s="600">
        <f>DB162*IniBaseCC!CJ164</f>
        <v>3396894.1606072281</v>
      </c>
      <c r="DO162" s="600">
        <f>DC162*IniBaseCC!CK164</f>
        <v>3367080.0846904684</v>
      </c>
      <c r="DP162" s="600">
        <f>DD162*IniBaseCC!CL164</f>
        <v>3990376.1810001172</v>
      </c>
      <c r="DQ162" s="600">
        <f>DE162*IniBaseCC!CM164</f>
        <v>4574199.2936814055</v>
      </c>
      <c r="DR162" s="600">
        <f>DF162*IniBaseCC!CN164</f>
        <v>4770560.8215263262</v>
      </c>
      <c r="DS162" s="600">
        <f>DG162*IniBaseCC!CO164</f>
        <v>5275158.6369356206</v>
      </c>
      <c r="DT162" s="600">
        <f>DH162*IniBaseCC!CP164</f>
        <v>5161169.5419691894</v>
      </c>
      <c r="DU162" s="603">
        <f>DI162*IniBaseCC!CQ164</f>
        <v>5310889.3255682411</v>
      </c>
      <c r="DV162" s="600">
        <f>DJ162*IniBaseCC!CR164</f>
        <v>5414773.457673654</v>
      </c>
      <c r="DW162" s="600">
        <f>DK162*IniBaseCC!CS164</f>
        <v>5518657.5897790659</v>
      </c>
      <c r="DX162" s="601">
        <f>DL162*IniBaseCC!CT164</f>
        <v>5668495.5049763964</v>
      </c>
      <c r="DZ162" s="112" t="s">
        <v>157</v>
      </c>
      <c r="EA162" s="89">
        <f t="shared" si="35"/>
        <v>0.7317091003023577</v>
      </c>
      <c r="EB162" s="7">
        <f>IFERROR(AdjBaseCC!CO162/IniBaseCC!AA164,"")</f>
        <v>0.96768337905138946</v>
      </c>
      <c r="EC162" s="7">
        <f>IFERROR(AdjBaseCC!CP162/IniBaseCC!AB164,"")</f>
        <v>0.65800294834161976</v>
      </c>
      <c r="ED162" s="7">
        <f>IFERROR(AdjBaseCC!CQ162/IniBaseCC!AC164,"")</f>
        <v>0.71018740150935511</v>
      </c>
      <c r="EE162" s="7">
        <f>IFERROR(AdjBaseCC!CR162/IniBaseCC!AD164,"")</f>
        <v>0.71449106997218348</v>
      </c>
      <c r="EF162" s="7">
        <f>IFERROR(AdjBaseCC!CS162/IniBaseCC!AE164,"")</f>
        <v>0.80303942510946169</v>
      </c>
      <c r="EG162" s="7">
        <f>IFERROR(AdjBaseCC!CT162/IniBaseCC!AF164,"")</f>
        <v>0.77282465657916843</v>
      </c>
      <c r="EH162" s="10">
        <f t="shared" si="36"/>
        <v>0.85195596642474314</v>
      </c>
      <c r="EI162" s="7">
        <f>IFERROR(CU162/IniBaseCC!AG164,"")</f>
        <v>0.88939805949053108</v>
      </c>
      <c r="EJ162" s="7">
        <f>IFERROR(CW162/IniBaseCC!AI164,"")</f>
        <v>0.87569146332099135</v>
      </c>
      <c r="EK162" s="7">
        <f>IFERROR(CX162/IniBaseCC!AJ164,"")</f>
        <v>0.82195604880468964</v>
      </c>
      <c r="EL162" s="7">
        <f>IFERROR(CY162/IniBaseCC!AK164,"")</f>
        <v>0.83227790958480752</v>
      </c>
      <c r="EM162" s="19">
        <f>IFERROR(CZ162/IniBaseCC!AL164,"")</f>
        <v>0.84045635092269622</v>
      </c>
      <c r="EO162" s="107"/>
      <c r="EP162" s="107"/>
      <c r="EQ162" s="107"/>
      <c r="ER162" s="107"/>
      <c r="ES162" s="107"/>
    </row>
    <row r="163" spans="1:149" x14ac:dyDescent="0.25">
      <c r="A163" s="107">
        <v>167</v>
      </c>
      <c r="B163" s="112" t="s">
        <v>158</v>
      </c>
      <c r="C163" s="157">
        <v>232.0132553</v>
      </c>
      <c r="D163" s="158">
        <v>183.35038280000001</v>
      </c>
      <c r="E163" s="158">
        <v>200.54593370000001</v>
      </c>
      <c r="F163" s="158">
        <v>190.65903359999999</v>
      </c>
      <c r="G163" s="158">
        <v>181.19831300000001</v>
      </c>
      <c r="H163" s="158">
        <v>177.61979260000001</v>
      </c>
      <c r="I163" s="158">
        <v>176.75250260000001</v>
      </c>
      <c r="J163" s="158">
        <v>189.90648789552557</v>
      </c>
      <c r="K163" s="158">
        <v>200.33123071375007</v>
      </c>
      <c r="L163" s="157">
        <f t="shared" si="32"/>
        <v>178.51250194616296</v>
      </c>
      <c r="M163" s="158">
        <f t="shared" si="32"/>
        <v>175.71773717518863</v>
      </c>
      <c r="N163" s="159">
        <f t="shared" si="32"/>
        <v>172.92297240421522</v>
      </c>
      <c r="O163" s="158"/>
      <c r="P163" s="564">
        <f>INDEX(EquitySolution!$V$13:$BT$173,ROW(159:159),(1+EquitySolution!$CB$12))</f>
        <v>0.89354701089317201</v>
      </c>
      <c r="Q163" s="69">
        <f>INDEX(EquitySolution!$V$13:$BT$173,ROW(159:159),(1+EquitySolution!$CB$12))</f>
        <v>0.89354701089317201</v>
      </c>
      <c r="R163" s="69">
        <f>INDEX(EquitySolution!$V$13:$BT$173,ROW(159:159),(1+EquitySolution!$CB$12)+2)</f>
        <v>0.88388863380789262</v>
      </c>
      <c r="S163" s="69">
        <f>INDEX(EquitySolution!$V$13:$BT$173,ROW(159:159),(1+EquitySolution!$CB$12)+3)</f>
        <v>0.90824203810585524</v>
      </c>
      <c r="T163" s="69">
        <f>INDEX(EquitySolution!$V$13:$BT$173,ROW(159:159),(1+EquitySolution!$CB$12)+4)</f>
        <v>0.8996365000091493</v>
      </c>
      <c r="U163" s="69">
        <f>INDEX(EquitySolution!$V$13:$BT$173,ROW(159:159),(1+EquitySolution!$CB$12)+5)</f>
        <v>0.90458441333647843</v>
      </c>
      <c r="V163" s="2">
        <f>INDEX(EquitySolution!$V$13:$BT$173,ROW(159:159),(1+EquitySolution!$CB$12)+6)</f>
        <v>0.90931904452212953</v>
      </c>
      <c r="W163" s="2">
        <f>INDEX(EquitySolution!$V$13:$BT$173,ROW(159:159),(1+EquitySolution!$CB$12)+6)</f>
        <v>0.90931904452212953</v>
      </c>
      <c r="X163" s="2">
        <f>INDEX(EquitySolution!$V$13:$BT$173,ROW(159:159),(1+EquitySolution!$CB$12)+6)</f>
        <v>0.90931904452212953</v>
      </c>
      <c r="Y163" s="350">
        <f>INDEX(EquitySolution!$V$13:$BT$173,ROW(159:159),(1+EquitySolution!$CB$12)+7)</f>
        <v>0.91110992018590597</v>
      </c>
      <c r="Z163" s="2">
        <f>INDEX(EquitySolution!$V$13:$BT$173,ROW(159:159),(1+EquitySolution!$CB$12)+8)</f>
        <v>0.91154395670961474</v>
      </c>
      <c r="AA163" s="2">
        <f>INDEX(EquitySolution!$V$13:$BT$173,ROW(159:159),(1+EquitySolution!$CB$12)+9)</f>
        <v>0.91810125486503913</v>
      </c>
      <c r="AB163" s="3">
        <f>INDEX(EquitySolution!$V$13:$BT$173,ROW(159:159),(1+EquitySolution!$CB$12)+10)</f>
        <v>0.89974394842638206</v>
      </c>
      <c r="AS163" s="112" t="s">
        <v>158</v>
      </c>
      <c r="AT163" s="600">
        <v>0</v>
      </c>
      <c r="AU163" s="600">
        <f>MAX(-(AdjBaseCC!$BU$1),(IniBaseCC!DW165-AF$9+IniBaseCC!DK165-AdjBaseCC!AF$7))</f>
        <v>9701.2579508100425</v>
      </c>
      <c r="AV163" s="600">
        <f>MAX(-(AdjBaseCC!$BU$1),(IniBaseCC!DX165-AG$9+IniBaseCC!DL165-AdjBaseCC!AG$7))</f>
        <v>10107.228401758197</v>
      </c>
      <c r="AW163" s="600">
        <f>MAX(-(AdjBaseCC!$BU$1),(IniBaseCC!DY165-AH$9+IniBaseCC!DM165-AdjBaseCC!AH$7))</f>
        <v>8016.556994133487</v>
      </c>
      <c r="AX163" s="600">
        <f>MAX(-(AdjBaseCC!$BU$1),(IniBaseCC!DZ165-AI$9+IniBaseCC!DN165-AdjBaseCC!AI$7))</f>
        <v>8291.5134988680693</v>
      </c>
      <c r="AY163" s="600">
        <f>MAX(-(AdjBaseCC!$BU$1),(IniBaseCC!EA165-AJ$9+IniBaseCC!DO165-AdjBaseCC!AJ$7))</f>
        <v>9869.2655795794853</v>
      </c>
      <c r="AZ163" s="600">
        <f>MAX(-(AdjBaseCC!$BU$1),(IniBaseCC!EB165-AK$9+IniBaseCC!DP165-AdjBaseCC!AK$7))</f>
        <v>8457.4881198224994</v>
      </c>
      <c r="BA163" s="601">
        <f>MAX(-(AdjBaseCC!$BU$1),(IniBaseCC!EC165-AL$9+IniBaseCC!DQ165-AdjBaseCC!AL$7))</f>
        <v>12435.930340116724</v>
      </c>
      <c r="BB163" s="600">
        <f>MAX(-(AdjBaseCC!$BU$1),(IniBaseCC!ED165-AM$9+IniBaseCC!DR165-AdjBaseCC!AM$7))</f>
        <v>10186.558826045635</v>
      </c>
      <c r="BC163" s="600">
        <f>MAX(-(AdjBaseCC!$BU$1),(IniBaseCC!EE165-AN$9+IniBaseCC!DS165-AdjBaseCC!AN$7))</f>
        <v>10316.705632359524</v>
      </c>
      <c r="BD163" s="600">
        <f>MAX(-(AdjBaseCC!$BU$1),(IniBaseCC!EF165-AO$9+IniBaseCC!DT165-AdjBaseCC!AO$7))</f>
        <v>10442.216453173665</v>
      </c>
      <c r="BE163" s="601">
        <f>MAX(-(AdjBaseCC!$BU$1),(IniBaseCC!EG165-AP$9+IniBaseCC!DU165-AdjBaseCC!AP$7))</f>
        <v>10563.33466289814</v>
      </c>
      <c r="BF163" s="600">
        <f>MAX((AdjBaseCC!AF$7+AdjBaseCC!AF$9)*IniBaseCC!CJ165-IniBaseCC!AA165,0)</f>
        <v>0</v>
      </c>
      <c r="BG163" s="600">
        <f>MAX((AdjBaseCC!AG$7+AdjBaseCC!AG$9)*IniBaseCC!CK165-IniBaseCC!AB165,0)</f>
        <v>0</v>
      </c>
      <c r="BH163" s="600">
        <f>MAX((AdjBaseCC!AH$7+AdjBaseCC!AH$9)*IniBaseCC!CL165-IniBaseCC!AC165,0)</f>
        <v>0</v>
      </c>
      <c r="BI163" s="600">
        <f>MAX((AdjBaseCC!AI$7+AdjBaseCC!AI$9)*IniBaseCC!CM165-IniBaseCC!AD165,0)</f>
        <v>0</v>
      </c>
      <c r="BJ163" s="600">
        <f>MAX((AdjBaseCC!AJ$7+AdjBaseCC!AJ$9)*IniBaseCC!CN165-IniBaseCC!AE165,0)</f>
        <v>0</v>
      </c>
      <c r="BK163" s="600">
        <f>MAX((AdjBaseCC!AK$7+AdjBaseCC!AK$9)*IniBaseCC!CO165-IniBaseCC!AF165,0)</f>
        <v>0</v>
      </c>
      <c r="BL163" s="600">
        <f>MAX((AdjBaseCC!AL$7+AdjBaseCC!AL$9)*IniBaseCC!CP165-IniBaseCC!AG165,0)</f>
        <v>0</v>
      </c>
      <c r="BM163" s="600">
        <f>MAX((AdjBaseCC!AM$7+AdjBaseCC!AM$9)*IniBaseCC!CQ165-IniBaseCC!AH165,0)</f>
        <v>0</v>
      </c>
      <c r="BN163" s="603">
        <f>MAX((AdjBaseCC!AN$7+AdjBaseCC!AN$9)*IniBaseCC!CR165-IniBaseCC!AI165,0)</f>
        <v>0</v>
      </c>
      <c r="BO163" s="600">
        <f>MAX((AdjBaseCC!AO$7+AdjBaseCC!AO$9)*IniBaseCC!CS165-IniBaseCC!AJ165,0)</f>
        <v>0</v>
      </c>
      <c r="BP163" s="600">
        <f>MAX((AdjBaseCC!AP$7+AdjBaseCC!AP$9)*IniBaseCC!CT165-IniBaseCC!AK165,0)</f>
        <v>0</v>
      </c>
      <c r="BQ163" s="600">
        <f>MAX((AdjBaseCC!AQ$7+AdjBaseCC!AQ$9)*IniBaseCC!CU165-IniBaseCC!AL165,0)</f>
        <v>0</v>
      </c>
      <c r="BR163" s="603">
        <f>IFERROR(BF163/SUM(BF$5:BF$182)*BR$4/IniBaseCC!CK165,0)</f>
        <v>0</v>
      </c>
      <c r="BS163" s="600">
        <f>IFERROR(BG163/SUM(BG$5:BG$182)*BS$4/IniBaseCC!CL165,0)</f>
        <v>0</v>
      </c>
      <c r="BT163" s="600">
        <f>IFERROR(BH163/SUM(BH$5:BH$182)*BT$4/IniBaseCC!CM165,0)</f>
        <v>0</v>
      </c>
      <c r="BU163" s="600">
        <f>IFERROR(BI163/SUM(BI$5:BI$182)*BU$4/IniBaseCC!CN165,0)</f>
        <v>0</v>
      </c>
      <c r="BV163" s="600">
        <f>IFERROR(BJ163/SUM(BJ$5:BJ$182)*BV$4/IniBaseCC!CO165,0)</f>
        <v>0</v>
      </c>
      <c r="BW163" s="600">
        <f>IFERROR(BK163/SUM(BK$5:BK$182)*BW$4/IniBaseCC!CP165,0)</f>
        <v>0</v>
      </c>
      <c r="BX163" s="600">
        <f>IFERROR(BL163/SUM(BL$5:BL$182)*BX$4/IniBaseCC!CQ165,0)</f>
        <v>0</v>
      </c>
      <c r="BY163" s="603">
        <f>IFERROR(BM163/SUM(BM$5:BM$182)*BY$4/IniBaseCC!CR165,0)</f>
        <v>0</v>
      </c>
      <c r="BZ163" s="600">
        <f>IFERROR(BN163/SUM(BN$5:BN$182)*BZ$4/IniBaseCC!CS165,0)</f>
        <v>0</v>
      </c>
      <c r="CA163" s="600">
        <f>IFERROR(BO163/SUM(BO$5:BO$182)*CA$4/IniBaseCC!CT165,0)</f>
        <v>0</v>
      </c>
      <c r="CB163" s="600">
        <f>IFERROR(BP163/SUM(BP$5:BP$182)*CB$4/IniBaseCC!CU165,0)</f>
        <v>0</v>
      </c>
      <c r="CC163" s="603">
        <f>(IniBaseCC!CW165+AT163)*P163</f>
        <v>21393.870853360138</v>
      </c>
      <c r="CD163" s="600">
        <f>((IniBaseCC!CX165+AU163)-(BR163/Q163))*Q163</f>
        <v>30062.400897210067</v>
      </c>
      <c r="CE163" s="600">
        <f>((IniBaseCC!CY165+AV163)-(BS163/R163))*R163</f>
        <v>31059.855323953099</v>
      </c>
      <c r="CF163" s="600">
        <f>((IniBaseCC!CZ165+AW163)-(BT163/S163))*S163</f>
        <v>30119.887463012896</v>
      </c>
      <c r="CG163" s="600">
        <f>((IniBaseCC!DA165+AX163)-(BU163/T163))*T163</f>
        <v>30159.356461931457</v>
      </c>
      <c r="CH163" s="600">
        <f>((IniBaseCC!DB165+AY163)-(BV163/U163))*U163</f>
        <v>32490.309074482302</v>
      </c>
      <c r="CI163" s="600">
        <f>((IniBaseCC!DC165+AZ163)-(BW163/V163))*V163</f>
        <v>31768.739193960027</v>
      </c>
      <c r="CJ163" s="601">
        <f>((IniBaseCC!DD165+BA163)-(BX163/W163))*W163</f>
        <v>35797.590978161243</v>
      </c>
      <c r="CK163" s="600">
        <f>((IniBaseCC!DE165+BB163)-(BY163/Y163))*Y163</f>
        <v>34018.611626676204</v>
      </c>
      <c r="CL163" s="600">
        <f>((IniBaseCC!DF165+BC163)-(BZ163/Z163))*Z163</f>
        <v>34493.770952825966</v>
      </c>
      <c r="CM163" s="600">
        <f>((IniBaseCC!DG165+BD163)-(CA163/AA163))*AA163</f>
        <v>35187.69485526708</v>
      </c>
      <c r="CN163" s="601">
        <f>((IniBaseCC!DH165+BE163)-(CB163/AB163))*AB163</f>
        <v>34905.707535658446</v>
      </c>
      <c r="CO163" s="600">
        <f>CC163*IniBaseCC!CJ165</f>
        <v>1476177.0888818495</v>
      </c>
      <c r="CP163" s="600">
        <f>IniBaseCC!CJ165*CD163</f>
        <v>2074305.6619074945</v>
      </c>
      <c r="CQ163" s="600">
        <f>IniBaseCC!CK165*CE163</f>
        <v>1956770.8854090453</v>
      </c>
      <c r="CR163" s="600">
        <f>IniBaseCC!CL165*CF163</f>
        <v>1927672.7976328253</v>
      </c>
      <c r="CS163" s="600">
        <f>IniBaseCC!CM165*CG163</f>
        <v>1960358.1700255447</v>
      </c>
      <c r="CT163" s="600">
        <f>IniBaseCC!CN165*CH163</f>
        <v>1916928.2353944557</v>
      </c>
      <c r="CU163" s="600">
        <f>IniBaseCC!CO165*CI163</f>
        <v>2001430.5692194817</v>
      </c>
      <c r="CV163" s="601">
        <f>IniBaseCC!CP165*CJ163</f>
        <v>2434236.1865149643</v>
      </c>
      <c r="CW163" s="600">
        <f>IniBaseCC!CQ165*CK163</f>
        <v>2653451.7068807441</v>
      </c>
      <c r="CX163" s="600">
        <f>IniBaseCC!CR165*CL163</f>
        <v>2740203.8122012587</v>
      </c>
      <c r="CY163" s="600">
        <f>IniBaseCC!CS165*CM163</f>
        <v>2846018.8055971889</v>
      </c>
      <c r="CZ163" s="600">
        <f>IniBaseCC!CT165*CN163</f>
        <v>2873494.4555539233</v>
      </c>
      <c r="DA163" s="603">
        <f t="shared" si="33"/>
        <v>21393.870853360138</v>
      </c>
      <c r="DB163" s="600">
        <f t="shared" si="34"/>
        <v>30062.400897210067</v>
      </c>
      <c r="DC163" s="600">
        <f>IF(IniBaseCC!EI165&gt;IniBaseCC!EJ165,MIN((AdjBaseCC!DB163-(AdjBaseCC!$DG$1*(IniBaseCC!EI165-IniBaseCC!EJ165))),AdjBaseCC!CE163),MAX((AdjBaseCC!DB163-(AdjBaseCC!$DG$1*(IniBaseCC!EI165-IniBaseCC!EJ165))),AdjBaseCC!CE163))</f>
        <v>31059.855323953099</v>
      </c>
      <c r="DD163" s="600">
        <f>IF(IniBaseCC!EJ165&gt;IniBaseCC!EK165,MIN((AdjBaseCC!DC163-(AdjBaseCC!$DG$1*(IniBaseCC!EJ165-IniBaseCC!EK165))),AdjBaseCC!CF163),MAX((AdjBaseCC!DC163-(AdjBaseCC!$DG$1*(IniBaseCC!EJ165-IniBaseCC!EK165))),AdjBaseCC!CF163))</f>
        <v>30119.887463012896</v>
      </c>
      <c r="DE163" s="600">
        <f>IF(IniBaseCC!EK165&gt;IniBaseCC!EL165,MIN((AdjBaseCC!DD163-(AdjBaseCC!$DG$1*(IniBaseCC!EK165-IniBaseCC!EL165))),AdjBaseCC!CG163),MAX((AdjBaseCC!DD163-(AdjBaseCC!$DG$1*(IniBaseCC!EK165-IniBaseCC!EL165))),AdjBaseCC!CG163))</f>
        <v>30159.356461931457</v>
      </c>
      <c r="DF163" s="600">
        <f>IF(IniBaseCC!EL165&gt;IniBaseCC!EM165,MIN((AdjBaseCC!DE163-(AdjBaseCC!$DG$1*(IniBaseCC!EL165-IniBaseCC!EM165))),AdjBaseCC!CH163),MAX((AdjBaseCC!DE163-(AdjBaseCC!$DG$1*(IniBaseCC!EL165-IniBaseCC!EM165))),AdjBaseCC!CH163))</f>
        <v>32490.309074482302</v>
      </c>
      <c r="DG163" s="600">
        <f>IF(IniBaseCC!EM165&gt;IniBaseCC!EN165,MIN((AdjBaseCC!DF163-(AdjBaseCC!$DG$1*(IniBaseCC!EM165-IniBaseCC!EN165))),AdjBaseCC!CI163),MAX((AdjBaseCC!DF163-(AdjBaseCC!$DG$1*(IniBaseCC!EM165-IniBaseCC!EN165))),AdjBaseCC!CI163))</f>
        <v>31768.739193960027</v>
      </c>
      <c r="DH163" s="600">
        <f>IF(IniBaseCC!EN165&gt;IniBaseCC!EO165,MIN((AdjBaseCC!DG163-(AdjBaseCC!$DG$1*(IniBaseCC!EN165-IniBaseCC!EO165))),AdjBaseCC!CJ163),MAX((AdjBaseCC!DG163-(AdjBaseCC!$DG$1*(IniBaseCC!EN165-IniBaseCC!EO165))),AdjBaseCC!CJ163))</f>
        <v>35797.590978161243</v>
      </c>
      <c r="DI163" s="603">
        <f>IF(IniBaseCC!EO165&gt;IniBaseCC!EP165,MIN((AdjBaseCC!DH163-(AdjBaseCC!$DG$1*(IniBaseCC!EO165-IniBaseCC!EP165))),AdjBaseCC!CK163),MAX((AdjBaseCC!DH163-(AdjBaseCC!$DG$1*(IniBaseCC!EO165-IniBaseCC!EP165))),AdjBaseCC!CK163))</f>
        <v>34018.611626676204</v>
      </c>
      <c r="DJ163" s="600">
        <f>IF(IniBaseCC!EP165&gt;IniBaseCC!EQ165,MIN((AdjBaseCC!DI163-(AdjBaseCC!$DG$1*(IniBaseCC!EP165-IniBaseCC!EQ165))),AdjBaseCC!CL163),MAX((AdjBaseCC!DI163-(AdjBaseCC!$DG$1*(IniBaseCC!EP165-IniBaseCC!EQ165))),AdjBaseCC!CL163))</f>
        <v>34493.770952825966</v>
      </c>
      <c r="DK163" s="600">
        <f>IF(IniBaseCC!EQ165&gt;IniBaseCC!ER165,MIN((AdjBaseCC!DJ163-(AdjBaseCC!$DG$1*(IniBaseCC!EQ165-IniBaseCC!ER165))),AdjBaseCC!CM163),MAX((AdjBaseCC!DJ163-(AdjBaseCC!$DG$1*(IniBaseCC!EQ165-IniBaseCC!ER165))),AdjBaseCC!CM163))</f>
        <v>35187.69485526708</v>
      </c>
      <c r="DL163" s="600">
        <f>IF(IniBaseCC!ER165&gt;IniBaseCC!ES165,MIN((AdjBaseCC!DK163-(AdjBaseCC!$DG$1*(IniBaseCC!ER165-IniBaseCC!ES165))),AdjBaseCC!CN163),MAX((AdjBaseCC!DK163-(AdjBaseCC!$DG$1*(IniBaseCC!ER165-IniBaseCC!ES165))),AdjBaseCC!CN163))</f>
        <v>35219.795834409437</v>
      </c>
      <c r="DM163" s="603">
        <f>DA163*IniBaseCC!CJ165</f>
        <v>1476177.0888818495</v>
      </c>
      <c r="DN163" s="600">
        <f>DB163*IniBaseCC!CJ165</f>
        <v>2074305.6619074945</v>
      </c>
      <c r="DO163" s="600">
        <f>DC163*IniBaseCC!CK165</f>
        <v>1956770.8854090453</v>
      </c>
      <c r="DP163" s="600">
        <f>DD163*IniBaseCC!CL165</f>
        <v>1927672.7976328253</v>
      </c>
      <c r="DQ163" s="600">
        <f>DE163*IniBaseCC!CM165</f>
        <v>1960358.1700255447</v>
      </c>
      <c r="DR163" s="600">
        <f>DF163*IniBaseCC!CN165</f>
        <v>1916928.2353944557</v>
      </c>
      <c r="DS163" s="600">
        <f>DG163*IniBaseCC!CO165</f>
        <v>2001430.5692194817</v>
      </c>
      <c r="DT163" s="600">
        <f>DH163*IniBaseCC!CP165</f>
        <v>2434236.1865149643</v>
      </c>
      <c r="DU163" s="603">
        <f>DI163*IniBaseCC!CQ165</f>
        <v>2653451.7068807441</v>
      </c>
      <c r="DV163" s="600">
        <f>DJ163*IniBaseCC!CR165</f>
        <v>2740203.8122012587</v>
      </c>
      <c r="DW163" s="600">
        <f>DK163*IniBaseCC!CS165</f>
        <v>2846018.8055971889</v>
      </c>
      <c r="DX163" s="601">
        <f>DL163*IniBaseCC!CT165</f>
        <v>2899350.7137057842</v>
      </c>
      <c r="DZ163" s="112" t="s">
        <v>158</v>
      </c>
      <c r="EA163" s="89">
        <f t="shared" si="35"/>
        <v>0.88906818996739945</v>
      </c>
      <c r="EB163" s="7">
        <f>IFERROR(AdjBaseCC!CO163/IniBaseCC!AA165,"")</f>
        <v>0.62122625657263519</v>
      </c>
      <c r="EC163" s="7">
        <f>IFERROR(AdjBaseCC!CP163/IniBaseCC!AB165,"")</f>
        <v>0.91582562578781612</v>
      </c>
      <c r="ED163" s="7">
        <f>IFERROR(AdjBaseCC!CQ163/IniBaseCC!AC165,"")</f>
        <v>0.90019288806170672</v>
      </c>
      <c r="EE163" s="7">
        <f>IFERROR(AdjBaseCC!CR163/IniBaseCC!AD165,"")</f>
        <v>0.86563954705752733</v>
      </c>
      <c r="EF163" s="7">
        <f>IFERROR(AdjBaseCC!CS163/IniBaseCC!AE165,"")</f>
        <v>0.90753373234014112</v>
      </c>
      <c r="EG163" s="7">
        <f>IFERROR(AdjBaseCC!CT163/IniBaseCC!AF165,"")</f>
        <v>0.8561491565898065</v>
      </c>
      <c r="EH163" s="10">
        <f t="shared" si="36"/>
        <v>0.84738338471953012</v>
      </c>
      <c r="EI163" s="7">
        <f>IFERROR(CU163/IniBaseCC!AG165,"")</f>
        <v>0.73760740427244165</v>
      </c>
      <c r="EJ163" s="7">
        <f>IFERROR(CW163/IniBaseCC!AI165,"")</f>
        <v>0.87300602479019818</v>
      </c>
      <c r="EK163" s="7">
        <f>IFERROR(CX163/IniBaseCC!AJ165,"")</f>
        <v>0.87534360335948236</v>
      </c>
      <c r="EL163" s="7">
        <f>IFERROR(CY163/IniBaseCC!AK165,"")</f>
        <v>0.88346666996057932</v>
      </c>
      <c r="EM163" s="19">
        <f>IFERROR(CZ163/IniBaseCC!AL165,"")</f>
        <v>0.86749322121494887</v>
      </c>
      <c r="EO163" s="107"/>
      <c r="EP163" s="107"/>
      <c r="EQ163" s="107"/>
      <c r="ER163" s="107"/>
      <c r="ES163" s="107"/>
    </row>
    <row r="164" spans="1:149" x14ac:dyDescent="0.25">
      <c r="A164" s="107" t="s">
        <v>502</v>
      </c>
      <c r="B164" s="112" t="s">
        <v>159</v>
      </c>
      <c r="C164" s="157">
        <v>252.9896086</v>
      </c>
      <c r="D164" s="158">
        <v>209.8089544</v>
      </c>
      <c r="E164" s="158">
        <v>211.92652820000001</v>
      </c>
      <c r="F164" s="158">
        <v>192.2936832</v>
      </c>
      <c r="G164" s="158">
        <v>208.8449253</v>
      </c>
      <c r="H164" s="158">
        <v>207.27775339999999</v>
      </c>
      <c r="I164" s="158">
        <v>209.5080059</v>
      </c>
      <c r="J164" s="158">
        <v>210.79962088787397</v>
      </c>
      <c r="K164" s="158">
        <v>206.3560962753611</v>
      </c>
      <c r="L164" s="157">
        <f t="shared" si="32"/>
        <v>197.74932310967051</v>
      </c>
      <c r="M164" s="158">
        <f t="shared" si="32"/>
        <v>194.85907270575444</v>
      </c>
      <c r="N164" s="159">
        <f t="shared" si="32"/>
        <v>191.96882230183928</v>
      </c>
      <c r="O164" s="158"/>
      <c r="P164" s="564">
        <f>INDEX(EquitySolution!$V$13:$BT$173,ROW(160:160),(1+EquitySolution!$CB$12))</f>
        <v>0.86666840982203186</v>
      </c>
      <c r="Q164" s="69">
        <f>INDEX(EquitySolution!$V$13:$BT$173,ROW(160:160),(1+EquitySolution!$CB$12))</f>
        <v>0.86666840982203186</v>
      </c>
      <c r="R164" s="69">
        <f>INDEX(EquitySolution!$V$13:$BT$173,ROW(160:160),(1+EquitySolution!$CB$12)+2)</f>
        <v>0.87339098773055091</v>
      </c>
      <c r="S164" s="69">
        <f>INDEX(EquitySolution!$V$13:$BT$173,ROW(160:160),(1+EquitySolution!$CB$12)+3)</f>
        <v>0.89500080802184423</v>
      </c>
      <c r="T164" s="69">
        <f>INDEX(EquitySolution!$V$13:$BT$173,ROW(160:160),(1+EquitySolution!$CB$12)+4)</f>
        <v>0.89394106517821792</v>
      </c>
      <c r="U164" s="69">
        <f>INDEX(EquitySolution!$V$13:$BT$173,ROW(160:160),(1+EquitySolution!$CB$12)+5)</f>
        <v>0.90376635060098531</v>
      </c>
      <c r="V164" s="2">
        <f>INDEX(EquitySolution!$V$13:$BT$173,ROW(160:160),(1+EquitySolution!$CB$12)+6)</f>
        <v>0.8954832577668177</v>
      </c>
      <c r="W164" s="2">
        <f>INDEX(EquitySolution!$V$13:$BT$173,ROW(160:160),(1+EquitySolution!$CB$12)+6)</f>
        <v>0.8954832577668177</v>
      </c>
      <c r="X164" s="2">
        <f>INDEX(EquitySolution!$V$13:$BT$173,ROW(160:160),(1+EquitySolution!$CB$12)+6)</f>
        <v>0.8954832577668177</v>
      </c>
      <c r="Y164" s="350">
        <f>INDEX(EquitySolution!$V$13:$BT$173,ROW(160:160),(1+EquitySolution!$CB$12)+7)</f>
        <v>0.89626755119062052</v>
      </c>
      <c r="Z164" s="2">
        <f>INDEX(EquitySolution!$V$13:$BT$173,ROW(160:160),(1+EquitySolution!$CB$12)+8)</f>
        <v>0.89515141813006105</v>
      </c>
      <c r="AA164" s="2">
        <f>INDEX(EquitySolution!$V$13:$BT$173,ROW(160:160),(1+EquitySolution!$CB$12)+9)</f>
        <v>0.90319405839196942</v>
      </c>
      <c r="AB164" s="3">
        <f>INDEX(EquitySolution!$V$13:$BT$173,ROW(160:160),(1+EquitySolution!$CB$12)+10)</f>
        <v>0.89672879581978682</v>
      </c>
      <c r="AS164" s="112" t="s">
        <v>159</v>
      </c>
      <c r="AT164" s="600">
        <v>0</v>
      </c>
      <c r="AU164" s="600">
        <f>MAX(-(AdjBaseCC!$BU$1),(IniBaseCC!DW166-AF$9+IniBaseCC!DK166-AdjBaseCC!AF$7))</f>
        <v>-4000</v>
      </c>
      <c r="AV164" s="600">
        <f>MAX(-(AdjBaseCC!$BU$1),(IniBaseCC!DX166-AG$9+IniBaseCC!DL166-AdjBaseCC!AG$7))</f>
        <v>-4000</v>
      </c>
      <c r="AW164" s="600">
        <f>MAX(-(AdjBaseCC!$BU$1),(IniBaseCC!DY166-AH$9+IniBaseCC!DM166-AdjBaseCC!AH$7))</f>
        <v>-4000</v>
      </c>
      <c r="AX164" s="600">
        <f>MAX(-(AdjBaseCC!$BU$1),(IniBaseCC!DZ166-AI$9+IniBaseCC!DN166-AdjBaseCC!AI$7))</f>
        <v>-4000</v>
      </c>
      <c r="AY164" s="600">
        <f>MAX(-(AdjBaseCC!$BU$1),(IniBaseCC!EA166-AJ$9+IniBaseCC!DO166-AdjBaseCC!AJ$7))</f>
        <v>-4000</v>
      </c>
      <c r="AZ164" s="600">
        <f>MAX(-(AdjBaseCC!$BU$1),(IniBaseCC!EB166-AK$9+IniBaseCC!DP166-AdjBaseCC!AK$7))</f>
        <v>-4000</v>
      </c>
      <c r="BA164" s="601">
        <f>MAX(-(AdjBaseCC!$BU$1),(IniBaseCC!EC166-AL$9+IniBaseCC!DQ166-AdjBaseCC!AL$7))</f>
        <v>-4000</v>
      </c>
      <c r="BB164" s="600">
        <f>MAX(-(AdjBaseCC!$BU$1),(IniBaseCC!ED166-AM$9+IniBaseCC!DR166-AdjBaseCC!AM$7))</f>
        <v>-4000</v>
      </c>
      <c r="BC164" s="600">
        <f>MAX(-(AdjBaseCC!$BU$1),(IniBaseCC!EE166-AN$9+IniBaseCC!DS166-AdjBaseCC!AN$7))</f>
        <v>-4000</v>
      </c>
      <c r="BD164" s="600">
        <f>MAX(-(AdjBaseCC!$BU$1),(IniBaseCC!EF166-AO$9+IniBaseCC!DT166-AdjBaseCC!AO$7))</f>
        <v>-4000</v>
      </c>
      <c r="BE164" s="601">
        <f>MAX(-(AdjBaseCC!$BU$1),(IniBaseCC!EG166-AP$9+IniBaseCC!DU166-AdjBaseCC!AP$7))</f>
        <v>-4000</v>
      </c>
      <c r="BF164" s="600">
        <f>MAX((AdjBaseCC!AF$7+AdjBaseCC!AF$9)*IniBaseCC!CJ166-IniBaseCC!AA166,0)</f>
        <v>0</v>
      </c>
      <c r="BG164" s="600">
        <f>MAX((AdjBaseCC!AG$7+AdjBaseCC!AG$9)*IniBaseCC!CK166-IniBaseCC!AB166,0)</f>
        <v>0</v>
      </c>
      <c r="BH164" s="600">
        <f>MAX((AdjBaseCC!AH$7+AdjBaseCC!AH$9)*IniBaseCC!CL166-IniBaseCC!AC166,0)</f>
        <v>0</v>
      </c>
      <c r="BI164" s="600">
        <f>MAX((AdjBaseCC!AI$7+AdjBaseCC!AI$9)*IniBaseCC!CM166-IniBaseCC!AD166,0)</f>
        <v>0</v>
      </c>
      <c r="BJ164" s="600">
        <f>MAX((AdjBaseCC!AJ$7+AdjBaseCC!AJ$9)*IniBaseCC!CN166-IniBaseCC!AE166,0)</f>
        <v>0</v>
      </c>
      <c r="BK164" s="600">
        <f>MAX((AdjBaseCC!AK$7+AdjBaseCC!AK$9)*IniBaseCC!CO166-IniBaseCC!AF166,0)</f>
        <v>0</v>
      </c>
      <c r="BL164" s="600">
        <f>MAX((AdjBaseCC!AL$7+AdjBaseCC!AL$9)*IniBaseCC!CP166-IniBaseCC!AG166,0)</f>
        <v>0</v>
      </c>
      <c r="BM164" s="600">
        <f>MAX((AdjBaseCC!AM$7+AdjBaseCC!AM$9)*IniBaseCC!CQ166-IniBaseCC!AH166,0)</f>
        <v>0</v>
      </c>
      <c r="BN164" s="603">
        <f>MAX((AdjBaseCC!AN$7+AdjBaseCC!AN$9)*IniBaseCC!CR166-IniBaseCC!AI166,0)</f>
        <v>0</v>
      </c>
      <c r="BO164" s="600">
        <f>MAX((AdjBaseCC!AO$7+AdjBaseCC!AO$9)*IniBaseCC!CS166-IniBaseCC!AJ166,0)</f>
        <v>0</v>
      </c>
      <c r="BP164" s="600">
        <f>MAX((AdjBaseCC!AP$7+AdjBaseCC!AP$9)*IniBaseCC!CT166-IniBaseCC!AK166,0)</f>
        <v>0</v>
      </c>
      <c r="BQ164" s="600">
        <f>MAX((AdjBaseCC!AQ$7+AdjBaseCC!AQ$9)*IniBaseCC!CU166-IniBaseCC!AL166,0)</f>
        <v>0</v>
      </c>
      <c r="BR164" s="603">
        <f>IFERROR(BF164/SUM(BF$5:BF$182)*BR$4/IniBaseCC!CK166,0)</f>
        <v>0</v>
      </c>
      <c r="BS164" s="600">
        <f>IFERROR(BG164/SUM(BG$5:BG$182)*BS$4/IniBaseCC!CL166,0)</f>
        <v>0</v>
      </c>
      <c r="BT164" s="600">
        <f>IFERROR(BH164/SUM(BH$5:BH$182)*BT$4/IniBaseCC!CM166,0)</f>
        <v>0</v>
      </c>
      <c r="BU164" s="600">
        <f>IFERROR(BI164/SUM(BI$5:BI$182)*BU$4/IniBaseCC!CN166,0)</f>
        <v>0</v>
      </c>
      <c r="BV164" s="600">
        <f>IFERROR(BJ164/SUM(BJ$5:BJ$182)*BV$4/IniBaseCC!CO166,0)</f>
        <v>0</v>
      </c>
      <c r="BW164" s="600">
        <f>IFERROR(BK164/SUM(BK$5:BK$182)*BW$4/IniBaseCC!CP166,0)</f>
        <v>0</v>
      </c>
      <c r="BX164" s="600">
        <f>IFERROR(BL164/SUM(BL$5:BL$182)*BX$4/IniBaseCC!CQ166,0)</f>
        <v>0</v>
      </c>
      <c r="BY164" s="603">
        <f>IFERROR(BM164/SUM(BM$5:BM$182)*BY$4/IniBaseCC!CR166,0)</f>
        <v>0</v>
      </c>
      <c r="BZ164" s="600">
        <f>IFERROR(BN164/SUM(BN$5:BN$182)*BZ$4/IniBaseCC!CS166,0)</f>
        <v>0</v>
      </c>
      <c r="CA164" s="600">
        <f>IFERROR(BO164/SUM(BO$5:BO$182)*CA$4/IniBaseCC!CT166,0)</f>
        <v>0</v>
      </c>
      <c r="CB164" s="600">
        <f>IFERROR(BP164/SUM(BP$5:BP$182)*CB$4/IniBaseCC!CU166,0)</f>
        <v>0</v>
      </c>
      <c r="CC164" s="603">
        <f>(IniBaseCC!CW166+AT164)*P164</f>
        <v>20750.326291043082</v>
      </c>
      <c r="CD164" s="600">
        <f>((IniBaseCC!CX166+AU164)-(BR164/Q164))*Q164</f>
        <v>17283.652651754957</v>
      </c>
      <c r="CE164" s="600">
        <f>((IniBaseCC!CY166+AV164)-(BS164/R164))*R164</f>
        <v>18369.841789136903</v>
      </c>
      <c r="CF164" s="600">
        <f>((IniBaseCC!CZ166+AW164)-(BT164/S164))*S164</f>
        <v>18925.942418735514</v>
      </c>
      <c r="CG164" s="600">
        <f>((IniBaseCC!DA166+AX164)-(BU164/T164))*T164</f>
        <v>18980.534399258326</v>
      </c>
      <c r="CH164" s="600">
        <f>((IniBaseCC!DB166+AY164)-(BV164/U164))*U164</f>
        <v>19926.350859682323</v>
      </c>
      <c r="CI164" s="600">
        <f>((IniBaseCC!DC166+AZ164)-(BW164/V164))*V164</f>
        <v>20129.888401160872</v>
      </c>
      <c r="CJ164" s="601">
        <f>((IniBaseCC!DD166+BA164)-(BX164/W164))*W164</f>
        <v>20534.810600994773</v>
      </c>
      <c r="CK164" s="600">
        <f>((IniBaseCC!DE166+BB164)-(BY164/Y164))*Y164</f>
        <v>20749.481602701489</v>
      </c>
      <c r="CL164" s="600">
        <f>((IniBaseCC!DF166+BC164)-(BZ164/Z164))*Z164</f>
        <v>21057.840901718053</v>
      </c>
      <c r="CM164" s="600">
        <f>((IniBaseCC!DG166+BD164)-(CA164/AA164))*AA164</f>
        <v>21572.228684709917</v>
      </c>
      <c r="CN164" s="601">
        <f>((IniBaseCC!DH166+BE164)-(CB164/AB164))*AB164</f>
        <v>21729.372662206843</v>
      </c>
      <c r="CO164" s="600">
        <f>CC164*IniBaseCC!CJ166</f>
        <v>0</v>
      </c>
      <c r="CP164" s="600">
        <f>IniBaseCC!CJ166*CD164</f>
        <v>0</v>
      </c>
      <c r="CQ164" s="600">
        <f>IniBaseCC!CK166*CE164</f>
        <v>0</v>
      </c>
      <c r="CR164" s="600">
        <f>IniBaseCC!CL166*CF164</f>
        <v>0</v>
      </c>
      <c r="CS164" s="600">
        <f>IniBaseCC!CM166*CG164</f>
        <v>0</v>
      </c>
      <c r="CT164" s="600">
        <f>IniBaseCC!CN166*CH164</f>
        <v>0</v>
      </c>
      <c r="CU164" s="600">
        <f>IniBaseCC!CO166*CI164</f>
        <v>0</v>
      </c>
      <c r="CV164" s="601">
        <f>IniBaseCC!CP166*CJ164</f>
        <v>0</v>
      </c>
      <c r="CW164" s="600">
        <f>IniBaseCC!CQ166*CK164</f>
        <v>0</v>
      </c>
      <c r="CX164" s="600">
        <f>IniBaseCC!CR166*CL164</f>
        <v>0</v>
      </c>
      <c r="CY164" s="600">
        <f>IniBaseCC!CS166*CM164</f>
        <v>0</v>
      </c>
      <c r="CZ164" s="600">
        <f>IniBaseCC!CT166*CN164</f>
        <v>0</v>
      </c>
      <c r="DA164" s="603">
        <f t="shared" si="33"/>
        <v>20750.326291043082</v>
      </c>
      <c r="DB164" s="600">
        <f t="shared" si="34"/>
        <v>17283.652651754957</v>
      </c>
      <c r="DC164" s="600">
        <f>IF(IniBaseCC!EI166&gt;IniBaseCC!EJ166,MIN((AdjBaseCC!DB164-(AdjBaseCC!$DG$1*(IniBaseCC!EI166-IniBaseCC!EJ166))),AdjBaseCC!CE164),MAX((AdjBaseCC!DB164-(AdjBaseCC!$DG$1*(IniBaseCC!EI166-IniBaseCC!EJ166))),AdjBaseCC!CE164))</f>
        <v>18369.841789136903</v>
      </c>
      <c r="DD164" s="600">
        <f>IF(IniBaseCC!EJ166&gt;IniBaseCC!EK166,MIN((AdjBaseCC!DC164-(AdjBaseCC!$DG$1*(IniBaseCC!EJ166-IniBaseCC!EK166))),AdjBaseCC!CF164),MAX((AdjBaseCC!DC164-(AdjBaseCC!$DG$1*(IniBaseCC!EJ166-IniBaseCC!EK166))),AdjBaseCC!CF164))</f>
        <v>18925.942418735514</v>
      </c>
      <c r="DE164" s="600">
        <f>IF(IniBaseCC!EK166&gt;IniBaseCC!EL166,MIN((AdjBaseCC!DD164-(AdjBaseCC!$DG$1*(IniBaseCC!EK166-IniBaseCC!EL166))),AdjBaseCC!CG164),MAX((AdjBaseCC!DD164-(AdjBaseCC!$DG$1*(IniBaseCC!EK166-IniBaseCC!EL166))),AdjBaseCC!CG164))</f>
        <v>18980.534399258326</v>
      </c>
      <c r="DF164" s="600">
        <f>IF(IniBaseCC!EL166&gt;IniBaseCC!EM166,MIN((AdjBaseCC!DE164-(AdjBaseCC!$DG$1*(IniBaseCC!EL166-IniBaseCC!EM166))),AdjBaseCC!CH164),MAX((AdjBaseCC!DE164-(AdjBaseCC!$DG$1*(IniBaseCC!EL166-IniBaseCC!EM166))),AdjBaseCC!CH164))</f>
        <v>19926.350859682323</v>
      </c>
      <c r="DG164" s="600">
        <f>IF(IniBaseCC!EM166&gt;IniBaseCC!EN166,MIN((AdjBaseCC!DF164-(AdjBaseCC!$DG$1*(IniBaseCC!EM166-IniBaseCC!EN166))),AdjBaseCC!CI164),MAX((AdjBaseCC!DF164-(AdjBaseCC!$DG$1*(IniBaseCC!EM166-IniBaseCC!EN166))),AdjBaseCC!CI164))</f>
        <v>20129.888401160872</v>
      </c>
      <c r="DH164" s="600">
        <f>IF(IniBaseCC!EN166&gt;IniBaseCC!EO166,MIN((AdjBaseCC!DG164-(AdjBaseCC!$DG$1*(IniBaseCC!EN166-IniBaseCC!EO166))),AdjBaseCC!CJ164),MAX((AdjBaseCC!DG164-(AdjBaseCC!$DG$1*(IniBaseCC!EN166-IniBaseCC!EO166))),AdjBaseCC!CJ164))</f>
        <v>20534.810600994773</v>
      </c>
      <c r="DI164" s="603">
        <f>IF(IniBaseCC!EO166&gt;IniBaseCC!EP166,MIN((AdjBaseCC!DH164-(AdjBaseCC!$DG$1*(IniBaseCC!EO166-IniBaseCC!EP166))),AdjBaseCC!CK164),MAX((AdjBaseCC!DH164-(AdjBaseCC!$DG$1*(IniBaseCC!EO166-IniBaseCC!EP166))),AdjBaseCC!CK164))</f>
        <v>20749.481602701489</v>
      </c>
      <c r="DJ164" s="600">
        <f>IF(IniBaseCC!EP166&gt;IniBaseCC!EQ166,MIN((AdjBaseCC!DI164-(AdjBaseCC!$DG$1*(IniBaseCC!EP166-IniBaseCC!EQ166))),AdjBaseCC!CL164),MAX((AdjBaseCC!DI164-(AdjBaseCC!$DG$1*(IniBaseCC!EP166-IniBaseCC!EQ166))),AdjBaseCC!CL164))</f>
        <v>21057.840901718053</v>
      </c>
      <c r="DK164" s="600">
        <f>IF(IniBaseCC!EQ166&gt;IniBaseCC!ER166,MIN((AdjBaseCC!DJ164-(AdjBaseCC!$DG$1*(IniBaseCC!EQ166-IniBaseCC!ER166))),AdjBaseCC!CM164),MAX((AdjBaseCC!DJ164-(AdjBaseCC!$DG$1*(IniBaseCC!EQ166-IniBaseCC!ER166))),AdjBaseCC!CM164))</f>
        <v>21572.228684709917</v>
      </c>
      <c r="DL164" s="600">
        <f>IF(IniBaseCC!ER166&gt;IniBaseCC!ES166,MIN((AdjBaseCC!DK164-(AdjBaseCC!$DG$1*(IniBaseCC!ER166-IniBaseCC!ES166))),AdjBaseCC!CN164),MAX((AdjBaseCC!DK164-(AdjBaseCC!$DG$1*(IniBaseCC!ER166-IniBaseCC!ES166))),AdjBaseCC!CN164))</f>
        <v>21729.372662206843</v>
      </c>
      <c r="DM164" s="603">
        <f>DA164*IniBaseCC!CJ166</f>
        <v>0</v>
      </c>
      <c r="DN164" s="600">
        <f>DB164*IniBaseCC!CJ166</f>
        <v>0</v>
      </c>
      <c r="DO164" s="600">
        <f>DC164*IniBaseCC!CK166</f>
        <v>0</v>
      </c>
      <c r="DP164" s="600">
        <f>DD164*IniBaseCC!CL166</f>
        <v>0</v>
      </c>
      <c r="DQ164" s="600">
        <f>DE164*IniBaseCC!CM166</f>
        <v>0</v>
      </c>
      <c r="DR164" s="600">
        <f>DF164*IniBaseCC!CN166</f>
        <v>0</v>
      </c>
      <c r="DS164" s="600">
        <f>DG164*IniBaseCC!CO166</f>
        <v>0</v>
      </c>
      <c r="DT164" s="600">
        <f>DH164*IniBaseCC!CP166</f>
        <v>0</v>
      </c>
      <c r="DU164" s="603">
        <f>DI164*IniBaseCC!CQ166</f>
        <v>0</v>
      </c>
      <c r="DV164" s="600">
        <f>DJ164*IniBaseCC!CR166</f>
        <v>0</v>
      </c>
      <c r="DW164" s="600">
        <f>DK164*IniBaseCC!CS166</f>
        <v>0</v>
      </c>
      <c r="DX164" s="601">
        <f>DL164*IniBaseCC!CT166</f>
        <v>0</v>
      </c>
      <c r="DZ164" s="112" t="s">
        <v>159</v>
      </c>
      <c r="EA164" s="89" t="str">
        <f t="shared" ref="EA164:EA182" si="37">IFERROR(AVERAGE(EC164:EG164),"")</f>
        <v/>
      </c>
      <c r="EB164" s="7" t="str">
        <f>IFERROR(AdjBaseCC!CO164/IniBaseCC!AA166,"")</f>
        <v/>
      </c>
      <c r="EC164" s="7" t="str">
        <f>IFERROR(AdjBaseCC!CP164/IniBaseCC!AB166,"")</f>
        <v/>
      </c>
      <c r="ED164" s="7" t="str">
        <f>IFERROR(AdjBaseCC!CQ164/IniBaseCC!AC166,"")</f>
        <v/>
      </c>
      <c r="EE164" s="7" t="str">
        <f>IFERROR(AdjBaseCC!CR164/IniBaseCC!AD166,"")</f>
        <v/>
      </c>
      <c r="EF164" s="7" t="str">
        <f>IFERROR(AdjBaseCC!CS164/IniBaseCC!AE166,"")</f>
        <v/>
      </c>
      <c r="EG164" s="7" t="str">
        <f>IFERROR(AdjBaseCC!CT164/IniBaseCC!AF166,"")</f>
        <v/>
      </c>
      <c r="EH164" s="10" t="str">
        <f t="shared" ref="EH164:EH182" si="38">IFERROR(AVERAGE(EI164:EM164),"")</f>
        <v/>
      </c>
      <c r="EI164" s="7" t="str">
        <f>IFERROR(CU164/IniBaseCC!AG166,"")</f>
        <v/>
      </c>
      <c r="EJ164" s="7" t="str">
        <f>IFERROR(CW164/IniBaseCC!AI166,"")</f>
        <v/>
      </c>
      <c r="EK164" s="7" t="str">
        <f>IFERROR(CX164/IniBaseCC!AJ166,"")</f>
        <v/>
      </c>
      <c r="EL164" s="7" t="str">
        <f>IFERROR(CY164/IniBaseCC!AK166,"")</f>
        <v/>
      </c>
      <c r="EM164" s="19" t="str">
        <f>IFERROR(CZ164/IniBaseCC!AL166,"")</f>
        <v/>
      </c>
      <c r="EO164" s="107"/>
      <c r="EP164" s="107"/>
      <c r="EQ164" s="107"/>
      <c r="ER164" s="107"/>
      <c r="ES164" s="107"/>
    </row>
    <row r="165" spans="1:149" x14ac:dyDescent="0.25">
      <c r="A165" s="107">
        <v>169</v>
      </c>
      <c r="B165" s="112" t="s">
        <v>160</v>
      </c>
      <c r="C165" s="157">
        <v>250.22564600000001</v>
      </c>
      <c r="D165" s="158">
        <v>230.11503519999999</v>
      </c>
      <c r="E165" s="158">
        <v>235.369472</v>
      </c>
      <c r="F165" s="158">
        <v>218.23785699999999</v>
      </c>
      <c r="G165" s="158">
        <v>219.78110889999999</v>
      </c>
      <c r="H165" s="158">
        <v>211.211354</v>
      </c>
      <c r="I165" s="158">
        <v>214.81842990000001</v>
      </c>
      <c r="J165" s="158">
        <v>219.7269293629617</v>
      </c>
      <c r="K165" s="158">
        <v>228.13730101435107</v>
      </c>
      <c r="L165" s="157">
        <f t="shared" si="32"/>
        <v>211.32093554300354</v>
      </c>
      <c r="M165" s="158">
        <f t="shared" si="32"/>
        <v>208.52683079877443</v>
      </c>
      <c r="N165" s="159">
        <f t="shared" si="32"/>
        <v>205.73272605454622</v>
      </c>
      <c r="O165" s="158"/>
      <c r="P165" s="564">
        <f>INDEX(EquitySolution!$V$13:$BT$173,ROW(161:161),(1+EquitySolution!$CB$12))</f>
        <v>0.86130264827857173</v>
      </c>
      <c r="Q165" s="69">
        <f>INDEX(EquitySolution!$V$13:$BT$173,ROW(161:161),(1+EquitySolution!$CB$12))</f>
        <v>0.86130264827857173</v>
      </c>
      <c r="R165" s="69">
        <f>INDEX(EquitySolution!$V$13:$BT$173,ROW(161:161),(1+EquitySolution!$CB$12)+2)</f>
        <v>0.87477421677569711</v>
      </c>
      <c r="S165" s="69">
        <f>INDEX(EquitySolution!$V$13:$BT$173,ROW(161:161),(1+EquitySolution!$CB$12)+3)</f>
        <v>0.88483860077792342</v>
      </c>
      <c r="T165" s="69">
        <f>INDEX(EquitySolution!$V$13:$BT$173,ROW(161:161),(1+EquitySolution!$CB$12)+4)</f>
        <v>0.88220901034944033</v>
      </c>
      <c r="U165" s="69">
        <f>INDEX(EquitySolution!$V$13:$BT$173,ROW(161:161),(1+EquitySolution!$CB$12)+5)</f>
        <v>0.89078255163334297</v>
      </c>
      <c r="V165" s="2">
        <f>INDEX(EquitySolution!$V$13:$BT$173,ROW(161:161),(1+EquitySolution!$CB$12)+6)</f>
        <v>0.890010229007828</v>
      </c>
      <c r="W165" s="2">
        <f>INDEX(EquitySolution!$V$13:$BT$173,ROW(161:161),(1+EquitySolution!$CB$12)+6)</f>
        <v>0.890010229007828</v>
      </c>
      <c r="X165" s="2">
        <f>INDEX(EquitySolution!$V$13:$BT$173,ROW(161:161),(1+EquitySolution!$CB$12)+6)</f>
        <v>0.890010229007828</v>
      </c>
      <c r="Y165" s="350">
        <f>INDEX(EquitySolution!$V$13:$BT$173,ROW(161:161),(1+EquitySolution!$CB$12)+7)</f>
        <v>0.8942989751317677</v>
      </c>
      <c r="Z165" s="2">
        <f>INDEX(EquitySolution!$V$13:$BT$173,ROW(161:161),(1+EquitySolution!$CB$12)+8)</f>
        <v>0.89249380882708362</v>
      </c>
      <c r="AA165" s="2">
        <f>INDEX(EquitySolution!$V$13:$BT$173,ROW(161:161),(1+EquitySolution!$CB$12)+9)</f>
        <v>0.89846973371761696</v>
      </c>
      <c r="AB165" s="3">
        <f>INDEX(EquitySolution!$V$13:$BT$173,ROW(161:161),(1+EquitySolution!$CB$12)+10)</f>
        <v>0.88582836068609594</v>
      </c>
      <c r="AS165" s="112" t="s">
        <v>160</v>
      </c>
      <c r="AT165" s="600">
        <v>0</v>
      </c>
      <c r="AU165" s="600">
        <f>MAX(-(AdjBaseCC!$BU$1),(IniBaseCC!DW167-AF$9+IniBaseCC!DK167-AdjBaseCC!AF$7))</f>
        <v>1715.6175160274333</v>
      </c>
      <c r="AV165" s="600">
        <f>MAX(-(AdjBaseCC!$BU$1),(IniBaseCC!DX167-AG$9+IniBaseCC!DL167-AdjBaseCC!AG$7))</f>
        <v>3041.7633223931189</v>
      </c>
      <c r="AW165" s="600">
        <f>MAX(-(AdjBaseCC!$BU$1),(IniBaseCC!DY167-AH$9+IniBaseCC!DM167-AdjBaseCC!AH$7))</f>
        <v>3450.3869359939526</v>
      </c>
      <c r="AX165" s="600">
        <f>MAX(-(AdjBaseCC!$BU$1),(IniBaseCC!DZ167-AI$9+IniBaseCC!DN167-AdjBaseCC!AI$7))</f>
        <v>3163.8788392747879</v>
      </c>
      <c r="AY165" s="600">
        <f>MAX(-(AdjBaseCC!$BU$1),(IniBaseCC!EA167-AJ$9+IniBaseCC!DO167-AdjBaseCC!AJ$7))</f>
        <v>1654.8896601679103</v>
      </c>
      <c r="AZ165" s="600">
        <f>MAX(-(AdjBaseCC!$BU$1),(IniBaseCC!EB167-AK$9+IniBaseCC!DP167-AdjBaseCC!AK$7))</f>
        <v>-207.52648897087056</v>
      </c>
      <c r="BA165" s="601">
        <f>MAX(-(AdjBaseCC!$BU$1),(IniBaseCC!EC167-AL$9+IniBaseCC!DQ167-AdjBaseCC!AL$7))</f>
        <v>10373.243907479151</v>
      </c>
      <c r="BB165" s="600">
        <f>MAX(-(AdjBaseCC!$BU$1),(IniBaseCC!ED167-AM$9+IniBaseCC!DR167-AdjBaseCC!AM$7))</f>
        <v>13555.395822382628</v>
      </c>
      <c r="BC165" s="600">
        <f>MAX(-(AdjBaseCC!$BU$1),(IniBaseCC!EE167-AN$9+IniBaseCC!DS167-AdjBaseCC!AN$7))</f>
        <v>13748.513547223563</v>
      </c>
      <c r="BD165" s="600">
        <f>MAX(-(AdjBaseCC!$BU$1),(IniBaseCC!EF167-AO$9+IniBaseCC!DT167-AdjBaseCC!AO$7))</f>
        <v>13934.752186841706</v>
      </c>
      <c r="BE165" s="601">
        <f>MAX(-(AdjBaseCC!$BU$1),(IniBaseCC!EG167-AP$9+IniBaseCC!DU167-AdjBaseCC!AP$7))</f>
        <v>14114.472871207823</v>
      </c>
      <c r="BF165" s="600">
        <f>MAX((AdjBaseCC!AF$7+AdjBaseCC!AF$9)*IniBaseCC!CJ167-IniBaseCC!AA167,0)</f>
        <v>0</v>
      </c>
      <c r="BG165" s="600">
        <f>MAX((AdjBaseCC!AG$7+AdjBaseCC!AG$9)*IniBaseCC!CK167-IniBaseCC!AB167,0)</f>
        <v>0</v>
      </c>
      <c r="BH165" s="600">
        <f>MAX((AdjBaseCC!AH$7+AdjBaseCC!AH$9)*IniBaseCC!CL167-IniBaseCC!AC167,0)</f>
        <v>0</v>
      </c>
      <c r="BI165" s="600">
        <f>MAX((AdjBaseCC!AI$7+AdjBaseCC!AI$9)*IniBaseCC!CM167-IniBaseCC!AD167,0)</f>
        <v>0</v>
      </c>
      <c r="BJ165" s="600">
        <f>MAX((AdjBaseCC!AJ$7+AdjBaseCC!AJ$9)*IniBaseCC!CN167-IniBaseCC!AE167,0)</f>
        <v>0</v>
      </c>
      <c r="BK165" s="600">
        <f>MAX((AdjBaseCC!AK$7+AdjBaseCC!AK$9)*IniBaseCC!CO167-IniBaseCC!AF167,0)</f>
        <v>23450.493253708351</v>
      </c>
      <c r="BL165" s="600">
        <f>MAX((AdjBaseCC!AL$7+AdjBaseCC!AL$9)*IniBaseCC!CP167-IniBaseCC!AG167,0)</f>
        <v>0</v>
      </c>
      <c r="BM165" s="600">
        <f>MAX((AdjBaseCC!AM$7+AdjBaseCC!AM$9)*IniBaseCC!CQ167-IniBaseCC!AH167,0)</f>
        <v>0</v>
      </c>
      <c r="BN165" s="603">
        <f>MAX((AdjBaseCC!AN$7+AdjBaseCC!AN$9)*IniBaseCC!CR167-IniBaseCC!AI167,0)</f>
        <v>0</v>
      </c>
      <c r="BO165" s="600">
        <f>MAX((AdjBaseCC!AO$7+AdjBaseCC!AO$9)*IniBaseCC!CS167-IniBaseCC!AJ167,0)</f>
        <v>0</v>
      </c>
      <c r="BP165" s="600">
        <f>MAX((AdjBaseCC!AP$7+AdjBaseCC!AP$9)*IniBaseCC!CT167-IniBaseCC!AK167,0)</f>
        <v>0</v>
      </c>
      <c r="BQ165" s="600">
        <f>MAX((AdjBaseCC!AQ$7+AdjBaseCC!AQ$9)*IniBaseCC!CU167-IniBaseCC!AL167,0)</f>
        <v>0</v>
      </c>
      <c r="BR165" s="603">
        <f>IFERROR(BF165/SUM(BF$5:BF$182)*BR$4/IniBaseCC!CK167,0)</f>
        <v>0</v>
      </c>
      <c r="BS165" s="600">
        <f>IFERROR(BG165/SUM(BG$5:BG$182)*BS$4/IniBaseCC!CL167,0)</f>
        <v>0</v>
      </c>
      <c r="BT165" s="600">
        <f>IFERROR(BH165/SUM(BH$5:BH$182)*BT$4/IniBaseCC!CM167,0)</f>
        <v>0</v>
      </c>
      <c r="BU165" s="600">
        <f>IFERROR(BI165/SUM(BI$5:BI$182)*BU$4/IniBaseCC!CN167,0)</f>
        <v>0</v>
      </c>
      <c r="BV165" s="600">
        <f>IFERROR(BJ165/SUM(BJ$5:BJ$182)*BV$4/IniBaseCC!CO167,0)</f>
        <v>0</v>
      </c>
      <c r="BW165" s="600">
        <f>IFERROR(BK165/SUM(BK$5:BK$182)*BW$4/IniBaseCC!CP167,0)</f>
        <v>67.293441380580845</v>
      </c>
      <c r="BX165" s="600">
        <f>IFERROR(BL165/SUM(BL$5:BL$182)*BX$4/IniBaseCC!CQ167,0)</f>
        <v>0</v>
      </c>
      <c r="BY165" s="603">
        <f>IFERROR(BM165/SUM(BM$5:BM$182)*BY$4/IniBaseCC!CR167,0)</f>
        <v>0</v>
      </c>
      <c r="BZ165" s="600">
        <f>IFERROR(BN165/SUM(BN$5:BN$182)*BZ$4/IniBaseCC!CS167,0)</f>
        <v>0</v>
      </c>
      <c r="CA165" s="600">
        <f>IFERROR(BO165/SUM(BO$5:BO$182)*CA$4/IniBaseCC!CT167,0)</f>
        <v>0</v>
      </c>
      <c r="CB165" s="600">
        <f>IFERROR(BP165/SUM(BP$5:BP$182)*CB$4/IniBaseCC!CU167,0)</f>
        <v>0</v>
      </c>
      <c r="CC165" s="603">
        <f>(IniBaseCC!CW167+AT165)*P165</f>
        <v>20621.855815409162</v>
      </c>
      <c r="CD165" s="600">
        <f>((IniBaseCC!CX167+AU165)-(BR165/Q165))*Q165</f>
        <v>22099.521725396695</v>
      </c>
      <c r="CE165" s="600">
        <f>((IniBaseCC!CY167+AV165)-(BS165/R165))*R165</f>
        <v>24558.88793844272</v>
      </c>
      <c r="CF165" s="600">
        <f>((IniBaseCC!CZ167+AW165)-(BT165/S165))*S165</f>
        <v>25303.43943690657</v>
      </c>
      <c r="CG165" s="600">
        <f>((IniBaseCC!DA167+AX165)-(BU165/T165))*T165</f>
        <v>25051.47291522599</v>
      </c>
      <c r="CH165" s="600">
        <f>((IniBaseCC!DB167+AY165)-(BV165/U165))*U165</f>
        <v>24677.359515242315</v>
      </c>
      <c r="CI165" s="600">
        <f>((IniBaseCC!DC167+AZ165)-(BW165/V165))*V165</f>
        <v>23314.905007056193</v>
      </c>
      <c r="CJ165" s="601">
        <f>((IniBaseCC!DD167+BA165)-(BX165/W165))*W165</f>
        <v>33201.63972197962</v>
      </c>
      <c r="CK165" s="600">
        <f>((IniBaseCC!DE167+BB165)-(BY165/Y165))*Y165</f>
        <v>36403.679608966719</v>
      </c>
      <c r="CL165" s="600">
        <f>((IniBaseCC!DF167+BC165)-(BZ165/Z165))*Z165</f>
        <v>36835.760869729587</v>
      </c>
      <c r="CM165" s="600">
        <f>((IniBaseCC!DG167+BD165)-(CA165/AA165))*AA165</f>
        <v>37573.223147973251</v>
      </c>
      <c r="CN165" s="601">
        <f>((IniBaseCC!DH167+BE165)-(CB165/AB165))*AB165</f>
        <v>37511.549065308434</v>
      </c>
      <c r="CO165" s="600">
        <f>CC165*IniBaseCC!CJ167</f>
        <v>2062185.5815409163</v>
      </c>
      <c r="CP165" s="600">
        <f>IniBaseCC!CJ167*CD165</f>
        <v>2209952.1725396696</v>
      </c>
      <c r="CQ165" s="600">
        <f>IniBaseCC!CK167*CE165</f>
        <v>2210299.9144598446</v>
      </c>
      <c r="CR165" s="600">
        <f>IniBaseCC!CL167*CF165</f>
        <v>2176095.791573965</v>
      </c>
      <c r="CS165" s="600">
        <f>IniBaseCC!CM167*CG165</f>
        <v>2179478.143624661</v>
      </c>
      <c r="CT165" s="600">
        <f>IniBaseCC!CN167*CH165</f>
        <v>2615800.1086156853</v>
      </c>
      <c r="CU165" s="600">
        <f>IniBaseCC!CO167*CI165</f>
        <v>2634584.2657973496</v>
      </c>
      <c r="CV165" s="601">
        <f>IniBaseCC!CP167*CJ165</f>
        <v>3087752.4941441044</v>
      </c>
      <c r="CW165" s="600">
        <f>IniBaseCC!CQ167*CK165</f>
        <v>3312734.8444159715</v>
      </c>
      <c r="CX165" s="600">
        <f>IniBaseCC!CR167*CL165</f>
        <v>3413961.5501896022</v>
      </c>
      <c r="CY165" s="600">
        <f>IniBaseCC!CS167*CM165</f>
        <v>3545456.732062568</v>
      </c>
      <c r="CZ165" s="600">
        <f>IniBaseCC!CT167*CN165</f>
        <v>3602680.1492660539</v>
      </c>
      <c r="DA165" s="603">
        <f t="shared" si="33"/>
        <v>20621.855815409162</v>
      </c>
      <c r="DB165" s="600">
        <f t="shared" si="34"/>
        <v>22099.521725396695</v>
      </c>
      <c r="DC165" s="600">
        <f>IF(IniBaseCC!EI167&gt;IniBaseCC!EJ167,MIN((AdjBaseCC!DB165-(AdjBaseCC!$DG$1*(IniBaseCC!EI167-IniBaseCC!EJ167))),AdjBaseCC!CE165),MAX((AdjBaseCC!DB165-(AdjBaseCC!$DG$1*(IniBaseCC!EI167-IniBaseCC!EJ167))),AdjBaseCC!CE165))</f>
        <v>24558.88793844272</v>
      </c>
      <c r="DD165" s="600">
        <f>IF(IniBaseCC!EJ167&gt;IniBaseCC!EK167,MIN((AdjBaseCC!DC165-(AdjBaseCC!$DG$1*(IniBaseCC!EJ167-IniBaseCC!EK167))),AdjBaseCC!CF165),MAX((AdjBaseCC!DC165-(AdjBaseCC!$DG$1*(IniBaseCC!EJ167-IniBaseCC!EK167))),AdjBaseCC!CF165))</f>
        <v>25303.43943690657</v>
      </c>
      <c r="DE165" s="600">
        <f>IF(IniBaseCC!EK167&gt;IniBaseCC!EL167,MIN((AdjBaseCC!DD165-(AdjBaseCC!$DG$1*(IniBaseCC!EK167-IniBaseCC!EL167))),AdjBaseCC!CG165),MAX((AdjBaseCC!DD165-(AdjBaseCC!$DG$1*(IniBaseCC!EK167-IniBaseCC!EL167))),AdjBaseCC!CG165))</f>
        <v>25051.47291522599</v>
      </c>
      <c r="DF165" s="600">
        <f>IF(IniBaseCC!EL167&gt;IniBaseCC!EM167,MIN((AdjBaseCC!DE165-(AdjBaseCC!$DG$1*(IniBaseCC!EL167-IniBaseCC!EM167))),AdjBaseCC!CH165),MAX((AdjBaseCC!DE165-(AdjBaseCC!$DG$1*(IniBaseCC!EL167-IniBaseCC!EM167))),AdjBaseCC!CH165))</f>
        <v>24677.359515242315</v>
      </c>
      <c r="DG165" s="600">
        <f>IF(IniBaseCC!EM167&gt;IniBaseCC!EN167,MIN((AdjBaseCC!DF165-(AdjBaseCC!$DG$1*(IniBaseCC!EM167-IniBaseCC!EN167))),AdjBaseCC!CI165),MAX((AdjBaseCC!DF165-(AdjBaseCC!$DG$1*(IniBaseCC!EM167-IniBaseCC!EN167))),AdjBaseCC!CI165))</f>
        <v>23314.905007056193</v>
      </c>
      <c r="DH165" s="600">
        <f>IF(IniBaseCC!EN167&gt;IniBaseCC!EO167,MIN((AdjBaseCC!DG165-(AdjBaseCC!$DG$1*(IniBaseCC!EN167-IniBaseCC!EO167))),AdjBaseCC!CJ165),MAX((AdjBaseCC!DG165-(AdjBaseCC!$DG$1*(IniBaseCC!EN167-IniBaseCC!EO167))),AdjBaseCC!CJ165))</f>
        <v>33201.63972197962</v>
      </c>
      <c r="DI165" s="603">
        <f>IF(IniBaseCC!EO167&gt;IniBaseCC!EP167,MIN((AdjBaseCC!DH165-(AdjBaseCC!$DG$1*(IniBaseCC!EO167-IniBaseCC!EP167))),AdjBaseCC!CK165),MAX((AdjBaseCC!DH165-(AdjBaseCC!$DG$1*(IniBaseCC!EO167-IniBaseCC!EP167))),AdjBaseCC!CK165))</f>
        <v>36403.679608966719</v>
      </c>
      <c r="DJ165" s="600">
        <f>IF(IniBaseCC!EP167&gt;IniBaseCC!EQ167,MIN((AdjBaseCC!DI165-(AdjBaseCC!$DG$1*(IniBaseCC!EP167-IniBaseCC!EQ167))),AdjBaseCC!CL165),MAX((AdjBaseCC!DI165-(AdjBaseCC!$DG$1*(IniBaseCC!EP167-IniBaseCC!EQ167))),AdjBaseCC!CL165))</f>
        <v>36835.760869729587</v>
      </c>
      <c r="DK165" s="600">
        <f>IF(IniBaseCC!EQ167&gt;IniBaseCC!ER167,MIN((AdjBaseCC!DJ165-(AdjBaseCC!$DG$1*(IniBaseCC!EQ167-IniBaseCC!ER167))),AdjBaseCC!CM165),MAX((AdjBaseCC!DJ165-(AdjBaseCC!$DG$1*(IniBaseCC!EQ167-IniBaseCC!ER167))),AdjBaseCC!CM165))</f>
        <v>37573.223147973251</v>
      </c>
      <c r="DL165" s="600">
        <f>IF(IniBaseCC!ER167&gt;IniBaseCC!ES167,MIN((AdjBaseCC!DK165-(AdjBaseCC!$DG$1*(IniBaseCC!ER167-IniBaseCC!ES167))),AdjBaseCC!CN165),MAX((AdjBaseCC!DK165-(AdjBaseCC!$DG$1*(IniBaseCC!ER167-IniBaseCC!ES167))),AdjBaseCC!CN165))</f>
        <v>37609.719312713729</v>
      </c>
      <c r="DM165" s="603">
        <f>DA165*IniBaseCC!CJ167</f>
        <v>2062185.5815409163</v>
      </c>
      <c r="DN165" s="600">
        <f>DB165*IniBaseCC!CJ167</f>
        <v>2209952.1725396696</v>
      </c>
      <c r="DO165" s="600">
        <f>DC165*IniBaseCC!CK167</f>
        <v>2210299.9144598446</v>
      </c>
      <c r="DP165" s="600">
        <f>DD165*IniBaseCC!CL167</f>
        <v>2176095.791573965</v>
      </c>
      <c r="DQ165" s="600">
        <f>DE165*IniBaseCC!CM167</f>
        <v>2179478.143624661</v>
      </c>
      <c r="DR165" s="600">
        <f>DF165*IniBaseCC!CN167</f>
        <v>2615800.1086156853</v>
      </c>
      <c r="DS165" s="600">
        <f>DG165*IniBaseCC!CO167</f>
        <v>2634584.2657973496</v>
      </c>
      <c r="DT165" s="600">
        <f>DH165*IniBaseCC!CP167</f>
        <v>3087752.4941441044</v>
      </c>
      <c r="DU165" s="603">
        <f>DI165*IniBaseCC!CQ167</f>
        <v>3312734.8444159715</v>
      </c>
      <c r="DV165" s="600">
        <f>DJ165*IniBaseCC!CR167</f>
        <v>3413961.5501896022</v>
      </c>
      <c r="DW165" s="600">
        <f>DK165*IniBaseCC!CS167</f>
        <v>3545456.732062568</v>
      </c>
      <c r="DX165" s="601">
        <f>DL165*IniBaseCC!CT167</f>
        <v>3612108.605578531</v>
      </c>
      <c r="DZ165" s="112" t="s">
        <v>160</v>
      </c>
      <c r="EA165" s="89">
        <f t="shared" si="37"/>
        <v>0.83365907203657752</v>
      </c>
      <c r="EB165" s="7">
        <f>IFERROR(AdjBaseCC!CO165/IniBaseCC!AA167,"")</f>
        <v>0.77958089447946732</v>
      </c>
      <c r="EC165" s="7">
        <f>IFERROR(AdjBaseCC!CP165/IniBaseCC!AB167,"")</f>
        <v>0.85005974493027225</v>
      </c>
      <c r="ED165" s="7">
        <f>IFERROR(AdjBaseCC!CQ165/IniBaseCC!AC167,"")</f>
        <v>0.87424069622036915</v>
      </c>
      <c r="EE165" s="7">
        <f>IFERROR(AdjBaseCC!CR165/IniBaseCC!AD167,"")</f>
        <v>0.85859485914257339</v>
      </c>
      <c r="EF165" s="7">
        <f>IFERROR(AdjBaseCC!CS165/IniBaseCC!AE167,"")</f>
        <v>0.72404953007722972</v>
      </c>
      <c r="EG165" s="7">
        <f>IFERROR(AdjBaseCC!CT165/IniBaseCC!AF167,"")</f>
        <v>0.86135052981244276</v>
      </c>
      <c r="EH165" s="10">
        <f t="shared" si="38"/>
        <v>0.8365108518352109</v>
      </c>
      <c r="EI165" s="7">
        <f>IFERROR(CU165/IniBaseCC!AG167,"")</f>
        <v>0.74864094282758409</v>
      </c>
      <c r="EJ165" s="7">
        <f>IFERROR(CW165/IniBaseCC!AI167,"")</f>
        <v>0.85731561827384939</v>
      </c>
      <c r="EK165" s="7">
        <f>IFERROR(CX165/IniBaseCC!AJ167,"")</f>
        <v>0.85740637876613357</v>
      </c>
      <c r="EL165" s="7">
        <f>IFERROR(CY165/IniBaseCC!AK167,"")</f>
        <v>0.86487559501949596</v>
      </c>
      <c r="EM165" s="19">
        <f>IFERROR(CZ165/IniBaseCC!AL167,"")</f>
        <v>0.85431572428899172</v>
      </c>
      <c r="EO165" s="107"/>
      <c r="EP165" s="107"/>
      <c r="EQ165" s="107"/>
      <c r="ER165" s="107"/>
      <c r="ES165" s="107"/>
    </row>
    <row r="166" spans="1:149" x14ac:dyDescent="0.25">
      <c r="A166" s="107">
        <v>201</v>
      </c>
      <c r="B166" s="112" t="s">
        <v>161</v>
      </c>
      <c r="C166" s="149"/>
      <c r="D166" s="150"/>
      <c r="E166" s="150"/>
      <c r="F166" s="150"/>
      <c r="G166" s="150"/>
      <c r="H166" s="150"/>
      <c r="I166" s="150"/>
      <c r="J166" s="150"/>
      <c r="K166" s="151"/>
      <c r="L166" s="150"/>
      <c r="M166" s="150"/>
      <c r="N166" s="151"/>
      <c r="O166" s="158"/>
      <c r="P166" s="564">
        <v>1</v>
      </c>
      <c r="Q166" s="69">
        <v>1</v>
      </c>
      <c r="R166" s="69">
        <v>1</v>
      </c>
      <c r="S166" s="69">
        <v>1</v>
      </c>
      <c r="T166" s="69">
        <v>1</v>
      </c>
      <c r="U166" s="69">
        <v>1</v>
      </c>
      <c r="V166" s="69">
        <v>1</v>
      </c>
      <c r="W166" s="69">
        <v>1</v>
      </c>
      <c r="X166" s="69">
        <v>1</v>
      </c>
      <c r="Y166" s="350">
        <v>1</v>
      </c>
      <c r="Z166" s="2">
        <v>1</v>
      </c>
      <c r="AA166" s="2">
        <v>1</v>
      </c>
      <c r="AB166" s="3">
        <v>1</v>
      </c>
      <c r="AS166" s="112" t="s">
        <v>161</v>
      </c>
      <c r="AT166" s="600">
        <v>0</v>
      </c>
      <c r="AU166" s="600">
        <f>MAX(-(AdjBaseCC!$BU$1),(IniBaseCC!DW168-AF$9+IniBaseCC!DK168-AdjBaseCC!AF$7))</f>
        <v>-4000</v>
      </c>
      <c r="AV166" s="600">
        <f>MAX(-(AdjBaseCC!$BU$1),(IniBaseCC!DX168-AG$9+IniBaseCC!DL168-AdjBaseCC!AG$7))</f>
        <v>-2669.9994227049224</v>
      </c>
      <c r="AW166" s="600">
        <f>MAX(-(AdjBaseCC!$BU$1),(IniBaseCC!DY168-AH$9+IniBaseCC!DM168-AdjBaseCC!AH$7))</f>
        <v>-4000</v>
      </c>
      <c r="AX166" s="600">
        <f>MAX(-(AdjBaseCC!$BU$1),(IniBaseCC!DZ168-AI$9+IniBaseCC!DN168-AdjBaseCC!AI$7))</f>
        <v>-4000</v>
      </c>
      <c r="AY166" s="600">
        <f>MAX(-(AdjBaseCC!$BU$1),(IniBaseCC!EA168-AJ$9+IniBaseCC!DO168-AdjBaseCC!AJ$7))</f>
        <v>-4000</v>
      </c>
      <c r="AZ166" s="600">
        <f>MAX(-(AdjBaseCC!$BU$1),(IniBaseCC!EB168-AK$9+IniBaseCC!DP168-AdjBaseCC!AK$7))</f>
        <v>-1860.4290136975765</v>
      </c>
      <c r="BA166" s="601">
        <f>MAX(-(AdjBaseCC!$BU$1),(IniBaseCC!EC168-AL$9+IniBaseCC!DQ168-AdjBaseCC!AL$7))</f>
        <v>-4000</v>
      </c>
      <c r="BB166" s="600">
        <f>MAX(-(AdjBaseCC!$BU$1),(IniBaseCC!ED168-AM$9+IniBaseCC!DR168-AdjBaseCC!AM$7))</f>
        <v>-2775.0309175441089</v>
      </c>
      <c r="BC166" s="600">
        <f>MAX(-(AdjBaseCC!$BU$1),(IniBaseCC!EE168-AN$9+IniBaseCC!DS168-AdjBaseCC!AN$7))</f>
        <v>-2607.4908697895662</v>
      </c>
      <c r="BD166" s="600">
        <f>MAX(-(AdjBaseCC!$BU$1),(IniBaseCC!EF168-AO$9+IniBaseCC!DT168-AdjBaseCC!AO$7))</f>
        <v>-2445.9187996905339</v>
      </c>
      <c r="BE166" s="601">
        <f>MAX(-(AdjBaseCC!$BU$1),(IniBaseCC!EG168-AP$9+IniBaseCC!DU168-AdjBaseCC!AP$7))</f>
        <v>-2290.0014075092731</v>
      </c>
      <c r="BF166" s="600">
        <f>MAX((AdjBaseCC!AF$7+AdjBaseCC!AF$9)*IniBaseCC!CJ168-IniBaseCC!AA168,0)</f>
        <v>616358.92623383272</v>
      </c>
      <c r="BG166" s="600">
        <f>MAX((AdjBaseCC!AG$7+AdjBaseCC!AG$9)*IniBaseCC!CK168-IniBaseCC!AB168,0)</f>
        <v>181559.96074393461</v>
      </c>
      <c r="BH166" s="600">
        <f>MAX((AdjBaseCC!AH$7+AdjBaseCC!AH$9)*IniBaseCC!CL168-IniBaseCC!AC168,0)</f>
        <v>378326.23288132343</v>
      </c>
      <c r="BI166" s="600">
        <f>MAX((AdjBaseCC!AI$7+AdjBaseCC!AI$9)*IniBaseCC!CM168-IniBaseCC!AD168,0)</f>
        <v>619518.69398872904</v>
      </c>
      <c r="BJ166" s="600">
        <f>MAX((AdjBaseCC!AJ$7+AdjBaseCC!AJ$9)*IniBaseCC!CN168-IniBaseCC!AE168,0)</f>
        <v>331359.32506938023</v>
      </c>
      <c r="BK166" s="600">
        <f>MAX((AdjBaseCC!AK$7+AdjBaseCC!AK$9)*IniBaseCC!CO168-IniBaseCC!AF168,0)</f>
        <v>126509.17293143505</v>
      </c>
      <c r="BL166" s="600">
        <f>MAX((AdjBaseCC!AL$7+AdjBaseCC!AL$9)*IniBaseCC!CP168-IniBaseCC!AG168,0)</f>
        <v>463519.4551436035</v>
      </c>
      <c r="BM166" s="600">
        <f>MAX((AdjBaseCC!AM$7+AdjBaseCC!AM$9)*IniBaseCC!CQ168-IniBaseCC!AH168,0)</f>
        <v>216452.4115684405</v>
      </c>
      <c r="BN166" s="603">
        <f>MAX((AdjBaseCC!AN$7+AdjBaseCC!AN$9)*IniBaseCC!CR168-IniBaseCC!AI168,0)</f>
        <v>207140.48433408467</v>
      </c>
      <c r="BO166" s="600">
        <f>MAX((AdjBaseCC!AO$7+AdjBaseCC!AO$9)*IniBaseCC!CS168-IniBaseCC!AJ168,0)</f>
        <v>197828.55709972698</v>
      </c>
      <c r="BP166" s="600">
        <f>MAX((AdjBaseCC!AP$7+AdjBaseCC!AP$9)*IniBaseCC!CT168-IniBaseCC!AK168,0)</f>
        <v>188516.62986536976</v>
      </c>
      <c r="BQ166" s="600">
        <f>MAX((AdjBaseCC!AQ$7+AdjBaseCC!AQ$9)*IniBaseCC!CU168-IniBaseCC!AL168,0)</f>
        <v>179204.70263101067</v>
      </c>
      <c r="BR166" s="603">
        <f>IFERROR(BF166/SUM(BF$5:BF$182)*BR$4/IniBaseCC!CK168,0)</f>
        <v>9700.4016320082064</v>
      </c>
      <c r="BS166" s="600">
        <f>IFERROR(BG166/SUM(BG$5:BG$182)*BS$4/IniBaseCC!CL168,0)</f>
        <v>1167.4860876183527</v>
      </c>
      <c r="BT166" s="600">
        <f>IFERROR(BH166/SUM(BH$5:BH$182)*BT$4/IniBaseCC!CM168,0)</f>
        <v>5866.3053053934254</v>
      </c>
      <c r="BU166" s="600">
        <f>IFERROR(BI166/SUM(BI$5:BI$182)*BU$4/IniBaseCC!CN168,0)</f>
        <v>2765.4912832601131</v>
      </c>
      <c r="BV166" s="600">
        <f>IFERROR(BJ166/SUM(BJ$5:BJ$182)*BV$4/IniBaseCC!CO168,0)</f>
        <v>1050.9105992705245</v>
      </c>
      <c r="BW166" s="600">
        <f>IFERROR(BK166/SUM(BK$5:BK$182)*BW$4/IniBaseCC!CP168,0)</f>
        <v>422.0226251862299</v>
      </c>
      <c r="BX166" s="600">
        <f>IFERROR(BL166/SUM(BL$5:BL$182)*BX$4/IniBaseCC!CQ168,0)</f>
        <v>289.80182508788931</v>
      </c>
      <c r="BY166" s="603">
        <f>IFERROR(BM166/SUM(BM$5:BM$182)*BY$4/IniBaseCC!CR168,0)</f>
        <v>97.797657852143828</v>
      </c>
      <c r="BZ166" s="600">
        <f>IFERROR(BN166/SUM(BN$5:BN$182)*BZ$4/IniBaseCC!CS168,0)</f>
        <v>810.62839081773632</v>
      </c>
      <c r="CA166" s="600">
        <f>IFERROR(BO166/SUM(BO$5:BO$182)*CA$4/IniBaseCC!CT168,0)</f>
        <v>722.17196890247988</v>
      </c>
      <c r="CB166" s="600">
        <f>IFERROR(BP166/SUM(BP$5:BP$182)*CB$4/IniBaseCC!CU168,0)</f>
        <v>553.10646778820376</v>
      </c>
      <c r="CC166" s="603">
        <f>(IniBaseCC!CW168+AT166)*P166</f>
        <v>23942.636025356122</v>
      </c>
      <c r="CD166" s="600">
        <f>((IniBaseCC!CX168+AU166)-(BR166/Q166))*Q166</f>
        <v>10242.234393347915</v>
      </c>
      <c r="CE166" s="600">
        <f>((IniBaseCC!CY168+AV166)-(BS166/R166))*R166</f>
        <v>21195.295966927515</v>
      </c>
      <c r="CF166" s="600">
        <f>((IniBaseCC!CZ168+AW166)-(BT166/S166))*S166</f>
        <v>15279.979981841299</v>
      </c>
      <c r="CG166" s="600">
        <f>((IniBaseCC!DA168+AX166)-(BU166/T166))*T166</f>
        <v>18466.931231611525</v>
      </c>
      <c r="CH166" s="600">
        <f>((IniBaseCC!DB168+AY166)-(BV166/U166))*U166</f>
        <v>20997.211513742121</v>
      </c>
      <c r="CI166" s="600">
        <f>((IniBaseCC!DC168+AZ166)-(BW166/V166))*V166</f>
        <v>24196.905989042567</v>
      </c>
      <c r="CJ166" s="601">
        <f>((IniBaseCC!DD168+BA166)-(BX166/W166))*W166</f>
        <v>22641.738684340602</v>
      </c>
      <c r="CK166" s="600">
        <f>((IniBaseCC!DE168+BB166)-(BY166/Y166))*Y166</f>
        <v>24278.161968819524</v>
      </c>
      <c r="CL166" s="600">
        <f>((IniBaseCC!DF168+BC166)-(BZ166/Z166))*Z166</f>
        <v>24106.214695883682</v>
      </c>
      <c r="CM166" s="600">
        <f>((IniBaseCC!DG168+BD166)-(CA166/AA166))*AA166</f>
        <v>24716.287659578589</v>
      </c>
      <c r="CN166" s="601">
        <f>((IniBaseCC!DH168+BE166)-(CB166/AB166))*AB166</f>
        <v>25388.714235803476</v>
      </c>
      <c r="CO166" s="600">
        <f>CC166*IniBaseCC!CJ168</f>
        <v>1891468.2460031337</v>
      </c>
      <c r="CP166" s="600">
        <f>IniBaseCC!CJ168*CD166</f>
        <v>809136.51707448531</v>
      </c>
      <c r="CQ166" s="600">
        <f>IniBaseCC!CK168*CE166</f>
        <v>1441280.1257510711</v>
      </c>
      <c r="CR166" s="600">
        <f>IniBaseCC!CL168*CF166</f>
        <v>993198.69881968445</v>
      </c>
      <c r="CS166" s="600">
        <f>IniBaseCC!CM168*CG166</f>
        <v>1071082.0114334684</v>
      </c>
      <c r="CT166" s="600">
        <f>IniBaseCC!CN168*CH166</f>
        <v>1280829.9023382694</v>
      </c>
      <c r="CU166" s="600">
        <f>IniBaseCC!CO168*CI166</f>
        <v>1645389.6072548945</v>
      </c>
      <c r="CV166" s="601">
        <f>IniBaseCC!CP168*CJ166</f>
        <v>1811339.0947472481</v>
      </c>
      <c r="CW166" s="600">
        <f>IniBaseCC!CQ168*CK166</f>
        <v>1893696.633567923</v>
      </c>
      <c r="CX166" s="600">
        <f>IniBaseCC!CR168*CL166</f>
        <v>1915010.7275235653</v>
      </c>
      <c r="CY166" s="600">
        <f>IniBaseCC!CS168*CM166</f>
        <v>1999080.0696960427</v>
      </c>
      <c r="CZ166" s="600">
        <f>IniBaseCC!CT168*CN166</f>
        <v>2090040.1321387533</v>
      </c>
      <c r="DA166" s="603">
        <f t="shared" si="33"/>
        <v>23942.636025356122</v>
      </c>
      <c r="DB166" s="600">
        <f t="shared" si="34"/>
        <v>10242.234393347915</v>
      </c>
      <c r="DC166" s="600">
        <f>IF(IniBaseCC!EI168&gt;IniBaseCC!EJ168,MIN((AdjBaseCC!DB166-(AdjBaseCC!$DG$1*(IniBaseCC!EI168-IniBaseCC!EJ168))),AdjBaseCC!CE166),MAX((AdjBaseCC!DB166-(AdjBaseCC!$DG$1*(IniBaseCC!EI168-IniBaseCC!EJ168))),AdjBaseCC!CE166))</f>
        <v>21195.295966927515</v>
      </c>
      <c r="DD166" s="600">
        <f>IF(IniBaseCC!EJ168&gt;IniBaseCC!EK168,MIN((AdjBaseCC!DC166-(AdjBaseCC!$DG$1*(IniBaseCC!EJ168-IniBaseCC!EK168))),AdjBaseCC!CF166),MAX((AdjBaseCC!DC166-(AdjBaseCC!$DG$1*(IniBaseCC!EJ168-IniBaseCC!EK168))),AdjBaseCC!CF166))</f>
        <v>15279.979981841299</v>
      </c>
      <c r="DE166" s="600">
        <f>IF(IniBaseCC!EK168&gt;IniBaseCC!EL168,MIN((AdjBaseCC!DD166-(AdjBaseCC!$DG$1*(IniBaseCC!EK168-IniBaseCC!EL168))),AdjBaseCC!CG166),MAX((AdjBaseCC!DD166-(AdjBaseCC!$DG$1*(IniBaseCC!EK168-IniBaseCC!EL168))),AdjBaseCC!CG166))</f>
        <v>14916.927402265703</v>
      </c>
      <c r="DF166" s="600">
        <f>IF(IniBaseCC!EL168&gt;IniBaseCC!EM168,MIN((AdjBaseCC!DE166-(AdjBaseCC!$DG$1*(IniBaseCC!EL168-IniBaseCC!EM168))),AdjBaseCC!CH166),MAX((AdjBaseCC!DE166-(AdjBaseCC!$DG$1*(IniBaseCC!EL168-IniBaseCC!EM168))),AdjBaseCC!CH166))</f>
        <v>20997.211513742121</v>
      </c>
      <c r="DG166" s="600">
        <f>IF(IniBaseCC!EM168&gt;IniBaseCC!EN168,MIN((AdjBaseCC!DF166-(AdjBaseCC!$DG$1*(IniBaseCC!EM168-IniBaseCC!EN168))),AdjBaseCC!CI166),MAX((AdjBaseCC!DF166-(AdjBaseCC!$DG$1*(IniBaseCC!EM168-IniBaseCC!EN168))),AdjBaseCC!CI166))</f>
        <v>24196.905989042567</v>
      </c>
      <c r="DH166" s="600">
        <f>IF(IniBaseCC!EN168&gt;IniBaseCC!EO168,MIN((AdjBaseCC!DG166-(AdjBaseCC!$DG$1*(IniBaseCC!EN168-IniBaseCC!EO168))),AdjBaseCC!CJ166),MAX((AdjBaseCC!DG166-(AdjBaseCC!$DG$1*(IniBaseCC!EN168-IniBaseCC!EO168))),AdjBaseCC!CJ166))</f>
        <v>22641.738684340602</v>
      </c>
      <c r="DI166" s="603">
        <f>IF(IniBaseCC!EO168&gt;IniBaseCC!EP168,MIN((AdjBaseCC!DH166-(AdjBaseCC!$DG$1*(IniBaseCC!EO168-IniBaseCC!EP168))),AdjBaseCC!CK166),MAX((AdjBaseCC!DH166-(AdjBaseCC!$DG$1*(IniBaseCC!EO168-IniBaseCC!EP168))),AdjBaseCC!CK166))</f>
        <v>24278.161968819524</v>
      </c>
      <c r="DJ166" s="600">
        <f>IF(IniBaseCC!EP168&gt;IniBaseCC!EQ168,MIN((AdjBaseCC!DI166-(AdjBaseCC!$DG$1*(IniBaseCC!EP168-IniBaseCC!EQ168))),AdjBaseCC!CL166),MAX((AdjBaseCC!DI166-(AdjBaseCC!$DG$1*(IniBaseCC!EP168-IniBaseCC!EQ168))),AdjBaseCC!CL166))</f>
        <v>24315.460366060001</v>
      </c>
      <c r="DK166" s="600">
        <f>IF(IniBaseCC!EQ168&gt;IniBaseCC!ER168,MIN((AdjBaseCC!DJ166-(AdjBaseCC!$DG$1*(IniBaseCC!EQ168-IniBaseCC!ER168))),AdjBaseCC!CM166),MAX((AdjBaseCC!DJ166-(AdjBaseCC!$DG$1*(IniBaseCC!EQ168-IniBaseCC!ER168))),AdjBaseCC!CM166))</f>
        <v>24716.287659578589</v>
      </c>
      <c r="DL166" s="600">
        <f>IF(IniBaseCC!ER168&gt;IniBaseCC!ES168,MIN((AdjBaseCC!DK166-(AdjBaseCC!$DG$1*(IniBaseCC!ER168-IniBaseCC!ES168))),AdjBaseCC!CN166),MAX((AdjBaseCC!DK166-(AdjBaseCC!$DG$1*(IniBaseCC!ER168-IniBaseCC!ES168))),AdjBaseCC!CN166))</f>
        <v>25388.714235803476</v>
      </c>
      <c r="DM166" s="603">
        <f>DA166*IniBaseCC!CJ168</f>
        <v>1891468.2460031337</v>
      </c>
      <c r="DN166" s="600">
        <f>DB166*IniBaseCC!CJ168</f>
        <v>809136.51707448531</v>
      </c>
      <c r="DO166" s="600">
        <f>DC166*IniBaseCC!CK168</f>
        <v>1441280.1257510711</v>
      </c>
      <c r="DP166" s="600">
        <f>DD166*IniBaseCC!CL168</f>
        <v>993198.69881968445</v>
      </c>
      <c r="DQ166" s="600">
        <f>DE166*IniBaseCC!CM168</f>
        <v>865181.78933141078</v>
      </c>
      <c r="DR166" s="600">
        <f>DF166*IniBaseCC!CN168</f>
        <v>1280829.9023382694</v>
      </c>
      <c r="DS166" s="600">
        <f>DG166*IniBaseCC!CO168</f>
        <v>1645389.6072548945</v>
      </c>
      <c r="DT166" s="600">
        <f>DH166*IniBaseCC!CP168</f>
        <v>1811339.0947472481</v>
      </c>
      <c r="DU166" s="603">
        <f>DI166*IniBaseCC!CQ168</f>
        <v>1893696.633567923</v>
      </c>
      <c r="DV166" s="600">
        <f>DJ166*IniBaseCC!CR168</f>
        <v>1931633.3166828633</v>
      </c>
      <c r="DW166" s="600">
        <f>DK166*IniBaseCC!CS168</f>
        <v>1999080.0696960427</v>
      </c>
      <c r="DX166" s="601">
        <f>DL166*IniBaseCC!CT168</f>
        <v>2090040.1321387533</v>
      </c>
      <c r="DZ166" s="112" t="s">
        <v>161</v>
      </c>
      <c r="EA166" s="89">
        <f t="shared" si="37"/>
        <v>0.86121065715895695</v>
      </c>
      <c r="EB166" s="7">
        <f>IFERROR(AdjBaseCC!CO166/IniBaseCC!AA168,"")</f>
        <v>1.4138076695985764</v>
      </c>
      <c r="EC166" s="7">
        <f>IFERROR(AdjBaseCC!CP166/IniBaseCC!AB168,"")</f>
        <v>0.51345580397450874</v>
      </c>
      <c r="ED166" s="7">
        <f>IFERROR(AdjBaseCC!CQ166/IniBaseCC!AC168,"")</f>
        <v>1.1016552388018148</v>
      </c>
      <c r="EE166" s="7">
        <f>IFERROR(AdjBaseCC!CR166/IniBaseCC!AD168,"")</f>
        <v>1.1201914420280821</v>
      </c>
      <c r="EF166" s="7">
        <f>IFERROR(AdjBaseCC!CS166/IniBaseCC!AE168,"")</f>
        <v>0.82395170476745216</v>
      </c>
      <c r="EG166" s="7">
        <f>IFERROR(AdjBaseCC!CT166/IniBaseCC!AF168,"")</f>
        <v>0.74679909622292751</v>
      </c>
      <c r="EH166" s="10">
        <f t="shared" si="38"/>
        <v>0.93293859613718033</v>
      </c>
      <c r="EI166" s="7">
        <f>IFERROR(CU166/IniBaseCC!AG168,"")</f>
        <v>0.94897927115745428</v>
      </c>
      <c r="EJ166" s="7">
        <f>IFERROR(CW166/IniBaseCC!AI168,"")</f>
        <v>0.94085626258379307</v>
      </c>
      <c r="EK166" s="7">
        <f>IFERROR(CX166/IniBaseCC!AJ168,"")</f>
        <v>0.91713935630109411</v>
      </c>
      <c r="EL166" s="7">
        <f>IFERROR(CY166/IniBaseCC!AK168,"")</f>
        <v>0.92408210264787116</v>
      </c>
      <c r="EM166" s="19">
        <f>IFERROR(CZ166/IniBaseCC!AL168,"")</f>
        <v>0.93363598799568925</v>
      </c>
      <c r="EO166" s="107"/>
      <c r="EP166" s="107"/>
      <c r="EQ166" s="107"/>
      <c r="ER166" s="107"/>
      <c r="ES166" s="107"/>
    </row>
    <row r="167" spans="1:149" x14ac:dyDescent="0.25">
      <c r="A167" s="107">
        <v>210</v>
      </c>
      <c r="B167" s="112" t="s">
        <v>162</v>
      </c>
      <c r="C167" s="149"/>
      <c r="D167" s="150"/>
      <c r="E167" s="150"/>
      <c r="F167" s="150"/>
      <c r="G167" s="150"/>
      <c r="H167" s="150"/>
      <c r="I167" s="150"/>
      <c r="J167" s="150"/>
      <c r="K167" s="151"/>
      <c r="L167" s="150"/>
      <c r="M167" s="150"/>
      <c r="N167" s="151"/>
      <c r="O167" s="158"/>
      <c r="P167" s="564">
        <v>1</v>
      </c>
      <c r="Q167" s="69">
        <v>1</v>
      </c>
      <c r="R167" s="69">
        <v>1</v>
      </c>
      <c r="S167" s="69">
        <v>1</v>
      </c>
      <c r="T167" s="69">
        <v>1</v>
      </c>
      <c r="U167" s="69">
        <v>1</v>
      </c>
      <c r="V167" s="69">
        <v>1</v>
      </c>
      <c r="W167" s="69">
        <v>1</v>
      </c>
      <c r="X167" s="69">
        <v>1</v>
      </c>
      <c r="Y167" s="350">
        <v>1</v>
      </c>
      <c r="Z167" s="2">
        <v>1</v>
      </c>
      <c r="AA167" s="2">
        <v>1</v>
      </c>
      <c r="AB167" s="3">
        <v>1</v>
      </c>
      <c r="AS167" s="112" t="s">
        <v>162</v>
      </c>
      <c r="AT167" s="600">
        <v>0</v>
      </c>
      <c r="AU167" s="600">
        <f>MAX(-(AdjBaseCC!$BU$1),(IniBaseCC!DW169-AF$9+IniBaseCC!DK169-AdjBaseCC!AF$7))</f>
        <v>1757.9923808922986</v>
      </c>
      <c r="AV167" s="600">
        <f>MAX(-(AdjBaseCC!$BU$1),(IniBaseCC!DX169-AG$9+IniBaseCC!DL169-AdjBaseCC!AG$7))</f>
        <v>887.35856048835831</v>
      </c>
      <c r="AW167" s="600">
        <f>MAX(-(AdjBaseCC!$BU$1),(IniBaseCC!DY169-AH$9+IniBaseCC!DM169-AdjBaseCC!AH$7))</f>
        <v>429.0510530688498</v>
      </c>
      <c r="AX167" s="600">
        <f>MAX(-(AdjBaseCC!$BU$1),(IniBaseCC!DZ169-AI$9+IniBaseCC!DN169-AdjBaseCC!AI$7))</f>
        <v>2699.0123831898513</v>
      </c>
      <c r="AY167" s="600">
        <f>MAX(-(AdjBaseCC!$BU$1),(IniBaseCC!EA169-AJ$9+IniBaseCC!DO169-AdjBaseCC!AJ$7))</f>
        <v>2656.2608042230145</v>
      </c>
      <c r="AZ167" s="600">
        <f>MAX(-(AdjBaseCC!$BU$1),(IniBaseCC!EB169-AK$9+IniBaseCC!DP169-AdjBaseCC!AK$7))</f>
        <v>1336.4214280601559</v>
      </c>
      <c r="BA167" s="601">
        <f>MAX(-(AdjBaseCC!$BU$1),(IniBaseCC!EC169-AL$9+IniBaseCC!DQ169-AdjBaseCC!AL$7))</f>
        <v>885.12243570495866</v>
      </c>
      <c r="BB167" s="600">
        <f>MAX(-(AdjBaseCC!$BU$1),(IniBaseCC!ED169-AM$9+IniBaseCC!DR169-AdjBaseCC!AM$7))</f>
        <v>1283.0754927122989</v>
      </c>
      <c r="BC167" s="600">
        <f>MAX(-(AdjBaseCC!$BU$1),(IniBaseCC!EE169-AN$9+IniBaseCC!DS169-AdjBaseCC!AN$7))</f>
        <v>1301.2890915824537</v>
      </c>
      <c r="BD167" s="600">
        <f>MAX(-(AdjBaseCC!$BU$1),(IniBaseCC!EF169-AO$9+IniBaseCC!DT169-AdjBaseCC!AO$7))</f>
        <v>1318.8539001929739</v>
      </c>
      <c r="BE167" s="601">
        <f>MAX(-(AdjBaseCC!$BU$1),(IniBaseCC!EG169-AP$9+IniBaseCC!DU169-AdjBaseCC!AP$7))</f>
        <v>1335.8039779572659</v>
      </c>
      <c r="BF167" s="600">
        <f>MAX((AdjBaseCC!AF$7+AdjBaseCC!AF$9)*IniBaseCC!CJ169-IniBaseCC!AA169,0)</f>
        <v>0</v>
      </c>
      <c r="BG167" s="600">
        <f>MAX((AdjBaseCC!AG$7+AdjBaseCC!AG$9)*IniBaseCC!CK169-IniBaseCC!AB169,0)</f>
        <v>0</v>
      </c>
      <c r="BH167" s="600">
        <f>MAX((AdjBaseCC!AH$7+AdjBaseCC!AH$9)*IniBaseCC!CL169-IniBaseCC!AC169,0)</f>
        <v>0</v>
      </c>
      <c r="BI167" s="600">
        <f>MAX((AdjBaseCC!AI$7+AdjBaseCC!AI$9)*IniBaseCC!CM169-IniBaseCC!AD169,0)</f>
        <v>0</v>
      </c>
      <c r="BJ167" s="600">
        <f>MAX((AdjBaseCC!AJ$7+AdjBaseCC!AJ$9)*IniBaseCC!CN169-IniBaseCC!AE169,0)</f>
        <v>0</v>
      </c>
      <c r="BK167" s="600">
        <f>MAX((AdjBaseCC!AK$7+AdjBaseCC!AK$9)*IniBaseCC!CO169-IniBaseCC!AF169,0)</f>
        <v>0</v>
      </c>
      <c r="BL167" s="600">
        <f>MAX((AdjBaseCC!AL$7+AdjBaseCC!AL$9)*IniBaseCC!CP169-IniBaseCC!AG169,0)</f>
        <v>0</v>
      </c>
      <c r="BM167" s="600">
        <f>MAX((AdjBaseCC!AM$7+AdjBaseCC!AM$9)*IniBaseCC!CQ169-IniBaseCC!AH169,0)</f>
        <v>0</v>
      </c>
      <c r="BN167" s="603">
        <f>MAX((AdjBaseCC!AN$7+AdjBaseCC!AN$9)*IniBaseCC!CR169-IniBaseCC!AI169,0)</f>
        <v>0</v>
      </c>
      <c r="BO167" s="600">
        <f>MAX((AdjBaseCC!AO$7+AdjBaseCC!AO$9)*IniBaseCC!CS169-IniBaseCC!AJ169,0)</f>
        <v>0</v>
      </c>
      <c r="BP167" s="600">
        <f>MAX((AdjBaseCC!AP$7+AdjBaseCC!AP$9)*IniBaseCC!CT169-IniBaseCC!AK169,0)</f>
        <v>0</v>
      </c>
      <c r="BQ167" s="600">
        <f>MAX((AdjBaseCC!AQ$7+AdjBaseCC!AQ$9)*IniBaseCC!CU169-IniBaseCC!AL169,0)</f>
        <v>0</v>
      </c>
      <c r="BR167" s="603">
        <f>IFERROR(BF167/SUM(BF$5:BF$182)*BR$4/IniBaseCC!CK169,0)</f>
        <v>0</v>
      </c>
      <c r="BS167" s="600">
        <f>IFERROR(BG167/SUM(BG$5:BG$182)*BS$4/IniBaseCC!CL169,0)</f>
        <v>0</v>
      </c>
      <c r="BT167" s="600">
        <f>IFERROR(BH167/SUM(BH$5:BH$182)*BT$4/IniBaseCC!CM169,0)</f>
        <v>0</v>
      </c>
      <c r="BU167" s="600">
        <f>IFERROR(BI167/SUM(BI$5:BI$182)*BU$4/IniBaseCC!CN169,0)</f>
        <v>0</v>
      </c>
      <c r="BV167" s="600">
        <f>IFERROR(BJ167/SUM(BJ$5:BJ$182)*BV$4/IniBaseCC!CO169,0)</f>
        <v>0</v>
      </c>
      <c r="BW167" s="600">
        <f>IFERROR(BK167/SUM(BK$5:BK$182)*BW$4/IniBaseCC!CP169,0)</f>
        <v>0</v>
      </c>
      <c r="BX167" s="600">
        <f>IFERROR(BL167/SUM(BL$5:BL$182)*BX$4/IniBaseCC!CQ169,0)</f>
        <v>0</v>
      </c>
      <c r="BY167" s="603">
        <f>IFERROR(BM167/SUM(BM$5:BM$182)*BY$4/IniBaseCC!CR169,0)</f>
        <v>0</v>
      </c>
      <c r="BZ167" s="600">
        <f>IFERROR(BN167/SUM(BN$5:BN$182)*BZ$4/IniBaseCC!CS169,0)</f>
        <v>0</v>
      </c>
      <c r="CA167" s="600">
        <f>IFERROR(BO167/SUM(BO$5:BO$182)*CA$4/IniBaseCC!CT169,0)</f>
        <v>0</v>
      </c>
      <c r="CB167" s="600">
        <f>IFERROR(BP167/SUM(BP$5:BP$182)*CB$4/IniBaseCC!CU169,0)</f>
        <v>0</v>
      </c>
      <c r="CC167" s="603">
        <f>(IniBaseCC!CW169+AT167)*P167</f>
        <v>23942.636025356122</v>
      </c>
      <c r="CD167" s="600">
        <f>((IniBaseCC!CX169+AU167)-(BR167/Q167))*Q167</f>
        <v>25700.628406248419</v>
      </c>
      <c r="CE167" s="600">
        <f>((IniBaseCC!CY169+AV167)-(BS167/R167))*R167</f>
        <v>25920.140037739147</v>
      </c>
      <c r="CF167" s="600">
        <f>((IniBaseCC!CZ169+AW167)-(BT167/S167))*S167</f>
        <v>25575.336340303576</v>
      </c>
      <c r="CG167" s="600">
        <f>((IniBaseCC!DA169+AX167)-(BU167/T167))*T167</f>
        <v>27931.434898061489</v>
      </c>
      <c r="CH167" s="600">
        <f>((IniBaseCC!DB169+AY167)-(BV167/U167))*U167</f>
        <v>28704.382917235656</v>
      </c>
      <c r="CI167" s="600">
        <f>((IniBaseCC!DC169+AZ167)-(BW167/V167))*V167</f>
        <v>27815.779055986528</v>
      </c>
      <c r="CJ167" s="601">
        <f>((IniBaseCC!DD169+BA167)-(BX167/W167))*W167</f>
        <v>27816.662945133448</v>
      </c>
      <c r="CK167" s="600">
        <f>((IniBaseCC!DE169+BB167)-(BY167/Y167))*Y167</f>
        <v>28434.066036928078</v>
      </c>
      <c r="CL167" s="600">
        <f>((IniBaseCC!DF169+BC167)-(BZ167/Z167))*Z167</f>
        <v>28825.623048073438</v>
      </c>
      <c r="CM167" s="600">
        <f>((IniBaseCC!DG169+BD167)-(CA167/AA167))*AA167</f>
        <v>29203.232328364578</v>
      </c>
      <c r="CN167" s="601">
        <f>((IniBaseCC!DH169+BE167)-(CB167/AB167))*AB167</f>
        <v>29567.626089058216</v>
      </c>
      <c r="CO167" s="600">
        <f>CC167*IniBaseCC!CJ169</f>
        <v>6201142.7305672355</v>
      </c>
      <c r="CP167" s="600">
        <f>IniBaseCC!CJ169*CD167</f>
        <v>6656462.7572183404</v>
      </c>
      <c r="CQ167" s="600">
        <f>IniBaseCC!CK169*CE167</f>
        <v>6350434.3092460912</v>
      </c>
      <c r="CR167" s="600">
        <f>IniBaseCC!CL169*CF167</f>
        <v>6726313.4574998403</v>
      </c>
      <c r="CS167" s="600">
        <f>IniBaseCC!CM169*CG167</f>
        <v>7318035.9432921102</v>
      </c>
      <c r="CT167" s="600">
        <f>IniBaseCC!CN169*CH167</f>
        <v>7233504.4951433856</v>
      </c>
      <c r="CU167" s="600">
        <f>IniBaseCC!CO169*CI167</f>
        <v>7037392.1011645915</v>
      </c>
      <c r="CV167" s="601">
        <f>IniBaseCC!CP169*CJ167</f>
        <v>7121065.7139541628</v>
      </c>
      <c r="CW167" s="600">
        <f>IniBaseCC!CQ169*CK167</f>
        <v>7392857.1696012998</v>
      </c>
      <c r="CX167" s="600">
        <f>IniBaseCC!CR169*CL167</f>
        <v>7633076.927950481</v>
      </c>
      <c r="CY167" s="600">
        <f>IniBaseCC!CS169*CM167</f>
        <v>7873296.6862996602</v>
      </c>
      <c r="CZ167" s="600">
        <f>IniBaseCC!CT169*CN167</f>
        <v>8113516.4446488395</v>
      </c>
      <c r="DA167" s="603">
        <f t="shared" si="33"/>
        <v>23942.636025356122</v>
      </c>
      <c r="DB167" s="600">
        <f t="shared" si="34"/>
        <v>25700.628406248419</v>
      </c>
      <c r="DC167" s="600">
        <f>IF(IniBaseCC!EI169&gt;IniBaseCC!EJ169,MIN((AdjBaseCC!DB167-(AdjBaseCC!$DG$1*(IniBaseCC!EI169-IniBaseCC!EJ169))),AdjBaseCC!CE167),MAX((AdjBaseCC!DB167-(AdjBaseCC!$DG$1*(IniBaseCC!EI169-IniBaseCC!EJ169))),AdjBaseCC!CE167))</f>
        <v>25920.140037739147</v>
      </c>
      <c r="DD167" s="600">
        <f>IF(IniBaseCC!EJ169&gt;IniBaseCC!EK169,MIN((AdjBaseCC!DC167-(AdjBaseCC!$DG$1*(IniBaseCC!EJ169-IniBaseCC!EK169))),AdjBaseCC!CF167),MAX((AdjBaseCC!DC167-(AdjBaseCC!$DG$1*(IniBaseCC!EJ169-IniBaseCC!EK169))),AdjBaseCC!CF167))</f>
        <v>25575.336340303576</v>
      </c>
      <c r="DE167" s="600">
        <f>IF(IniBaseCC!EK169&gt;IniBaseCC!EL169,MIN((AdjBaseCC!DD167-(AdjBaseCC!$DG$1*(IniBaseCC!EK169-IniBaseCC!EL169))),AdjBaseCC!CG167),MAX((AdjBaseCC!DD167-(AdjBaseCC!$DG$1*(IniBaseCC!EK169-IniBaseCC!EL169))),AdjBaseCC!CG167))</f>
        <v>27931.434898061489</v>
      </c>
      <c r="DF167" s="600">
        <f>IF(IniBaseCC!EL169&gt;IniBaseCC!EM169,MIN((AdjBaseCC!DE167-(AdjBaseCC!$DG$1*(IniBaseCC!EL169-IniBaseCC!EM169))),AdjBaseCC!CH167),MAX((AdjBaseCC!DE167-(AdjBaseCC!$DG$1*(IniBaseCC!EL169-IniBaseCC!EM169))),AdjBaseCC!CH167))</f>
        <v>28704.382917235656</v>
      </c>
      <c r="DG167" s="600">
        <f>IF(IniBaseCC!EM169&gt;IniBaseCC!EN169,MIN((AdjBaseCC!DF167-(AdjBaseCC!$DG$1*(IniBaseCC!EM169-IniBaseCC!EN169))),AdjBaseCC!CI167),MAX((AdjBaseCC!DF167-(AdjBaseCC!$DG$1*(IniBaseCC!EM169-IniBaseCC!EN169))),AdjBaseCC!CI167))</f>
        <v>27815.779055986528</v>
      </c>
      <c r="DH167" s="600">
        <f>IF(IniBaseCC!EN169&gt;IniBaseCC!EO169,MIN((AdjBaseCC!DG167-(AdjBaseCC!$DG$1*(IniBaseCC!EN169-IniBaseCC!EO169))),AdjBaseCC!CJ167),MAX((AdjBaseCC!DG167-(AdjBaseCC!$DG$1*(IniBaseCC!EN169-IniBaseCC!EO169))),AdjBaseCC!CJ167))</f>
        <v>27810.788503553227</v>
      </c>
      <c r="DI167" s="603">
        <f>IF(IniBaseCC!EO169&gt;IniBaseCC!EP169,MIN((AdjBaseCC!DH167-(AdjBaseCC!$DG$1*(IniBaseCC!EO169-IniBaseCC!EP169))),AdjBaseCC!CK167),MAX((AdjBaseCC!DH167-(AdjBaseCC!$DG$1*(IniBaseCC!EO169-IniBaseCC!EP169))),AdjBaseCC!CK167))</f>
        <v>28434.066036928078</v>
      </c>
      <c r="DJ167" s="600">
        <f>IF(IniBaseCC!EP169&gt;IniBaseCC!EQ169,MIN((AdjBaseCC!DI167-(AdjBaseCC!$DG$1*(IniBaseCC!EP169-IniBaseCC!EQ169))),AdjBaseCC!CL167),MAX((AdjBaseCC!DI167-(AdjBaseCC!$DG$1*(IniBaseCC!EP169-IniBaseCC!EQ169))),AdjBaseCC!CL167))</f>
        <v>28825.623048073438</v>
      </c>
      <c r="DK167" s="600">
        <f>IF(IniBaseCC!EQ169&gt;IniBaseCC!ER169,MIN((AdjBaseCC!DJ167-(AdjBaseCC!$DG$1*(IniBaseCC!EQ169-IniBaseCC!ER169))),AdjBaseCC!CM167),MAX((AdjBaseCC!DJ167-(AdjBaseCC!$DG$1*(IniBaseCC!EQ169-IniBaseCC!ER169))),AdjBaseCC!CM167))</f>
        <v>29203.232328364578</v>
      </c>
      <c r="DL167" s="600">
        <f>IF(IniBaseCC!ER169&gt;IniBaseCC!ES169,MIN((AdjBaseCC!DK167-(AdjBaseCC!$DG$1*(IniBaseCC!ER169-IniBaseCC!ES169))),AdjBaseCC!CN167),MAX((AdjBaseCC!DK167-(AdjBaseCC!$DG$1*(IniBaseCC!ER169-IniBaseCC!ES169))),AdjBaseCC!CN167))</f>
        <v>29567.626089058216</v>
      </c>
      <c r="DM167" s="603">
        <f>DA167*IniBaseCC!CJ169</f>
        <v>6201142.7305672355</v>
      </c>
      <c r="DN167" s="600">
        <f>DB167*IniBaseCC!CJ169</f>
        <v>6656462.7572183404</v>
      </c>
      <c r="DO167" s="600">
        <f>DC167*IniBaseCC!CK169</f>
        <v>6350434.3092460912</v>
      </c>
      <c r="DP167" s="600">
        <f>DD167*IniBaseCC!CL169</f>
        <v>6726313.4574998403</v>
      </c>
      <c r="DQ167" s="600">
        <f>DE167*IniBaseCC!CM169</f>
        <v>7318035.9432921102</v>
      </c>
      <c r="DR167" s="600">
        <f>DF167*IniBaseCC!CN169</f>
        <v>7233504.4951433856</v>
      </c>
      <c r="DS167" s="600">
        <f>DG167*IniBaseCC!CO169</f>
        <v>7037392.1011645915</v>
      </c>
      <c r="DT167" s="600">
        <f>DH167*IniBaseCC!CP169</f>
        <v>7119561.8569096262</v>
      </c>
      <c r="DU167" s="603">
        <f>DI167*IniBaseCC!CQ169</f>
        <v>7392857.1696012998</v>
      </c>
      <c r="DV167" s="600">
        <f>DJ167*IniBaseCC!CR169</f>
        <v>7633076.927950481</v>
      </c>
      <c r="DW167" s="600">
        <f>DK167*IniBaseCC!CS169</f>
        <v>7873296.6862996602</v>
      </c>
      <c r="DX167" s="601">
        <f>DL167*IniBaseCC!CT169</f>
        <v>8113516.4446488395</v>
      </c>
      <c r="DZ167" s="112" t="s">
        <v>162</v>
      </c>
      <c r="EA167" s="89">
        <f t="shared" si="37"/>
        <v>0.96423794840544264</v>
      </c>
      <c r="EB167" s="7">
        <f>IFERROR(AdjBaseCC!CO167/IniBaseCC!AA169,"")</f>
        <v>0.90367081121091952</v>
      </c>
      <c r="EC167" s="7">
        <f>IFERROR(AdjBaseCC!CP167/IniBaseCC!AB169,"")</f>
        <v>1.0163627853272732</v>
      </c>
      <c r="ED167" s="7">
        <f>IFERROR(AdjBaseCC!CQ167/IniBaseCC!AC169,"")</f>
        <v>0.91542634532826328</v>
      </c>
      <c r="EE167" s="7">
        <f>IFERROR(AdjBaseCC!CR167/IniBaseCC!AD169,"")</f>
        <v>0.89555315304961713</v>
      </c>
      <c r="EF167" s="7">
        <f>IFERROR(AdjBaseCC!CS167/IniBaseCC!AE169,"")</f>
        <v>0.98779088676164384</v>
      </c>
      <c r="EG167" s="7">
        <f>IFERROR(AdjBaseCC!CT167/IniBaseCC!AF169,"")</f>
        <v>1.0060565715604159</v>
      </c>
      <c r="EH167" s="10">
        <f t="shared" si="38"/>
        <v>0.96049186435811029</v>
      </c>
      <c r="EI167" s="7">
        <f>IFERROR(CU167/IniBaseCC!AG169,"")</f>
        <v>0.9695808179412182</v>
      </c>
      <c r="EJ167" s="7">
        <f>IFERROR(CW167/IniBaseCC!AI169,"")</f>
        <v>0.95463434709933281</v>
      </c>
      <c r="EK167" s="7">
        <f>IFERROR(CX167/IniBaseCC!AJ169,"")</f>
        <v>0.95711571881332902</v>
      </c>
      <c r="EL167" s="7">
        <f>IFERROR(CY167/IniBaseCC!AK169,"")</f>
        <v>0.95945744540285993</v>
      </c>
      <c r="EM167" s="19">
        <f>IFERROR(CZ167/IniBaseCC!AL169,"")</f>
        <v>0.96167099253381161</v>
      </c>
      <c r="EO167" s="107"/>
      <c r="EP167" s="107"/>
      <c r="EQ167" s="107"/>
      <c r="ER167" s="107"/>
      <c r="ES167" s="107"/>
    </row>
    <row r="168" spans="1:149" x14ac:dyDescent="0.25">
      <c r="A168" s="107">
        <v>211</v>
      </c>
      <c r="B168" s="112" t="s">
        <v>163</v>
      </c>
      <c r="C168" s="149"/>
      <c r="D168" s="150"/>
      <c r="E168" s="150"/>
      <c r="F168" s="150"/>
      <c r="G168" s="150"/>
      <c r="H168" s="150"/>
      <c r="I168" s="150"/>
      <c r="J168" s="150"/>
      <c r="K168" s="151"/>
      <c r="L168" s="150"/>
      <c r="M168" s="150"/>
      <c r="N168" s="151"/>
      <c r="O168" s="158"/>
      <c r="P168" s="564">
        <v>1</v>
      </c>
      <c r="Q168" s="69">
        <v>1</v>
      </c>
      <c r="R168" s="69">
        <v>1</v>
      </c>
      <c r="S168" s="69">
        <v>1</v>
      </c>
      <c r="T168" s="69">
        <v>1</v>
      </c>
      <c r="U168" s="69">
        <v>1</v>
      </c>
      <c r="V168" s="69">
        <v>1</v>
      </c>
      <c r="W168" s="69">
        <v>1</v>
      </c>
      <c r="X168" s="69">
        <v>1</v>
      </c>
      <c r="Y168" s="350">
        <v>1</v>
      </c>
      <c r="Z168" s="2">
        <v>1</v>
      </c>
      <c r="AA168" s="2">
        <v>1</v>
      </c>
      <c r="AB168" s="3">
        <v>1</v>
      </c>
      <c r="AS168" s="112" t="s">
        <v>163</v>
      </c>
      <c r="AT168" s="600">
        <v>0</v>
      </c>
      <c r="AU168" s="600">
        <f>MAX(-(AdjBaseCC!$BU$1),(IniBaseCC!DW170-AF$9+IniBaseCC!DK170-AdjBaseCC!AF$7))</f>
        <v>465.67924016536335</v>
      </c>
      <c r="AV168" s="600">
        <f>MAX(-(AdjBaseCC!$BU$1),(IniBaseCC!DX170-AG$9+IniBaseCC!DL170-AdjBaseCC!AG$7))</f>
        <v>-3909.5990431982787</v>
      </c>
      <c r="AW168" s="600">
        <f>MAX(-(AdjBaseCC!$BU$1),(IniBaseCC!DY170-AH$9+IniBaseCC!DM170-AdjBaseCC!AH$7))</f>
        <v>-4000</v>
      </c>
      <c r="AX168" s="600">
        <f>MAX(-(AdjBaseCC!$BU$1),(IniBaseCC!DZ170-AI$9+IniBaseCC!DN170-AdjBaseCC!AI$7))</f>
        <v>-2256.2920752679424</v>
      </c>
      <c r="AY168" s="600">
        <f>MAX(-(AdjBaseCC!$BU$1),(IniBaseCC!EA170-AJ$9+IniBaseCC!DO170-AdjBaseCC!AJ$7))</f>
        <v>-4000</v>
      </c>
      <c r="AZ168" s="600">
        <f>MAX(-(AdjBaseCC!$BU$1),(IniBaseCC!EB170-AK$9+IniBaseCC!DP170-AdjBaseCC!AK$7))</f>
        <v>-4000</v>
      </c>
      <c r="BA168" s="601">
        <f>MAX(-(AdjBaseCC!$BU$1),(IniBaseCC!EC170-AL$9+IniBaseCC!DQ170-AdjBaseCC!AL$7))</f>
        <v>-1579.9880168812485</v>
      </c>
      <c r="BB168" s="600">
        <f>MAX(-(AdjBaseCC!$BU$1),(IniBaseCC!ED170-AM$9+IniBaseCC!DR170-AdjBaseCC!AM$7))</f>
        <v>1298.7364817232897</v>
      </c>
      <c r="BC168" s="600">
        <f>MAX(-(AdjBaseCC!$BU$1),(IniBaseCC!EE170-AN$9+IniBaseCC!DS170-AdjBaseCC!AN$7))</f>
        <v>1332.1297071728773</v>
      </c>
      <c r="BD168" s="600">
        <f>MAX(-(AdjBaseCC!$BU$1),(IniBaseCC!EF170-AO$9+IniBaseCC!DT170-AdjBaseCC!AO$7))</f>
        <v>1364.3334258388768</v>
      </c>
      <c r="BE168" s="601">
        <f>MAX(-(AdjBaseCC!$BU$1),(IniBaseCC!EG170-AP$9+IniBaseCC!DU170-AdjBaseCC!AP$7))</f>
        <v>1395.4100830226557</v>
      </c>
      <c r="BF168" s="600">
        <f>MAX((AdjBaseCC!AF$7+AdjBaseCC!AF$9)*IniBaseCC!CJ170-IniBaseCC!AA170,0)</f>
        <v>0</v>
      </c>
      <c r="BG168" s="600">
        <f>MAX((AdjBaseCC!AG$7+AdjBaseCC!AG$9)*IniBaseCC!CK170-IniBaseCC!AB170,0)</f>
        <v>242395.1406782933</v>
      </c>
      <c r="BH168" s="600">
        <f>MAX((AdjBaseCC!AH$7+AdjBaseCC!AH$9)*IniBaseCC!CL170-IniBaseCC!AC170,0)</f>
        <v>391458.63541065599</v>
      </c>
      <c r="BI168" s="600">
        <f>MAX((AdjBaseCC!AI$7+AdjBaseCC!AI$9)*IniBaseCC!CM170-IniBaseCC!AD170,0)</f>
        <v>155684.15319348802</v>
      </c>
      <c r="BJ168" s="600">
        <f>MAX((AdjBaseCC!AJ$7+AdjBaseCC!AJ$9)*IniBaseCC!CN170-IniBaseCC!AE170,0)</f>
        <v>322749.31933395006</v>
      </c>
      <c r="BK168" s="600">
        <f>MAX((AdjBaseCC!AK$7+AdjBaseCC!AK$9)*IniBaseCC!CO170-IniBaseCC!AF170,0)</f>
        <v>443890.32761958661</v>
      </c>
      <c r="BL168" s="600">
        <f>MAX((AdjBaseCC!AL$7+AdjBaseCC!AL$9)*IniBaseCC!CP170-IniBaseCC!AG170,0)</f>
        <v>91639.304979112465</v>
      </c>
      <c r="BM168" s="600">
        <f>MAX((AdjBaseCC!AM$7+AdjBaseCC!AM$9)*IniBaseCC!CQ170-IniBaseCC!AH170,0)</f>
        <v>0</v>
      </c>
      <c r="BN168" s="603">
        <f>MAX((AdjBaseCC!AN$7+AdjBaseCC!AN$9)*IniBaseCC!CR170-IniBaseCC!AI170,0)</f>
        <v>0</v>
      </c>
      <c r="BO168" s="600">
        <f>MAX((AdjBaseCC!AO$7+AdjBaseCC!AO$9)*IniBaseCC!CS170-IniBaseCC!AJ170,0)</f>
        <v>0</v>
      </c>
      <c r="BP168" s="600">
        <f>MAX((AdjBaseCC!AP$7+AdjBaseCC!AP$9)*IniBaseCC!CT170-IniBaseCC!AK170,0)</f>
        <v>0</v>
      </c>
      <c r="BQ168" s="600">
        <f>MAX((AdjBaseCC!AQ$7+AdjBaseCC!AQ$9)*IniBaseCC!CU170-IniBaseCC!AL170,0)</f>
        <v>0</v>
      </c>
      <c r="BR168" s="603">
        <f>IFERROR(BF168/SUM(BF$5:BF$182)*BR$4/IniBaseCC!CK170,0)</f>
        <v>0</v>
      </c>
      <c r="BS168" s="600">
        <f>IFERROR(BG168/SUM(BG$5:BG$182)*BS$4/IniBaseCC!CL170,0)</f>
        <v>1447.340982620221</v>
      </c>
      <c r="BT168" s="600">
        <f>IFERROR(BH168/SUM(BH$5:BH$182)*BT$4/IniBaseCC!CM170,0)</f>
        <v>5102.2647080714924</v>
      </c>
      <c r="BU168" s="600">
        <f>IFERROR(BI168/SUM(BI$5:BI$182)*BU$4/IniBaseCC!CN170,0)</f>
        <v>672.90161789298338</v>
      </c>
      <c r="BV168" s="600">
        <f>IFERROR(BJ168/SUM(BJ$5:BJ$182)*BV$4/IniBaseCC!CO170,0)</f>
        <v>980.35298229211344</v>
      </c>
      <c r="BW168" s="600">
        <f>IFERROR(BK168/SUM(BK$5:BK$182)*BW$4/IniBaseCC!CP170,0)</f>
        <v>2042.4498110839645</v>
      </c>
      <c r="BX168" s="600">
        <f>IFERROR(BL168/SUM(BL$5:BL$182)*BX$4/IniBaseCC!CQ170,0)</f>
        <v>91.203910181177633</v>
      </c>
      <c r="BY168" s="603">
        <f>IFERROR(BM168/SUM(BM$5:BM$182)*BY$4/IniBaseCC!CR170,0)</f>
        <v>0</v>
      </c>
      <c r="BZ168" s="600">
        <f>IFERROR(BN168/SUM(BN$5:BN$182)*BZ$4/IniBaseCC!CS170,0)</f>
        <v>0</v>
      </c>
      <c r="CA168" s="600">
        <f>IFERROR(BO168/SUM(BO$5:BO$182)*CA$4/IniBaseCC!CT170,0)</f>
        <v>0</v>
      </c>
      <c r="CB168" s="600">
        <f>IFERROR(BP168/SUM(BP$5:BP$182)*CB$4/IniBaseCC!CU170,0)</f>
        <v>0</v>
      </c>
      <c r="CC168" s="603">
        <f>(IniBaseCC!CW170+AT168)*P168</f>
        <v>23942.636025356122</v>
      </c>
      <c r="CD168" s="600">
        <f>((IniBaseCC!CX170+AU168)-(BR168/Q168))*Q168</f>
        <v>24408.315265521484</v>
      </c>
      <c r="CE168" s="600">
        <f>((IniBaseCC!CY170+AV168)-(BS168/R168))*R168</f>
        <v>19675.841451432287</v>
      </c>
      <c r="CF168" s="600">
        <f>((IniBaseCC!CZ170+AW168)-(BT168/S168))*S168</f>
        <v>16044.020579163232</v>
      </c>
      <c r="CG168" s="600">
        <f>((IniBaseCC!DA170+AX168)-(BU168/T168))*T168</f>
        <v>22303.228821710709</v>
      </c>
      <c r="CH168" s="600">
        <f>((IniBaseCC!DB170+AY168)-(BV168/U168))*U168</f>
        <v>21067.769130720531</v>
      </c>
      <c r="CI168" s="600">
        <f>((IniBaseCC!DC170+AZ168)-(BW168/V168))*V168</f>
        <v>20436.907816842409</v>
      </c>
      <c r="CJ168" s="601">
        <f>((IniBaseCC!DD170+BA168)-(BX168/W168))*W168</f>
        <v>25260.348582366063</v>
      </c>
      <c r="CK168" s="600">
        <f>((IniBaseCC!DE170+BB168)-(BY168/Y168))*Y168</f>
        <v>28449.727025939068</v>
      </c>
      <c r="CL168" s="600">
        <f>((IniBaseCC!DF170+BC168)-(BZ168/Z168))*Z168</f>
        <v>28856.463663663861</v>
      </c>
      <c r="CM168" s="600">
        <f>((IniBaseCC!DG170+BD168)-(CA168/AA168))*AA168</f>
        <v>29248.711854010478</v>
      </c>
      <c r="CN168" s="601">
        <f>((IniBaseCC!DH170+BE168)-(CB168/AB168))*AB168</f>
        <v>29627.232194123608</v>
      </c>
      <c r="CO168" s="600">
        <f>CC168*IniBaseCC!CJ170</f>
        <v>1388672.889470655</v>
      </c>
      <c r="CP168" s="600">
        <f>IniBaseCC!CJ170*CD168</f>
        <v>1415682.285400246</v>
      </c>
      <c r="CQ168" s="600">
        <f>IniBaseCC!CK170*CE168</f>
        <v>1219902.1699888017</v>
      </c>
      <c r="CR168" s="600">
        <f>IniBaseCC!CL170*CF168</f>
        <v>1123081.4405414262</v>
      </c>
      <c r="CS168" s="600">
        <f>IniBaseCC!CM170*CG168</f>
        <v>1538922.788698039</v>
      </c>
      <c r="CT168" s="600">
        <f>IniBaseCC!CN170*CH168</f>
        <v>1327269.4552353935</v>
      </c>
      <c r="CU168" s="600">
        <f>IniBaseCC!CO170*CI168</f>
        <v>1451020.454995811</v>
      </c>
      <c r="CV168" s="601">
        <f>IniBaseCC!CP170*CJ168</f>
        <v>1465100.2177772317</v>
      </c>
      <c r="CW168" s="600">
        <f>IniBaseCC!CQ170*CK168</f>
        <v>1394036.6242710142</v>
      </c>
      <c r="CX168" s="600">
        <f>IniBaseCC!CR170*CL168</f>
        <v>1440080.5205700079</v>
      </c>
      <c r="CY168" s="600">
        <f>IniBaseCC!CS170*CM168</f>
        <v>1486124.416869001</v>
      </c>
      <c r="CZ168" s="600">
        <f>IniBaseCC!CT170*CN168</f>
        <v>1532168.3131679944</v>
      </c>
      <c r="DA168" s="603">
        <f t="shared" si="33"/>
        <v>23942.636025356122</v>
      </c>
      <c r="DB168" s="600">
        <f t="shared" si="34"/>
        <v>24408.315265521484</v>
      </c>
      <c r="DC168" s="600">
        <f>IF(IniBaseCC!EI170&gt;IniBaseCC!EJ170,MIN((AdjBaseCC!DB168-(AdjBaseCC!$DG$1*(IniBaseCC!EI170-IniBaseCC!EJ170))),AdjBaseCC!CE168),MAX((AdjBaseCC!DB168-(AdjBaseCC!$DG$1*(IniBaseCC!EI170-IniBaseCC!EJ170))),AdjBaseCC!CE168))</f>
        <v>19675.841451432287</v>
      </c>
      <c r="DD168" s="600">
        <f>IF(IniBaseCC!EJ170&gt;IniBaseCC!EK170,MIN((AdjBaseCC!DC168-(AdjBaseCC!$DG$1*(IniBaseCC!EJ170-IniBaseCC!EK170))),AdjBaseCC!CF168),MAX((AdjBaseCC!DC168-(AdjBaseCC!$DG$1*(IniBaseCC!EJ170-IniBaseCC!EK170))),AdjBaseCC!CF168))</f>
        <v>16044.020579163232</v>
      </c>
      <c r="DE168" s="600">
        <f>IF(IniBaseCC!EK170&gt;IniBaseCC!EL170,MIN((AdjBaseCC!DD168-(AdjBaseCC!$DG$1*(IniBaseCC!EK170-IniBaseCC!EL170))),AdjBaseCC!CG168),MAX((AdjBaseCC!DD168-(AdjBaseCC!$DG$1*(IniBaseCC!EK170-IniBaseCC!EL170))),AdjBaseCC!CG168))</f>
        <v>22303.228821710709</v>
      </c>
      <c r="DF168" s="600">
        <f>IF(IniBaseCC!EL170&gt;IniBaseCC!EM170,MIN((AdjBaseCC!DE168-(AdjBaseCC!$DG$1*(IniBaseCC!EL170-IniBaseCC!EM170))),AdjBaseCC!CH168),MAX((AdjBaseCC!DE168-(AdjBaseCC!$DG$1*(IniBaseCC!EL170-IniBaseCC!EM170))),AdjBaseCC!CH168))</f>
        <v>21067.769130720531</v>
      </c>
      <c r="DG168" s="600">
        <f>IF(IniBaseCC!EM170&gt;IniBaseCC!EN170,MIN((AdjBaseCC!DF168-(AdjBaseCC!$DG$1*(IniBaseCC!EM170-IniBaseCC!EN170))),AdjBaseCC!CI168),MAX((AdjBaseCC!DF168-(AdjBaseCC!$DG$1*(IniBaseCC!EM170-IniBaseCC!EN170))),AdjBaseCC!CI168))</f>
        <v>20436.907816842409</v>
      </c>
      <c r="DH168" s="600">
        <f>IF(IniBaseCC!EN170&gt;IniBaseCC!EO170,MIN((AdjBaseCC!DG168-(AdjBaseCC!$DG$1*(IniBaseCC!EN170-IniBaseCC!EO170))),AdjBaseCC!CJ168),MAX((AdjBaseCC!DG168-(AdjBaseCC!$DG$1*(IniBaseCC!EN170-IniBaseCC!EO170))),AdjBaseCC!CJ168))</f>
        <v>25260.348582366063</v>
      </c>
      <c r="DI168" s="603">
        <f>IF(IniBaseCC!EO170&gt;IniBaseCC!EP170,MIN((AdjBaseCC!DH168-(AdjBaseCC!$DG$1*(IniBaseCC!EO170-IniBaseCC!EP170))),AdjBaseCC!CK168),MAX((AdjBaseCC!DH168-(AdjBaseCC!$DG$1*(IniBaseCC!EO170-IniBaseCC!EP170))),AdjBaseCC!CK168))</f>
        <v>28449.727025939068</v>
      </c>
      <c r="DJ168" s="600">
        <f>IF(IniBaseCC!EP170&gt;IniBaseCC!EQ170,MIN((AdjBaseCC!DI168-(AdjBaseCC!$DG$1*(IniBaseCC!EP170-IniBaseCC!EQ170))),AdjBaseCC!CL168),MAX((AdjBaseCC!DI168-(AdjBaseCC!$DG$1*(IniBaseCC!EP170-IniBaseCC!EQ170))),AdjBaseCC!CL168))</f>
        <v>28856.463663663861</v>
      </c>
      <c r="DK168" s="600">
        <f>IF(IniBaseCC!EQ170&gt;IniBaseCC!ER170,MIN((AdjBaseCC!DJ168-(AdjBaseCC!$DG$1*(IniBaseCC!EQ170-IniBaseCC!ER170))),AdjBaseCC!CM168),MAX((AdjBaseCC!DJ168-(AdjBaseCC!$DG$1*(IniBaseCC!EQ170-IniBaseCC!ER170))),AdjBaseCC!CM168))</f>
        <v>29248.711854010478</v>
      </c>
      <c r="DL168" s="600">
        <f>IF(IniBaseCC!ER170&gt;IniBaseCC!ES170,MIN((AdjBaseCC!DK168-(AdjBaseCC!$DG$1*(IniBaseCC!ER170-IniBaseCC!ES170))),AdjBaseCC!CN168),MAX((AdjBaseCC!DK168-(AdjBaseCC!$DG$1*(IniBaseCC!ER170-IniBaseCC!ES170))),AdjBaseCC!CN168))</f>
        <v>29627.232194123608</v>
      </c>
      <c r="DM168" s="603">
        <f>DA168*IniBaseCC!CJ170</f>
        <v>1388672.889470655</v>
      </c>
      <c r="DN168" s="600">
        <f>DB168*IniBaseCC!CJ170</f>
        <v>1415682.285400246</v>
      </c>
      <c r="DO168" s="600">
        <f>DC168*IniBaseCC!CK170</f>
        <v>1219902.1699888017</v>
      </c>
      <c r="DP168" s="600">
        <f>DD168*IniBaseCC!CL170</f>
        <v>1123081.4405414262</v>
      </c>
      <c r="DQ168" s="600">
        <f>DE168*IniBaseCC!CM170</f>
        <v>1538922.788698039</v>
      </c>
      <c r="DR168" s="600">
        <f>DF168*IniBaseCC!CN170</f>
        <v>1327269.4552353935</v>
      </c>
      <c r="DS168" s="600">
        <f>DG168*IniBaseCC!CO170</f>
        <v>1451020.454995811</v>
      </c>
      <c r="DT168" s="600">
        <f>DH168*IniBaseCC!CP170</f>
        <v>1465100.2177772317</v>
      </c>
      <c r="DU168" s="603">
        <f>DI168*IniBaseCC!CQ170</f>
        <v>1394036.6242710142</v>
      </c>
      <c r="DV168" s="600">
        <f>DJ168*IniBaseCC!CR170</f>
        <v>1440080.5205700079</v>
      </c>
      <c r="DW168" s="600">
        <f>DK168*IniBaseCC!CS170</f>
        <v>1486124.416869001</v>
      </c>
      <c r="DX168" s="601">
        <f>DL168*IniBaseCC!CT170</f>
        <v>1532168.3131679944</v>
      </c>
      <c r="DZ168" s="112" t="s">
        <v>163</v>
      </c>
      <c r="EA168" s="89">
        <f t="shared" si="37"/>
        <v>0.92216997712325277</v>
      </c>
      <c r="EB168" s="7">
        <f>IFERROR(AdjBaseCC!CO168/IniBaseCC!AA170,"")</f>
        <v>0.95000840737983228</v>
      </c>
      <c r="EC168" s="7">
        <f>IFERROR(AdjBaseCC!CP168/IniBaseCC!AB170,"")</f>
        <v>1.0409719428927029</v>
      </c>
      <c r="ED168" s="7">
        <f>IFERROR(AdjBaseCC!CQ168/IniBaseCC!AC170,"")</f>
        <v>0.85613598353616849</v>
      </c>
      <c r="EE168" s="7">
        <f>IFERROR(AdjBaseCC!CR168/IniBaseCC!AD170,"")</f>
        <v>0.68643100740437646</v>
      </c>
      <c r="EF168" s="7">
        <f>IFERROR(AdjBaseCC!CS168/IniBaseCC!AE170,"")</f>
        <v>1.1298760294928145</v>
      </c>
      <c r="EG168" s="7">
        <f>IFERROR(AdjBaseCC!CT168/IniBaseCC!AF170,"")</f>
        <v>0.89743492229020105</v>
      </c>
      <c r="EH168" s="10">
        <f t="shared" si="38"/>
        <v>0.95951039471237043</v>
      </c>
      <c r="EI168" s="7">
        <f>IFERROR(CU168/IniBaseCC!AG170,"")</f>
        <v>0.96640955273105822</v>
      </c>
      <c r="EJ168" s="7">
        <f>IFERROR(CW168/IniBaseCC!AI170,"")</f>
        <v>0.95415393649495306</v>
      </c>
      <c r="EK168" s="7">
        <f>IFERROR(CX168/IniBaseCC!AJ170,"")</f>
        <v>0.95666889065587557</v>
      </c>
      <c r="EL168" s="7">
        <f>IFERROR(CY168/IniBaseCC!AK170,"")</f>
        <v>0.95904008637281268</v>
      </c>
      <c r="EM168" s="19">
        <f>IFERROR(CZ168/IniBaseCC!AL170,"")</f>
        <v>0.96127950730715184</v>
      </c>
      <c r="EO168" s="107"/>
      <c r="EP168" s="107"/>
      <c r="EQ168" s="107"/>
      <c r="ER168" s="107"/>
      <c r="ES168" s="107"/>
    </row>
    <row r="169" spans="1:149" x14ac:dyDescent="0.25">
      <c r="A169" s="107">
        <v>212</v>
      </c>
      <c r="B169" s="112" t="s">
        <v>164</v>
      </c>
      <c r="C169" s="149"/>
      <c r="D169" s="150"/>
      <c r="E169" s="150"/>
      <c r="F169" s="150"/>
      <c r="G169" s="150"/>
      <c r="H169" s="150"/>
      <c r="I169" s="150"/>
      <c r="J169" s="150"/>
      <c r="K169" s="151"/>
      <c r="L169" s="150"/>
      <c r="M169" s="150"/>
      <c r="N169" s="151"/>
      <c r="O169" s="158"/>
      <c r="P169" s="564">
        <v>1</v>
      </c>
      <c r="Q169" s="69">
        <v>1</v>
      </c>
      <c r="R169" s="69">
        <v>1</v>
      </c>
      <c r="S169" s="69">
        <v>1</v>
      </c>
      <c r="T169" s="69">
        <v>1</v>
      </c>
      <c r="U169" s="69">
        <v>1</v>
      </c>
      <c r="V169" s="69">
        <v>1</v>
      </c>
      <c r="W169" s="69">
        <v>1</v>
      </c>
      <c r="X169" s="69">
        <v>1</v>
      </c>
      <c r="Y169" s="350">
        <v>1</v>
      </c>
      <c r="Z169" s="2">
        <v>1</v>
      </c>
      <c r="AA169" s="2">
        <v>1</v>
      </c>
      <c r="AB169" s="3">
        <v>1</v>
      </c>
      <c r="AS169" s="112" t="s">
        <v>164</v>
      </c>
      <c r="AT169" s="600">
        <v>0</v>
      </c>
      <c r="AU169" s="600">
        <f>MAX(-(AdjBaseCC!$BU$1),(IniBaseCC!DW171-AF$9+IniBaseCC!DK171-AdjBaseCC!AF$7))</f>
        <v>5796.2954549587312</v>
      </c>
      <c r="AV169" s="600">
        <f>MAX(-(AdjBaseCC!$BU$1),(IniBaseCC!DX171-AG$9+IniBaseCC!DL171-AdjBaseCC!AG$7))</f>
        <v>8858.3686987372057</v>
      </c>
      <c r="AW169" s="600">
        <f>MAX(-(AdjBaseCC!$BU$1),(IniBaseCC!DY171-AH$9+IniBaseCC!DM171-AdjBaseCC!AH$7))</f>
        <v>5474.700889482323</v>
      </c>
      <c r="AX169" s="600">
        <f>MAX(-(AdjBaseCC!$BU$1),(IniBaseCC!DZ171-AI$9+IniBaseCC!DN171-AdjBaseCC!AI$7))</f>
        <v>7194.0895672441366</v>
      </c>
      <c r="AY169" s="600">
        <f>MAX(-(AdjBaseCC!$BU$1),(IniBaseCC!EA171-AJ$9+IniBaseCC!DO171-AdjBaseCC!AJ$7))</f>
        <v>7234.391756603969</v>
      </c>
      <c r="AZ169" s="600">
        <f>MAX(-(AdjBaseCC!$BU$1),(IniBaseCC!EB171-AK$9+IniBaseCC!DP171-AdjBaseCC!AK$7))</f>
        <v>6665.4498865581772</v>
      </c>
      <c r="BA169" s="601">
        <f>MAX(-(AdjBaseCC!$BU$1),(IniBaseCC!EC171-AL$9+IniBaseCC!DQ171-AdjBaseCC!AL$7))</f>
        <v>8836.1503886866085</v>
      </c>
      <c r="BB169" s="600">
        <f>MAX(-(AdjBaseCC!$BU$1),(IniBaseCC!ED171-AM$9+IniBaseCC!DR171-AdjBaseCC!AM$7))</f>
        <v>6216.0460055328167</v>
      </c>
      <c r="BC169" s="600">
        <f>MAX(-(AdjBaseCC!$BU$1),(IniBaseCC!EE171-AN$9+IniBaseCC!DS171-AdjBaseCC!AN$7))</f>
        <v>6305.9022734457312</v>
      </c>
      <c r="BD169" s="600">
        <f>MAX(-(AdjBaseCC!$BU$1),(IniBaseCC!EF171-AO$9+IniBaseCC!DT171-AdjBaseCC!AO$7))</f>
        <v>6392.5577532110055</v>
      </c>
      <c r="BE169" s="601">
        <f>MAX(-(AdjBaseCC!$BU$1),(IniBaseCC!EG171-AP$9+IniBaseCC!DU171-AdjBaseCC!AP$7))</f>
        <v>6476.1804759683109</v>
      </c>
      <c r="BF169" s="600">
        <f>MAX((AdjBaseCC!AF$7+AdjBaseCC!AF$9)*IniBaseCC!CJ171-IniBaseCC!AA171,0)</f>
        <v>0</v>
      </c>
      <c r="BG169" s="600">
        <f>MAX((AdjBaseCC!AG$7+AdjBaseCC!AG$9)*IniBaseCC!CK171-IniBaseCC!AB171,0)</f>
        <v>0</v>
      </c>
      <c r="BH169" s="600">
        <f>MAX((AdjBaseCC!AH$7+AdjBaseCC!AH$9)*IniBaseCC!CL171-IniBaseCC!AC171,0)</f>
        <v>0</v>
      </c>
      <c r="BI169" s="600">
        <f>MAX((AdjBaseCC!AI$7+AdjBaseCC!AI$9)*IniBaseCC!CM171-IniBaseCC!AD171,0)</f>
        <v>0</v>
      </c>
      <c r="BJ169" s="600">
        <f>MAX((AdjBaseCC!AJ$7+AdjBaseCC!AJ$9)*IniBaseCC!CN171-IniBaseCC!AE171,0)</f>
        <v>0</v>
      </c>
      <c r="BK169" s="600">
        <f>MAX((AdjBaseCC!AK$7+AdjBaseCC!AK$9)*IniBaseCC!CO171-IniBaseCC!AF171,0)</f>
        <v>0</v>
      </c>
      <c r="BL169" s="600">
        <f>MAX((AdjBaseCC!AL$7+AdjBaseCC!AL$9)*IniBaseCC!CP171-IniBaseCC!AG171,0)</f>
        <v>0</v>
      </c>
      <c r="BM169" s="600">
        <f>MAX((AdjBaseCC!AM$7+AdjBaseCC!AM$9)*IniBaseCC!CQ171-IniBaseCC!AH171,0)</f>
        <v>0</v>
      </c>
      <c r="BN169" s="603">
        <f>MAX((AdjBaseCC!AN$7+AdjBaseCC!AN$9)*IniBaseCC!CR171-IniBaseCC!AI171,0)</f>
        <v>0</v>
      </c>
      <c r="BO169" s="600">
        <f>MAX((AdjBaseCC!AO$7+AdjBaseCC!AO$9)*IniBaseCC!CS171-IniBaseCC!AJ171,0)</f>
        <v>0</v>
      </c>
      <c r="BP169" s="600">
        <f>MAX((AdjBaseCC!AP$7+AdjBaseCC!AP$9)*IniBaseCC!CT171-IniBaseCC!AK171,0)</f>
        <v>0</v>
      </c>
      <c r="BQ169" s="600">
        <f>MAX((AdjBaseCC!AQ$7+AdjBaseCC!AQ$9)*IniBaseCC!CU171-IniBaseCC!AL171,0)</f>
        <v>0</v>
      </c>
      <c r="BR169" s="603">
        <f>IFERROR(BF169/SUM(BF$5:BF$182)*BR$4/IniBaseCC!CK171,0)</f>
        <v>0</v>
      </c>
      <c r="BS169" s="600">
        <f>IFERROR(BG169/SUM(BG$5:BG$182)*BS$4/IniBaseCC!CL171,0)</f>
        <v>0</v>
      </c>
      <c r="BT169" s="600">
        <f>IFERROR(BH169/SUM(BH$5:BH$182)*BT$4/IniBaseCC!CM171,0)</f>
        <v>0</v>
      </c>
      <c r="BU169" s="600">
        <f>IFERROR(BI169/SUM(BI$5:BI$182)*BU$4/IniBaseCC!CN171,0)</f>
        <v>0</v>
      </c>
      <c r="BV169" s="600">
        <f>IFERROR(BJ169/SUM(BJ$5:BJ$182)*BV$4/IniBaseCC!CO171,0)</f>
        <v>0</v>
      </c>
      <c r="BW169" s="600">
        <f>IFERROR(BK169/SUM(BK$5:BK$182)*BW$4/IniBaseCC!CP171,0)</f>
        <v>0</v>
      </c>
      <c r="BX169" s="600">
        <f>IFERROR(BL169/SUM(BL$5:BL$182)*BX$4/IniBaseCC!CQ171,0)</f>
        <v>0</v>
      </c>
      <c r="BY169" s="603">
        <f>IFERROR(BM169/SUM(BM$5:BM$182)*BY$4/IniBaseCC!CR171,0)</f>
        <v>0</v>
      </c>
      <c r="BZ169" s="600">
        <f>IFERROR(BN169/SUM(BN$5:BN$182)*BZ$4/IniBaseCC!CS171,0)</f>
        <v>0</v>
      </c>
      <c r="CA169" s="600">
        <f>IFERROR(BO169/SUM(BO$5:BO$182)*CA$4/IniBaseCC!CT171,0)</f>
        <v>0</v>
      </c>
      <c r="CB169" s="600">
        <f>IFERROR(BP169/SUM(BP$5:BP$182)*CB$4/IniBaseCC!CU171,0)</f>
        <v>0</v>
      </c>
      <c r="CC169" s="603">
        <f>(IniBaseCC!CW171+AT169)*P169</f>
        <v>23942.636025356122</v>
      </c>
      <c r="CD169" s="600">
        <f>((IniBaseCC!CX171+AU169)-(BR169/Q169))*Q169</f>
        <v>29738.931480314852</v>
      </c>
      <c r="CE169" s="600">
        <f>((IniBaseCC!CY171+AV169)-(BS169/R169))*R169</f>
        <v>33891.15017598799</v>
      </c>
      <c r="CF169" s="600">
        <f>((IniBaseCC!CZ171+AW169)-(BT169/S169))*S169</f>
        <v>30620.986176717048</v>
      </c>
      <c r="CG169" s="600">
        <f>((IniBaseCC!DA171+AX169)-(BU169/T169))*T169</f>
        <v>32426.512082115773</v>
      </c>
      <c r="CH169" s="600">
        <f>((IniBaseCC!DB171+AY169)-(BV169/U169))*U169</f>
        <v>33282.51386961661</v>
      </c>
      <c r="CI169" s="600">
        <f>((IniBaseCC!DC171+AZ169)-(BW169/V169))*V169</f>
        <v>33144.80751448455</v>
      </c>
      <c r="CJ169" s="601">
        <f>((IniBaseCC!DD171+BA169)-(BX169/W169))*W169</f>
        <v>35767.690898115099</v>
      </c>
      <c r="CK169" s="600">
        <f>((IniBaseCC!DE171+BB169)-(BY169/Y169))*Y169</f>
        <v>33367.036549748598</v>
      </c>
      <c r="CL169" s="600">
        <f>((IniBaseCC!DF171+BC169)-(BZ169/Z169))*Z169</f>
        <v>33830.236229936716</v>
      </c>
      <c r="CM169" s="600">
        <f>((IniBaseCC!DG171+BD169)-(CA169/AA169))*AA169</f>
        <v>34276.936181382611</v>
      </c>
      <c r="CN169" s="601">
        <f>((IniBaseCC!DH171+BE169)-(CB169/AB169))*AB169</f>
        <v>34708.002587069263</v>
      </c>
      <c r="CO169" s="600">
        <f>CC169*IniBaseCC!CJ171</f>
        <v>3136485.3193216519</v>
      </c>
      <c r="CP169" s="600">
        <f>IniBaseCC!CJ171*CD169</f>
        <v>3895800.0239212457</v>
      </c>
      <c r="CQ169" s="600">
        <f>IniBaseCC!CK171*CE169</f>
        <v>4202502.6218225108</v>
      </c>
      <c r="CR169" s="600">
        <f>IniBaseCC!CL171*CF169</f>
        <v>3950107.2167964992</v>
      </c>
      <c r="CS169" s="600">
        <f>IniBaseCC!CM171*CG169</f>
        <v>4085740.5223465874</v>
      </c>
      <c r="CT169" s="600">
        <f>IniBaseCC!CN171*CH169</f>
        <v>4193596.7475716928</v>
      </c>
      <c r="CU169" s="600">
        <f>IniBaseCC!CO171*CI169</f>
        <v>3811652.8641657233</v>
      </c>
      <c r="CV169" s="601">
        <f>IniBaseCC!CP171*CJ169</f>
        <v>3898678.3078945456</v>
      </c>
      <c r="CW169" s="600">
        <f>IniBaseCC!CQ171*CK169</f>
        <v>3603639.9473728486</v>
      </c>
      <c r="CX169" s="600">
        <f>IniBaseCC!CR171*CL169</f>
        <v>3721143.1224473021</v>
      </c>
      <c r="CY169" s="600">
        <f>IniBaseCC!CS171*CM169</f>
        <v>3838646.2975217574</v>
      </c>
      <c r="CZ169" s="600">
        <f>IniBaseCC!CT171*CN169</f>
        <v>3956149.4725962109</v>
      </c>
      <c r="DA169" s="603">
        <f t="shared" si="33"/>
        <v>23942.636025356122</v>
      </c>
      <c r="DB169" s="600">
        <f t="shared" si="34"/>
        <v>29738.931480314852</v>
      </c>
      <c r="DC169" s="600">
        <f>IF(IniBaseCC!EI171&gt;IniBaseCC!EJ171,MIN((AdjBaseCC!DB169-(AdjBaseCC!$DG$1*(IniBaseCC!EI171-IniBaseCC!EJ171))),AdjBaseCC!CE169),MAX((AdjBaseCC!DB169-(AdjBaseCC!$DG$1*(IniBaseCC!EI171-IniBaseCC!EJ171))),AdjBaseCC!CE169))</f>
        <v>33891.15017598799</v>
      </c>
      <c r="DD169" s="600">
        <f>IF(IniBaseCC!EJ171&gt;IniBaseCC!EK171,MIN((AdjBaseCC!DC169-(AdjBaseCC!$DG$1*(IniBaseCC!EJ171-IniBaseCC!EK171))),AdjBaseCC!CF169),MAX((AdjBaseCC!DC169-(AdjBaseCC!$DG$1*(IniBaseCC!EJ171-IniBaseCC!EK171))),AdjBaseCC!CF169))</f>
        <v>30620.986176717048</v>
      </c>
      <c r="DE169" s="600">
        <f>IF(IniBaseCC!EK171&gt;IniBaseCC!EL171,MIN((AdjBaseCC!DD169-(AdjBaseCC!$DG$1*(IniBaseCC!EK171-IniBaseCC!EL171))),AdjBaseCC!CG169),MAX((AdjBaseCC!DD169-(AdjBaseCC!$DG$1*(IniBaseCC!EK171-IniBaseCC!EL171))),AdjBaseCC!CG169))</f>
        <v>32426.512082115773</v>
      </c>
      <c r="DF169" s="600">
        <f>IF(IniBaseCC!EL171&gt;IniBaseCC!EM171,MIN((AdjBaseCC!DE169-(AdjBaseCC!$DG$1*(IniBaseCC!EL171-IniBaseCC!EM171))),AdjBaseCC!CH169),MAX((AdjBaseCC!DE169-(AdjBaseCC!$DG$1*(IniBaseCC!EL171-IniBaseCC!EM171))),AdjBaseCC!CH169))</f>
        <v>33282.51386961661</v>
      </c>
      <c r="DG169" s="600">
        <f>IF(IniBaseCC!EM171&gt;IniBaseCC!EN171,MIN((AdjBaseCC!DF169-(AdjBaseCC!$DG$1*(IniBaseCC!EM171-IniBaseCC!EN171))),AdjBaseCC!CI169),MAX((AdjBaseCC!DF169-(AdjBaseCC!$DG$1*(IniBaseCC!EM171-IniBaseCC!EN171))),AdjBaseCC!CI169))</f>
        <v>33144.80751448455</v>
      </c>
      <c r="DH169" s="600">
        <f>IF(IniBaseCC!EN171&gt;IniBaseCC!EO171,MIN((AdjBaseCC!DG169-(AdjBaseCC!$DG$1*(IniBaseCC!EN171-IniBaseCC!EO171))),AdjBaseCC!CJ169),MAX((AdjBaseCC!DG169-(AdjBaseCC!$DG$1*(IniBaseCC!EN171-IniBaseCC!EO171))),AdjBaseCC!CJ169))</f>
        <v>35767.690898115099</v>
      </c>
      <c r="DI169" s="603">
        <f>IF(IniBaseCC!EO171&gt;IniBaseCC!EP171,MIN((AdjBaseCC!DH169-(AdjBaseCC!$DG$1*(IniBaseCC!EO171-IniBaseCC!EP171))),AdjBaseCC!CK169),MAX((AdjBaseCC!DH169-(AdjBaseCC!$DG$1*(IniBaseCC!EO171-IniBaseCC!EP171))),AdjBaseCC!CK169))</f>
        <v>33367.036549748598</v>
      </c>
      <c r="DJ169" s="600">
        <f>IF(IniBaseCC!EP171&gt;IniBaseCC!EQ171,MIN((AdjBaseCC!DI169-(AdjBaseCC!$DG$1*(IniBaseCC!EP171-IniBaseCC!EQ171))),AdjBaseCC!CL169),MAX((AdjBaseCC!DI169-(AdjBaseCC!$DG$1*(IniBaseCC!EP171-IniBaseCC!EQ171))),AdjBaseCC!CL169))</f>
        <v>33830.236229936716</v>
      </c>
      <c r="DK169" s="600">
        <f>IF(IniBaseCC!EQ171&gt;IniBaseCC!ER171,MIN((AdjBaseCC!DJ169-(AdjBaseCC!$DG$1*(IniBaseCC!EQ171-IniBaseCC!ER171))),AdjBaseCC!CM169),MAX((AdjBaseCC!DJ169-(AdjBaseCC!$DG$1*(IniBaseCC!EQ171-IniBaseCC!ER171))),AdjBaseCC!CM169))</f>
        <v>34276.936181382611</v>
      </c>
      <c r="DL169" s="600">
        <f>IF(IniBaseCC!ER171&gt;IniBaseCC!ES171,MIN((AdjBaseCC!DK169-(AdjBaseCC!$DG$1*(IniBaseCC!ER171-IniBaseCC!ES171))),AdjBaseCC!CN169),MAX((AdjBaseCC!DK169-(AdjBaseCC!$DG$1*(IniBaseCC!ER171-IniBaseCC!ES171))),AdjBaseCC!CN169))</f>
        <v>34708.002587069263</v>
      </c>
      <c r="DM169" s="603">
        <f>DA169*IniBaseCC!CJ171</f>
        <v>3136485.3193216519</v>
      </c>
      <c r="DN169" s="600">
        <f>DB169*IniBaseCC!CJ171</f>
        <v>3895800.0239212457</v>
      </c>
      <c r="DO169" s="600">
        <f>DC169*IniBaseCC!CK171</f>
        <v>4202502.6218225108</v>
      </c>
      <c r="DP169" s="600">
        <f>DD169*IniBaseCC!CL171</f>
        <v>3950107.2167964992</v>
      </c>
      <c r="DQ169" s="600">
        <f>DE169*IniBaseCC!CM171</f>
        <v>4085740.5223465874</v>
      </c>
      <c r="DR169" s="600">
        <f>DF169*IniBaseCC!CN171</f>
        <v>4193596.7475716928</v>
      </c>
      <c r="DS169" s="600">
        <f>DG169*IniBaseCC!CO171</f>
        <v>3811652.8641657233</v>
      </c>
      <c r="DT169" s="600">
        <f>DH169*IniBaseCC!CP171</f>
        <v>3898678.3078945456</v>
      </c>
      <c r="DU169" s="603">
        <f>DI169*IniBaseCC!CQ171</f>
        <v>3603639.9473728486</v>
      </c>
      <c r="DV169" s="600">
        <f>DJ169*IniBaseCC!CR171</f>
        <v>3721143.1224473021</v>
      </c>
      <c r="DW169" s="600">
        <f>DK169*IniBaseCC!CS171</f>
        <v>3838646.2975217574</v>
      </c>
      <c r="DX169" s="601">
        <f>DL169*IniBaseCC!CT171</f>
        <v>3956149.4725962109</v>
      </c>
      <c r="DZ169" s="112" t="s">
        <v>164</v>
      </c>
      <c r="EA169" s="89">
        <f t="shared" si="37"/>
        <v>0.98447227799100845</v>
      </c>
      <c r="EB169" s="7">
        <f>IFERROR(AdjBaseCC!CO169/IniBaseCC!AA171,"")</f>
        <v>0.78415171570939668</v>
      </c>
      <c r="EC169" s="7">
        <f>IFERROR(AdjBaseCC!CP169/IniBaseCC!AB171,"")</f>
        <v>0.90533637294737568</v>
      </c>
      <c r="ED169" s="7">
        <f>IFERROR(AdjBaseCC!CQ169/IniBaseCC!AC171,"")</f>
        <v>1.0367556787957781</v>
      </c>
      <c r="EE169" s="7">
        <f>IFERROR(AdjBaseCC!CR169/IniBaseCC!AD171,"")</f>
        <v>0.94535453824788662</v>
      </c>
      <c r="EF169" s="7">
        <f>IFERROR(AdjBaseCC!CS169/IniBaseCC!AE171,"")</f>
        <v>0.95436966545574098</v>
      </c>
      <c r="EG169" s="7">
        <f>IFERROR(AdjBaseCC!CT169/IniBaseCC!AF171,"")</f>
        <v>1.0805451345082604</v>
      </c>
      <c r="EH169" s="10">
        <f t="shared" si="38"/>
        <v>0.96052002440771656</v>
      </c>
      <c r="EI169" s="7">
        <f>IFERROR(CU169/IniBaseCC!AG171,"")</f>
        <v>0.96325398842062337</v>
      </c>
      <c r="EJ169" s="7">
        <f>IFERROR(CW169/IniBaseCC!AI171,"")</f>
        <v>0.95655968735978836</v>
      </c>
      <c r="EK169" s="7">
        <f>IFERROR(CX169/IniBaseCC!AJ171,"")</f>
        <v>0.95882852230462468</v>
      </c>
      <c r="EL169" s="7">
        <f>IFERROR(CY169/IniBaseCC!AK171,"")</f>
        <v>0.96096827298560072</v>
      </c>
      <c r="EM169" s="19">
        <f>IFERROR(CZ169/IniBaseCC!AL171,"")</f>
        <v>0.96298965096794564</v>
      </c>
      <c r="EO169" s="107"/>
      <c r="EP169" s="107"/>
      <c r="EQ169" s="107"/>
      <c r="ER169" s="107"/>
      <c r="ES169" s="107"/>
    </row>
    <row r="170" spans="1:149" x14ac:dyDescent="0.25">
      <c r="A170" s="107">
        <v>213</v>
      </c>
      <c r="B170" s="112" t="s">
        <v>165</v>
      </c>
      <c r="C170" s="149"/>
      <c r="D170" s="150"/>
      <c r="E170" s="150"/>
      <c r="F170" s="150"/>
      <c r="G170" s="150"/>
      <c r="H170" s="150"/>
      <c r="I170" s="150"/>
      <c r="J170" s="150"/>
      <c r="K170" s="151"/>
      <c r="L170" s="150"/>
      <c r="M170" s="150"/>
      <c r="N170" s="151"/>
      <c r="O170" s="158"/>
      <c r="P170" s="564">
        <v>1</v>
      </c>
      <c r="Q170" s="69">
        <v>1</v>
      </c>
      <c r="R170" s="69">
        <v>1</v>
      </c>
      <c r="S170" s="69">
        <v>1</v>
      </c>
      <c r="T170" s="69">
        <v>1</v>
      </c>
      <c r="U170" s="69">
        <v>1</v>
      </c>
      <c r="V170" s="69">
        <v>1</v>
      </c>
      <c r="W170" s="69">
        <v>1</v>
      </c>
      <c r="X170" s="69">
        <v>1</v>
      </c>
      <c r="Y170" s="350">
        <v>1</v>
      </c>
      <c r="Z170" s="2">
        <v>1</v>
      </c>
      <c r="AA170" s="2">
        <v>1</v>
      </c>
      <c r="AB170" s="3">
        <v>1</v>
      </c>
      <c r="AS170" s="112" t="s">
        <v>165</v>
      </c>
      <c r="AT170" s="600">
        <v>0</v>
      </c>
      <c r="AU170" s="600">
        <f>MAX(-(AdjBaseCC!$BU$1),(IniBaseCC!DW172-AF$9+IniBaseCC!DK172-AdjBaseCC!AF$7))</f>
        <v>-883.27469799470691</v>
      </c>
      <c r="AV170" s="600">
        <f>MAX(-(AdjBaseCC!$BU$1),(IniBaseCC!DX172-AG$9+IniBaseCC!DL172-AdjBaseCC!AG$7))</f>
        <v>-650.73741020761508</v>
      </c>
      <c r="AW170" s="600">
        <f>MAX(-(AdjBaseCC!$BU$1),(IniBaseCC!DY172-AH$9+IniBaseCC!DM172-AdjBaseCC!AH$7))</f>
        <v>-310.13962995410384</v>
      </c>
      <c r="AX170" s="600">
        <f>MAX(-(AdjBaseCC!$BU$1),(IniBaseCC!DZ172-AI$9+IniBaseCC!DN172-AdjBaseCC!AI$7))</f>
        <v>396.9428845902612</v>
      </c>
      <c r="AY170" s="600">
        <f>MAX(-(AdjBaseCC!$BU$1),(IniBaseCC!EA172-AJ$9+IniBaseCC!DO172-AdjBaseCC!AJ$7))</f>
        <v>566.27209848430766</v>
      </c>
      <c r="AZ170" s="600">
        <f>MAX(-(AdjBaseCC!$BU$1),(IniBaseCC!EB172-AK$9+IniBaseCC!DP172-AdjBaseCC!AK$7))</f>
        <v>2110.0574116417924</v>
      </c>
      <c r="BA170" s="601">
        <f>MAX(-(AdjBaseCC!$BU$1),(IniBaseCC!EC172-AL$9+IniBaseCC!DQ172-AdjBaseCC!AL$7))</f>
        <v>-458.17510418865868</v>
      </c>
      <c r="BB170" s="600">
        <f>MAX(-(AdjBaseCC!$BU$1),(IniBaseCC!ED172-AM$9+IniBaseCC!DR172-AdjBaseCC!AM$7))</f>
        <v>-261.10942517879812</v>
      </c>
      <c r="BC170" s="600">
        <f>MAX(-(AdjBaseCC!$BU$1),(IniBaseCC!EE172-AN$9+IniBaseCC!DS172-AdjBaseCC!AN$7))</f>
        <v>-265.76714693544545</v>
      </c>
      <c r="BD170" s="600">
        <f>MAX(-(AdjBaseCC!$BU$1),(IniBaseCC!EF172-AO$9+IniBaseCC!DT172-AdjBaseCC!AO$7))</f>
        <v>-270.25895505087192</v>
      </c>
      <c r="BE170" s="601">
        <f>MAX(-(AdjBaseCC!$BU$1),(IniBaseCC!EG172-AP$9+IniBaseCC!DU172-AdjBaseCC!AP$7))</f>
        <v>-274.59355946058486</v>
      </c>
      <c r="BF170" s="600">
        <f>MAX((AdjBaseCC!AF$7+AdjBaseCC!AF$9)*IniBaseCC!CJ172-IniBaseCC!AA172,0)</f>
        <v>239367.44315656554</v>
      </c>
      <c r="BG170" s="600">
        <f>MAX((AdjBaseCC!AG$7+AdjBaseCC!AG$9)*IniBaseCC!CK172-IniBaseCC!AB172,0)</f>
        <v>177651.31298667844</v>
      </c>
      <c r="BH170" s="600">
        <f>MAX((AdjBaseCC!AH$7+AdjBaseCC!AH$9)*IniBaseCC!CL172-IniBaseCC!AC172,0)</f>
        <v>84978.258607424796</v>
      </c>
      <c r="BI170" s="600">
        <f>MAX((AdjBaseCC!AI$7+AdjBaseCC!AI$9)*IniBaseCC!CM172-IniBaseCC!AD172,0)</f>
        <v>0</v>
      </c>
      <c r="BJ170" s="600">
        <f>MAX((AdjBaseCC!AJ$7+AdjBaseCC!AJ$9)*IniBaseCC!CN172-IniBaseCC!AE172,0)</f>
        <v>0</v>
      </c>
      <c r="BK170" s="600">
        <f>MAX((AdjBaseCC!AK$7+AdjBaseCC!AK$9)*IniBaseCC!CO172-IniBaseCC!AF172,0)</f>
        <v>0</v>
      </c>
      <c r="BL170" s="600">
        <f>MAX((AdjBaseCC!AL$7+AdjBaseCC!AL$9)*IniBaseCC!CP172-IniBaseCC!AG172,0)</f>
        <v>129205.37938120216</v>
      </c>
      <c r="BM170" s="600">
        <f>MAX((AdjBaseCC!AM$7+AdjBaseCC!AM$9)*IniBaseCC!CQ172-IniBaseCC!AH172,0)</f>
        <v>69716.216522738338</v>
      </c>
      <c r="BN170" s="603">
        <f>MAX((AdjBaseCC!AN$7+AdjBaseCC!AN$9)*IniBaseCC!CR172-IniBaseCC!AI172,0)</f>
        <v>72270.347646005452</v>
      </c>
      <c r="BO170" s="600">
        <f>MAX((AdjBaseCC!AO$7+AdjBaseCC!AO$9)*IniBaseCC!CS172-IniBaseCC!AJ172,0)</f>
        <v>74824.478769265115</v>
      </c>
      <c r="BP170" s="600">
        <f>MAX((AdjBaseCC!AP$7+AdjBaseCC!AP$9)*IniBaseCC!CT172-IniBaseCC!AK172,0)</f>
        <v>77378.60989252571</v>
      </c>
      <c r="BQ170" s="600">
        <f>MAX((AdjBaseCC!AQ$7+AdjBaseCC!AQ$9)*IniBaseCC!CU172-IniBaseCC!AL172,0)</f>
        <v>79932.741015781648</v>
      </c>
      <c r="BR170" s="603">
        <f>IFERROR(BF170/SUM(BF$5:BF$182)*BR$4/IniBaseCC!CK172,0)</f>
        <v>938.35543242821882</v>
      </c>
      <c r="BS170" s="600">
        <f>IFERROR(BG170/SUM(BG$5:BG$182)*BS$4/IniBaseCC!CL172,0)</f>
        <v>270.99598046084151</v>
      </c>
      <c r="BT170" s="600">
        <f>IFERROR(BH170/SUM(BH$5:BH$182)*BT$4/IniBaseCC!CM172,0)</f>
        <v>274.90917241170814</v>
      </c>
      <c r="BU170" s="600">
        <f>IFERROR(BI170/SUM(BI$5:BI$182)*BU$4/IniBaseCC!CN172,0)</f>
        <v>0</v>
      </c>
      <c r="BV170" s="600">
        <f>IFERROR(BJ170/SUM(BJ$5:BJ$182)*BV$4/IniBaseCC!CO172,0)</f>
        <v>0</v>
      </c>
      <c r="BW170" s="600">
        <f>IFERROR(BK170/SUM(BK$5:BK$182)*BW$4/IniBaseCC!CP172,0)</f>
        <v>0</v>
      </c>
      <c r="BX170" s="600">
        <f>IFERROR(BL170/SUM(BL$5:BL$182)*BX$4/IniBaseCC!CQ172,0)</f>
        <v>23.599189398492705</v>
      </c>
      <c r="BY170" s="603">
        <f>IFERROR(BM170/SUM(BM$5:BM$182)*BY$4/IniBaseCC!CR172,0)</f>
        <v>9.2020200799077685</v>
      </c>
      <c r="BZ170" s="600">
        <f>IFERROR(BN170/SUM(BN$5:BN$182)*BZ$4/IniBaseCC!CS172,0)</f>
        <v>82.622875941226312</v>
      </c>
      <c r="CA170" s="600">
        <f>IFERROR(BO170/SUM(BO$5:BO$182)*CA$4/IniBaseCC!CT172,0)</f>
        <v>79.795552373739056</v>
      </c>
      <c r="CB170" s="600">
        <f>IFERROR(BP170/SUM(BP$5:BP$182)*CB$4/IniBaseCC!CU172,0)</f>
        <v>66.322873537369105</v>
      </c>
      <c r="CC170" s="603">
        <f>(IniBaseCC!CW172+AT170)*P170</f>
        <v>23942.636025356122</v>
      </c>
      <c r="CD170" s="600">
        <f>((IniBaseCC!CX172+AU170)-(BR170/Q170))*Q170</f>
        <v>22121.005894933194</v>
      </c>
      <c r="CE170" s="600">
        <f>((IniBaseCC!CY172+AV170)-(BS170/R170))*R170</f>
        <v>24111.048086582334</v>
      </c>
      <c r="CF170" s="600">
        <f>((IniBaseCC!CZ172+AW170)-(BT170/S170))*S170</f>
        <v>24561.23648486891</v>
      </c>
      <c r="CG170" s="600">
        <f>((IniBaseCC!DA172+AX170)-(BU170/T170))*T170</f>
        <v>25629.365399461898</v>
      </c>
      <c r="CH170" s="600">
        <f>((IniBaseCC!DB172+AY170)-(BV170/U170))*U170</f>
        <v>26614.39421149695</v>
      </c>
      <c r="CI170" s="600">
        <f>((IniBaseCC!DC172+AZ170)-(BW170/V170))*V170</f>
        <v>28589.415039568165</v>
      </c>
      <c r="CJ170" s="601">
        <f>((IniBaseCC!DD172+BA170)-(BX170/W170))*W170</f>
        <v>26449.766215841337</v>
      </c>
      <c r="CK170" s="600">
        <f>((IniBaseCC!DE172+BB170)-(BY170/Y170))*Y170</f>
        <v>26880.679098957073</v>
      </c>
      <c r="CL170" s="600">
        <f>((IniBaseCC!DF172+BC170)-(BZ170/Z170))*Z170</f>
        <v>27175.943933614311</v>
      </c>
      <c r="CM170" s="600">
        <f>((IniBaseCC!DG172+BD170)-(CA170/AA170))*AA170</f>
        <v>27534.323920746992</v>
      </c>
      <c r="CN170" s="601">
        <f>((IniBaseCC!DH172+BE170)-(CB170/AB170))*AB170</f>
        <v>27890.905678102998</v>
      </c>
      <c r="CO170" s="600">
        <f>CC170*IniBaseCC!CJ172</f>
        <v>6488454.362871509</v>
      </c>
      <c r="CP170" s="600">
        <f>IniBaseCC!CJ172*CD170</f>
        <v>5994792.5975268958</v>
      </c>
      <c r="CQ170" s="600">
        <f>IniBaseCC!CK172*CE170</f>
        <v>6582316.1276369775</v>
      </c>
      <c r="CR170" s="600">
        <f>IniBaseCC!CL172*CF170</f>
        <v>6729778.7968540816</v>
      </c>
      <c r="CS170" s="600">
        <f>IniBaseCC!CM172*CG170</f>
        <v>7124963.5810504081</v>
      </c>
      <c r="CT170" s="600">
        <f>IniBaseCC!CN172*CH170</f>
        <v>7265729.6197386673</v>
      </c>
      <c r="CU170" s="600">
        <f>IniBaseCC!CO172*CI170</f>
        <v>7433247.9102877229</v>
      </c>
      <c r="CV170" s="601">
        <f>IniBaseCC!CP172*CJ170</f>
        <v>7458834.0728672566</v>
      </c>
      <c r="CW170" s="600">
        <f>IniBaseCC!CQ172*CK170</f>
        <v>7177141.3194215382</v>
      </c>
      <c r="CX170" s="600">
        <f>IniBaseCC!CR172*CL170</f>
        <v>7389983.8198123528</v>
      </c>
      <c r="CY170" s="600">
        <f>IniBaseCC!CS172*CM170</f>
        <v>7623212.4676355291</v>
      </c>
      <c r="CZ170" s="600">
        <f>IniBaseCC!CT172*CN170</f>
        <v>7859468.7881779596</v>
      </c>
      <c r="DA170" s="603">
        <f t="shared" si="33"/>
        <v>23942.636025356122</v>
      </c>
      <c r="DB170" s="600">
        <f t="shared" si="34"/>
        <v>22121.005894933194</v>
      </c>
      <c r="DC170" s="600">
        <f>IF(IniBaseCC!EI172&gt;IniBaseCC!EJ172,MIN((AdjBaseCC!DB170-(AdjBaseCC!$DG$1*(IniBaseCC!EI172-IniBaseCC!EJ172))),AdjBaseCC!CE170),MAX((AdjBaseCC!DB170-(AdjBaseCC!$DG$1*(IniBaseCC!EI172-IniBaseCC!EJ172))),AdjBaseCC!CE170))</f>
        <v>24111.048086582334</v>
      </c>
      <c r="DD170" s="600">
        <f>IF(IniBaseCC!EJ172&gt;IniBaseCC!EK172,MIN((AdjBaseCC!DC170-(AdjBaseCC!$DG$1*(IniBaseCC!EJ172-IniBaseCC!EK172))),AdjBaseCC!CF170),MAX((AdjBaseCC!DC170-(AdjBaseCC!$DG$1*(IniBaseCC!EJ172-IniBaseCC!EK172))),AdjBaseCC!CF170))</f>
        <v>24561.23648486891</v>
      </c>
      <c r="DE170" s="600">
        <f>IF(IniBaseCC!EK172&gt;IniBaseCC!EL172,MIN((AdjBaseCC!DD170-(AdjBaseCC!$DG$1*(IniBaseCC!EK172-IniBaseCC!EL172))),AdjBaseCC!CG170),MAX((AdjBaseCC!DD170-(AdjBaseCC!$DG$1*(IniBaseCC!EK172-IniBaseCC!EL172))),AdjBaseCC!CG170))</f>
        <v>25629.365399461898</v>
      </c>
      <c r="DF170" s="600">
        <f>IF(IniBaseCC!EL172&gt;IniBaseCC!EM172,MIN((AdjBaseCC!DE170-(AdjBaseCC!$DG$1*(IniBaseCC!EL172-IniBaseCC!EM172))),AdjBaseCC!CH170),MAX((AdjBaseCC!DE170-(AdjBaseCC!$DG$1*(IniBaseCC!EL172-IniBaseCC!EM172))),AdjBaseCC!CH170))</f>
        <v>26614.39421149695</v>
      </c>
      <c r="DG170" s="600">
        <f>IF(IniBaseCC!EM172&gt;IniBaseCC!EN172,MIN((AdjBaseCC!DF170-(AdjBaseCC!$DG$1*(IniBaseCC!EM172-IniBaseCC!EN172))),AdjBaseCC!CI170),MAX((AdjBaseCC!DF170-(AdjBaseCC!$DG$1*(IniBaseCC!EM172-IniBaseCC!EN172))),AdjBaseCC!CI170))</f>
        <v>28589.415039568165</v>
      </c>
      <c r="DH170" s="600">
        <f>IF(IniBaseCC!EN172&gt;IniBaseCC!EO172,MIN((AdjBaseCC!DG170-(AdjBaseCC!$DG$1*(IniBaseCC!EN172-IniBaseCC!EO172))),AdjBaseCC!CJ170),MAX((AdjBaseCC!DG170-(AdjBaseCC!$DG$1*(IniBaseCC!EN172-IniBaseCC!EO172))),AdjBaseCC!CJ170))</f>
        <v>26449.766215841337</v>
      </c>
      <c r="DI170" s="603">
        <f>IF(IniBaseCC!EO172&gt;IniBaseCC!EP172,MIN((AdjBaseCC!DH170-(AdjBaseCC!$DG$1*(IniBaseCC!EO172-IniBaseCC!EP172))),AdjBaseCC!CK170),MAX((AdjBaseCC!DH170-(AdjBaseCC!$DG$1*(IniBaseCC!EO172-IniBaseCC!EP172))),AdjBaseCC!CK170))</f>
        <v>26880.679098957073</v>
      </c>
      <c r="DJ170" s="600">
        <f>IF(IniBaseCC!EP172&gt;IniBaseCC!EQ172,MIN((AdjBaseCC!DI170-(AdjBaseCC!$DG$1*(IniBaseCC!EP172-IniBaseCC!EQ172))),AdjBaseCC!CL170),MAX((AdjBaseCC!DI170-(AdjBaseCC!$DG$1*(IniBaseCC!EP172-IniBaseCC!EQ172))),AdjBaseCC!CL170))</f>
        <v>27175.943933614311</v>
      </c>
      <c r="DK170" s="600">
        <f>IF(IniBaseCC!EQ172&gt;IniBaseCC!ER172,MIN((AdjBaseCC!DJ170-(AdjBaseCC!$DG$1*(IniBaseCC!EQ172-IniBaseCC!ER172))),AdjBaseCC!CM170),MAX((AdjBaseCC!DJ170-(AdjBaseCC!$DG$1*(IniBaseCC!EQ172-IniBaseCC!ER172))),AdjBaseCC!CM170))</f>
        <v>27534.323920746992</v>
      </c>
      <c r="DL170" s="600">
        <f>IF(IniBaseCC!ER172&gt;IniBaseCC!ES172,MIN((AdjBaseCC!DK170-(AdjBaseCC!$DG$1*(IniBaseCC!ER172-IniBaseCC!ES172))),AdjBaseCC!CN170),MAX((AdjBaseCC!DK170-(AdjBaseCC!$DG$1*(IniBaseCC!ER172-IniBaseCC!ES172))),AdjBaseCC!CN170))</f>
        <v>27890.905678102998</v>
      </c>
      <c r="DM170" s="603">
        <f>DA170*IniBaseCC!CJ172</f>
        <v>6488454.362871509</v>
      </c>
      <c r="DN170" s="600">
        <f>DB170*IniBaseCC!CJ172</f>
        <v>5994792.5975268958</v>
      </c>
      <c r="DO170" s="600">
        <f>DC170*IniBaseCC!CK172</f>
        <v>6582316.1276369775</v>
      </c>
      <c r="DP170" s="600">
        <f>DD170*IniBaseCC!CL172</f>
        <v>6729778.7968540816</v>
      </c>
      <c r="DQ170" s="600">
        <f>DE170*IniBaseCC!CM172</f>
        <v>7124963.5810504081</v>
      </c>
      <c r="DR170" s="600">
        <f>DF170*IniBaseCC!CN172</f>
        <v>7265729.6197386673</v>
      </c>
      <c r="DS170" s="600">
        <f>DG170*IniBaseCC!CO172</f>
        <v>7433247.9102877229</v>
      </c>
      <c r="DT170" s="600">
        <f>DH170*IniBaseCC!CP172</f>
        <v>7458834.0728672566</v>
      </c>
      <c r="DU170" s="603">
        <f>DI170*IniBaseCC!CQ172</f>
        <v>7177141.3194215382</v>
      </c>
      <c r="DV170" s="600">
        <f>DJ170*IniBaseCC!CR172</f>
        <v>7389983.8198123528</v>
      </c>
      <c r="DW170" s="600">
        <f>DK170*IniBaseCC!CS172</f>
        <v>7623212.4676355291</v>
      </c>
      <c r="DX170" s="601">
        <f>DL170*IniBaseCC!CT172</f>
        <v>7859468.7881779596</v>
      </c>
      <c r="DZ170" s="112" t="s">
        <v>165</v>
      </c>
      <c r="EA170" s="89">
        <f t="shared" si="37"/>
        <v>0.92795297138697941</v>
      </c>
      <c r="EB170" s="7">
        <f>IFERROR(AdjBaseCC!CO170/IniBaseCC!AA172,"")</f>
        <v>1.0037326964333491</v>
      </c>
      <c r="EC170" s="7">
        <f>IFERROR(AdjBaseCC!CP170/IniBaseCC!AB172,"")</f>
        <v>0.87160356870064282</v>
      </c>
      <c r="ED170" s="7">
        <f>IFERROR(AdjBaseCC!CQ170/IniBaseCC!AC172,"")</f>
        <v>0.93701904847979123</v>
      </c>
      <c r="EE170" s="7">
        <f>IFERROR(AdjBaseCC!CR170/IniBaseCC!AD172,"")</f>
        <v>0.91817819229931263</v>
      </c>
      <c r="EF170" s="7">
        <f>IFERROR(AdjBaseCC!CS170/IniBaseCC!AE172,"")</f>
        <v>0.95569183201231345</v>
      </c>
      <c r="EG170" s="7">
        <f>IFERROR(AdjBaseCC!CT170/IniBaseCC!AF172,"")</f>
        <v>0.95727221544283625</v>
      </c>
      <c r="EH170" s="10">
        <f t="shared" si="38"/>
        <v>0.95961737499165278</v>
      </c>
      <c r="EI170" s="7">
        <f>IFERROR(CU170/IniBaseCC!AG172,"")</f>
        <v>0.97593640230185208</v>
      </c>
      <c r="EJ170" s="7">
        <f>IFERROR(CW170/IniBaseCC!AI172,"")</f>
        <v>0.9535774555114912</v>
      </c>
      <c r="EK170" s="7">
        <f>IFERROR(CX170/IniBaseCC!AJ172,"")</f>
        <v>0.95356707428446785</v>
      </c>
      <c r="EL170" s="7">
        <f>IFERROR(CY170/IniBaseCC!AK172,"")</f>
        <v>0.95611413407661339</v>
      </c>
      <c r="EM170" s="19">
        <f>IFERROR(CZ170/IniBaseCC!AL172,"")</f>
        <v>0.95889180878383951</v>
      </c>
      <c r="EO170" s="107"/>
      <c r="EP170" s="107"/>
      <c r="EQ170" s="107"/>
      <c r="ER170" s="107"/>
      <c r="ES170" s="107"/>
    </row>
    <row r="171" spans="1:149" x14ac:dyDescent="0.25">
      <c r="A171" s="107">
        <v>214</v>
      </c>
      <c r="B171" s="112" t="s">
        <v>166</v>
      </c>
      <c r="C171" s="149"/>
      <c r="D171" s="150"/>
      <c r="E171" s="150"/>
      <c r="F171" s="150"/>
      <c r="G171" s="150"/>
      <c r="H171" s="150"/>
      <c r="I171" s="150"/>
      <c r="J171" s="150"/>
      <c r="K171" s="151"/>
      <c r="L171" s="150"/>
      <c r="M171" s="150"/>
      <c r="N171" s="151"/>
      <c r="O171" s="158"/>
      <c r="P171" s="564">
        <v>1</v>
      </c>
      <c r="Q171" s="69">
        <v>1</v>
      </c>
      <c r="R171" s="69">
        <v>1</v>
      </c>
      <c r="S171" s="69">
        <v>1</v>
      </c>
      <c r="T171" s="69">
        <v>1</v>
      </c>
      <c r="U171" s="69">
        <v>1</v>
      </c>
      <c r="V171" s="69">
        <v>1</v>
      </c>
      <c r="W171" s="69">
        <v>1</v>
      </c>
      <c r="X171" s="69">
        <v>1</v>
      </c>
      <c r="Y171" s="350">
        <v>1</v>
      </c>
      <c r="Z171" s="2">
        <v>1</v>
      </c>
      <c r="AA171" s="2">
        <v>1</v>
      </c>
      <c r="AB171" s="3">
        <v>1</v>
      </c>
      <c r="AS171" s="112" t="s">
        <v>166</v>
      </c>
      <c r="AT171" s="600">
        <v>0</v>
      </c>
      <c r="AU171" s="600">
        <f>MAX(-(AdjBaseCC!$BU$1),(IniBaseCC!DW173-AF$9+IniBaseCC!DK173-AdjBaseCC!AF$7))</f>
        <v>7866.7381354964627</v>
      </c>
      <c r="AV171" s="600">
        <f>MAX(-(AdjBaseCC!$BU$1),(IniBaseCC!DX173-AG$9+IniBaseCC!DL173-AdjBaseCC!AG$7))</f>
        <v>3709.9367687208023</v>
      </c>
      <c r="AW171" s="600">
        <f>MAX(-(AdjBaseCC!$BU$1),(IniBaseCC!DY173-AH$9+IniBaseCC!DM173-AdjBaseCC!AH$7))</f>
        <v>9478.9738630655265</v>
      </c>
      <c r="AX171" s="600">
        <f>MAX(-(AdjBaseCC!$BU$1),(IniBaseCC!DZ173-AI$9+IniBaseCC!DN173-AdjBaseCC!AI$7))</f>
        <v>10391.377345021912</v>
      </c>
      <c r="AY171" s="600">
        <f>MAX(-(AdjBaseCC!$BU$1),(IniBaseCC!EA173-AJ$9+IniBaseCC!DO173-AdjBaseCC!AJ$7))</f>
        <v>12316.714824236818</v>
      </c>
      <c r="AZ171" s="600">
        <f>MAX(-(AdjBaseCC!$BU$1),(IniBaseCC!EB173-AK$9+IniBaseCC!DP173-AdjBaseCC!AK$7))</f>
        <v>13633.729389663771</v>
      </c>
      <c r="BA171" s="601">
        <f>MAX(-(AdjBaseCC!$BU$1),(IniBaseCC!EC173-AL$9+IniBaseCC!DQ173-AdjBaseCC!AL$7))</f>
        <v>8849.656810704957</v>
      </c>
      <c r="BB171" s="600">
        <f>MAX(-(AdjBaseCC!$BU$1),(IniBaseCC!ED173-AM$9+IniBaseCC!DR173-AdjBaseCC!AM$7))</f>
        <v>2693.4630298532711</v>
      </c>
      <c r="BC171" s="600">
        <f>MAX(-(AdjBaseCC!$BU$1),(IniBaseCC!EE173-AN$9+IniBaseCC!DS173-AdjBaseCC!AN$7))</f>
        <v>2719.5944572389781</v>
      </c>
      <c r="BD171" s="600">
        <f>MAX(-(AdjBaseCC!$BU$1),(IniBaseCC!EF173-AO$9+IniBaseCC!DT173-AdjBaseCC!AO$7))</f>
        <v>2744.7950518069174</v>
      </c>
      <c r="BE171" s="601">
        <f>MAX(-(AdjBaseCC!$BU$1),(IniBaseCC!EG173-AP$9+IniBaseCC!DU173-AdjBaseCC!AP$7))</f>
        <v>2769.1136793026244</v>
      </c>
      <c r="BF171" s="600">
        <f>MAX((AdjBaseCC!AF$7+AdjBaseCC!AF$9)*IniBaseCC!CJ173-IniBaseCC!AA173,0)</f>
        <v>0</v>
      </c>
      <c r="BG171" s="600">
        <f>MAX((AdjBaseCC!AG$7+AdjBaseCC!AG$9)*IniBaseCC!CK173-IniBaseCC!AB173,0)</f>
        <v>0</v>
      </c>
      <c r="BH171" s="600">
        <f>MAX((AdjBaseCC!AH$7+AdjBaseCC!AH$9)*IniBaseCC!CL173-IniBaseCC!AC173,0)</f>
        <v>0</v>
      </c>
      <c r="BI171" s="600">
        <f>MAX((AdjBaseCC!AI$7+AdjBaseCC!AI$9)*IniBaseCC!CM173-IniBaseCC!AD173,0)</f>
        <v>0</v>
      </c>
      <c r="BJ171" s="600">
        <f>MAX((AdjBaseCC!AJ$7+AdjBaseCC!AJ$9)*IniBaseCC!CN173-IniBaseCC!AE173,0)</f>
        <v>0</v>
      </c>
      <c r="BK171" s="600">
        <f>MAX((AdjBaseCC!AK$7+AdjBaseCC!AK$9)*IniBaseCC!CO173-IniBaseCC!AF173,0)</f>
        <v>0</v>
      </c>
      <c r="BL171" s="600">
        <f>MAX((AdjBaseCC!AL$7+AdjBaseCC!AL$9)*IniBaseCC!CP173-IniBaseCC!AG173,0)</f>
        <v>0</v>
      </c>
      <c r="BM171" s="600">
        <f>MAX((AdjBaseCC!AM$7+AdjBaseCC!AM$9)*IniBaseCC!CQ173-IniBaseCC!AH173,0)</f>
        <v>0</v>
      </c>
      <c r="BN171" s="603">
        <f>MAX((AdjBaseCC!AN$7+AdjBaseCC!AN$9)*IniBaseCC!CR173-IniBaseCC!AI173,0)</f>
        <v>0</v>
      </c>
      <c r="BO171" s="600">
        <f>MAX((AdjBaseCC!AO$7+AdjBaseCC!AO$9)*IniBaseCC!CS173-IniBaseCC!AJ173,0)</f>
        <v>0</v>
      </c>
      <c r="BP171" s="600">
        <f>MAX((AdjBaseCC!AP$7+AdjBaseCC!AP$9)*IniBaseCC!CT173-IniBaseCC!AK173,0)</f>
        <v>0</v>
      </c>
      <c r="BQ171" s="600">
        <f>MAX((AdjBaseCC!AQ$7+AdjBaseCC!AQ$9)*IniBaseCC!CU173-IniBaseCC!AL173,0)</f>
        <v>0</v>
      </c>
      <c r="BR171" s="603">
        <f>IFERROR(BF171/SUM(BF$5:BF$182)*BR$4/IniBaseCC!CK173,0)</f>
        <v>0</v>
      </c>
      <c r="BS171" s="600">
        <f>IFERROR(BG171/SUM(BG$5:BG$182)*BS$4/IniBaseCC!CL173,0)</f>
        <v>0</v>
      </c>
      <c r="BT171" s="600">
        <f>IFERROR(BH171/SUM(BH$5:BH$182)*BT$4/IniBaseCC!CM173,0)</f>
        <v>0</v>
      </c>
      <c r="BU171" s="600">
        <f>IFERROR(BI171/SUM(BI$5:BI$182)*BU$4/IniBaseCC!CN173,0)</f>
        <v>0</v>
      </c>
      <c r="BV171" s="600">
        <f>IFERROR(BJ171/SUM(BJ$5:BJ$182)*BV$4/IniBaseCC!CO173,0)</f>
        <v>0</v>
      </c>
      <c r="BW171" s="600">
        <f>IFERROR(BK171/SUM(BK$5:BK$182)*BW$4/IniBaseCC!CP173,0)</f>
        <v>0</v>
      </c>
      <c r="BX171" s="600">
        <f>IFERROR(BL171/SUM(BL$5:BL$182)*BX$4/IniBaseCC!CQ173,0)</f>
        <v>0</v>
      </c>
      <c r="BY171" s="603">
        <f>IFERROR(BM171/SUM(BM$5:BM$182)*BY$4/IniBaseCC!CR173,0)</f>
        <v>0</v>
      </c>
      <c r="BZ171" s="600">
        <f>IFERROR(BN171/SUM(BN$5:BN$182)*BZ$4/IniBaseCC!CS173,0)</f>
        <v>0</v>
      </c>
      <c r="CA171" s="600">
        <f>IFERROR(BO171/SUM(BO$5:BO$182)*CA$4/IniBaseCC!CT173,0)</f>
        <v>0</v>
      </c>
      <c r="CB171" s="600">
        <f>IFERROR(BP171/SUM(BP$5:BP$182)*CB$4/IniBaseCC!CU173,0)</f>
        <v>0</v>
      </c>
      <c r="CC171" s="603">
        <f>(IniBaseCC!CW173+AT171)*P171</f>
        <v>23942.636025356122</v>
      </c>
      <c r="CD171" s="600">
        <f>((IniBaseCC!CX173+AU171)-(BR171/Q171))*Q171</f>
        <v>31809.374160852585</v>
      </c>
      <c r="CE171" s="600">
        <f>((IniBaseCC!CY173+AV171)-(BS171/R171))*R171</f>
        <v>28742.718245971591</v>
      </c>
      <c r="CF171" s="600">
        <f>((IniBaseCC!CZ173+AW171)-(BT171/S171))*S171</f>
        <v>34625.259150300248</v>
      </c>
      <c r="CG171" s="600">
        <f>((IniBaseCC!DA173+AX171)-(BU171/T171))*T171</f>
        <v>35623.799859893552</v>
      </c>
      <c r="CH171" s="600">
        <f>((IniBaseCC!DB173+AY171)-(BV171/U171))*U171</f>
        <v>38364.836937249464</v>
      </c>
      <c r="CI171" s="600">
        <f>((IniBaseCC!DC173+AZ171)-(BW171/V171))*V171</f>
        <v>40113.087017590144</v>
      </c>
      <c r="CJ171" s="601">
        <f>((IniBaseCC!DD173+BA171)-(BX171/W171))*W171</f>
        <v>35781.197320133448</v>
      </c>
      <c r="CK171" s="600">
        <f>((IniBaseCC!DE173+BB171)-(BY171/Y171))*Y171</f>
        <v>29844.453574069052</v>
      </c>
      <c r="CL171" s="600">
        <f>((IniBaseCC!DF173+BC171)-(BZ171/Z171))*Z171</f>
        <v>30243.928413729962</v>
      </c>
      <c r="CM171" s="600">
        <f>((IniBaseCC!DG173+BD171)-(CA171/AA171))*AA171</f>
        <v>30629.173479978519</v>
      </c>
      <c r="CN171" s="601">
        <f>((IniBaseCC!DH173+BE171)-(CB171/AB171))*AB171</f>
        <v>31000.935790403575</v>
      </c>
      <c r="CO171" s="600">
        <f>CC171*IniBaseCC!CJ173</f>
        <v>5411035.7417304832</v>
      </c>
      <c r="CP171" s="600">
        <f>IniBaseCC!CJ173*CD171</f>
        <v>7188918.560352684</v>
      </c>
      <c r="CQ171" s="600">
        <f>IniBaseCC!CK173*CE171</f>
        <v>6783281.5060492959</v>
      </c>
      <c r="CR171" s="600">
        <f>IniBaseCC!CL173*CF171</f>
        <v>7132803.3849618509</v>
      </c>
      <c r="CS171" s="600">
        <f>IniBaseCC!CM173*CG171</f>
        <v>7124759.97197871</v>
      </c>
      <c r="CT171" s="600">
        <f>IniBaseCC!CN173*CH171</f>
        <v>7059129.9964539018</v>
      </c>
      <c r="CU171" s="600">
        <f>IniBaseCC!CO173*CI171</f>
        <v>7019790.228078275</v>
      </c>
      <c r="CV171" s="601">
        <f>IniBaseCC!CP173*CJ171</f>
        <v>6798427.4908253551</v>
      </c>
      <c r="CW171" s="600">
        <f>IniBaseCC!CQ173*CK171</f>
        <v>6953757.6827580892</v>
      </c>
      <c r="CX171" s="600">
        <f>IniBaseCC!CR173*CL171</f>
        <v>7176979.5826734565</v>
      </c>
      <c r="CY171" s="600">
        <f>IniBaseCC!CS173*CM171</f>
        <v>7400201.4825888257</v>
      </c>
      <c r="CZ171" s="600">
        <f>IniBaseCC!CT173*CN171</f>
        <v>7623423.3825041931</v>
      </c>
      <c r="DA171" s="603">
        <f t="shared" si="33"/>
        <v>23942.636025356122</v>
      </c>
      <c r="DB171" s="600">
        <f t="shared" si="34"/>
        <v>31809.374160852585</v>
      </c>
      <c r="DC171" s="600">
        <f>IF(IniBaseCC!EI173&gt;IniBaseCC!EJ173,MIN((AdjBaseCC!DB171-(AdjBaseCC!$DG$1*(IniBaseCC!EI173-IniBaseCC!EJ173))),AdjBaseCC!CE171),MAX((AdjBaseCC!DB171-(AdjBaseCC!$DG$1*(IniBaseCC!EI173-IniBaseCC!EJ173))),AdjBaseCC!CE171))</f>
        <v>28742.718245971591</v>
      </c>
      <c r="DD171" s="600">
        <f>IF(IniBaseCC!EJ173&gt;IniBaseCC!EK173,MIN((AdjBaseCC!DC171-(AdjBaseCC!$DG$1*(IniBaseCC!EJ173-IniBaseCC!EK173))),AdjBaseCC!CF171),MAX((AdjBaseCC!DC171-(AdjBaseCC!$DG$1*(IniBaseCC!EJ173-IniBaseCC!EK173))),AdjBaseCC!CF171))</f>
        <v>34625.259150300248</v>
      </c>
      <c r="DE171" s="600">
        <f>IF(IniBaseCC!EK173&gt;IniBaseCC!EL173,MIN((AdjBaseCC!DD171-(AdjBaseCC!$DG$1*(IniBaseCC!EK173-IniBaseCC!EL173))),AdjBaseCC!CG171),MAX((AdjBaseCC!DD171-(AdjBaseCC!$DG$1*(IniBaseCC!EK173-IniBaseCC!EL173))),AdjBaseCC!CG171))</f>
        <v>35623.799859893552</v>
      </c>
      <c r="DF171" s="600">
        <f>IF(IniBaseCC!EL173&gt;IniBaseCC!EM173,MIN((AdjBaseCC!DE171-(AdjBaseCC!$DG$1*(IniBaseCC!EL173-IniBaseCC!EM173))),AdjBaseCC!CH171),MAX((AdjBaseCC!DE171-(AdjBaseCC!$DG$1*(IniBaseCC!EL173-IniBaseCC!EM173))),AdjBaseCC!CH171))</f>
        <v>38364.836937249464</v>
      </c>
      <c r="DG171" s="600">
        <f>IF(IniBaseCC!EM173&gt;IniBaseCC!EN173,MIN((AdjBaseCC!DF171-(AdjBaseCC!$DG$1*(IniBaseCC!EM173-IniBaseCC!EN173))),AdjBaseCC!CI171),MAX((AdjBaseCC!DF171-(AdjBaseCC!$DG$1*(IniBaseCC!EM173-IniBaseCC!EN173))),AdjBaseCC!CI171))</f>
        <v>40113.087017590144</v>
      </c>
      <c r="DH171" s="600">
        <f>IF(IniBaseCC!EN173&gt;IniBaseCC!EO173,MIN((AdjBaseCC!DG171-(AdjBaseCC!$DG$1*(IniBaseCC!EN173-IniBaseCC!EO173))),AdjBaseCC!CJ171),MAX((AdjBaseCC!DG171-(AdjBaseCC!$DG$1*(IniBaseCC!EN173-IniBaseCC!EO173))),AdjBaseCC!CJ171))</f>
        <v>35781.197320133448</v>
      </c>
      <c r="DI171" s="603">
        <f>IF(IniBaseCC!EO173&gt;IniBaseCC!EP173,MIN((AdjBaseCC!DH171-(AdjBaseCC!$DG$1*(IniBaseCC!EO173-IniBaseCC!EP173))),AdjBaseCC!CK171),MAX((AdjBaseCC!DH171-(AdjBaseCC!$DG$1*(IniBaseCC!EO173-IniBaseCC!EP173))),AdjBaseCC!CK171))</f>
        <v>29844.453574069052</v>
      </c>
      <c r="DJ171" s="600">
        <f>IF(IniBaseCC!EP173&gt;IniBaseCC!EQ173,MIN((AdjBaseCC!DI171-(AdjBaseCC!$DG$1*(IniBaseCC!EP173-IniBaseCC!EQ173))),AdjBaseCC!CL171),MAX((AdjBaseCC!DI171-(AdjBaseCC!$DG$1*(IniBaseCC!EP173-IniBaseCC!EQ173))),AdjBaseCC!CL171))</f>
        <v>30243.928413729962</v>
      </c>
      <c r="DK171" s="600">
        <f>IF(IniBaseCC!EQ173&gt;IniBaseCC!ER173,MIN((AdjBaseCC!DJ171-(AdjBaseCC!$DG$1*(IniBaseCC!EQ173-IniBaseCC!ER173))),AdjBaseCC!CM171),MAX((AdjBaseCC!DJ171-(AdjBaseCC!$DG$1*(IniBaseCC!EQ173-IniBaseCC!ER173))),AdjBaseCC!CM171))</f>
        <v>30629.173479978519</v>
      </c>
      <c r="DL171" s="600">
        <f>IF(IniBaseCC!ER173&gt;IniBaseCC!ES173,MIN((AdjBaseCC!DK171-(AdjBaseCC!$DG$1*(IniBaseCC!ER173-IniBaseCC!ES173))),AdjBaseCC!CN171),MAX((AdjBaseCC!DK171-(AdjBaseCC!$DG$1*(IniBaseCC!ER173-IniBaseCC!ES173))),AdjBaseCC!CN171))</f>
        <v>31000.935790403575</v>
      </c>
      <c r="DM171" s="603">
        <f>DA171*IniBaseCC!CJ173</f>
        <v>5411035.7417304832</v>
      </c>
      <c r="DN171" s="600">
        <f>DB171*IniBaseCC!CJ173</f>
        <v>7188918.560352684</v>
      </c>
      <c r="DO171" s="600">
        <f>DC171*IniBaseCC!CK173</f>
        <v>6783281.5060492959</v>
      </c>
      <c r="DP171" s="600">
        <f>DD171*IniBaseCC!CL173</f>
        <v>7132803.3849618509</v>
      </c>
      <c r="DQ171" s="600">
        <f>DE171*IniBaseCC!CM173</f>
        <v>7124759.97197871</v>
      </c>
      <c r="DR171" s="600">
        <f>DF171*IniBaseCC!CN173</f>
        <v>7059129.9964539018</v>
      </c>
      <c r="DS171" s="600">
        <f>DG171*IniBaseCC!CO173</f>
        <v>7019790.228078275</v>
      </c>
      <c r="DT171" s="600">
        <f>DH171*IniBaseCC!CP173</f>
        <v>6798427.4908253551</v>
      </c>
      <c r="DU171" s="603">
        <f>DI171*IniBaseCC!CQ173</f>
        <v>6953757.6827580892</v>
      </c>
      <c r="DV171" s="600">
        <f>DJ171*IniBaseCC!CR173</f>
        <v>7176979.5826734565</v>
      </c>
      <c r="DW171" s="600">
        <f>DK171*IniBaseCC!CS173</f>
        <v>7400201.4825888257</v>
      </c>
      <c r="DX171" s="601">
        <f>DL171*IniBaseCC!CT173</f>
        <v>7623423.3825041931</v>
      </c>
      <c r="DZ171" s="112" t="s">
        <v>166</v>
      </c>
      <c r="EA171" s="89">
        <f t="shared" si="37"/>
        <v>0.98462193729387104</v>
      </c>
      <c r="EB171" s="7">
        <f>IFERROR(AdjBaseCC!CO171/IniBaseCC!AA173,"")</f>
        <v>0.73435535422137987</v>
      </c>
      <c r="EC171" s="7">
        <f>IFERROR(AdjBaseCC!CP171/IniBaseCC!AB173,"")</f>
        <v>1.0306929707853778</v>
      </c>
      <c r="ED171" s="7">
        <f>IFERROR(AdjBaseCC!CQ171/IniBaseCC!AC173,"")</f>
        <v>0.92947995487616164</v>
      </c>
      <c r="EE171" s="7">
        <f>IFERROR(AdjBaseCC!CR171/IniBaseCC!AD173,"")</f>
        <v>0.98087176985633895</v>
      </c>
      <c r="EF171" s="7">
        <f>IFERROR(AdjBaseCC!CS171/IniBaseCC!AE173,"")</f>
        <v>0.99135439880208487</v>
      </c>
      <c r="EG171" s="7">
        <f>IFERROR(AdjBaseCC!CT171/IniBaseCC!AF173,"")</f>
        <v>0.99071059214939139</v>
      </c>
      <c r="EH171" s="10">
        <f t="shared" si="38"/>
        <v>0.97073837538376451</v>
      </c>
      <c r="EI171" s="7">
        <f>IFERROR(CU171/IniBaseCC!AG173,"")</f>
        <v>1.017332594234809</v>
      </c>
      <c r="EJ171" s="7">
        <f>IFERROR(CW171/IniBaseCC!AI173,"")</f>
        <v>0.9556404022528634</v>
      </c>
      <c r="EK171" s="7">
        <f>IFERROR(CX171/IniBaseCC!AJ173,"")</f>
        <v>0.95802693457639609</v>
      </c>
      <c r="EL171" s="7">
        <f>IFERROR(CY171/IniBaseCC!AK173,"")</f>
        <v>0.96028037915900888</v>
      </c>
      <c r="EM171" s="19">
        <f>IFERROR(CZ171/IniBaseCC!AL173,"")</f>
        <v>0.96241156669574468</v>
      </c>
      <c r="EO171" s="107"/>
      <c r="EP171" s="107"/>
      <c r="EQ171" s="107"/>
      <c r="ER171" s="107"/>
      <c r="ES171" s="107"/>
    </row>
    <row r="172" spans="1:149" x14ac:dyDescent="0.25">
      <c r="A172" s="107">
        <v>215</v>
      </c>
      <c r="B172" s="112" t="s">
        <v>167</v>
      </c>
      <c r="C172" s="149"/>
      <c r="D172" s="150"/>
      <c r="E172" s="150"/>
      <c r="F172" s="150"/>
      <c r="G172" s="150"/>
      <c r="H172" s="150"/>
      <c r="I172" s="150"/>
      <c r="J172" s="150"/>
      <c r="K172" s="151"/>
      <c r="L172" s="150"/>
      <c r="M172" s="150"/>
      <c r="N172" s="151"/>
      <c r="O172" s="158"/>
      <c r="P172" s="564">
        <v>1</v>
      </c>
      <c r="Q172" s="69">
        <v>1</v>
      </c>
      <c r="R172" s="69">
        <v>1</v>
      </c>
      <c r="S172" s="69">
        <v>1</v>
      </c>
      <c r="T172" s="69">
        <v>1</v>
      </c>
      <c r="U172" s="69">
        <v>1</v>
      </c>
      <c r="V172" s="69">
        <v>1</v>
      </c>
      <c r="W172" s="69">
        <v>1</v>
      </c>
      <c r="X172" s="69">
        <v>1</v>
      </c>
      <c r="Y172" s="350">
        <v>1</v>
      </c>
      <c r="Z172" s="2">
        <v>1</v>
      </c>
      <c r="AA172" s="2">
        <v>1</v>
      </c>
      <c r="AB172" s="3">
        <v>1</v>
      </c>
      <c r="AS172" s="112" t="s">
        <v>167</v>
      </c>
      <c r="AT172" s="600">
        <v>0</v>
      </c>
      <c r="AU172" s="600">
        <f>MAX(-(AdjBaseCC!$BU$1),(IniBaseCC!DW174-AF$9+IniBaseCC!DK174-AdjBaseCC!AF$7))</f>
        <v>-1410.7860178071537</v>
      </c>
      <c r="AV172" s="600">
        <f>MAX(-(AdjBaseCC!$BU$1),(IniBaseCC!DX174-AG$9+IniBaseCC!DL174-AdjBaseCC!AG$7))</f>
        <v>-1831.1769074919389</v>
      </c>
      <c r="AW172" s="600">
        <f>MAX(-(AdjBaseCC!$BU$1),(IniBaseCC!DY174-AH$9+IniBaseCC!DM174-AdjBaseCC!AH$7))</f>
        <v>-847.21054539220358</v>
      </c>
      <c r="AX172" s="600">
        <f>MAX(-(AdjBaseCC!$BU$1),(IniBaseCC!DZ174-AI$9+IniBaseCC!DN174-AdjBaseCC!AI$7))</f>
        <v>-366.15080013937677</v>
      </c>
      <c r="AY172" s="600">
        <f>MAX(-(AdjBaseCC!$BU$1),(IniBaseCC!EA174-AJ$9+IniBaseCC!DO174-AdjBaseCC!AJ$7))</f>
        <v>1820.8901017576304</v>
      </c>
      <c r="AZ172" s="600">
        <f>MAX(-(AdjBaseCC!$BU$1),(IniBaseCC!EB174-AK$9+IniBaseCC!DP174-AdjBaseCC!AK$7))</f>
        <v>2823.2324401017036</v>
      </c>
      <c r="BA172" s="601">
        <f>MAX(-(AdjBaseCC!$BU$1),(IniBaseCC!EC174-AL$9+IniBaseCC!DQ174-AdjBaseCC!AL$7))</f>
        <v>1278.6557036938875</v>
      </c>
      <c r="BB172" s="600">
        <f>MAX(-(AdjBaseCC!$BU$1),(IniBaseCC!ED174-AM$9+IniBaseCC!DR174-AdjBaseCC!AM$7))</f>
        <v>115.99215937896724</v>
      </c>
      <c r="BC172" s="600">
        <f>MAX(-(AdjBaseCC!$BU$1),(IniBaseCC!EE174-AN$9+IniBaseCC!DS174-AdjBaseCC!AN$7))</f>
        <v>108.72352378732421</v>
      </c>
      <c r="BD172" s="600">
        <f>MAX(-(AdjBaseCC!$BU$1),(IniBaseCC!EF174-AO$9+IniBaseCC!DT174-AdjBaseCC!AO$7))</f>
        <v>101.71380572246062</v>
      </c>
      <c r="BE172" s="601">
        <f>MAX(-(AdjBaseCC!$BU$1),(IniBaseCC!EG174-AP$9+IniBaseCC!DU174-AdjBaseCC!AP$7))</f>
        <v>94.949412842373476</v>
      </c>
      <c r="BF172" s="600">
        <f>MAX((AdjBaseCC!AF$7+AdjBaseCC!AF$9)*IniBaseCC!CJ174-IniBaseCC!AA174,0)</f>
        <v>750538.16147340462</v>
      </c>
      <c r="BG172" s="600">
        <f>MAX((AdjBaseCC!AG$7+AdjBaseCC!AG$9)*IniBaseCC!CK174-IniBaseCC!AB174,0)</f>
        <v>955874.34571079165</v>
      </c>
      <c r="BH172" s="600">
        <f>MAX((AdjBaseCC!AH$7+AdjBaseCC!AH$9)*IniBaseCC!CL174-IniBaseCC!AC174,0)</f>
        <v>428688.53596845642</v>
      </c>
      <c r="BI172" s="600">
        <f>MAX((AdjBaseCC!AI$7+AdjBaseCC!AI$9)*IniBaseCC!CM174-IniBaseCC!AD174,0)</f>
        <v>181610.79686913081</v>
      </c>
      <c r="BJ172" s="600">
        <f>MAX((AdjBaseCC!AJ$7+AdjBaseCC!AJ$9)*IniBaseCC!CN174-IniBaseCC!AE174,0)</f>
        <v>0</v>
      </c>
      <c r="BK172" s="600">
        <f>MAX((AdjBaseCC!AK$7+AdjBaseCC!AK$9)*IniBaseCC!CO174-IniBaseCC!AF174,0)</f>
        <v>0</v>
      </c>
      <c r="BL172" s="600">
        <f>MAX((AdjBaseCC!AL$7+AdjBaseCC!AL$9)*IniBaseCC!CP174-IniBaseCC!AG174,0)</f>
        <v>0</v>
      </c>
      <c r="BM172" s="600">
        <f>MAX((AdjBaseCC!AM$7+AdjBaseCC!AM$9)*IniBaseCC!CQ174-IniBaseCC!AH174,0)</f>
        <v>0</v>
      </c>
      <c r="BN172" s="603">
        <f>MAX((AdjBaseCC!AN$7+AdjBaseCC!AN$9)*IniBaseCC!CR174-IniBaseCC!AI174,0)</f>
        <v>0</v>
      </c>
      <c r="BO172" s="600">
        <f>MAX((AdjBaseCC!AO$7+AdjBaseCC!AO$9)*IniBaseCC!CS174-IniBaseCC!AJ174,0)</f>
        <v>0</v>
      </c>
      <c r="BP172" s="600">
        <f>MAX((AdjBaseCC!AP$7+AdjBaseCC!AP$9)*IniBaseCC!CT174-IniBaseCC!AK174,0)</f>
        <v>0</v>
      </c>
      <c r="BQ172" s="600">
        <f>MAX((AdjBaseCC!AQ$7+AdjBaseCC!AQ$9)*IniBaseCC!CU174-IniBaseCC!AL174,0)</f>
        <v>0</v>
      </c>
      <c r="BR172" s="603">
        <f>IFERROR(BF172/SUM(BF$5:BF$182)*BR$4/IniBaseCC!CK174,0)</f>
        <v>1538.7469845669618</v>
      </c>
      <c r="BS172" s="600">
        <f>IFERROR(BG172/SUM(BG$5:BG$182)*BS$4/IniBaseCC!CL174,0)</f>
        <v>789.57843716564196</v>
      </c>
      <c r="BT172" s="600">
        <f>IFERROR(BH172/SUM(BH$5:BH$182)*BT$4/IniBaseCC!CM174,0)</f>
        <v>777.29592764263384</v>
      </c>
      <c r="BU172" s="600">
        <f>IFERROR(BI172/SUM(BI$5:BI$182)*BU$4/IniBaseCC!CN174,0)</f>
        <v>105.2183578042147</v>
      </c>
      <c r="BV172" s="600">
        <f>IFERROR(BJ172/SUM(BJ$5:BJ$182)*BV$4/IniBaseCC!CO174,0)</f>
        <v>0</v>
      </c>
      <c r="BW172" s="600">
        <f>IFERROR(BK172/SUM(BK$5:BK$182)*BW$4/IniBaseCC!CP174,0)</f>
        <v>0</v>
      </c>
      <c r="BX172" s="600">
        <f>IFERROR(BL172/SUM(BL$5:BL$182)*BX$4/IniBaseCC!CQ174,0)</f>
        <v>0</v>
      </c>
      <c r="BY172" s="603">
        <f>IFERROR(BM172/SUM(BM$5:BM$182)*BY$4/IniBaseCC!CR174,0)</f>
        <v>0</v>
      </c>
      <c r="BZ172" s="600">
        <f>IFERROR(BN172/SUM(BN$5:BN$182)*BZ$4/IniBaseCC!CS174,0)</f>
        <v>0</v>
      </c>
      <c r="CA172" s="600">
        <f>IFERROR(BO172/SUM(BO$5:BO$182)*CA$4/IniBaseCC!CT174,0)</f>
        <v>0</v>
      </c>
      <c r="CB172" s="600">
        <f>IFERROR(BP172/SUM(BP$5:BP$182)*CB$4/IniBaseCC!CU174,0)</f>
        <v>0</v>
      </c>
      <c r="CC172" s="603">
        <f>(IniBaseCC!CW174+AT172)*P172</f>
        <v>23942.636025356122</v>
      </c>
      <c r="CD172" s="600">
        <f>((IniBaseCC!CX174+AU172)-(BR172/Q172))*Q172</f>
        <v>20993.103022982006</v>
      </c>
      <c r="CE172" s="600">
        <f>((IniBaseCC!CY174+AV172)-(BS172/R172))*R172</f>
        <v>22412.026132593208</v>
      </c>
      <c r="CF172" s="600">
        <f>((IniBaseCC!CZ174+AW172)-(BT172/S172))*S172</f>
        <v>23521.778814199886</v>
      </c>
      <c r="CG172" s="600">
        <f>((IniBaseCC!DA174+AX172)-(BU172/T172))*T172</f>
        <v>24761.053356928045</v>
      </c>
      <c r="CH172" s="600">
        <f>((IniBaseCC!DB174+AY172)-(BV172/U172))*U172</f>
        <v>27869.012214770275</v>
      </c>
      <c r="CI172" s="600">
        <f>((IniBaseCC!DC174+AZ172)-(BW172/V172))*V172</f>
        <v>29302.590068028076</v>
      </c>
      <c r="CJ172" s="601">
        <f>((IniBaseCC!DD174+BA172)-(BX172/W172))*W172</f>
        <v>28210.196213122377</v>
      </c>
      <c r="CK172" s="600">
        <f>((IniBaseCC!DE174+BB172)-(BY172/Y172))*Y172</f>
        <v>27266.982703594746</v>
      </c>
      <c r="CL172" s="600">
        <f>((IniBaseCC!DF174+BC172)-(BZ172/Z172))*Z172</f>
        <v>27633.057480278309</v>
      </c>
      <c r="CM172" s="600">
        <f>((IniBaseCC!DG174+BD172)-(CA172/AA172))*AA172</f>
        <v>27986.092233894065</v>
      </c>
      <c r="CN172" s="601">
        <f>((IniBaseCC!DH174+BE172)-(CB172/AB172))*AB172</f>
        <v>28326.771523943324</v>
      </c>
      <c r="CO172" s="600">
        <f>CC172*IniBaseCC!CJ174</f>
        <v>12737482.365489457</v>
      </c>
      <c r="CP172" s="600">
        <f>IniBaseCC!CJ174*CD172</f>
        <v>11168330.808226427</v>
      </c>
      <c r="CQ172" s="600">
        <f>IniBaseCC!CK174*CE172</f>
        <v>11699077.641213654</v>
      </c>
      <c r="CR172" s="600">
        <f>IniBaseCC!CL174*CF172</f>
        <v>11902020.079985142</v>
      </c>
      <c r="CS172" s="600">
        <f>IniBaseCC!CM174*CG172</f>
        <v>12281482.46503631</v>
      </c>
      <c r="CT172" s="600">
        <f>IniBaseCC!CN174*CH172</f>
        <v>13098435.740942029</v>
      </c>
      <c r="CU172" s="600">
        <f>IniBaseCC!CO174*CI172</f>
        <v>13860125.102177279</v>
      </c>
      <c r="CV172" s="601">
        <f>IniBaseCC!CP174*CJ172</f>
        <v>15289926.347512329</v>
      </c>
      <c r="CW172" s="600">
        <f>IniBaseCC!CQ174*CK172</f>
        <v>15951184.881602926</v>
      </c>
      <c r="CX172" s="600">
        <f>IniBaseCC!CR174*CL172</f>
        <v>16463887.687241605</v>
      </c>
      <c r="CY172" s="600">
        <f>IniBaseCC!CS174*CM172</f>
        <v>16976590.492880285</v>
      </c>
      <c r="CZ172" s="600">
        <f>IniBaseCC!CT174*CN172</f>
        <v>17489293.298518967</v>
      </c>
      <c r="DA172" s="603">
        <f t="shared" si="33"/>
        <v>23942.636025356122</v>
      </c>
      <c r="DB172" s="600">
        <f t="shared" si="34"/>
        <v>20993.103022982006</v>
      </c>
      <c r="DC172" s="600">
        <f>IF(IniBaseCC!EI174&gt;IniBaseCC!EJ174,MIN((AdjBaseCC!DB172-(AdjBaseCC!$DG$1*(IniBaseCC!EI174-IniBaseCC!EJ174))),AdjBaseCC!CE172),MAX((AdjBaseCC!DB172-(AdjBaseCC!$DG$1*(IniBaseCC!EI174-IniBaseCC!EJ174))),AdjBaseCC!CE172))</f>
        <v>22412.026132593208</v>
      </c>
      <c r="DD172" s="600">
        <f>IF(IniBaseCC!EJ174&gt;IniBaseCC!EK174,MIN((AdjBaseCC!DC172-(AdjBaseCC!$DG$1*(IniBaseCC!EJ174-IniBaseCC!EK174))),AdjBaseCC!CF172),MAX((AdjBaseCC!DC172-(AdjBaseCC!$DG$1*(IniBaseCC!EJ174-IniBaseCC!EK174))),AdjBaseCC!CF172))</f>
        <v>23521.778814199886</v>
      </c>
      <c r="DE172" s="600">
        <f>IF(IniBaseCC!EK174&gt;IniBaseCC!EL174,MIN((AdjBaseCC!DD172-(AdjBaseCC!$DG$1*(IniBaseCC!EK174-IniBaseCC!EL174))),AdjBaseCC!CG172),MAX((AdjBaseCC!DD172-(AdjBaseCC!$DG$1*(IniBaseCC!EK174-IniBaseCC!EL174))),AdjBaseCC!CG172))</f>
        <v>24761.053356928045</v>
      </c>
      <c r="DF172" s="600">
        <f>IF(IniBaseCC!EL174&gt;IniBaseCC!EM174,MIN((AdjBaseCC!DE172-(AdjBaseCC!$DG$1*(IniBaseCC!EL174-IniBaseCC!EM174))),AdjBaseCC!CH172),MAX((AdjBaseCC!DE172-(AdjBaseCC!$DG$1*(IniBaseCC!EL174-IniBaseCC!EM174))),AdjBaseCC!CH172))</f>
        <v>27869.012214770275</v>
      </c>
      <c r="DG172" s="600">
        <f>IF(IniBaseCC!EM174&gt;IniBaseCC!EN174,MIN((AdjBaseCC!DF172-(AdjBaseCC!$DG$1*(IniBaseCC!EM174-IniBaseCC!EN174))),AdjBaseCC!CI172),MAX((AdjBaseCC!DF172-(AdjBaseCC!$DG$1*(IniBaseCC!EM174-IniBaseCC!EN174))),AdjBaseCC!CI172))</f>
        <v>29302.590068028076</v>
      </c>
      <c r="DH172" s="600">
        <f>IF(IniBaseCC!EN174&gt;IniBaseCC!EO174,MIN((AdjBaseCC!DG172-(AdjBaseCC!$DG$1*(IniBaseCC!EN174-IniBaseCC!EO174))),AdjBaseCC!CJ172),MAX((AdjBaseCC!DG172-(AdjBaseCC!$DG$1*(IniBaseCC!EN174-IniBaseCC!EO174))),AdjBaseCC!CJ172))</f>
        <v>28210.196213122377</v>
      </c>
      <c r="DI172" s="603">
        <f>IF(IniBaseCC!EO174&gt;IniBaseCC!EP174,MIN((AdjBaseCC!DH172-(AdjBaseCC!$DG$1*(IniBaseCC!EO174-IniBaseCC!EP174))),AdjBaseCC!CK172),MAX((AdjBaseCC!DH172-(AdjBaseCC!$DG$1*(IniBaseCC!EO174-IniBaseCC!EP174))),AdjBaseCC!CK172))</f>
        <v>27266.982703594746</v>
      </c>
      <c r="DJ172" s="600">
        <f>IF(IniBaseCC!EP174&gt;IniBaseCC!EQ174,MIN((AdjBaseCC!DI172-(AdjBaseCC!$DG$1*(IniBaseCC!EP174-IniBaseCC!EQ174))),AdjBaseCC!CL172),MAX((AdjBaseCC!DI172-(AdjBaseCC!$DG$1*(IniBaseCC!EP174-IniBaseCC!EQ174))),AdjBaseCC!CL172))</f>
        <v>27633.057480278309</v>
      </c>
      <c r="DK172" s="600">
        <f>IF(IniBaseCC!EQ174&gt;IniBaseCC!ER174,MIN((AdjBaseCC!DJ172-(AdjBaseCC!$DG$1*(IniBaseCC!EQ174-IniBaseCC!ER174))),AdjBaseCC!CM172),MAX((AdjBaseCC!DJ172-(AdjBaseCC!$DG$1*(IniBaseCC!EQ174-IniBaseCC!ER174))),AdjBaseCC!CM172))</f>
        <v>27986.092233894065</v>
      </c>
      <c r="DL172" s="600">
        <f>IF(IniBaseCC!ER174&gt;IniBaseCC!ES174,MIN((AdjBaseCC!DK172-(AdjBaseCC!$DG$1*(IniBaseCC!ER174-IniBaseCC!ES174))),AdjBaseCC!CN172),MAX((AdjBaseCC!DK172-(AdjBaseCC!$DG$1*(IniBaseCC!ER174-IniBaseCC!ES174))),AdjBaseCC!CN172))</f>
        <v>28326.771523943324</v>
      </c>
      <c r="DM172" s="603">
        <f>DA172*IniBaseCC!CJ174</f>
        <v>12737482.365489457</v>
      </c>
      <c r="DN172" s="600">
        <f>DB172*IniBaseCC!CJ174</f>
        <v>11168330.808226427</v>
      </c>
      <c r="DO172" s="600">
        <f>DC172*IniBaseCC!CK174</f>
        <v>11699077.641213654</v>
      </c>
      <c r="DP172" s="600">
        <f>DD172*IniBaseCC!CL174</f>
        <v>11902020.079985142</v>
      </c>
      <c r="DQ172" s="600">
        <f>DE172*IniBaseCC!CM174</f>
        <v>12281482.46503631</v>
      </c>
      <c r="DR172" s="600">
        <f>DF172*IniBaseCC!CN174</f>
        <v>13098435.740942029</v>
      </c>
      <c r="DS172" s="600">
        <f>DG172*IniBaseCC!CO174</f>
        <v>13860125.102177279</v>
      </c>
      <c r="DT172" s="600">
        <f>DH172*IniBaseCC!CP174</f>
        <v>15289926.347512329</v>
      </c>
      <c r="DU172" s="603">
        <f>DI172*IniBaseCC!CQ174</f>
        <v>15951184.881602926</v>
      </c>
      <c r="DV172" s="600">
        <f>DJ172*IniBaseCC!CR174</f>
        <v>16463887.687241605</v>
      </c>
      <c r="DW172" s="600">
        <f>DK172*IniBaseCC!CS174</f>
        <v>16976590.492880285</v>
      </c>
      <c r="DX172" s="601">
        <f>DL172*IniBaseCC!CT174</f>
        <v>17489293.298518967</v>
      </c>
      <c r="DZ172" s="112" t="s">
        <v>167</v>
      </c>
      <c r="EA172" s="89">
        <f t="shared" si="37"/>
        <v>0.91803820153975235</v>
      </c>
      <c r="EB172" s="7">
        <f>IFERROR(AdjBaseCC!CO172/IniBaseCC!AA174,"")</f>
        <v>1.0264317617138656</v>
      </c>
      <c r="EC172" s="7">
        <f>IFERROR(AdjBaseCC!CP172/IniBaseCC!AB174,"")</f>
        <v>0.89097607959850678</v>
      </c>
      <c r="ED172" s="7">
        <f>IFERROR(AdjBaseCC!CQ172/IniBaseCC!AC174,"")</f>
        <v>0.921119111052628</v>
      </c>
      <c r="EE172" s="7">
        <f>IFERROR(AdjBaseCC!CR172/IniBaseCC!AD174,"")</f>
        <v>0.93727151131627373</v>
      </c>
      <c r="EF172" s="7">
        <f>IFERROR(AdjBaseCC!CS172/IniBaseCC!AE174,"")</f>
        <v>0.91483595909987359</v>
      </c>
      <c r="EG172" s="7">
        <f>IFERROR(AdjBaseCC!CT172/IniBaseCC!AF174,"")</f>
        <v>0.92598834663147978</v>
      </c>
      <c r="EH172" s="10">
        <f t="shared" si="38"/>
        <v>0.94433106911255094</v>
      </c>
      <c r="EI172" s="7">
        <f>IFERROR(CU172/IniBaseCC!AG174,"")</f>
        <v>0.88959735057561617</v>
      </c>
      <c r="EJ172" s="7">
        <f>IFERROR(CW172/IniBaseCC!AI174,"")</f>
        <v>0.95436856462474295</v>
      </c>
      <c r="EK172" s="7">
        <f>IFERROR(CX172/IniBaseCC!AJ174,"")</f>
        <v>0.9568907355379892</v>
      </c>
      <c r="EL172" s="7">
        <f>IFERROR(CY172/IniBaseCC!AK174,"")</f>
        <v>0.95927274217407055</v>
      </c>
      <c r="EM172" s="19">
        <f>IFERROR(CZ172/IniBaseCC!AL174,"")</f>
        <v>0.96152595265033569</v>
      </c>
      <c r="EO172" s="107"/>
      <c r="EP172" s="107"/>
      <c r="EQ172" s="107"/>
      <c r="ER172" s="107"/>
      <c r="ES172" s="107"/>
    </row>
    <row r="173" spans="1:149" x14ac:dyDescent="0.25">
      <c r="A173" s="107">
        <v>216</v>
      </c>
      <c r="B173" s="112" t="s">
        <v>168</v>
      </c>
      <c r="C173" s="149"/>
      <c r="D173" s="150"/>
      <c r="E173" s="150"/>
      <c r="F173" s="150"/>
      <c r="G173" s="150"/>
      <c r="H173" s="150"/>
      <c r="I173" s="150"/>
      <c r="J173" s="150"/>
      <c r="K173" s="151"/>
      <c r="L173" s="150"/>
      <c r="M173" s="150"/>
      <c r="N173" s="151"/>
      <c r="O173" s="158"/>
      <c r="P173" s="564">
        <v>1</v>
      </c>
      <c r="Q173" s="69">
        <v>1</v>
      </c>
      <c r="R173" s="69">
        <v>1</v>
      </c>
      <c r="S173" s="69">
        <v>1</v>
      </c>
      <c r="T173" s="69">
        <v>1</v>
      </c>
      <c r="U173" s="69">
        <v>1</v>
      </c>
      <c r="V173" s="69">
        <v>1</v>
      </c>
      <c r="W173" s="69">
        <v>1</v>
      </c>
      <c r="X173" s="69">
        <v>1</v>
      </c>
      <c r="Y173" s="350">
        <v>1</v>
      </c>
      <c r="Z173" s="2">
        <v>1</v>
      </c>
      <c r="AA173" s="2">
        <v>1</v>
      </c>
      <c r="AB173" s="3">
        <v>1</v>
      </c>
      <c r="AS173" s="112" t="s">
        <v>168</v>
      </c>
      <c r="AT173" s="600">
        <v>0</v>
      </c>
      <c r="AU173" s="600">
        <f>MAX(-(AdjBaseCC!$BU$1),(IniBaseCC!DW175-AF$9+IniBaseCC!DK175-AdjBaseCC!AF$7))</f>
        <v>-473.3724839725669</v>
      </c>
      <c r="AV173" s="600">
        <f>MAX(-(AdjBaseCC!$BU$1),(IniBaseCC!DX175-AG$9+IniBaseCC!DL175-AdjBaseCC!AG$7))</f>
        <v>-64.145900268279092</v>
      </c>
      <c r="AW173" s="600">
        <f>MAX(-(AdjBaseCC!$BU$1),(IniBaseCC!DY175-AH$9+IniBaseCC!DM175-AdjBaseCC!AH$7))</f>
        <v>991.11949413348884</v>
      </c>
      <c r="AX173" s="600">
        <f>MAX(-(AdjBaseCC!$BU$1),(IniBaseCC!DZ175-AI$9+IniBaseCC!DN175-AdjBaseCC!AI$7))</f>
        <v>-428.68528655703267</v>
      </c>
      <c r="AY173" s="600">
        <f>MAX(-(AdjBaseCC!$BU$1),(IniBaseCC!EA175-AJ$9+IniBaseCC!DO175-AdjBaseCC!AJ$7))</f>
        <v>-2433.0511392535645</v>
      </c>
      <c r="AZ173" s="600">
        <f>MAX(-(AdjBaseCC!$BU$1),(IniBaseCC!EB175-AK$9+IniBaseCC!DP175-AdjBaseCC!AK$7))</f>
        <v>-4000</v>
      </c>
      <c r="BA173" s="601">
        <f>MAX(-(AdjBaseCC!$BU$1),(IniBaseCC!EC175-AL$9+IniBaseCC!DQ175-AdjBaseCC!AL$7))</f>
        <v>-4000</v>
      </c>
      <c r="BB173" s="600">
        <f>MAX(-(AdjBaseCC!$BU$1),(IniBaseCC!ED175-AM$9+IniBaseCC!DR175-AdjBaseCC!AM$7))</f>
        <v>-3666.66379212427</v>
      </c>
      <c r="BC173" s="600">
        <f>MAX(-(AdjBaseCC!$BU$1),(IniBaseCC!EE175-AN$9+IniBaseCC!DS175-AdjBaseCC!AN$7))</f>
        <v>-3719.4982051170932</v>
      </c>
      <c r="BD173" s="600">
        <f>MAX(-(AdjBaseCC!$BU$1),(IniBaseCC!EF175-AO$9+IniBaseCC!DT175-AdjBaseCC!AO$7))</f>
        <v>-3770.4505928842232</v>
      </c>
      <c r="BE173" s="601">
        <f>MAX(-(AdjBaseCC!$BU$1),(IniBaseCC!EG175-AP$9+IniBaseCC!DU175-AdjBaseCC!AP$7))</f>
        <v>-3819.619755730203</v>
      </c>
      <c r="BF173" s="600">
        <f>MAX((AdjBaseCC!AF$7+AdjBaseCC!AF$9)*IniBaseCC!CJ175-IniBaseCC!AA175,0)</f>
        <v>120236.61092903186</v>
      </c>
      <c r="BG173" s="600">
        <f>MAX((AdjBaseCC!AG$7+AdjBaseCC!AG$9)*IniBaseCC!CK175-IniBaseCC!AB175,0)</f>
        <v>16228.912767874077</v>
      </c>
      <c r="BH173" s="600">
        <f>MAX((AdjBaseCC!AH$7+AdjBaseCC!AH$9)*IniBaseCC!CL175-IniBaseCC!AC175,0)</f>
        <v>0</v>
      </c>
      <c r="BI173" s="600">
        <f>MAX((AdjBaseCC!AI$7+AdjBaseCC!AI$9)*IniBaseCC!CM175-IniBaseCC!AD175,0)</f>
        <v>114030.28622417059</v>
      </c>
      <c r="BJ173" s="600">
        <f>MAX((AdjBaseCC!AJ$7+AdjBaseCC!AJ$9)*IniBaseCC!CN175-IniBaseCC!AE175,0)</f>
        <v>698285.67696577311</v>
      </c>
      <c r="BK173" s="600">
        <f>MAX((AdjBaseCC!AK$7+AdjBaseCC!AK$9)*IniBaseCC!CO175-IniBaseCC!AF175,0)</f>
        <v>1560897.0120480135</v>
      </c>
      <c r="BL173" s="600">
        <f>MAX((AdjBaseCC!AL$7+AdjBaseCC!AL$9)*IniBaseCC!CP175-IniBaseCC!AG175,0)</f>
        <v>1885448.8252245449</v>
      </c>
      <c r="BM173" s="600">
        <f>MAX((AdjBaseCC!AM$7+AdjBaseCC!AM$9)*IniBaseCC!CQ175-IniBaseCC!AH175,0)</f>
        <v>1147665.7669348959</v>
      </c>
      <c r="BN173" s="603">
        <f>MAX((AdjBaseCC!AN$7+AdjBaseCC!AN$9)*IniBaseCC!CR175-IniBaseCC!AI175,0)</f>
        <v>1185703.9845069768</v>
      </c>
      <c r="BO173" s="600">
        <f>MAX((AdjBaseCC!AO$7+AdjBaseCC!AO$9)*IniBaseCC!CS175-IniBaseCC!AJ175,0)</f>
        <v>1223742.2020790521</v>
      </c>
      <c r="BP173" s="600">
        <f>MAX((AdjBaseCC!AP$7+AdjBaseCC!AP$9)*IniBaseCC!CT175-IniBaseCC!AK175,0)</f>
        <v>1261780.4196511284</v>
      </c>
      <c r="BQ173" s="600">
        <f>MAX((AdjBaseCC!AQ$7+AdjBaseCC!AQ$9)*IniBaseCC!CU175-IniBaseCC!AL175,0)</f>
        <v>1299818.6372231953</v>
      </c>
      <c r="BR173" s="603">
        <f>IFERROR(BF173/SUM(BF$5:BF$182)*BR$4/IniBaseCC!CK175,0)</f>
        <v>508.60560750580186</v>
      </c>
      <c r="BS173" s="600">
        <f>IFERROR(BG173/SUM(BG$5:BG$182)*BS$4/IniBaseCC!CL175,0)</f>
        <v>27.132787135268359</v>
      </c>
      <c r="BT173" s="600">
        <f>IFERROR(BH173/SUM(BH$5:BH$182)*BT$4/IniBaseCC!CM175,0)</f>
        <v>0</v>
      </c>
      <c r="BU173" s="600">
        <f>IFERROR(BI173/SUM(BI$5:BI$182)*BU$4/IniBaseCC!CN175,0)</f>
        <v>108.18972848518079</v>
      </c>
      <c r="BV173" s="600">
        <f>IFERROR(BJ173/SUM(BJ$5:BJ$182)*BV$4/IniBaseCC!CO175,0)</f>
        <v>475.0609794449</v>
      </c>
      <c r="BW173" s="600">
        <f>IFERROR(BK173/SUM(BK$5:BK$182)*BW$4/IniBaseCC!CP175,0)</f>
        <v>1247.1867480968399</v>
      </c>
      <c r="BX173" s="600">
        <f>IFERROR(BL173/SUM(BL$5:BL$182)*BX$4/IniBaseCC!CQ175,0)</f>
        <v>293.76372281361915</v>
      </c>
      <c r="BY173" s="603">
        <f>IFERROR(BM173/SUM(BM$5:BM$182)*BY$4/IniBaseCC!CR175,0)</f>
        <v>129.22058948386962</v>
      </c>
      <c r="BZ173" s="600">
        <f>IFERROR(BN173/SUM(BN$5:BN$182)*BZ$4/IniBaseCC!CS175,0)</f>
        <v>1156.3341906953087</v>
      </c>
      <c r="CA173" s="600">
        <f>IFERROR(BO173/SUM(BO$5:BO$182)*CA$4/IniBaseCC!CT175,0)</f>
        <v>1113.2478022807763</v>
      </c>
      <c r="CB173" s="600">
        <f>IFERROR(BP173/SUM(BP$5:BP$182)*CB$4/IniBaseCC!CU175,0)</f>
        <v>922.55680911734225</v>
      </c>
      <c r="CC173" s="603">
        <f>(IniBaseCC!CW175+AT173)*P173</f>
        <v>23942.636025356122</v>
      </c>
      <c r="CD173" s="600">
        <f>((IniBaseCC!CX175+AU173)-(BR173/Q173))*Q173</f>
        <v>22960.657933877756</v>
      </c>
      <c r="CE173" s="600">
        <f>((IniBaseCC!CY175+AV173)-(BS173/R173))*R173</f>
        <v>24941.50278984724</v>
      </c>
      <c r="CF173" s="600">
        <f>((IniBaseCC!CZ175+AW173)-(BT173/S173))*S173</f>
        <v>26137.404781368212</v>
      </c>
      <c r="CG173" s="600">
        <f>((IniBaseCC!DA175+AX173)-(BU173/T173))*T173</f>
        <v>24695.547499829423</v>
      </c>
      <c r="CH173" s="600">
        <f>((IniBaseCC!DB175+AY173)-(BV173/U173))*U173</f>
        <v>23140.009994314179</v>
      </c>
      <c r="CI173" s="600">
        <f>((IniBaseCC!DC175+AZ173)-(BW173/V173))*V173</f>
        <v>21232.170879829533</v>
      </c>
      <c r="CJ173" s="601">
        <f>((IniBaseCC!DD175+BA173)-(BX173/W173))*W173</f>
        <v>22637.776786614872</v>
      </c>
      <c r="CK173" s="600">
        <f>((IniBaseCC!DE175+BB173)-(BY173/Y173))*Y173</f>
        <v>23355.106162607641</v>
      </c>
      <c r="CL173" s="600">
        <f>((IniBaseCC!DF175+BC173)-(BZ173/Z173))*Z173</f>
        <v>22648.501560678582</v>
      </c>
      <c r="CM173" s="600">
        <f>((IniBaseCC!DG175+BD173)-(CA173/AA173))*AA173</f>
        <v>23000.680033006603</v>
      </c>
      <c r="CN173" s="601">
        <f>((IniBaseCC!DH175+BE173)-(CB173/AB173))*AB173</f>
        <v>23489.645546253407</v>
      </c>
      <c r="CO173" s="600">
        <f>CC173*IniBaseCC!CJ175</f>
        <v>6081429.5504404549</v>
      </c>
      <c r="CP173" s="600">
        <f>IniBaseCC!CJ175*CD173</f>
        <v>5832007.1152049499</v>
      </c>
      <c r="CQ173" s="600">
        <f>IniBaseCC!CK175*CE173</f>
        <v>6310200.2058313517</v>
      </c>
      <c r="CR173" s="600">
        <f>IniBaseCC!CL175*CF173</f>
        <v>6534351.1953420527</v>
      </c>
      <c r="CS173" s="600">
        <f>IniBaseCC!CM175*CG173</f>
        <v>6569015.6349546267</v>
      </c>
      <c r="CT173" s="600">
        <f>IniBaseCC!CN175*CH173</f>
        <v>6641182.8683681693</v>
      </c>
      <c r="CU173" s="600">
        <f>IniBaseCC!CO175*CI173</f>
        <v>6730598.1689059623</v>
      </c>
      <c r="CV173" s="601">
        <f>IniBaseCC!CP175*CJ173</f>
        <v>7561017.4467293667</v>
      </c>
      <c r="CW173" s="600">
        <f>IniBaseCC!CQ175*CK173</f>
        <v>7310148.2288961913</v>
      </c>
      <c r="CX173" s="600">
        <f>IniBaseCC!CR175*CL173</f>
        <v>7219903.6167470552</v>
      </c>
      <c r="CY173" s="600">
        <f>IniBaseCC!CS175*CM173</f>
        <v>7465129.7343684472</v>
      </c>
      <c r="CZ173" s="600">
        <f>IniBaseCC!CT175*CN173</f>
        <v>7759613.9695171742</v>
      </c>
      <c r="DA173" s="603">
        <f t="shared" si="33"/>
        <v>23942.636025356122</v>
      </c>
      <c r="DB173" s="600">
        <f t="shared" si="34"/>
        <v>22960.657933877756</v>
      </c>
      <c r="DC173" s="600">
        <f>IF(IniBaseCC!EI175&gt;IniBaseCC!EJ175,MIN((AdjBaseCC!DB173-(AdjBaseCC!$DG$1*(IniBaseCC!EI175-IniBaseCC!EJ175))),AdjBaseCC!CE173),MAX((AdjBaseCC!DB173-(AdjBaseCC!$DG$1*(IniBaseCC!EI175-IniBaseCC!EJ175))),AdjBaseCC!CE173))</f>
        <v>24941.50278984724</v>
      </c>
      <c r="DD173" s="600">
        <f>IF(IniBaseCC!EJ175&gt;IniBaseCC!EK175,MIN((AdjBaseCC!DC173-(AdjBaseCC!$DG$1*(IniBaseCC!EJ175-IniBaseCC!EK175))),AdjBaseCC!CF173),MAX((AdjBaseCC!DC173-(AdjBaseCC!$DG$1*(IniBaseCC!EJ175-IniBaseCC!EK175))),AdjBaseCC!CF173))</f>
        <v>26137.404781368212</v>
      </c>
      <c r="DE173" s="600">
        <f>IF(IniBaseCC!EK175&gt;IniBaseCC!EL175,MIN((AdjBaseCC!DD173-(AdjBaseCC!$DG$1*(IniBaseCC!EK175-IniBaseCC!EL175))),AdjBaseCC!CG173),MAX((AdjBaseCC!DD173-(AdjBaseCC!$DG$1*(IniBaseCC!EK175-IniBaseCC!EL175))),AdjBaseCC!CG173))</f>
        <v>24695.547499829423</v>
      </c>
      <c r="DF173" s="600">
        <f>IF(IniBaseCC!EL175&gt;IniBaseCC!EM175,MIN((AdjBaseCC!DE173-(AdjBaseCC!$DG$1*(IniBaseCC!EL175-IniBaseCC!EM175))),AdjBaseCC!CH173),MAX((AdjBaseCC!DE173-(AdjBaseCC!$DG$1*(IniBaseCC!EL175-IniBaseCC!EM175))),AdjBaseCC!CH173))</f>
        <v>23140.009994314179</v>
      </c>
      <c r="DG173" s="600">
        <f>IF(IniBaseCC!EM175&gt;IniBaseCC!EN175,MIN((AdjBaseCC!DF173-(AdjBaseCC!$DG$1*(IniBaseCC!EM175-IniBaseCC!EN175))),AdjBaseCC!CI173),MAX((AdjBaseCC!DF173-(AdjBaseCC!$DG$1*(IniBaseCC!EM175-IniBaseCC!EN175))),AdjBaseCC!CI173))</f>
        <v>21232.170879829533</v>
      </c>
      <c r="DH173" s="600">
        <f>IF(IniBaseCC!EN175&gt;IniBaseCC!EO175,MIN((AdjBaseCC!DG173-(AdjBaseCC!$DG$1*(IniBaseCC!EN175-IniBaseCC!EO175))),AdjBaseCC!CJ173),MAX((AdjBaseCC!DG173-(AdjBaseCC!$DG$1*(IniBaseCC!EN175-IniBaseCC!EO175))),AdjBaseCC!CJ173))</f>
        <v>21206.945924928608</v>
      </c>
      <c r="DI173" s="603">
        <f>IF(IniBaseCC!EO175&gt;IniBaseCC!EP175,MIN((AdjBaseCC!DH173-(AdjBaseCC!$DG$1*(IniBaseCC!EO175-IniBaseCC!EP175))),AdjBaseCC!CK173),MAX((AdjBaseCC!DH173-(AdjBaseCC!$DG$1*(IniBaseCC!EO175-IniBaseCC!EP175))),AdjBaseCC!CK173))</f>
        <v>23355.106162607641</v>
      </c>
      <c r="DJ173" s="600">
        <f>IF(IniBaseCC!EP175&gt;IniBaseCC!EQ175,MIN((AdjBaseCC!DI173-(AdjBaseCC!$DG$1*(IniBaseCC!EP175-IniBaseCC!EQ175))),AdjBaseCC!CL173),MAX((AdjBaseCC!DI173-(AdjBaseCC!$DG$1*(IniBaseCC!EP175-IniBaseCC!EQ175))),AdjBaseCC!CL173))</f>
        <v>23375.876475292062</v>
      </c>
      <c r="DK173" s="600">
        <f>IF(IniBaseCC!EQ175&gt;IniBaseCC!ER175,MIN((AdjBaseCC!DJ173-(AdjBaseCC!$DG$1*(IniBaseCC!EQ175-IniBaseCC!ER175))),AdjBaseCC!CM173),MAX((AdjBaseCC!DJ173-(AdjBaseCC!$DG$1*(IniBaseCC!EQ175-IniBaseCC!ER175))),AdjBaseCC!CM173))</f>
        <v>23395.906924501091</v>
      </c>
      <c r="DL173" s="600">
        <f>IF(IniBaseCC!ER175&gt;IniBaseCC!ES175,MIN((AdjBaseCC!DK173-(AdjBaseCC!$DG$1*(IniBaseCC!ER175-IniBaseCC!ES175))),AdjBaseCC!CN173),MAX((AdjBaseCC!DK173-(AdjBaseCC!$DG$1*(IniBaseCC!ER175-IniBaseCC!ES175))),AdjBaseCC!CN173))</f>
        <v>23489.645546253407</v>
      </c>
      <c r="DM173" s="603">
        <f>DA173*IniBaseCC!CJ175</f>
        <v>6081429.5504404549</v>
      </c>
      <c r="DN173" s="600">
        <f>DB173*IniBaseCC!CJ175</f>
        <v>5832007.1152049499</v>
      </c>
      <c r="DO173" s="600">
        <f>DC173*IniBaseCC!CK175</f>
        <v>6310200.2058313517</v>
      </c>
      <c r="DP173" s="600">
        <f>DD173*IniBaseCC!CL175</f>
        <v>6534351.1953420527</v>
      </c>
      <c r="DQ173" s="600">
        <f>DE173*IniBaseCC!CM175</f>
        <v>6569015.6349546267</v>
      </c>
      <c r="DR173" s="600">
        <f>DF173*IniBaseCC!CN175</f>
        <v>6641182.8683681693</v>
      </c>
      <c r="DS173" s="600">
        <f>DG173*IniBaseCC!CO175</f>
        <v>6730598.1689059623</v>
      </c>
      <c r="DT173" s="600">
        <f>DH173*IniBaseCC!CP175</f>
        <v>7083119.9389261547</v>
      </c>
      <c r="DU173" s="603">
        <f>DI173*IniBaseCC!CQ175</f>
        <v>7310148.2288961913</v>
      </c>
      <c r="DV173" s="600">
        <f>DJ173*IniBaseCC!CR175</f>
        <v>7451776.6509378264</v>
      </c>
      <c r="DW173" s="600">
        <f>DK173*IniBaseCC!CS175</f>
        <v>7593405.0729794605</v>
      </c>
      <c r="DX173" s="601">
        <f>DL173*IniBaseCC!CT175</f>
        <v>7759613.9695171742</v>
      </c>
      <c r="DZ173" s="112" t="s">
        <v>168</v>
      </c>
      <c r="EA173" s="89">
        <f t="shared" si="37"/>
        <v>0.93599646049374619</v>
      </c>
      <c r="EB173" s="7">
        <f>IFERROR(AdjBaseCC!CO173/IniBaseCC!AA175,"")</f>
        <v>0.98677585778457855</v>
      </c>
      <c r="EC173" s="7">
        <f>IFERROR(AdjBaseCC!CP173/IniBaseCC!AB175,"")</f>
        <v>0.89414746779723087</v>
      </c>
      <c r="ED173" s="7">
        <f>IFERROR(AdjBaseCC!CQ173/IniBaseCC!AC175,"")</f>
        <v>0.93696131346098244</v>
      </c>
      <c r="EE173" s="7">
        <f>IFERROR(AdjBaseCC!CR173/IniBaseCC!AD175,"")</f>
        <v>0.96185440911502418</v>
      </c>
      <c r="EF173" s="7">
        <f>IFERROR(AdjBaseCC!CS173/IniBaseCC!AE175,"")</f>
        <v>0.94154989076737594</v>
      </c>
      <c r="EG173" s="7">
        <f>IFERROR(AdjBaseCC!CT173/IniBaseCC!AF175,"")</f>
        <v>0.94546922132811761</v>
      </c>
      <c r="EH173" s="10">
        <f t="shared" si="38"/>
        <v>0.92298884510754287</v>
      </c>
      <c r="EI173" s="7">
        <f>IFERROR(CU173/IniBaseCC!AG175,"")</f>
        <v>0.92344475045073438</v>
      </c>
      <c r="EJ173" s="7">
        <f>IFERROR(CW173/IniBaseCC!AI175,"")</f>
        <v>0.94663232262808295</v>
      </c>
      <c r="EK173" s="7">
        <f>IFERROR(CX173/IniBaseCC!AJ175,"")</f>
        <v>0.9082803462335598</v>
      </c>
      <c r="EL173" s="7">
        <f>IFERROR(CY173/IniBaseCC!AK175,"")</f>
        <v>0.91308807201432551</v>
      </c>
      <c r="EM173" s="19">
        <f>IFERROR(CZ173/IniBaseCC!AL175,"")</f>
        <v>0.9234987342110117</v>
      </c>
      <c r="EO173" s="107"/>
      <c r="EP173" s="107"/>
      <c r="EQ173" s="107"/>
      <c r="ER173" s="107"/>
      <c r="ES173" s="107"/>
    </row>
    <row r="174" spans="1:149" x14ac:dyDescent="0.25">
      <c r="A174" s="107">
        <v>217</v>
      </c>
      <c r="B174" s="112" t="s">
        <v>169</v>
      </c>
      <c r="C174" s="149"/>
      <c r="D174" s="150"/>
      <c r="E174" s="150"/>
      <c r="F174" s="150"/>
      <c r="G174" s="150"/>
      <c r="H174" s="150"/>
      <c r="I174" s="150"/>
      <c r="J174" s="150"/>
      <c r="K174" s="151"/>
      <c r="L174" s="150"/>
      <c r="M174" s="150"/>
      <c r="N174" s="151"/>
      <c r="O174" s="158"/>
      <c r="P174" s="564">
        <v>1</v>
      </c>
      <c r="Q174" s="69">
        <v>1</v>
      </c>
      <c r="R174" s="69">
        <v>1</v>
      </c>
      <c r="S174" s="69">
        <v>1</v>
      </c>
      <c r="T174" s="69">
        <v>1</v>
      </c>
      <c r="U174" s="69">
        <v>1</v>
      </c>
      <c r="V174" s="69">
        <v>1</v>
      </c>
      <c r="W174" s="69">
        <v>1</v>
      </c>
      <c r="X174" s="69">
        <v>1</v>
      </c>
      <c r="Y174" s="350">
        <v>1</v>
      </c>
      <c r="Z174" s="2">
        <v>1</v>
      </c>
      <c r="AA174" s="2">
        <v>1</v>
      </c>
      <c r="AB174" s="3">
        <v>1</v>
      </c>
      <c r="AS174" s="112" t="s">
        <v>169</v>
      </c>
      <c r="AT174" s="600">
        <v>0</v>
      </c>
      <c r="AU174" s="600">
        <f>MAX(-(AdjBaseCC!$BU$1),(IniBaseCC!DW176-AF$9+IniBaseCC!DK176-AdjBaseCC!AF$7))</f>
        <v>-2726.3352290706043</v>
      </c>
      <c r="AV174" s="600">
        <f>MAX(-(AdjBaseCC!$BU$1),(IniBaseCC!DX176-AG$9+IniBaseCC!DL176-AdjBaseCC!AG$7))</f>
        <v>-4000</v>
      </c>
      <c r="AW174" s="600">
        <f>MAX(-(AdjBaseCC!$BU$1),(IniBaseCC!DY176-AH$9+IniBaseCC!DM176-AdjBaseCC!AH$7))</f>
        <v>-4000</v>
      </c>
      <c r="AX174" s="600">
        <f>MAX(-(AdjBaseCC!$BU$1),(IniBaseCC!DZ176-AI$9+IniBaseCC!DN176-AdjBaseCC!AI$7))</f>
        <v>-4000</v>
      </c>
      <c r="AY174" s="600">
        <f>MAX(-(AdjBaseCC!$BU$1),(IniBaseCC!EA176-AJ$9+IniBaseCC!DO176-AdjBaseCC!AJ$7))</f>
        <v>-4000</v>
      </c>
      <c r="AZ174" s="600">
        <f>MAX(-(AdjBaseCC!$BU$1),(IniBaseCC!EB176-AK$9+IniBaseCC!DP176-AdjBaseCC!AK$7))</f>
        <v>-4000</v>
      </c>
      <c r="BA174" s="601">
        <f>MAX(-(AdjBaseCC!$BU$1),(IniBaseCC!EC176-AL$9+IniBaseCC!DQ176-AdjBaseCC!AL$7))</f>
        <v>-4000</v>
      </c>
      <c r="BB174" s="600">
        <f>MAX(-(AdjBaseCC!$BU$1),(IniBaseCC!ED176-AM$9+IniBaseCC!DR176-AdjBaseCC!AM$7))</f>
        <v>-4000</v>
      </c>
      <c r="BC174" s="600">
        <f>MAX(-(AdjBaseCC!$BU$1),(IniBaseCC!EE176-AN$9+IniBaseCC!DS176-AdjBaseCC!AN$7))</f>
        <v>-4000</v>
      </c>
      <c r="BD174" s="600">
        <f>MAX(-(AdjBaseCC!$BU$1),(IniBaseCC!EF176-AO$9+IniBaseCC!DT176-AdjBaseCC!AO$7))</f>
        <v>-4000</v>
      </c>
      <c r="BE174" s="601">
        <f>MAX(-(AdjBaseCC!$BU$1),(IniBaseCC!EG176-AP$9+IniBaseCC!DU176-AdjBaseCC!AP$7))</f>
        <v>-4000</v>
      </c>
      <c r="BF174" s="600">
        <f>MAX((AdjBaseCC!AF$7+AdjBaseCC!AF$9)*IniBaseCC!CJ176-IniBaseCC!AA176,0)</f>
        <v>695215.48341300432</v>
      </c>
      <c r="BG174" s="600">
        <f>MAX((AdjBaseCC!AG$7+AdjBaseCC!AG$9)*IniBaseCC!CK176-IniBaseCC!AB176,0)</f>
        <v>1805128.423128901</v>
      </c>
      <c r="BH174" s="600">
        <f>MAX((AdjBaseCC!AH$7+AdjBaseCC!AH$9)*IniBaseCC!CL176-IniBaseCC!AC176,0)</f>
        <v>1869968.7178303525</v>
      </c>
      <c r="BI174" s="600">
        <f>MAX((AdjBaseCC!AI$7+AdjBaseCC!AI$9)*IniBaseCC!CM176-IniBaseCC!AD176,0)</f>
        <v>2014998.2556981845</v>
      </c>
      <c r="BJ174" s="600">
        <f>MAX((AdjBaseCC!AJ$7+AdjBaseCC!AJ$9)*IniBaseCC!CN176-IniBaseCC!AE176,0)</f>
        <v>1800163.082331175</v>
      </c>
      <c r="BK174" s="600">
        <f>MAX((AdjBaseCC!AK$7+AdjBaseCC!AK$9)*IniBaseCC!CO176-IniBaseCC!AF176,0)</f>
        <v>2019296.2459045686</v>
      </c>
      <c r="BL174" s="600">
        <f>MAX((AdjBaseCC!AL$7+AdjBaseCC!AL$9)*IniBaseCC!CP176-IniBaseCC!AG176,0)</f>
        <v>2547585.4072819855</v>
      </c>
      <c r="BM174" s="600">
        <f>MAX((AdjBaseCC!AM$7+AdjBaseCC!AM$9)*IniBaseCC!CQ176-IniBaseCC!AH176,0)</f>
        <v>2322901.5239583924</v>
      </c>
      <c r="BN174" s="603">
        <f>MAX((AdjBaseCC!AN$7+AdjBaseCC!AN$9)*IniBaseCC!CR176-IniBaseCC!AI176,0)</f>
        <v>2397160.3201206289</v>
      </c>
      <c r="BO174" s="600">
        <f>MAX((AdjBaseCC!AO$7+AdjBaseCC!AO$9)*IniBaseCC!CS176-IniBaseCC!AJ176,0)</f>
        <v>2471419.116282857</v>
      </c>
      <c r="BP174" s="600">
        <f>MAX((AdjBaseCC!AP$7+AdjBaseCC!AP$9)*IniBaseCC!CT176-IniBaseCC!AK176,0)</f>
        <v>2545677.9124450851</v>
      </c>
      <c r="BQ174" s="600">
        <f>MAX((AdjBaseCC!AQ$7+AdjBaseCC!AQ$9)*IniBaseCC!CU176-IniBaseCC!AL176,0)</f>
        <v>2619936.7086073067</v>
      </c>
      <c r="BR174" s="603">
        <f>IFERROR(BF174/SUM(BF$5:BF$182)*BR$4/IniBaseCC!CK176,0)</f>
        <v>2601.4671222025522</v>
      </c>
      <c r="BS174" s="600">
        <f>IFERROR(BG174/SUM(BG$5:BG$182)*BS$4/IniBaseCC!CL176,0)</f>
        <v>2418.2349912257237</v>
      </c>
      <c r="BT174" s="600">
        <f>IFERROR(BH174/SUM(BH$5:BH$182)*BT$4/IniBaseCC!CM176,0)</f>
        <v>5407.5451163043008</v>
      </c>
      <c r="BU174" s="600">
        <f>IFERROR(BI174/SUM(BI$5:BI$182)*BU$4/IniBaseCC!CN176,0)</f>
        <v>1714.6378618457479</v>
      </c>
      <c r="BV174" s="600">
        <f>IFERROR(BJ174/SUM(BJ$5:BJ$182)*BV$4/IniBaseCC!CO176,0)</f>
        <v>1183.6232713020408</v>
      </c>
      <c r="BW174" s="600">
        <f>IFERROR(BK174/SUM(BK$5:BK$182)*BW$4/IniBaseCC!CP176,0)</f>
        <v>1472.3893167416309</v>
      </c>
      <c r="BX174" s="600">
        <f>IFERROR(BL174/SUM(BL$5:BL$182)*BX$4/IniBaseCC!CQ176,0)</f>
        <v>336.68993821054721</v>
      </c>
      <c r="BY174" s="603">
        <f>IFERROR(BM174/SUM(BM$5:BM$182)*BY$4/IniBaseCC!CR176,0)</f>
        <v>221.85287476688111</v>
      </c>
      <c r="BZ174" s="600">
        <f>IFERROR(BN174/SUM(BN$5:BN$182)*BZ$4/IniBaseCC!CS176,0)</f>
        <v>1982.9973758109265</v>
      </c>
      <c r="CA174" s="600">
        <f>IFERROR(BO174/SUM(BO$5:BO$182)*CA$4/IniBaseCC!CT176,0)</f>
        <v>1907.0684528434072</v>
      </c>
      <c r="CB174" s="600">
        <f>IFERROR(BP174/SUM(BP$5:BP$182)*CB$4/IniBaseCC!CU176,0)</f>
        <v>1578.8132433933208</v>
      </c>
      <c r="CC174" s="603">
        <f>(IniBaseCC!CW176+AT174)*P174</f>
        <v>23942.636025356122</v>
      </c>
      <c r="CD174" s="600">
        <f>((IniBaseCC!CX176+AU174)-(BR174/Q174))*Q174</f>
        <v>18614.833674082965</v>
      </c>
      <c r="CE174" s="600">
        <f>((IniBaseCC!CY176+AV174)-(BS174/R174))*R174</f>
        <v>18614.546486025065</v>
      </c>
      <c r="CF174" s="600">
        <f>((IniBaseCC!CZ176+AW174)-(BT174/S174))*S174</f>
        <v>15738.740170930425</v>
      </c>
      <c r="CG174" s="600">
        <f>((IniBaseCC!DA176+AX174)-(BU174/T174))*T174</f>
        <v>19517.784653025887</v>
      </c>
      <c r="CH174" s="600">
        <f>((IniBaseCC!DB176+AY174)-(BV174/U174))*U174</f>
        <v>20864.498841710603</v>
      </c>
      <c r="CI174" s="600">
        <f>((IniBaseCC!DC176+AZ174)-(BW174/V174))*V174</f>
        <v>21006.968311184741</v>
      </c>
      <c r="CJ174" s="601">
        <f>((IniBaseCC!DD176+BA174)-(BX174/W174))*W174</f>
        <v>22594.850571217943</v>
      </c>
      <c r="CK174" s="600">
        <f>((IniBaseCC!DE176+BB174)-(BY174/Y174))*Y174</f>
        <v>22929.137669448897</v>
      </c>
      <c r="CL174" s="600">
        <f>((IniBaseCC!DF176+BC174)-(BZ174/Z174))*Z174</f>
        <v>21541.336580680058</v>
      </c>
      <c r="CM174" s="600">
        <f>((IniBaseCC!DG176+BD174)-(CA174/AA174))*AA174</f>
        <v>21977.309975328197</v>
      </c>
      <c r="CN174" s="601">
        <f>((IniBaseCC!DH176+BE174)-(CB174/AB174))*AB174</f>
        <v>22653.008867707631</v>
      </c>
      <c r="CO174" s="600">
        <f>CC174*IniBaseCC!CJ176</f>
        <v>6105372.186465811</v>
      </c>
      <c r="CP174" s="600">
        <f>IniBaseCC!CJ176*CD174</f>
        <v>4746782.5868911566</v>
      </c>
      <c r="CQ174" s="600">
        <f>IniBaseCC!CK176*CE174</f>
        <v>5323760.2950031683</v>
      </c>
      <c r="CR174" s="600">
        <f>IniBaseCC!CL176*CF174</f>
        <v>4910486.9333302928</v>
      </c>
      <c r="CS174" s="600">
        <f>IniBaseCC!CM176*CG174</f>
        <v>6070031.0270910505</v>
      </c>
      <c r="CT174" s="600">
        <f>IniBaseCC!CN176*CH174</f>
        <v>6676639.6293473933</v>
      </c>
      <c r="CU174" s="600">
        <f>IniBaseCC!CO176*CI174</f>
        <v>6890285.6060685953</v>
      </c>
      <c r="CV174" s="601">
        <f>IniBaseCC!CP176*CJ174</f>
        <v>8269715.3090657676</v>
      </c>
      <c r="CW174" s="600">
        <f>IniBaseCC!CQ176*CK174</f>
        <v>8460851.8000266422</v>
      </c>
      <c r="CX174" s="600">
        <f>IniBaseCC!CR176*CL174</f>
        <v>8095554.5032475796</v>
      </c>
      <c r="CY174" s="600">
        <f>IniBaseCC!CS176*CM174</f>
        <v>8409172.1906780433</v>
      </c>
      <c r="CZ174" s="600">
        <f>IniBaseCC!CT176*CN174</f>
        <v>8822091.877454523</v>
      </c>
      <c r="DA174" s="603">
        <f t="shared" si="33"/>
        <v>23942.636025356122</v>
      </c>
      <c r="DB174" s="600">
        <f t="shared" si="34"/>
        <v>18614.833674082965</v>
      </c>
      <c r="DC174" s="600">
        <f>IF(IniBaseCC!EI176&gt;IniBaseCC!EJ176,MIN((AdjBaseCC!DB174-(AdjBaseCC!$DG$1*(IniBaseCC!EI176-IniBaseCC!EJ176))),AdjBaseCC!CE174),MAX((AdjBaseCC!DB174-(AdjBaseCC!$DG$1*(IniBaseCC!EI176-IniBaseCC!EJ176))),AdjBaseCC!CE174))</f>
        <v>18429.005792552733</v>
      </c>
      <c r="DD174" s="600">
        <f>IF(IniBaseCC!EJ176&gt;IniBaseCC!EK176,MIN((AdjBaseCC!DC174-(AdjBaseCC!$DG$1*(IniBaseCC!EJ176-IniBaseCC!EK176))),AdjBaseCC!CF174),MAX((AdjBaseCC!DC174-(AdjBaseCC!$DG$1*(IniBaseCC!EJ176-IniBaseCC!EK176))),AdjBaseCC!CF174))</f>
        <v>18460.622706888396</v>
      </c>
      <c r="DE174" s="600">
        <f>IF(IniBaseCC!EK176&gt;IniBaseCC!EL176,MIN((AdjBaseCC!DD174-(AdjBaseCC!$DG$1*(IniBaseCC!EK176-IniBaseCC!EL176))),AdjBaseCC!CG174),MAX((AdjBaseCC!DD174-(AdjBaseCC!$DG$1*(IniBaseCC!EK176-IniBaseCC!EL176))),AdjBaseCC!CG174))</f>
        <v>18425.721273855994</v>
      </c>
      <c r="DF174" s="600">
        <f>IF(IniBaseCC!EL176&gt;IniBaseCC!EM176,MIN((AdjBaseCC!DE174-(AdjBaseCC!$DG$1*(IniBaseCC!EL176-IniBaseCC!EM176))),AdjBaseCC!CH174),MAX((AdjBaseCC!DE174-(AdjBaseCC!$DG$1*(IniBaseCC!EL176-IniBaseCC!EM176))),AdjBaseCC!CH174))</f>
        <v>20864.498841710603</v>
      </c>
      <c r="DG174" s="600">
        <f>IF(IniBaseCC!EM176&gt;IniBaseCC!EN176,MIN((AdjBaseCC!DF174-(AdjBaseCC!$DG$1*(IniBaseCC!EM176-IniBaseCC!EN176))),AdjBaseCC!CI174),MAX((AdjBaseCC!DF174-(AdjBaseCC!$DG$1*(IniBaseCC!EM176-IniBaseCC!EN176))),AdjBaseCC!CI174))</f>
        <v>20850.17432189353</v>
      </c>
      <c r="DH174" s="600">
        <f>IF(IniBaseCC!EN176&gt;IniBaseCC!EO176,MIN((AdjBaseCC!DG174-(AdjBaseCC!$DG$1*(IniBaseCC!EN176-IniBaseCC!EO176))),AdjBaseCC!CJ174),MAX((AdjBaseCC!DG174-(AdjBaseCC!$DG$1*(IniBaseCC!EN176-IniBaseCC!EO176))),AdjBaseCC!CJ174))</f>
        <v>20818.714328390932</v>
      </c>
      <c r="DI174" s="603">
        <f>IF(IniBaseCC!EO176&gt;IniBaseCC!EP176,MIN((AdjBaseCC!DH174-(AdjBaseCC!$DG$1*(IniBaseCC!EO176-IniBaseCC!EP176))),AdjBaseCC!CK174),MAX((AdjBaseCC!DH174-(AdjBaseCC!$DG$1*(IniBaseCC!EO176-IniBaseCC!EP176))),AdjBaseCC!CK174))</f>
        <v>22929.137669448897</v>
      </c>
      <c r="DJ174" s="600">
        <f>IF(IniBaseCC!EP176&gt;IniBaseCC!EQ176,MIN((AdjBaseCC!DI174-(AdjBaseCC!$DG$1*(IniBaseCC!EP176-IniBaseCC!EQ176))),AdjBaseCC!CL174),MAX((AdjBaseCC!DI174-(AdjBaseCC!$DG$1*(IniBaseCC!EP176-IniBaseCC!EQ176))),AdjBaseCC!CL174))</f>
        <v>22947.612489634634</v>
      </c>
      <c r="DK174" s="600">
        <f>IF(IniBaseCC!EQ176&gt;IniBaseCC!ER176,MIN((AdjBaseCC!DJ174-(AdjBaseCC!$DG$1*(IniBaseCC!EQ176-IniBaseCC!ER176))),AdjBaseCC!CM174),MAX((AdjBaseCC!DJ174-(AdjBaseCC!$DG$1*(IniBaseCC!EQ176-IniBaseCC!ER176))),AdjBaseCC!CM174))</f>
        <v>22965.42921454383</v>
      </c>
      <c r="DL174" s="600">
        <f>IF(IniBaseCC!ER176&gt;IniBaseCC!ES176,MIN((AdjBaseCC!DK174-(AdjBaseCC!$DG$1*(IniBaseCC!ER176-IniBaseCC!ES176))),AdjBaseCC!CN174),MAX((AdjBaseCC!DK174-(AdjBaseCC!$DG$1*(IniBaseCC!ER176-IniBaseCC!ES176))),AdjBaseCC!CN174))</f>
        <v>22982.622392073525</v>
      </c>
      <c r="DM174" s="603">
        <f>DA174*IniBaseCC!CJ176</f>
        <v>6105372.186465811</v>
      </c>
      <c r="DN174" s="600">
        <f>DB174*IniBaseCC!CJ176</f>
        <v>4746782.5868911566</v>
      </c>
      <c r="DO174" s="600">
        <f>DC174*IniBaseCC!CK176</f>
        <v>5270695.6566700814</v>
      </c>
      <c r="DP174" s="600">
        <f>DD174*IniBaseCC!CL176</f>
        <v>5759714.2845491795</v>
      </c>
      <c r="DQ174" s="600">
        <f>DE174*IniBaseCC!CM176</f>
        <v>5730399.3161692144</v>
      </c>
      <c r="DR174" s="600">
        <f>DF174*IniBaseCC!CN176</f>
        <v>6676639.6293473933</v>
      </c>
      <c r="DS174" s="600">
        <f>DG174*IniBaseCC!CO176</f>
        <v>6838857.1775810774</v>
      </c>
      <c r="DT174" s="600">
        <f>DH174*IniBaseCC!CP176</f>
        <v>7619649.4441910814</v>
      </c>
      <c r="DU174" s="603">
        <f>DI174*IniBaseCC!CQ176</f>
        <v>8460851.8000266422</v>
      </c>
      <c r="DV174" s="600">
        <f>DJ174*IniBaseCC!CR176</f>
        <v>8624053.8944021836</v>
      </c>
      <c r="DW174" s="600">
        <f>DK174*IniBaseCC!CS176</f>
        <v>8787255.9887777232</v>
      </c>
      <c r="DX174" s="601">
        <f>DL174*IniBaseCC!CT176</f>
        <v>8950458.0831532627</v>
      </c>
      <c r="DZ174" s="112" t="s">
        <v>169</v>
      </c>
      <c r="EA174" s="89">
        <f t="shared" si="37"/>
        <v>0.87720082913840147</v>
      </c>
      <c r="EB174" s="7">
        <f>IFERROR(AdjBaseCC!CO174/IniBaseCC!AA176,"")</f>
        <v>1.0877806274367003</v>
      </c>
      <c r="EC174" s="7">
        <f>IFERROR(AdjBaseCC!CP174/IniBaseCC!AB176,"")</f>
        <v>0.84970483387145479</v>
      </c>
      <c r="ED174" s="7">
        <f>IFERROR(AdjBaseCC!CQ174/IniBaseCC!AC176,"")</f>
        <v>0.85511676387068081</v>
      </c>
      <c r="EE174" s="7">
        <f>IFERROR(AdjBaseCC!CR174/IniBaseCC!AD176,"")</f>
        <v>0.8101655186055271</v>
      </c>
      <c r="EF174" s="7">
        <f>IFERROR(AdjBaseCC!CS174/IniBaseCC!AE176,"")</f>
        <v>0.89827429029162109</v>
      </c>
      <c r="EG174" s="7">
        <f>IFERROR(AdjBaseCC!CT174/IniBaseCC!AF176,"")</f>
        <v>0.97274273905272346</v>
      </c>
      <c r="EH174" s="10">
        <f t="shared" si="38"/>
        <v>0.9825832542215549</v>
      </c>
      <c r="EI174" s="7">
        <f>IFERROR(CU174/IniBaseCC!AG176,"")</f>
        <v>0.91804510146890395</v>
      </c>
      <c r="EJ174" s="7">
        <f>IFERROR(CW174/IniBaseCC!AI176,"")</f>
        <v>1.0439606176146254</v>
      </c>
      <c r="EK174" s="7">
        <f>IFERROR(CX174/IniBaseCC!AJ176,"")</f>
        <v>0.97040715040114189</v>
      </c>
      <c r="EL174" s="7">
        <f>IFERROR(CY174/IniBaseCC!AK176,"")</f>
        <v>0.98005667870580748</v>
      </c>
      <c r="EM174" s="19">
        <f>IFERROR(CZ174/IniBaseCC!AL176,"")</f>
        <v>1.000446722917296</v>
      </c>
      <c r="EO174" s="107"/>
      <c r="EP174" s="107"/>
      <c r="EQ174" s="107"/>
      <c r="ER174" s="107"/>
      <c r="ES174" s="107"/>
    </row>
    <row r="175" spans="1:149" x14ac:dyDescent="0.25">
      <c r="A175" s="107">
        <v>218</v>
      </c>
      <c r="B175" s="112" t="s">
        <v>170</v>
      </c>
      <c r="C175" s="149"/>
      <c r="D175" s="150"/>
      <c r="E175" s="150"/>
      <c r="F175" s="150"/>
      <c r="G175" s="150"/>
      <c r="H175" s="150"/>
      <c r="I175" s="150"/>
      <c r="J175" s="150"/>
      <c r="K175" s="151"/>
      <c r="L175" s="150"/>
      <c r="M175" s="150"/>
      <c r="N175" s="151"/>
      <c r="O175" s="158"/>
      <c r="P175" s="564">
        <v>1</v>
      </c>
      <c r="Q175" s="69">
        <v>1</v>
      </c>
      <c r="R175" s="69">
        <v>1</v>
      </c>
      <c r="S175" s="69">
        <v>1</v>
      </c>
      <c r="T175" s="69">
        <v>1</v>
      </c>
      <c r="U175" s="69">
        <v>1</v>
      </c>
      <c r="V175" s="69">
        <v>1</v>
      </c>
      <c r="W175" s="69">
        <v>1</v>
      </c>
      <c r="X175" s="69">
        <v>1</v>
      </c>
      <c r="Y175" s="350">
        <v>1</v>
      </c>
      <c r="Z175" s="2">
        <v>1</v>
      </c>
      <c r="AA175" s="2">
        <v>1</v>
      </c>
      <c r="AB175" s="3">
        <v>1</v>
      </c>
      <c r="AS175" s="112" t="s">
        <v>170</v>
      </c>
      <c r="AT175" s="600">
        <v>0</v>
      </c>
      <c r="AU175" s="600">
        <f>MAX(-(AdjBaseCC!$BU$1),(IniBaseCC!DW177-AF$9+IniBaseCC!DK177-AdjBaseCC!AF$7))</f>
        <v>15208.269407919328</v>
      </c>
      <c r="AV175" s="600">
        <f>MAX(-(AdjBaseCC!$BU$1),(IniBaseCC!DX177-AG$9+IniBaseCC!DL177-AdjBaseCC!AG$7))</f>
        <v>16297.501820045698</v>
      </c>
      <c r="AW175" s="600">
        <f>MAX(-(AdjBaseCC!$BU$1),(IniBaseCC!DY177-AH$9+IniBaseCC!DM177-AdjBaseCC!AH$7))</f>
        <v>12090.890735963556</v>
      </c>
      <c r="AX175" s="600">
        <f>MAX(-(AdjBaseCC!$BU$1),(IniBaseCC!DZ177-AI$9+IniBaseCC!DN177-AdjBaseCC!AI$7))</f>
        <v>9807.1711424902714</v>
      </c>
      <c r="AY175" s="600">
        <f>MAX(-(AdjBaseCC!$BU$1),(IniBaseCC!EA177-AJ$9+IniBaseCC!DO177-AdjBaseCC!AJ$7))</f>
        <v>10091.86311616228</v>
      </c>
      <c r="AZ175" s="600">
        <f>MAX(-(AdjBaseCC!$BU$1),(IniBaseCC!EB177-AK$9+IniBaseCC!DP177-AdjBaseCC!AK$7))</f>
        <v>7051.0878312222121</v>
      </c>
      <c r="BA175" s="601">
        <f>MAX(-(AdjBaseCC!$BU$1),(IniBaseCC!EC177-AL$9+IniBaseCC!DQ177-AdjBaseCC!AL$7))</f>
        <v>10558.132259806756</v>
      </c>
      <c r="BB175" s="600">
        <f>MAX(-(AdjBaseCC!$BU$1),(IniBaseCC!ED177-AM$9+IniBaseCC!DR177-AdjBaseCC!AM$7))</f>
        <v>8429.293540049579</v>
      </c>
      <c r="BC175" s="600">
        <f>MAX(-(AdjBaseCC!$BU$1),(IniBaseCC!EE177-AN$9+IniBaseCC!DS177-AdjBaseCC!AN$7))</f>
        <v>8520.6552111858473</v>
      </c>
      <c r="BD175" s="600">
        <f>MAX(-(AdjBaseCC!$BU$1),(IniBaseCC!EF177-AO$9+IniBaseCC!DT177-AdjBaseCC!AO$7))</f>
        <v>8608.7624699042044</v>
      </c>
      <c r="BE175" s="601">
        <f>MAX(-(AdjBaseCC!$BU$1),(IniBaseCC!EG177-AP$9+IniBaseCC!DU177-AdjBaseCC!AP$7))</f>
        <v>8693.7861624470188</v>
      </c>
      <c r="BF175" s="600">
        <f>MAX((AdjBaseCC!AF$7+AdjBaseCC!AF$9)*IniBaseCC!CJ177-IniBaseCC!AA177,0)</f>
        <v>0</v>
      </c>
      <c r="BG175" s="600">
        <f>MAX((AdjBaseCC!AG$7+AdjBaseCC!AG$9)*IniBaseCC!CK177-IniBaseCC!AB177,0)</f>
        <v>0</v>
      </c>
      <c r="BH175" s="600">
        <f>MAX((AdjBaseCC!AH$7+AdjBaseCC!AH$9)*IniBaseCC!CL177-IniBaseCC!AC177,0)</f>
        <v>0</v>
      </c>
      <c r="BI175" s="600">
        <f>MAX((AdjBaseCC!AI$7+AdjBaseCC!AI$9)*IniBaseCC!CM177-IniBaseCC!AD177,0)</f>
        <v>0</v>
      </c>
      <c r="BJ175" s="600">
        <f>MAX((AdjBaseCC!AJ$7+AdjBaseCC!AJ$9)*IniBaseCC!CN177-IniBaseCC!AE177,0)</f>
        <v>0</v>
      </c>
      <c r="BK175" s="600">
        <f>MAX((AdjBaseCC!AK$7+AdjBaseCC!AK$9)*IniBaseCC!CO177-IniBaseCC!AF177,0)</f>
        <v>0</v>
      </c>
      <c r="BL175" s="600">
        <f>MAX((AdjBaseCC!AL$7+AdjBaseCC!AL$9)*IniBaseCC!CP177-IniBaseCC!AG177,0)</f>
        <v>0</v>
      </c>
      <c r="BM175" s="600">
        <f>MAX((AdjBaseCC!AM$7+AdjBaseCC!AM$9)*IniBaseCC!CQ177-IniBaseCC!AH177,0)</f>
        <v>0</v>
      </c>
      <c r="BN175" s="603">
        <f>MAX((AdjBaseCC!AN$7+AdjBaseCC!AN$9)*IniBaseCC!CR177-IniBaseCC!AI177,0)</f>
        <v>0</v>
      </c>
      <c r="BO175" s="600">
        <f>MAX((AdjBaseCC!AO$7+AdjBaseCC!AO$9)*IniBaseCC!CS177-IniBaseCC!AJ177,0)</f>
        <v>0</v>
      </c>
      <c r="BP175" s="600">
        <f>MAX((AdjBaseCC!AP$7+AdjBaseCC!AP$9)*IniBaseCC!CT177-IniBaseCC!AK177,0)</f>
        <v>0</v>
      </c>
      <c r="BQ175" s="600">
        <f>MAX((AdjBaseCC!AQ$7+AdjBaseCC!AQ$9)*IniBaseCC!CU177-IniBaseCC!AL177,0)</f>
        <v>0</v>
      </c>
      <c r="BR175" s="603">
        <f>IFERROR(BF175/SUM(BF$5:BF$182)*BR$4/IniBaseCC!CK177,0)</f>
        <v>0</v>
      </c>
      <c r="BS175" s="600">
        <f>IFERROR(BG175/SUM(BG$5:BG$182)*BS$4/IniBaseCC!CL177,0)</f>
        <v>0</v>
      </c>
      <c r="BT175" s="600">
        <f>IFERROR(BH175/SUM(BH$5:BH$182)*BT$4/IniBaseCC!CM177,0)</f>
        <v>0</v>
      </c>
      <c r="BU175" s="600">
        <f>IFERROR(BI175/SUM(BI$5:BI$182)*BU$4/IniBaseCC!CN177,0)</f>
        <v>0</v>
      </c>
      <c r="BV175" s="600">
        <f>IFERROR(BJ175/SUM(BJ$5:BJ$182)*BV$4/IniBaseCC!CO177,0)</f>
        <v>0</v>
      </c>
      <c r="BW175" s="600">
        <f>IFERROR(BK175/SUM(BK$5:BK$182)*BW$4/IniBaseCC!CP177,0)</f>
        <v>0</v>
      </c>
      <c r="BX175" s="600">
        <f>IFERROR(BL175/SUM(BL$5:BL$182)*BX$4/IniBaseCC!CQ177,0)</f>
        <v>0</v>
      </c>
      <c r="BY175" s="603">
        <f>IFERROR(BM175/SUM(BM$5:BM$182)*BY$4/IniBaseCC!CR177,0)</f>
        <v>0</v>
      </c>
      <c r="BZ175" s="600">
        <f>IFERROR(BN175/SUM(BN$5:BN$182)*BZ$4/IniBaseCC!CS177,0)</f>
        <v>0</v>
      </c>
      <c r="CA175" s="600">
        <f>IFERROR(BO175/SUM(BO$5:BO$182)*CA$4/IniBaseCC!CT177,0)</f>
        <v>0</v>
      </c>
      <c r="CB175" s="600">
        <f>IFERROR(BP175/SUM(BP$5:BP$182)*CB$4/IniBaseCC!CU177,0)</f>
        <v>0</v>
      </c>
      <c r="CC175" s="603">
        <f>(IniBaseCC!CW177+AT175)*P175</f>
        <v>23942.636025356122</v>
      </c>
      <c r="CD175" s="600">
        <f>((IniBaseCC!CX177+AU175)-(BR175/Q175))*Q175</f>
        <v>39150.905433275446</v>
      </c>
      <c r="CE175" s="600">
        <f>((IniBaseCC!CY177+AV175)-(BS175/R175))*R175</f>
        <v>41330.283297296482</v>
      </c>
      <c r="CF175" s="600">
        <f>((IniBaseCC!CZ177+AW175)-(BT175/S175))*S175</f>
        <v>37237.176023198277</v>
      </c>
      <c r="CG175" s="600">
        <f>((IniBaseCC!DA177+AX175)-(BU175/T175))*T175</f>
        <v>35039.593657361911</v>
      </c>
      <c r="CH175" s="600">
        <f>((IniBaseCC!DB177+AY175)-(BV175/U175))*U175</f>
        <v>36139.985229174927</v>
      </c>
      <c r="CI175" s="600">
        <f>((IniBaseCC!DC177+AZ175)-(BW175/V175))*V175</f>
        <v>33530.445459148585</v>
      </c>
      <c r="CJ175" s="601">
        <f>((IniBaseCC!DD177+BA175)-(BX175/W175))*W175</f>
        <v>37489.672769235243</v>
      </c>
      <c r="CK175" s="600">
        <f>((IniBaseCC!DE177+BB175)-(BY175/Y175))*Y175</f>
        <v>35580.28408426536</v>
      </c>
      <c r="CL175" s="600">
        <f>((IniBaseCC!DF177+BC175)-(BZ175/Z175))*Z175</f>
        <v>36044.989167676831</v>
      </c>
      <c r="CM175" s="600">
        <f>((IniBaseCC!DG177+BD175)-(CA175/AA175))*AA175</f>
        <v>36493.140898075806</v>
      </c>
      <c r="CN175" s="601">
        <f>((IniBaseCC!DH177+BE175)-(CB175/AB175))*AB175</f>
        <v>36925.608273547972</v>
      </c>
      <c r="CO175" s="600">
        <f>CC175*IniBaseCC!CJ177</f>
        <v>3543510.1317527061</v>
      </c>
      <c r="CP175" s="600">
        <f>IniBaseCC!CJ177*CD175</f>
        <v>5794334.0041247662</v>
      </c>
      <c r="CQ175" s="600">
        <f>IniBaseCC!CK177*CE175</f>
        <v>5868900.2282161005</v>
      </c>
      <c r="CR175" s="600">
        <f>IniBaseCC!CL177*CF175</f>
        <v>5697287.9315493368</v>
      </c>
      <c r="CS175" s="600">
        <f>IniBaseCC!CM177*CG175</f>
        <v>5536255.7978631817</v>
      </c>
      <c r="CT175" s="600">
        <f>IniBaseCC!CN177*CH175</f>
        <v>5818537.6218971629</v>
      </c>
      <c r="CU175" s="600">
        <f>IniBaseCC!CO177*CI175</f>
        <v>5532523.5007595168</v>
      </c>
      <c r="CV175" s="601">
        <f>IniBaseCC!CP177*CJ175</f>
        <v>6260775.3524622852</v>
      </c>
      <c r="CW175" s="600">
        <f>IniBaseCC!CQ177*CK175</f>
        <v>6013068.0102408463</v>
      </c>
      <c r="CX175" s="600">
        <f>IniBaseCC!CR177*CL175</f>
        <v>6204105.7558880746</v>
      </c>
      <c r="CY175" s="600">
        <f>IniBaseCC!CS177*CM175</f>
        <v>6395143.5015353039</v>
      </c>
      <c r="CZ175" s="600">
        <f>IniBaseCC!CT177*CN175</f>
        <v>6586181.2471825341</v>
      </c>
      <c r="DA175" s="603">
        <f t="shared" si="33"/>
        <v>23942.636025356122</v>
      </c>
      <c r="DB175" s="600">
        <f t="shared" si="34"/>
        <v>39150.905433275446</v>
      </c>
      <c r="DC175" s="600">
        <f>IF(IniBaseCC!EI177&gt;IniBaseCC!EJ177,MIN((AdjBaseCC!DB175-(AdjBaseCC!$DG$1*(IniBaseCC!EI177-IniBaseCC!EJ177))),AdjBaseCC!CE175),MAX((AdjBaseCC!DB175-(AdjBaseCC!$DG$1*(IniBaseCC!EI177-IniBaseCC!EJ177))),AdjBaseCC!CE175))</f>
        <v>41330.283297296482</v>
      </c>
      <c r="DD175" s="600">
        <f>IF(IniBaseCC!EJ177&gt;IniBaseCC!EK177,MIN((AdjBaseCC!DC175-(AdjBaseCC!$DG$1*(IniBaseCC!EJ177-IniBaseCC!EK177))),AdjBaseCC!CF175),MAX((AdjBaseCC!DC175-(AdjBaseCC!$DG$1*(IniBaseCC!EJ177-IniBaseCC!EK177))),AdjBaseCC!CF175))</f>
        <v>37237.176023198277</v>
      </c>
      <c r="DE175" s="600">
        <f>IF(IniBaseCC!EK177&gt;IniBaseCC!EL177,MIN((AdjBaseCC!DD175-(AdjBaseCC!$DG$1*(IniBaseCC!EK177-IniBaseCC!EL177))),AdjBaseCC!CG175),MAX((AdjBaseCC!DD175-(AdjBaseCC!$DG$1*(IniBaseCC!EK177-IniBaseCC!EL177))),AdjBaseCC!CG175))</f>
        <v>35039.593657361911</v>
      </c>
      <c r="DF175" s="600">
        <f>IF(IniBaseCC!EL177&gt;IniBaseCC!EM177,MIN((AdjBaseCC!DE175-(AdjBaseCC!$DG$1*(IniBaseCC!EL177-IniBaseCC!EM177))),AdjBaseCC!CH175),MAX((AdjBaseCC!DE175-(AdjBaseCC!$DG$1*(IniBaseCC!EL177-IniBaseCC!EM177))),AdjBaseCC!CH175))</f>
        <v>36139.985229174927</v>
      </c>
      <c r="DG175" s="600">
        <f>IF(IniBaseCC!EM177&gt;IniBaseCC!EN177,MIN((AdjBaseCC!DF175-(AdjBaseCC!$DG$1*(IniBaseCC!EM177-IniBaseCC!EN177))),AdjBaseCC!CI175),MAX((AdjBaseCC!DF175-(AdjBaseCC!$DG$1*(IniBaseCC!EM177-IniBaseCC!EN177))),AdjBaseCC!CI175))</f>
        <v>33530.445459148585</v>
      </c>
      <c r="DH175" s="600">
        <f>IF(IniBaseCC!EN177&gt;IniBaseCC!EO177,MIN((AdjBaseCC!DG175-(AdjBaseCC!$DG$1*(IniBaseCC!EN177-IniBaseCC!EO177))),AdjBaseCC!CJ175),MAX((AdjBaseCC!DG175-(AdjBaseCC!$DG$1*(IniBaseCC!EN177-IniBaseCC!EO177))),AdjBaseCC!CJ175))</f>
        <v>37489.672769235243</v>
      </c>
      <c r="DI175" s="603">
        <f>IF(IniBaseCC!EO177&gt;IniBaseCC!EP177,MIN((AdjBaseCC!DH175-(AdjBaseCC!$DG$1*(IniBaseCC!EO177-IniBaseCC!EP177))),AdjBaseCC!CK175),MAX((AdjBaseCC!DH175-(AdjBaseCC!$DG$1*(IniBaseCC!EO177-IniBaseCC!EP177))),AdjBaseCC!CK175))</f>
        <v>35580.28408426536</v>
      </c>
      <c r="DJ175" s="600">
        <f>IF(IniBaseCC!EP177&gt;IniBaseCC!EQ177,MIN((AdjBaseCC!DI175-(AdjBaseCC!$DG$1*(IniBaseCC!EP177-IniBaseCC!EQ177))),AdjBaseCC!CL175),MAX((AdjBaseCC!DI175-(AdjBaseCC!$DG$1*(IniBaseCC!EP177-IniBaseCC!EQ177))),AdjBaseCC!CL175))</f>
        <v>36044.989167676831</v>
      </c>
      <c r="DK175" s="600">
        <f>IF(IniBaseCC!EQ177&gt;IniBaseCC!ER177,MIN((AdjBaseCC!DJ175-(AdjBaseCC!$DG$1*(IniBaseCC!EQ177-IniBaseCC!ER177))),AdjBaseCC!CM175),MAX((AdjBaseCC!DJ175-(AdjBaseCC!$DG$1*(IniBaseCC!EQ177-IniBaseCC!ER177))),AdjBaseCC!CM175))</f>
        <v>36493.140898075806</v>
      </c>
      <c r="DL175" s="600">
        <f>IF(IniBaseCC!ER177&gt;IniBaseCC!ES177,MIN((AdjBaseCC!DK175-(AdjBaseCC!$DG$1*(IniBaseCC!ER177-IniBaseCC!ES177))),AdjBaseCC!CN175),MAX((AdjBaseCC!DK175-(AdjBaseCC!$DG$1*(IniBaseCC!ER177-IniBaseCC!ES177))),AdjBaseCC!CN175))</f>
        <v>36925.608273547972</v>
      </c>
      <c r="DM175" s="603">
        <f>DA175*IniBaseCC!CJ177</f>
        <v>3543510.1317527061</v>
      </c>
      <c r="DN175" s="600">
        <f>DB175*IniBaseCC!CJ177</f>
        <v>5794334.0041247662</v>
      </c>
      <c r="DO175" s="600">
        <f>DC175*IniBaseCC!CK177</f>
        <v>5868900.2282161005</v>
      </c>
      <c r="DP175" s="600">
        <f>DD175*IniBaseCC!CL177</f>
        <v>5697287.9315493368</v>
      </c>
      <c r="DQ175" s="600">
        <f>DE175*IniBaseCC!CM177</f>
        <v>5536255.7978631817</v>
      </c>
      <c r="DR175" s="600">
        <f>DF175*IniBaseCC!CN177</f>
        <v>5818537.6218971629</v>
      </c>
      <c r="DS175" s="600">
        <f>DG175*IniBaseCC!CO177</f>
        <v>5532523.5007595168</v>
      </c>
      <c r="DT175" s="600">
        <f>DH175*IniBaseCC!CP177</f>
        <v>6260775.3524622852</v>
      </c>
      <c r="DU175" s="603">
        <f>DI175*IniBaseCC!CQ177</f>
        <v>6013068.0102408463</v>
      </c>
      <c r="DV175" s="600">
        <f>DJ175*IniBaseCC!CR177</f>
        <v>6204105.7558880746</v>
      </c>
      <c r="DW175" s="600">
        <f>DK175*IniBaseCC!CS177</f>
        <v>6395143.5015353039</v>
      </c>
      <c r="DX175" s="601">
        <f>DL175*IniBaseCC!CT177</f>
        <v>6586181.2471825341</v>
      </c>
      <c r="DZ175" s="112" t="s">
        <v>170</v>
      </c>
      <c r="EA175" s="89">
        <f t="shared" si="37"/>
        <v>0.99025644945574931</v>
      </c>
      <c r="EB175" s="7">
        <f>IFERROR(AdjBaseCC!CO175/IniBaseCC!AA177,"")</f>
        <v>0.5993879328343561</v>
      </c>
      <c r="EC175" s="7">
        <f>IFERROR(AdjBaseCC!CP175/IniBaseCC!AB177,"")</f>
        <v>0.96827858949706658</v>
      </c>
      <c r="ED175" s="7">
        <f>IFERROR(AdjBaseCC!CQ175/IniBaseCC!AC177,"")</f>
        <v>1.0084138832233951</v>
      </c>
      <c r="EE175" s="7">
        <f>IFERROR(AdjBaseCC!CR175/IniBaseCC!AD177,"")</f>
        <v>1.007923918159606</v>
      </c>
      <c r="EF175" s="7">
        <f>IFERROR(AdjBaseCC!CS175/IniBaseCC!AE177,"")</f>
        <v>0.93354904883287848</v>
      </c>
      <c r="EG175" s="7">
        <f>IFERROR(AdjBaseCC!CT175/IniBaseCC!AF177,"")</f>
        <v>1.0331168075658006</v>
      </c>
      <c r="EH175" s="10">
        <f t="shared" si="38"/>
        <v>0.9431637075908903</v>
      </c>
      <c r="EI175" s="7">
        <f>IFERROR(CU175/IniBaseCC!AG177,"")</f>
        <v>0.87123322176653639</v>
      </c>
      <c r="EJ175" s="7">
        <f>IFERROR(CW175/IniBaseCC!AI177,"")</f>
        <v>0.95805621154113252</v>
      </c>
      <c r="EK175" s="7">
        <f>IFERROR(CX175/IniBaseCC!AJ177,"")</f>
        <v>0.96019401284097117</v>
      </c>
      <c r="EL175" s="7">
        <f>IFERROR(CY175/IniBaseCC!AK177,"")</f>
        <v>0.96221281287474092</v>
      </c>
      <c r="EM175" s="19">
        <f>IFERROR(CZ175/IniBaseCC!AL177,"")</f>
        <v>0.96412227893107039</v>
      </c>
      <c r="EO175" s="107"/>
      <c r="EP175" s="107"/>
      <c r="EQ175" s="107"/>
      <c r="ER175" s="107"/>
      <c r="ES175" s="107"/>
    </row>
    <row r="176" spans="1:149" x14ac:dyDescent="0.25">
      <c r="A176" s="107">
        <v>219</v>
      </c>
      <c r="B176" s="112" t="s">
        <v>171</v>
      </c>
      <c r="C176" s="149"/>
      <c r="D176" s="150"/>
      <c r="E176" s="150"/>
      <c r="F176" s="150"/>
      <c r="G176" s="150"/>
      <c r="H176" s="150"/>
      <c r="I176" s="150"/>
      <c r="J176" s="150"/>
      <c r="K176" s="151"/>
      <c r="L176" s="150"/>
      <c r="M176" s="150"/>
      <c r="N176" s="151"/>
      <c r="O176" s="158"/>
      <c r="P176" s="564">
        <v>1</v>
      </c>
      <c r="Q176" s="69">
        <v>1</v>
      </c>
      <c r="R176" s="69">
        <v>1</v>
      </c>
      <c r="S176" s="69">
        <v>1</v>
      </c>
      <c r="T176" s="69">
        <v>1</v>
      </c>
      <c r="U176" s="69">
        <v>1</v>
      </c>
      <c r="V176" s="69">
        <v>1</v>
      </c>
      <c r="W176" s="69">
        <v>1</v>
      </c>
      <c r="X176" s="69">
        <v>1</v>
      </c>
      <c r="Y176" s="350">
        <v>1</v>
      </c>
      <c r="Z176" s="2">
        <v>1</v>
      </c>
      <c r="AA176" s="2">
        <v>1</v>
      </c>
      <c r="AB176" s="3">
        <v>1</v>
      </c>
      <c r="AS176" s="112" t="s">
        <v>171</v>
      </c>
      <c r="AT176" s="600">
        <v>0</v>
      </c>
      <c r="AU176" s="600">
        <f>MAX(-(AdjBaseCC!$BU$1),(IniBaseCC!DW178-AF$9+IniBaseCC!DK178-AdjBaseCC!AF$7))</f>
        <v>-3478.3395169396003</v>
      </c>
      <c r="AV176" s="600">
        <f>MAX(-(AdjBaseCC!$BU$1),(IniBaseCC!DX178-AG$9+IniBaseCC!DL178-AdjBaseCC!AG$7))</f>
        <v>-3684.0414395116431</v>
      </c>
      <c r="AW176" s="600">
        <f>MAX(-(AdjBaseCC!$BU$1),(IniBaseCC!DY178-AH$9+IniBaseCC!DM178-AdjBaseCC!AH$7))</f>
        <v>-2235.343782702671</v>
      </c>
      <c r="AX176" s="600">
        <f>MAX(-(AdjBaseCC!$BU$1),(IniBaseCC!DZ178-AI$9+IniBaseCC!DN178-AdjBaseCC!AI$7))</f>
        <v>-1812.5694365872805</v>
      </c>
      <c r="AY176" s="600">
        <f>MAX(-(AdjBaseCC!$BU$1),(IniBaseCC!EA178-AJ$9+IniBaseCC!DO178-AdjBaseCC!AJ$7))</f>
        <v>-2063.2156951591724</v>
      </c>
      <c r="AZ176" s="600">
        <f>MAX(-(AdjBaseCC!$BU$1),(IniBaseCC!EB178-AK$9+IniBaseCC!DP178-AdjBaseCC!AK$7))</f>
        <v>-1031.9545930202125</v>
      </c>
      <c r="BA176" s="601">
        <f>MAX(-(AdjBaseCC!$BU$1),(IniBaseCC!EC178-AL$9+IniBaseCC!DQ178-AdjBaseCC!AL$7))</f>
        <v>-2255.5666586827974</v>
      </c>
      <c r="BB176" s="600">
        <f>MAX(-(AdjBaseCC!$BU$1),(IniBaseCC!ED178-AM$9+IniBaseCC!DR178-AdjBaseCC!AM$7))</f>
        <v>1224.96267219948</v>
      </c>
      <c r="BC176" s="600">
        <f>MAX(-(AdjBaseCC!$BU$1),(IniBaseCC!EE178-AN$9+IniBaseCC!DS178-AdjBaseCC!AN$7))</f>
        <v>1229.1816771843564</v>
      </c>
      <c r="BD176" s="600">
        <f>MAX(-(AdjBaseCC!$BU$1),(IniBaseCC!EF178-AO$9+IniBaseCC!DT178-AdjBaseCC!AO$7))</f>
        <v>1233.2503961462062</v>
      </c>
      <c r="BE176" s="601">
        <f>MAX(-(AdjBaseCC!$BU$1),(IniBaseCC!EG178-AP$9+IniBaseCC!DU178-AdjBaseCC!AP$7))</f>
        <v>1237.1767186205097</v>
      </c>
      <c r="BF176" s="600">
        <f>MAX((AdjBaseCC!AF$7+AdjBaseCC!AF$9)*IniBaseCC!CJ178-IniBaseCC!AA178,0)</f>
        <v>633057.79208300728</v>
      </c>
      <c r="BG176" s="600">
        <f>MAX((AdjBaseCC!AG$7+AdjBaseCC!AG$9)*IniBaseCC!CK178-IniBaseCC!AB178,0)</f>
        <v>696283.83206770103</v>
      </c>
      <c r="BH176" s="600">
        <f>MAX((AdjBaseCC!AH$7+AdjBaseCC!AH$9)*IniBaseCC!CL178-IniBaseCC!AC178,0)</f>
        <v>395655.84953837283</v>
      </c>
      <c r="BI176" s="600">
        <f>MAX((AdjBaseCC!AI$7+AdjBaseCC!AI$9)*IniBaseCC!CM178-IniBaseCC!AD178,0)</f>
        <v>315387.08196618687</v>
      </c>
      <c r="BJ176" s="600">
        <f>MAX((AdjBaseCC!AJ$7+AdjBaseCC!AJ$9)*IniBaseCC!CN178-IniBaseCC!AE178,0)</f>
        <v>344557.02109158225</v>
      </c>
      <c r="BK176" s="600">
        <f>MAX((AdjBaseCC!AK$7+AdjBaseCC!AK$9)*IniBaseCC!CO178-IniBaseCC!AF178,0)</f>
        <v>170272.50784833543</v>
      </c>
      <c r="BL176" s="600">
        <f>MAX((AdjBaseCC!AL$7+AdjBaseCC!AL$9)*IniBaseCC!CP178-IniBaseCC!AG178,0)</f>
        <v>442091.06510182843</v>
      </c>
      <c r="BM176" s="600">
        <f>MAX((AdjBaseCC!AM$7+AdjBaseCC!AM$9)*IniBaseCC!CQ178-IniBaseCC!AH178,0)</f>
        <v>0</v>
      </c>
      <c r="BN176" s="603">
        <f>MAX((AdjBaseCC!AN$7+AdjBaseCC!AN$9)*IniBaseCC!CR178-IniBaseCC!AI178,0)</f>
        <v>0</v>
      </c>
      <c r="BO176" s="600">
        <f>MAX((AdjBaseCC!AO$7+AdjBaseCC!AO$9)*IniBaseCC!CS178-IniBaseCC!AJ178,0)</f>
        <v>0</v>
      </c>
      <c r="BP176" s="600">
        <f>MAX((AdjBaseCC!AP$7+AdjBaseCC!AP$9)*IniBaseCC!CT178-IniBaseCC!AK178,0)</f>
        <v>0</v>
      </c>
      <c r="BQ176" s="600">
        <f>MAX((AdjBaseCC!AQ$7+AdjBaseCC!AQ$9)*IniBaseCC!CU178-IniBaseCC!AL178,0)</f>
        <v>0</v>
      </c>
      <c r="BR176" s="603">
        <f>IFERROR(BF176/SUM(BF$5:BF$182)*BR$4/IniBaseCC!CK178,0)</f>
        <v>3584.6478142143528</v>
      </c>
      <c r="BS176" s="600">
        <f>IFERROR(BG176/SUM(BG$5:BG$182)*BS$4/IniBaseCC!CL178,0)</f>
        <v>1644.2128383185045</v>
      </c>
      <c r="BT176" s="600">
        <f>IFERROR(BH176/SUM(BH$5:BH$182)*BT$4/IniBaseCC!CM178,0)</f>
        <v>2045.0057891218471</v>
      </c>
      <c r="BU176" s="600">
        <f>IFERROR(BI176/SUM(BI$5:BI$182)*BU$4/IniBaseCC!CN178,0)</f>
        <v>514.25099775902765</v>
      </c>
      <c r="BV176" s="600">
        <f>IFERROR(BJ176/SUM(BJ$5:BJ$182)*BV$4/IniBaseCC!CO178,0)</f>
        <v>450.35257246721136</v>
      </c>
      <c r="BW176" s="600">
        <f>IFERROR(BK176/SUM(BK$5:BK$182)*BW$4/IniBaseCC!CP178,0)</f>
        <v>231.84202763633283</v>
      </c>
      <c r="BX176" s="600">
        <f>IFERROR(BL176/SUM(BL$5:BL$182)*BX$4/IniBaseCC!CQ178,0)</f>
        <v>119.77522189543335</v>
      </c>
      <c r="BY176" s="603">
        <f>IFERROR(BM176/SUM(BM$5:BM$182)*BY$4/IniBaseCC!CR178,0)</f>
        <v>0</v>
      </c>
      <c r="BZ176" s="600">
        <f>IFERROR(BN176/SUM(BN$5:BN$182)*BZ$4/IniBaseCC!CS178,0)</f>
        <v>0</v>
      </c>
      <c r="CA176" s="600">
        <f>IFERROR(BO176/SUM(BO$5:BO$182)*CA$4/IniBaseCC!CT178,0)</f>
        <v>0</v>
      </c>
      <c r="CB176" s="600">
        <f>IFERROR(BP176/SUM(BP$5:BP$182)*CB$4/IniBaseCC!CU178,0)</f>
        <v>0</v>
      </c>
      <c r="CC176" s="603">
        <f>(IniBaseCC!CW178+AT176)*P176</f>
        <v>23942.636025356122</v>
      </c>
      <c r="CD176" s="600">
        <f>((IniBaseCC!CX178+AU176)-(BR176/Q176))*Q176</f>
        <v>16879.648694202169</v>
      </c>
      <c r="CE176" s="600">
        <f>((IniBaseCC!CY178+AV176)-(BS176/R176))*R176</f>
        <v>19704.527199420641</v>
      </c>
      <c r="CF176" s="600">
        <f>((IniBaseCC!CZ178+AW176)-(BT176/S176))*S176</f>
        <v>20865.935715410207</v>
      </c>
      <c r="CG176" s="600">
        <f>((IniBaseCC!DA178+AX176)-(BU176/T176))*T176</f>
        <v>22905.602080525328</v>
      </c>
      <c r="CH176" s="600">
        <f>((IniBaseCC!DB178+AY176)-(BV176/U176))*U176</f>
        <v>23534.553845386261</v>
      </c>
      <c r="CI176" s="600">
        <f>((IniBaseCC!DC178+AZ176)-(BW176/V176))*V176</f>
        <v>25215.561007269829</v>
      </c>
      <c r="CJ176" s="601">
        <f>((IniBaseCC!DD178+BA176)-(BX176/W176))*W176</f>
        <v>24556.198628850259</v>
      </c>
      <c r="CK176" s="600">
        <f>((IniBaseCC!DE178+BB176)-(BY176/Y176))*Y176</f>
        <v>28375.953216415259</v>
      </c>
      <c r="CL176" s="600">
        <f>((IniBaseCC!DF178+BC176)-(BZ176/Z176))*Z176</f>
        <v>28753.515633675339</v>
      </c>
      <c r="CM176" s="600">
        <f>((IniBaseCC!DG178+BD176)-(CA176/AA176))*AA176</f>
        <v>29117.62882431781</v>
      </c>
      <c r="CN176" s="601">
        <f>((IniBaseCC!DH178+BE176)-(CB176/AB176))*AB176</f>
        <v>29468.998829721462</v>
      </c>
      <c r="CO176" s="600">
        <f>CC176*IniBaseCC!CJ178</f>
        <v>4357559.7566148145</v>
      </c>
      <c r="CP176" s="600">
        <f>IniBaseCC!CJ178*CD176</f>
        <v>3072096.0623447946</v>
      </c>
      <c r="CQ176" s="600">
        <f>IniBaseCC!CK178*CE176</f>
        <v>3724155.6406905013</v>
      </c>
      <c r="CR176" s="600">
        <f>IniBaseCC!CL178*CF176</f>
        <v>3693270.6216276065</v>
      </c>
      <c r="CS176" s="600">
        <f>IniBaseCC!CM178*CG176</f>
        <v>3985574.7620114069</v>
      </c>
      <c r="CT176" s="600">
        <f>IniBaseCC!CN178*CH176</f>
        <v>3930270.4921795055</v>
      </c>
      <c r="CU176" s="600">
        <f>IniBaseCC!CO178*CI176</f>
        <v>4160567.566199522</v>
      </c>
      <c r="CV176" s="601">
        <f>IniBaseCC!CP178*CJ176</f>
        <v>4813014.9312546505</v>
      </c>
      <c r="CW176" s="600">
        <f>IniBaseCC!CQ178*CK176</f>
        <v>5107671.5789547469</v>
      </c>
      <c r="CX176" s="600">
        <f>IniBaseCC!CR178*CL176</f>
        <v>5271218.8301614719</v>
      </c>
      <c r="CY176" s="600">
        <f>IniBaseCC!CS178*CM176</f>
        <v>5434766.0813681986</v>
      </c>
      <c r="CZ176" s="600">
        <f>IniBaseCC!CT178*CN176</f>
        <v>5598313.3325749254</v>
      </c>
      <c r="DA176" s="603">
        <f t="shared" si="33"/>
        <v>23942.636025356122</v>
      </c>
      <c r="DB176" s="600">
        <f t="shared" si="34"/>
        <v>16879.648694202169</v>
      </c>
      <c r="DC176" s="600">
        <f>IF(IniBaseCC!EI178&gt;IniBaseCC!EJ178,MIN((AdjBaseCC!DB176-(AdjBaseCC!$DG$1*(IniBaseCC!EI178-IniBaseCC!EJ178))),AdjBaseCC!CE176),MAX((AdjBaseCC!DB176-(AdjBaseCC!$DG$1*(IniBaseCC!EI178-IniBaseCC!EJ178))),AdjBaseCC!CE176))</f>
        <v>19704.527199420641</v>
      </c>
      <c r="DD176" s="600">
        <f>IF(IniBaseCC!EJ178&gt;IniBaseCC!EK178,MIN((AdjBaseCC!DC176-(AdjBaseCC!$DG$1*(IniBaseCC!EJ178-IniBaseCC!EK178))),AdjBaseCC!CF176),MAX((AdjBaseCC!DC176-(AdjBaseCC!$DG$1*(IniBaseCC!EJ178-IniBaseCC!EK178))),AdjBaseCC!CF176))</f>
        <v>20865.935715410207</v>
      </c>
      <c r="DE176" s="600">
        <f>IF(IniBaseCC!EK178&gt;IniBaseCC!EL178,MIN((AdjBaseCC!DD176-(AdjBaseCC!$DG$1*(IniBaseCC!EK178-IniBaseCC!EL178))),AdjBaseCC!CG176),MAX((AdjBaseCC!DD176-(AdjBaseCC!$DG$1*(IniBaseCC!EK178-IniBaseCC!EL178))),AdjBaseCC!CG176))</f>
        <v>22905.602080525328</v>
      </c>
      <c r="DF176" s="600">
        <f>IF(IniBaseCC!EL178&gt;IniBaseCC!EM178,MIN((AdjBaseCC!DE176-(AdjBaseCC!$DG$1*(IniBaseCC!EL178-IniBaseCC!EM178))),AdjBaseCC!CH176),MAX((AdjBaseCC!DE176-(AdjBaseCC!$DG$1*(IniBaseCC!EL178-IniBaseCC!EM178))),AdjBaseCC!CH176))</f>
        <v>23534.553845386261</v>
      </c>
      <c r="DG176" s="600">
        <f>IF(IniBaseCC!EM178&gt;IniBaseCC!EN178,MIN((AdjBaseCC!DF176-(AdjBaseCC!$DG$1*(IniBaseCC!EM178-IniBaseCC!EN178))),AdjBaseCC!CI176),MAX((AdjBaseCC!DF176-(AdjBaseCC!$DG$1*(IniBaseCC!EM178-IniBaseCC!EN178))),AdjBaseCC!CI176))</f>
        <v>25215.561007269829</v>
      </c>
      <c r="DH176" s="600">
        <f>IF(IniBaseCC!EN178&gt;IniBaseCC!EO178,MIN((AdjBaseCC!DG176-(AdjBaseCC!$DG$1*(IniBaseCC!EN178-IniBaseCC!EO178))),AdjBaseCC!CJ176),MAX((AdjBaseCC!DG176-(AdjBaseCC!$DG$1*(IniBaseCC!EN178-IniBaseCC!EO178))),AdjBaseCC!CJ176))</f>
        <v>24556.198628850259</v>
      </c>
      <c r="DI176" s="603">
        <f>IF(IniBaseCC!EO178&gt;IniBaseCC!EP178,MIN((AdjBaseCC!DH176-(AdjBaseCC!$DG$1*(IniBaseCC!EO178-IniBaseCC!EP178))),AdjBaseCC!CK176),MAX((AdjBaseCC!DH176-(AdjBaseCC!$DG$1*(IniBaseCC!EO178-IniBaseCC!EP178))),AdjBaseCC!CK176))</f>
        <v>28375.953216415259</v>
      </c>
      <c r="DJ176" s="600">
        <f>IF(IniBaseCC!EP178&gt;IniBaseCC!EQ178,MIN((AdjBaseCC!DI176-(AdjBaseCC!$DG$1*(IniBaseCC!EP178-IniBaseCC!EQ178))),AdjBaseCC!CL176),MAX((AdjBaseCC!DI176-(AdjBaseCC!$DG$1*(IniBaseCC!EP178-IniBaseCC!EQ178))),AdjBaseCC!CL176))</f>
        <v>28753.515633675339</v>
      </c>
      <c r="DK176" s="600">
        <f>IF(IniBaseCC!EQ178&gt;IniBaseCC!ER178,MIN((AdjBaseCC!DJ176-(AdjBaseCC!$DG$1*(IniBaseCC!EQ178-IniBaseCC!ER178))),AdjBaseCC!CM176),MAX((AdjBaseCC!DJ176-(AdjBaseCC!$DG$1*(IniBaseCC!EQ178-IniBaseCC!ER178))),AdjBaseCC!CM176))</f>
        <v>29117.62882431781</v>
      </c>
      <c r="DL176" s="600">
        <f>IF(IniBaseCC!ER178&gt;IniBaseCC!ES178,MIN((AdjBaseCC!DK176-(AdjBaseCC!$DG$1*(IniBaseCC!ER178-IniBaseCC!ES178))),AdjBaseCC!CN176),MAX((AdjBaseCC!DK176-(AdjBaseCC!$DG$1*(IniBaseCC!ER178-IniBaseCC!ES178))),AdjBaseCC!CN176))</f>
        <v>29468.998829721462</v>
      </c>
      <c r="DM176" s="603">
        <f>DA176*IniBaseCC!CJ178</f>
        <v>4357559.7566148145</v>
      </c>
      <c r="DN176" s="600">
        <f>DB176*IniBaseCC!CJ178</f>
        <v>3072096.0623447946</v>
      </c>
      <c r="DO176" s="600">
        <f>DC176*IniBaseCC!CK178</f>
        <v>3724155.6406905013</v>
      </c>
      <c r="DP176" s="600">
        <f>DD176*IniBaseCC!CL178</f>
        <v>3693270.6216276065</v>
      </c>
      <c r="DQ176" s="600">
        <f>DE176*IniBaseCC!CM178</f>
        <v>3985574.7620114069</v>
      </c>
      <c r="DR176" s="600">
        <f>DF176*IniBaseCC!CN178</f>
        <v>3930270.4921795055</v>
      </c>
      <c r="DS176" s="600">
        <f>DG176*IniBaseCC!CO178</f>
        <v>4160567.566199522</v>
      </c>
      <c r="DT176" s="600">
        <f>DH176*IniBaseCC!CP178</f>
        <v>4813014.9312546505</v>
      </c>
      <c r="DU176" s="603">
        <f>DI176*IniBaseCC!CQ178</f>
        <v>5107671.5789547469</v>
      </c>
      <c r="DV176" s="600">
        <f>DJ176*IniBaseCC!CR178</f>
        <v>5271218.8301614719</v>
      </c>
      <c r="DW176" s="600">
        <f>DK176*IniBaseCC!CS178</f>
        <v>5434766.0813681986</v>
      </c>
      <c r="DX176" s="601">
        <f>DL176*IniBaseCC!CT178</f>
        <v>5598313.3325749254</v>
      </c>
      <c r="DZ176" s="112" t="s">
        <v>171</v>
      </c>
      <c r="EA176" s="89">
        <f t="shared" si="37"/>
        <v>0.87618393398498751</v>
      </c>
      <c r="EB176" s="7">
        <f>IFERROR(AdjBaseCC!CO176/IniBaseCC!AA178,"")</f>
        <v>1.1262600322649534</v>
      </c>
      <c r="EC176" s="7">
        <f>IFERROR(AdjBaseCC!CP176/IniBaseCC!AB178,"")</f>
        <v>0.73349107251922541</v>
      </c>
      <c r="ED176" s="7">
        <f>IFERROR(AdjBaseCC!CQ176/IniBaseCC!AC178,"")</f>
        <v>0.88731237801227492</v>
      </c>
      <c r="EE176" s="7">
        <f>IFERROR(AdjBaseCC!CR176/IniBaseCC!AD178,"")</f>
        <v>0.87870827253511163</v>
      </c>
      <c r="EF176" s="7">
        <f>IFERROR(AdjBaseCC!CS176/IniBaseCC!AE178,"")</f>
        <v>0.9670345224027056</v>
      </c>
      <c r="EG176" s="7">
        <f>IFERROR(AdjBaseCC!CT176/IniBaseCC!AF178,"")</f>
        <v>0.91437342445562009</v>
      </c>
      <c r="EH176" s="10">
        <f t="shared" si="38"/>
        <v>0.93526283340727789</v>
      </c>
      <c r="EI176" s="7">
        <f>IFERROR(CU176/IniBaseCC!AG178,"")</f>
        <v>0.84196977987710175</v>
      </c>
      <c r="EJ176" s="7">
        <f>IFERROR(CW176/IniBaseCC!AI178,"")</f>
        <v>0.95503804767450706</v>
      </c>
      <c r="EK176" s="7">
        <f>IFERROR(CX176/IniBaseCC!AJ178,"")</f>
        <v>0.95749236766788359</v>
      </c>
      <c r="EL176" s="7">
        <f>IFERROR(CY176/IniBaseCC!AK178,"")</f>
        <v>0.9598104994226041</v>
      </c>
      <c r="EM176" s="19">
        <f>IFERROR(CZ176/IniBaseCC!AL178,"")</f>
        <v>0.96200347239429285</v>
      </c>
      <c r="EO176" s="107"/>
      <c r="EP176" s="107"/>
      <c r="EQ176" s="107"/>
      <c r="ER176" s="107"/>
      <c r="ES176" s="107"/>
    </row>
    <row r="177" spans="1:160" x14ac:dyDescent="0.25">
      <c r="A177" s="107">
        <v>204</v>
      </c>
      <c r="B177" s="112" t="s">
        <v>172</v>
      </c>
      <c r="C177" s="149"/>
      <c r="D177" s="150"/>
      <c r="E177" s="150"/>
      <c r="F177" s="150"/>
      <c r="G177" s="150"/>
      <c r="H177" s="150"/>
      <c r="I177" s="150"/>
      <c r="J177" s="150"/>
      <c r="K177" s="151"/>
      <c r="L177" s="150"/>
      <c r="M177" s="150"/>
      <c r="N177" s="151"/>
      <c r="O177" s="158"/>
      <c r="P177" s="564">
        <v>1</v>
      </c>
      <c r="Q177" s="69">
        <v>1</v>
      </c>
      <c r="R177" s="69">
        <v>1</v>
      </c>
      <c r="S177" s="69">
        <v>1</v>
      </c>
      <c r="T177" s="69">
        <v>1</v>
      </c>
      <c r="U177" s="69">
        <v>1</v>
      </c>
      <c r="V177" s="69">
        <v>1</v>
      </c>
      <c r="W177" s="69">
        <v>1</v>
      </c>
      <c r="X177" s="69">
        <v>1</v>
      </c>
      <c r="Y177" s="350">
        <v>1</v>
      </c>
      <c r="Z177" s="2">
        <v>1</v>
      </c>
      <c r="AA177" s="2">
        <v>1</v>
      </c>
      <c r="AB177" s="3">
        <v>1</v>
      </c>
      <c r="AS177" s="112" t="s">
        <v>172</v>
      </c>
      <c r="AT177" s="600">
        <v>0</v>
      </c>
      <c r="AU177" s="600">
        <f>MAX(-(AdjBaseCC!$BU$1),(IniBaseCC!DW179-AF$9+IniBaseCC!DK179-AdjBaseCC!AF$7))</f>
        <v>-3260.5604839725675</v>
      </c>
      <c r="AV177" s="600">
        <f>MAX(-(AdjBaseCC!$BU$1),(IniBaseCC!DX179-AG$9+IniBaseCC!DL179-AdjBaseCC!AG$7))</f>
        <v>-4000</v>
      </c>
      <c r="AW177" s="600">
        <f>MAX(-(AdjBaseCC!$BU$1),(IniBaseCC!DY179-AH$9+IniBaseCC!DM179-AdjBaseCC!AH$7))</f>
        <v>-4000</v>
      </c>
      <c r="AX177" s="600">
        <f>MAX(-(AdjBaseCC!$BU$1),(IniBaseCC!DZ179-AI$9+IniBaseCC!DN179-AdjBaseCC!AI$7))</f>
        <v>-4000</v>
      </c>
      <c r="AY177" s="600">
        <f>MAX(-(AdjBaseCC!$BU$1),(IniBaseCC!EA179-AJ$9+IniBaseCC!DO179-AdjBaseCC!AJ$7))</f>
        <v>-4000</v>
      </c>
      <c r="AZ177" s="600">
        <f>MAX(-(AdjBaseCC!$BU$1),(IniBaseCC!EB179-AK$9+IniBaseCC!DP179-AdjBaseCC!AK$7))</f>
        <v>1622.7135887979689</v>
      </c>
      <c r="BA177" s="601">
        <f>MAX(-(AdjBaseCC!$BU$1),(IniBaseCC!EC179-AL$9+IniBaseCC!DQ179-AdjBaseCC!AL$7))</f>
        <v>1796.4687510034664</v>
      </c>
      <c r="BB177" s="600">
        <f>MAX(-(AdjBaseCC!$BU$1),(IniBaseCC!ED179-AM$9+IniBaseCC!DR179-AdjBaseCC!AM$7))</f>
        <v>402.79542278223016</v>
      </c>
      <c r="BC177" s="600">
        <f>MAX(-(AdjBaseCC!$BU$1),(IniBaseCC!EE179-AN$9+IniBaseCC!DS179-AdjBaseCC!AN$7))</f>
        <v>440.89956831796189</v>
      </c>
      <c r="BD177" s="600">
        <f>MAX(-(AdjBaseCC!$BU$1),(IniBaseCC!EF179-AO$9+IniBaseCC!DT179-AdjBaseCC!AO$7))</f>
        <v>477.64639844055046</v>
      </c>
      <c r="BE177" s="601">
        <f>MAX(-(AdjBaseCC!$BU$1),(IniBaseCC!EG179-AP$9+IniBaseCC!DU179-AdjBaseCC!AP$7))</f>
        <v>513.10716786764169</v>
      </c>
      <c r="BF177" s="600">
        <f>MAX((AdjBaseCC!AF$7+AdjBaseCC!AF$9)*IniBaseCC!CJ179-IniBaseCC!AA179,0)</f>
        <v>407570.06049657054</v>
      </c>
      <c r="BG177" s="600">
        <f>MAX((AdjBaseCC!AG$7+AdjBaseCC!AG$9)*IniBaseCC!CK179-IniBaseCC!AB179,0)</f>
        <v>859427.45147692878</v>
      </c>
      <c r="BH177" s="600">
        <f>MAX((AdjBaseCC!AH$7+AdjBaseCC!AH$9)*IniBaseCC!CL179-IniBaseCC!AC179,0)</f>
        <v>1099114.6293037124</v>
      </c>
      <c r="BI177" s="600">
        <f>MAX((AdjBaseCC!AI$7+AdjBaseCC!AI$9)*IniBaseCC!CM179-IniBaseCC!AD179,0)</f>
        <v>847846.439041954</v>
      </c>
      <c r="BJ177" s="600">
        <f>MAX((AdjBaseCC!AJ$7+AdjBaseCC!AJ$9)*IniBaseCC!CN179-IniBaseCC!AE179,0)</f>
        <v>787965.08418131387</v>
      </c>
      <c r="BK177" s="600">
        <f>MAX((AdjBaseCC!AK$7+AdjBaseCC!AK$9)*IniBaseCC!CO179-IniBaseCC!AF179,0)</f>
        <v>0</v>
      </c>
      <c r="BL177" s="600">
        <f>MAX((AdjBaseCC!AL$7+AdjBaseCC!AL$9)*IniBaseCC!CP179-IniBaseCC!AG179,0)</f>
        <v>0</v>
      </c>
      <c r="BM177" s="600">
        <f>MAX((AdjBaseCC!AM$7+AdjBaseCC!AM$9)*IniBaseCC!CQ179-IniBaseCC!AH179,0)</f>
        <v>0</v>
      </c>
      <c r="BN177" s="603">
        <f>MAX((AdjBaseCC!AN$7+AdjBaseCC!AN$9)*IniBaseCC!CR179-IniBaseCC!AI179,0)</f>
        <v>0</v>
      </c>
      <c r="BO177" s="600">
        <f>MAX((AdjBaseCC!AO$7+AdjBaseCC!AO$9)*IniBaseCC!CS179-IniBaseCC!AJ179,0)</f>
        <v>0</v>
      </c>
      <c r="BP177" s="600">
        <f>MAX((AdjBaseCC!AP$7+AdjBaseCC!AP$9)*IniBaseCC!CT179-IniBaseCC!AK179,0)</f>
        <v>0</v>
      </c>
      <c r="BQ177" s="600">
        <f>MAX((AdjBaseCC!AQ$7+AdjBaseCC!AQ$9)*IniBaseCC!CU179-IniBaseCC!AL179,0)</f>
        <v>0</v>
      </c>
      <c r="BR177" s="603">
        <f>IFERROR(BF177/SUM(BF$5:BF$182)*BR$4/IniBaseCC!CK179,0)</f>
        <v>3230.973858433048</v>
      </c>
      <c r="BS177" s="600">
        <f>IFERROR(BG177/SUM(BG$5:BG$182)*BS$4/IniBaseCC!CL179,0)</f>
        <v>2622.0057812397622</v>
      </c>
      <c r="BT177" s="600">
        <f>IFERROR(BH177/SUM(BH$5:BH$182)*BT$4/IniBaseCC!CM179,0)</f>
        <v>7111.3882086796411</v>
      </c>
      <c r="BU177" s="600">
        <f>IFERROR(BI177/SUM(BI$5:BI$182)*BU$4/IniBaseCC!CN179,0)</f>
        <v>1592.1974037358975</v>
      </c>
      <c r="BV177" s="600">
        <f>IFERROR(BJ177/SUM(BJ$5:BJ$182)*BV$4/IniBaseCC!CO179,0)</f>
        <v>1287.3852546639737</v>
      </c>
      <c r="BW177" s="600">
        <f>IFERROR(BK177/SUM(BK$5:BK$182)*BW$4/IniBaseCC!CP179,0)</f>
        <v>0</v>
      </c>
      <c r="BX177" s="600">
        <f>IFERROR(BL177/SUM(BL$5:BL$182)*BX$4/IniBaseCC!CQ179,0)</f>
        <v>0</v>
      </c>
      <c r="BY177" s="603">
        <f>IFERROR(BM177/SUM(BM$5:BM$182)*BY$4/IniBaseCC!CR179,0)</f>
        <v>0</v>
      </c>
      <c r="BZ177" s="600">
        <f>IFERROR(BN177/SUM(BN$5:BN$182)*BZ$4/IniBaseCC!CS179,0)</f>
        <v>0</v>
      </c>
      <c r="CA177" s="600">
        <f>IFERROR(BO177/SUM(BO$5:BO$182)*CA$4/IniBaseCC!CT179,0)</f>
        <v>0</v>
      </c>
      <c r="CB177" s="600">
        <f>IFERROR(BP177/SUM(BP$5:BP$182)*CB$4/IniBaseCC!CU179,0)</f>
        <v>0</v>
      </c>
      <c r="CC177" s="603">
        <f>(IniBaseCC!CW179+AT177)*P177</f>
        <v>23942.636025356122</v>
      </c>
      <c r="CD177" s="600">
        <f>((IniBaseCC!CX179+AU177)-(BR177/Q177))*Q177</f>
        <v>17451.101682950506</v>
      </c>
      <c r="CE177" s="600">
        <f>((IniBaseCC!CY179+AV177)-(BS177/R177))*R177</f>
        <v>18410.775696011027</v>
      </c>
      <c r="CF177" s="600">
        <f>((IniBaseCC!CZ179+AW177)-(BT177/S177))*S177</f>
        <v>14034.897078555085</v>
      </c>
      <c r="CG177" s="600">
        <f>((IniBaseCC!DA179+AX177)-(BU177/T177))*T177</f>
        <v>19640.22511113574</v>
      </c>
      <c r="CH177" s="600">
        <f>((IniBaseCC!DB179+AY177)-(BV177/U177))*U177</f>
        <v>20760.736858348668</v>
      </c>
      <c r="CI177" s="600">
        <f>((IniBaseCC!DC179+AZ177)-(BW177/V177))*V177</f>
        <v>28102.07121672434</v>
      </c>
      <c r="CJ177" s="601">
        <f>((IniBaseCC!DD179+BA177)-(BX177/W177))*W177</f>
        <v>28728.009260431958</v>
      </c>
      <c r="CK177" s="600">
        <f>((IniBaseCC!DE179+BB177)-(BY177/Y177))*Y177</f>
        <v>27553.78596699801</v>
      </c>
      <c r="CL177" s="600">
        <f>((IniBaseCC!DF179+BC177)-(BZ177/Z177))*Z177</f>
        <v>27965.233524808944</v>
      </c>
      <c r="CM177" s="600">
        <f>((IniBaseCC!DG179+BD177)-(CA177/AA177))*AA177</f>
        <v>28362.024826612153</v>
      </c>
      <c r="CN177" s="601">
        <f>((IniBaseCC!DH179+BE177)-(CB177/AB177))*AB177</f>
        <v>28744.929278968593</v>
      </c>
      <c r="CO177" s="600">
        <f>CC177*IniBaseCC!CJ179</f>
        <v>2992829.5031695152</v>
      </c>
      <c r="CP177" s="600">
        <f>IniBaseCC!CJ179*CD177</f>
        <v>2181387.7103688135</v>
      </c>
      <c r="CQ177" s="600">
        <f>IniBaseCC!CK179*CE177</f>
        <v>2485454.7189614885</v>
      </c>
      <c r="CR177" s="600">
        <f>IniBaseCC!CL179*CF177</f>
        <v>1922780.8997620465</v>
      </c>
      <c r="CS177" s="600">
        <f>IniBaseCC!CM179*CG177</f>
        <v>2729991.2904478679</v>
      </c>
      <c r="CT177" s="600">
        <f>IniBaseCC!CN179*CH177</f>
        <v>3010306.8444605567</v>
      </c>
      <c r="CU177" s="600">
        <f>IniBaseCC!CO179*CI177</f>
        <v>3709473.4006076129</v>
      </c>
      <c r="CV177" s="601">
        <f>IniBaseCC!CP179*CJ177</f>
        <v>3849553.2408978823</v>
      </c>
      <c r="CW177" s="600">
        <f>IniBaseCC!CQ179*CK177</f>
        <v>3940191.3932807152</v>
      </c>
      <c r="CX177" s="600">
        <f>IniBaseCC!CR179*CL177</f>
        <v>4072884.3274552641</v>
      </c>
      <c r="CY177" s="600">
        <f>IniBaseCC!CS179*CM177</f>
        <v>4205577.2616298143</v>
      </c>
      <c r="CZ177" s="600">
        <f>IniBaseCC!CT179*CN177</f>
        <v>4338270.1958043631</v>
      </c>
      <c r="DA177" s="603">
        <f t="shared" si="33"/>
        <v>23942.636025356122</v>
      </c>
      <c r="DB177" s="600">
        <f t="shared" si="34"/>
        <v>17451.101682950506</v>
      </c>
      <c r="DC177" s="600">
        <f>IF(IniBaseCC!EI179&gt;IniBaseCC!EJ179,MIN((AdjBaseCC!DB177-(AdjBaseCC!$DG$1*(IniBaseCC!EI179-IniBaseCC!EJ179))),AdjBaseCC!CE177),MAX((AdjBaseCC!DB177-(AdjBaseCC!$DG$1*(IniBaseCC!EI179-IniBaseCC!EJ179))),AdjBaseCC!CE177))</f>
        <v>17301.253838506062</v>
      </c>
      <c r="DD177" s="600">
        <f>IF(IniBaseCC!EJ179&gt;IniBaseCC!EK179,MIN((AdjBaseCC!DC177-(AdjBaseCC!$DG$1*(IniBaseCC!EJ179-IniBaseCC!EK179))),AdjBaseCC!CF177),MAX((AdjBaseCC!DC177-(AdjBaseCC!$DG$1*(IniBaseCC!EJ179-IniBaseCC!EK179))),AdjBaseCC!CF177))</f>
        <v>14034.897078555085</v>
      </c>
      <c r="DE177" s="600">
        <f>IF(IniBaseCC!EK179&gt;IniBaseCC!EL179,MIN((AdjBaseCC!DD177-(AdjBaseCC!$DG$1*(IniBaseCC!EK179-IniBaseCC!EL179))),AdjBaseCC!CG177),MAX((AdjBaseCC!DD177-(AdjBaseCC!$DG$1*(IniBaseCC!EK179-IniBaseCC!EL179))),AdjBaseCC!CG177))</f>
        <v>19640.22511113574</v>
      </c>
      <c r="DF177" s="600">
        <f>IF(IniBaseCC!EL179&gt;IniBaseCC!EM179,MIN((AdjBaseCC!DE177-(AdjBaseCC!$DG$1*(IniBaseCC!EL179-IniBaseCC!EM179))),AdjBaseCC!CH177),MAX((AdjBaseCC!DE177-(AdjBaseCC!$DG$1*(IniBaseCC!EL179-IniBaseCC!EM179))),AdjBaseCC!CH177))</f>
        <v>20760.736858348668</v>
      </c>
      <c r="DG177" s="600">
        <f>IF(IniBaseCC!EM179&gt;IniBaseCC!EN179,MIN((AdjBaseCC!DF177-(AdjBaseCC!$DG$1*(IniBaseCC!EM179-IniBaseCC!EN179))),AdjBaseCC!CI177),MAX((AdjBaseCC!DF177-(AdjBaseCC!$DG$1*(IniBaseCC!EM179-IniBaseCC!EN179))),AdjBaseCC!CI177))</f>
        <v>28102.07121672434</v>
      </c>
      <c r="DH177" s="600">
        <f>IF(IniBaseCC!EN179&gt;IniBaseCC!EO179,MIN((AdjBaseCC!DG177-(AdjBaseCC!$DG$1*(IniBaseCC!EN179-IniBaseCC!EO179))),AdjBaseCC!CJ177),MAX((AdjBaseCC!DG177-(AdjBaseCC!$DG$1*(IniBaseCC!EN179-IniBaseCC!EO179))),AdjBaseCC!CJ177))</f>
        <v>28728.009260431958</v>
      </c>
      <c r="DI177" s="603">
        <f>IF(IniBaseCC!EO179&gt;IniBaseCC!EP179,MIN((AdjBaseCC!DH177-(AdjBaseCC!$DG$1*(IniBaseCC!EO179-IniBaseCC!EP179))),AdjBaseCC!CK177),MAX((AdjBaseCC!DH177-(AdjBaseCC!$DG$1*(IniBaseCC!EO179-IniBaseCC!EP179))),AdjBaseCC!CK177))</f>
        <v>27553.78596699801</v>
      </c>
      <c r="DJ177" s="600">
        <f>IF(IniBaseCC!EP179&gt;IniBaseCC!EQ179,MIN((AdjBaseCC!DI177-(AdjBaseCC!$DG$1*(IniBaseCC!EP179-IniBaseCC!EQ179))),AdjBaseCC!CL177),MAX((AdjBaseCC!DI177-(AdjBaseCC!$DG$1*(IniBaseCC!EP179-IniBaseCC!EQ179))),AdjBaseCC!CL177))</f>
        <v>27965.233524808944</v>
      </c>
      <c r="DK177" s="600">
        <f>IF(IniBaseCC!EQ179&gt;IniBaseCC!ER179,MIN((AdjBaseCC!DJ177-(AdjBaseCC!$DG$1*(IniBaseCC!EQ179-IniBaseCC!ER179))),AdjBaseCC!CM177),MAX((AdjBaseCC!DJ177-(AdjBaseCC!$DG$1*(IniBaseCC!EQ179-IniBaseCC!ER179))),AdjBaseCC!CM177))</f>
        <v>28362.024826612153</v>
      </c>
      <c r="DL177" s="600">
        <f>IF(IniBaseCC!ER179&gt;IniBaseCC!ES179,MIN((AdjBaseCC!DK177-(AdjBaseCC!$DG$1*(IniBaseCC!ER179-IniBaseCC!ES179))),AdjBaseCC!CN177),MAX((AdjBaseCC!DK177-(AdjBaseCC!$DG$1*(IniBaseCC!ER179-IniBaseCC!ES179))),AdjBaseCC!CN177))</f>
        <v>28744.929278968593</v>
      </c>
      <c r="DM177" s="603">
        <f>DA177*IniBaseCC!CJ179</f>
        <v>2992829.5031695152</v>
      </c>
      <c r="DN177" s="600">
        <f>DB177*IniBaseCC!CJ179</f>
        <v>2181387.7103688135</v>
      </c>
      <c r="DO177" s="600">
        <f>DC177*IniBaseCC!CK179</f>
        <v>2335669.2681983183</v>
      </c>
      <c r="DP177" s="600">
        <f>DD177*IniBaseCC!CL179</f>
        <v>1922780.8997620465</v>
      </c>
      <c r="DQ177" s="600">
        <f>DE177*IniBaseCC!CM179</f>
        <v>2729991.2904478679</v>
      </c>
      <c r="DR177" s="600">
        <f>DF177*IniBaseCC!CN179</f>
        <v>3010306.8444605567</v>
      </c>
      <c r="DS177" s="600">
        <f>DG177*IniBaseCC!CO179</f>
        <v>3709473.4006076129</v>
      </c>
      <c r="DT177" s="600">
        <f>DH177*IniBaseCC!CP179</f>
        <v>3849553.2408978823</v>
      </c>
      <c r="DU177" s="603">
        <f>DI177*IniBaseCC!CQ179</f>
        <v>3940191.3932807152</v>
      </c>
      <c r="DV177" s="600">
        <f>DJ177*IniBaseCC!CR179</f>
        <v>4072884.3274552641</v>
      </c>
      <c r="DW177" s="600">
        <f>DK177*IniBaseCC!CS179</f>
        <v>4205577.2616298143</v>
      </c>
      <c r="DX177" s="601">
        <f>DL177*IniBaseCC!CT179</f>
        <v>4338270.1958043631</v>
      </c>
      <c r="DZ177" s="112" t="s">
        <v>172</v>
      </c>
      <c r="EA177" s="89">
        <f t="shared" si="37"/>
        <v>0.84318622614825378</v>
      </c>
      <c r="EB177" s="7">
        <f>IFERROR(AdjBaseCC!CO177/IniBaseCC!AA179,"")</f>
        <v>1.1148392715358262</v>
      </c>
      <c r="EC177" s="7">
        <f>IFERROR(AdjBaseCC!CP177/IniBaseCC!AB179,"")</f>
        <v>0.82955872367591332</v>
      </c>
      <c r="ED177" s="7">
        <f>IFERROR(AdjBaseCC!CQ177/IniBaseCC!AC179,"")</f>
        <v>1.0120980472164205</v>
      </c>
      <c r="EE177" s="7">
        <f>IFERROR(AdjBaseCC!CR177/IniBaseCC!AD179,"")</f>
        <v>0.69622485800972378</v>
      </c>
      <c r="EF177" s="7">
        <f>IFERROR(AdjBaseCC!CS177/IniBaseCC!AE179,"")</f>
        <v>0.88357896921538515</v>
      </c>
      <c r="EG177" s="7">
        <f>IFERROR(AdjBaseCC!CT177/IniBaseCC!AF179,"")</f>
        <v>0.79447053262382561</v>
      </c>
      <c r="EH177" s="10">
        <f t="shared" si="38"/>
        <v>0.95469951453952306</v>
      </c>
      <c r="EI177" s="7">
        <f>IFERROR(CU177/IniBaseCC!AG179,"")</f>
        <v>0.94597472705841523</v>
      </c>
      <c r="EJ177" s="7">
        <f>IFERROR(CW177/IniBaseCC!AI179,"")</f>
        <v>0.95312085851805617</v>
      </c>
      <c r="EK177" s="7">
        <f>IFERROR(CX177/IniBaseCC!AJ179,"")</f>
        <v>0.95572625630753494</v>
      </c>
      <c r="EL177" s="7">
        <f>IFERROR(CY177/IniBaseCC!AK179,"")</f>
        <v>0.95818020208179666</v>
      </c>
      <c r="EM177" s="19">
        <f>IFERROR(CZ177/IniBaseCC!AL179,"")</f>
        <v>0.9604955287318121</v>
      </c>
      <c r="EO177" s="107"/>
      <c r="EP177" s="107"/>
      <c r="EQ177" s="107"/>
      <c r="ER177" s="107"/>
      <c r="ES177" s="107"/>
    </row>
    <row r="178" spans="1:160" x14ac:dyDescent="0.25">
      <c r="A178" s="107">
        <v>205</v>
      </c>
      <c r="B178" s="112" t="s">
        <v>173</v>
      </c>
      <c r="C178" s="149"/>
      <c r="D178" s="150"/>
      <c r="E178" s="150"/>
      <c r="F178" s="150"/>
      <c r="G178" s="150"/>
      <c r="H178" s="150"/>
      <c r="I178" s="150"/>
      <c r="J178" s="150"/>
      <c r="K178" s="151"/>
      <c r="L178" s="150"/>
      <c r="M178" s="150"/>
      <c r="N178" s="151"/>
      <c r="O178" s="158"/>
      <c r="P178" s="564">
        <v>1</v>
      </c>
      <c r="Q178" s="69">
        <v>1</v>
      </c>
      <c r="R178" s="69">
        <v>1</v>
      </c>
      <c r="S178" s="69">
        <v>1</v>
      </c>
      <c r="T178" s="69">
        <v>1</v>
      </c>
      <c r="U178" s="69">
        <v>1</v>
      </c>
      <c r="V178" s="69">
        <v>1</v>
      </c>
      <c r="W178" s="69">
        <v>1</v>
      </c>
      <c r="X178" s="69">
        <v>1</v>
      </c>
      <c r="Y178" s="350">
        <v>1</v>
      </c>
      <c r="Z178" s="2">
        <v>1</v>
      </c>
      <c r="AA178" s="2">
        <v>1</v>
      </c>
      <c r="AB178" s="3">
        <v>1</v>
      </c>
      <c r="AS178" s="112" t="s">
        <v>173</v>
      </c>
      <c r="AT178" s="600">
        <v>0</v>
      </c>
      <c r="AU178" s="600">
        <f>MAX(-(AdjBaseCC!$BU$1),(IniBaseCC!DW180-AF$9+IniBaseCC!DK180-AdjBaseCC!AF$7))</f>
        <v>-4000</v>
      </c>
      <c r="AV178" s="600">
        <f>MAX(-(AdjBaseCC!$BU$1),(IniBaseCC!DX180-AG$9+IniBaseCC!DL180-AdjBaseCC!AG$7))</f>
        <v>-4000</v>
      </c>
      <c r="AW178" s="600">
        <f>MAX(-(AdjBaseCC!$BU$1),(IniBaseCC!DY180-AH$9+IniBaseCC!DM180-AdjBaseCC!AH$7))</f>
        <v>-4000</v>
      </c>
      <c r="AX178" s="600">
        <f>MAX(-(AdjBaseCC!$BU$1),(IniBaseCC!DZ180-AI$9+IniBaseCC!DN180-AdjBaseCC!AI$7))</f>
        <v>-2070.3448851939138</v>
      </c>
      <c r="AY178" s="600">
        <f>MAX(-(AdjBaseCC!$BU$1),(IniBaseCC!EA180-AJ$9+IniBaseCC!DO180-AdjBaseCC!AJ$7))</f>
        <v>-830.6978757793463</v>
      </c>
      <c r="AZ178" s="600">
        <f>MAX(-(AdjBaseCC!$BU$1),(IniBaseCC!EB180-AK$9+IniBaseCC!DP180-AdjBaseCC!AK$7))</f>
        <v>2159.55214098652</v>
      </c>
      <c r="BA178" s="601">
        <f>MAX(-(AdjBaseCC!$BU$1),(IniBaseCC!EC180-AL$9+IniBaseCC!DQ180-AdjBaseCC!AL$7))</f>
        <v>1774.13562111388</v>
      </c>
      <c r="BB178" s="600">
        <f>MAX(-(AdjBaseCC!$BU$1),(IniBaseCC!ED180-AM$9+IniBaseCC!DR180-AdjBaseCC!AM$7))</f>
        <v>6450.8384466728385</v>
      </c>
      <c r="BC178" s="600">
        <f>MAX(-(AdjBaseCC!$BU$1),(IniBaseCC!EE180-AN$9+IniBaseCC!DS180-AdjBaseCC!AN$7))</f>
        <v>6514.9459927270882</v>
      </c>
      <c r="BD178" s="600">
        <f>MAX(-(AdjBaseCC!$BU$1),(IniBaseCC!EF180-AO$9+IniBaseCC!DT180-AdjBaseCC!AO$7))</f>
        <v>6576.7699510211114</v>
      </c>
      <c r="BE178" s="601">
        <f>MAX(-(AdjBaseCC!$BU$1),(IniBaseCC!EG180-AP$9+IniBaseCC!DU180-AdjBaseCC!AP$7))</f>
        <v>6636.430202608035</v>
      </c>
      <c r="BF178" s="600">
        <f>MAX((AdjBaseCC!AF$7+AdjBaseCC!AF$9)*IniBaseCC!CJ180-IniBaseCC!AA180,0)</f>
        <v>1164447.4230283462</v>
      </c>
      <c r="BG178" s="600">
        <f>MAX((AdjBaseCC!AG$7+AdjBaseCC!AG$9)*IniBaseCC!CK180-IniBaseCC!AB180,0)</f>
        <v>1341052.9531179611</v>
      </c>
      <c r="BH178" s="600">
        <f>MAX((AdjBaseCC!AH$7+AdjBaseCC!AH$9)*IniBaseCC!CL180-IniBaseCC!AC180,0)</f>
        <v>1244966.541642624</v>
      </c>
      <c r="BI178" s="600">
        <f>MAX((AdjBaseCC!AI$7+AdjBaseCC!AI$9)*IniBaseCC!CM180-IniBaseCC!AD180,0)</f>
        <v>575555.878083908</v>
      </c>
      <c r="BJ178" s="600">
        <f>MAX((AdjBaseCC!AJ$7+AdjBaseCC!AJ$9)*IniBaseCC!CN180-IniBaseCC!AE180,0)</f>
        <v>223457.72858464438</v>
      </c>
      <c r="BK178" s="600">
        <f>MAX((AdjBaseCC!AK$7+AdjBaseCC!AK$9)*IniBaseCC!CO180-IniBaseCC!AF180,0)</f>
        <v>0</v>
      </c>
      <c r="BL178" s="600">
        <f>MAX((AdjBaseCC!AL$7+AdjBaseCC!AL$9)*IniBaseCC!CP180-IniBaseCC!AG180,0)</f>
        <v>0</v>
      </c>
      <c r="BM178" s="600">
        <f>MAX((AdjBaseCC!AM$7+AdjBaseCC!AM$9)*IniBaseCC!CQ180-IniBaseCC!AH180,0)</f>
        <v>0</v>
      </c>
      <c r="BN178" s="603">
        <f>MAX((AdjBaseCC!AN$7+AdjBaseCC!AN$9)*IniBaseCC!CR180-IniBaseCC!AI180,0)</f>
        <v>0</v>
      </c>
      <c r="BO178" s="600">
        <f>MAX((AdjBaseCC!AO$7+AdjBaseCC!AO$9)*IniBaseCC!CS180-IniBaseCC!AJ180,0)</f>
        <v>0</v>
      </c>
      <c r="BP178" s="600">
        <f>MAX((AdjBaseCC!AP$7+AdjBaseCC!AP$9)*IniBaseCC!CT180-IniBaseCC!AK180,0)</f>
        <v>0</v>
      </c>
      <c r="BQ178" s="600">
        <f>MAX((AdjBaseCC!AQ$7+AdjBaseCC!AQ$9)*IniBaseCC!CU180-IniBaseCC!AL180,0)</f>
        <v>0</v>
      </c>
      <c r="BR178" s="603">
        <f>IFERROR(BF178/SUM(BF$5:BF$182)*BR$4/IniBaseCC!CK180,0)</f>
        <v>4372.6021392382836</v>
      </c>
      <c r="BS178" s="600">
        <f>IFERROR(BG178/SUM(BG$5:BG$182)*BS$4/IniBaseCC!CL180,0)</f>
        <v>2001.8562392382501</v>
      </c>
      <c r="BT178" s="600">
        <f>IFERROR(BH178/SUM(BH$5:BH$182)*BT$4/IniBaseCC!CM180,0)</f>
        <v>4027.5327742870045</v>
      </c>
      <c r="BU178" s="600">
        <f>IFERROR(BI178/SUM(BI$5:BI$182)*BU$4/IniBaseCC!CN180,0)</f>
        <v>582.6166971290462</v>
      </c>
      <c r="BV178" s="600">
        <f>IFERROR(BJ178/SUM(BJ$5:BJ$182)*BV$4/IniBaseCC!CO180,0)</f>
        <v>178.48721114698986</v>
      </c>
      <c r="BW178" s="600">
        <f>IFERROR(BK178/SUM(BK$5:BK$182)*BW$4/IniBaseCC!CP180,0)</f>
        <v>0</v>
      </c>
      <c r="BX178" s="600">
        <f>IFERROR(BL178/SUM(BL$5:BL$182)*BX$4/IniBaseCC!CQ180,0)</f>
        <v>0</v>
      </c>
      <c r="BY178" s="603">
        <f>IFERROR(BM178/SUM(BM$5:BM$182)*BY$4/IniBaseCC!CR180,0)</f>
        <v>0</v>
      </c>
      <c r="BZ178" s="600">
        <f>IFERROR(BN178/SUM(BN$5:BN$182)*BZ$4/IniBaseCC!CS180,0)</f>
        <v>0</v>
      </c>
      <c r="CA178" s="600">
        <f>IFERROR(BO178/SUM(BO$5:BO$182)*CA$4/IniBaseCC!CT180,0)</f>
        <v>0</v>
      </c>
      <c r="CB178" s="600">
        <f>IFERROR(BP178/SUM(BP$5:BP$182)*CB$4/IniBaseCC!CU180,0)</f>
        <v>0</v>
      </c>
      <c r="CC178" s="603">
        <f>(IniBaseCC!CW180+AT178)*P178</f>
        <v>23942.636025356122</v>
      </c>
      <c r="CD178" s="600">
        <f>((IniBaseCC!CX180+AU178)-(BR178/Q178))*Q178</f>
        <v>15570.033886117839</v>
      </c>
      <c r="CE178" s="600">
        <f>((IniBaseCC!CY180+AV178)-(BS178/R178))*R178</f>
        <v>19030.92523801254</v>
      </c>
      <c r="CF178" s="600">
        <f>((IniBaseCC!CZ180+AW178)-(BT178/S178))*S178</f>
        <v>17118.752512947722</v>
      </c>
      <c r="CG178" s="600">
        <f>((IniBaseCC!DA180+AX178)-(BU178/T178))*T178</f>
        <v>22579.460932548674</v>
      </c>
      <c r="CH178" s="600">
        <f>((IniBaseCC!DB180+AY178)-(BV178/U178))*U178</f>
        <v>25038.937026086307</v>
      </c>
      <c r="CI178" s="600">
        <f>((IniBaseCC!DC180+AZ178)-(BW178/V178))*V178</f>
        <v>28638.909768912894</v>
      </c>
      <c r="CJ178" s="601">
        <f>((IniBaseCC!DD180+BA178)-(BX178/W178))*W178</f>
        <v>28705.676130542372</v>
      </c>
      <c r="CK178" s="600">
        <f>((IniBaseCC!DE180+BB178)-(BY178/Y178))*Y178</f>
        <v>33601.828990888622</v>
      </c>
      <c r="CL178" s="600">
        <f>((IniBaseCC!DF180+BC178)-(BZ178/Z178))*Z178</f>
        <v>34039.279949218071</v>
      </c>
      <c r="CM178" s="600">
        <f>((IniBaseCC!DG180+BD178)-(CA178/AA178))*AA178</f>
        <v>34461.148379192717</v>
      </c>
      <c r="CN178" s="601">
        <f>((IniBaseCC!DH180+BE178)-(CB178/AB178))*AB178</f>
        <v>34868.252313708988</v>
      </c>
      <c r="CO178" s="600">
        <f>CC178*IniBaseCC!CJ180</f>
        <v>6679995.4510743581</v>
      </c>
      <c r="CP178" s="600">
        <f>IniBaseCC!CJ180*CD178</f>
        <v>4344039.4542268766</v>
      </c>
      <c r="CQ178" s="600">
        <f>IniBaseCC!CK180*CE178</f>
        <v>5423813.6928335736</v>
      </c>
      <c r="CR178" s="600">
        <f>IniBaseCC!CL180*CF178</f>
        <v>4793250.7036253624</v>
      </c>
      <c r="CS178" s="600">
        <f>IniBaseCC!CM180*CG178</f>
        <v>6277090.1392485313</v>
      </c>
      <c r="CT178" s="600">
        <f>IniBaseCC!CN180*CH178</f>
        <v>6735474.060017217</v>
      </c>
      <c r="CU178" s="600">
        <f>IniBaseCC!CO180*CI178</f>
        <v>7732505.6376064811</v>
      </c>
      <c r="CV178" s="601">
        <f>IniBaseCC!CP180*CJ178</f>
        <v>7721826.8791158982</v>
      </c>
      <c r="CW178" s="600">
        <f>IniBaseCC!CQ180*CK178</f>
        <v>9038891.9985490385</v>
      </c>
      <c r="CX178" s="600">
        <f>IniBaseCC!CR180*CL178</f>
        <v>9325674.0707080625</v>
      </c>
      <c r="CY178" s="600">
        <f>IniBaseCC!CS180*CM178</f>
        <v>9612456.1428670865</v>
      </c>
      <c r="CZ178" s="600">
        <f>IniBaseCC!CT180*CN178</f>
        <v>9899238.2150261123</v>
      </c>
      <c r="DA178" s="603">
        <f t="shared" si="33"/>
        <v>23942.636025356122</v>
      </c>
      <c r="DB178" s="600">
        <f t="shared" si="34"/>
        <v>15570.033886117839</v>
      </c>
      <c r="DC178" s="600">
        <f>IF(IniBaseCC!EI180&gt;IniBaseCC!EJ180,MIN((AdjBaseCC!DB178-(AdjBaseCC!$DG$1*(IniBaseCC!EI180-IniBaseCC!EJ180))),AdjBaseCC!CE178),MAX((AdjBaseCC!DB178-(AdjBaseCC!$DG$1*(IniBaseCC!EI180-IniBaseCC!EJ180))),AdjBaseCC!CE178))</f>
        <v>19030.92523801254</v>
      </c>
      <c r="DD178" s="600">
        <f>IF(IniBaseCC!EJ180&gt;IniBaseCC!EK180,MIN((AdjBaseCC!DC178-(AdjBaseCC!$DG$1*(IniBaseCC!EJ180-IniBaseCC!EK180))),AdjBaseCC!CF178),MAX((AdjBaseCC!DC178-(AdjBaseCC!$DG$1*(IniBaseCC!EJ180-IniBaseCC!EK180))),AdjBaseCC!CF178))</f>
        <v>19058.116516208029</v>
      </c>
      <c r="DE178" s="600">
        <f>IF(IniBaseCC!EK180&gt;IniBaseCC!EL180,MIN((AdjBaseCC!DD178-(AdjBaseCC!$DG$1*(IniBaseCC!EK180-IniBaseCC!EL180))),AdjBaseCC!CG178),MAX((AdjBaseCC!DD178-(AdjBaseCC!$DG$1*(IniBaseCC!EK180-IniBaseCC!EL180))),AdjBaseCC!CG178))</f>
        <v>22579.460932548674</v>
      </c>
      <c r="DF178" s="600">
        <f>IF(IniBaseCC!EL180&gt;IniBaseCC!EM180,MIN((AdjBaseCC!DE178-(AdjBaseCC!$DG$1*(IniBaseCC!EL180-IniBaseCC!EM180))),AdjBaseCC!CH178),MAX((AdjBaseCC!DE178-(AdjBaseCC!$DG$1*(IniBaseCC!EL180-IniBaseCC!EM180))),AdjBaseCC!CH178))</f>
        <v>25038.937026086307</v>
      </c>
      <c r="DG178" s="600">
        <f>IF(IniBaseCC!EM180&gt;IniBaseCC!EN180,MIN((AdjBaseCC!DF178-(AdjBaseCC!$DG$1*(IniBaseCC!EM180-IniBaseCC!EN180))),AdjBaseCC!CI178),MAX((AdjBaseCC!DF178-(AdjBaseCC!$DG$1*(IniBaseCC!EM180-IniBaseCC!EN180))),AdjBaseCC!CI178))</f>
        <v>28638.909768912894</v>
      </c>
      <c r="DH178" s="600">
        <f>IF(IniBaseCC!EN180&gt;IniBaseCC!EO180,MIN((AdjBaseCC!DG178-(AdjBaseCC!$DG$1*(IniBaseCC!EN180-IniBaseCC!EO180))),AdjBaseCC!CJ178),MAX((AdjBaseCC!DG178-(AdjBaseCC!$DG$1*(IniBaseCC!EN180-IniBaseCC!EO180))),AdjBaseCC!CJ178))</f>
        <v>28638.860401915786</v>
      </c>
      <c r="DI178" s="603">
        <f>IF(IniBaseCC!EO180&gt;IniBaseCC!EP180,MIN((AdjBaseCC!DH178-(AdjBaseCC!$DG$1*(IniBaseCC!EO180-IniBaseCC!EP180))),AdjBaseCC!CK178),MAX((AdjBaseCC!DH178-(AdjBaseCC!$DG$1*(IniBaseCC!EO180-IniBaseCC!EP180))),AdjBaseCC!CK178))</f>
        <v>33601.828990888622</v>
      </c>
      <c r="DJ178" s="600">
        <f>IF(IniBaseCC!EP180&gt;IniBaseCC!EQ180,MIN((AdjBaseCC!DI178-(AdjBaseCC!$DG$1*(IniBaseCC!EP180-IniBaseCC!EQ180))),AdjBaseCC!CL178),MAX((AdjBaseCC!DI178-(AdjBaseCC!$DG$1*(IniBaseCC!EP180-IniBaseCC!EQ180))),AdjBaseCC!CL178))</f>
        <v>34039.279949218071</v>
      </c>
      <c r="DK178" s="600">
        <f>IF(IniBaseCC!EQ180&gt;IniBaseCC!ER180,MIN((AdjBaseCC!DJ178-(AdjBaseCC!$DG$1*(IniBaseCC!EQ180-IniBaseCC!ER180))),AdjBaseCC!CM178),MAX((AdjBaseCC!DJ178-(AdjBaseCC!$DG$1*(IniBaseCC!EQ180-IniBaseCC!ER180))),AdjBaseCC!CM178))</f>
        <v>34461.148379192717</v>
      </c>
      <c r="DL178" s="600">
        <f>IF(IniBaseCC!ER180&gt;IniBaseCC!ES180,MIN((AdjBaseCC!DK178-(AdjBaseCC!$DG$1*(IniBaseCC!ER180-IniBaseCC!ES180))),AdjBaseCC!CN178),MAX((AdjBaseCC!DK178-(AdjBaseCC!$DG$1*(IniBaseCC!ER180-IniBaseCC!ES180))),AdjBaseCC!CN178))</f>
        <v>34868.252313708988</v>
      </c>
      <c r="DM178" s="603">
        <f>DA178*IniBaseCC!CJ180</f>
        <v>6679995.4510743581</v>
      </c>
      <c r="DN178" s="600">
        <f>DB178*IniBaseCC!CJ180</f>
        <v>4344039.4542268766</v>
      </c>
      <c r="DO178" s="600">
        <f>DC178*IniBaseCC!CK180</f>
        <v>5423813.6928335736</v>
      </c>
      <c r="DP178" s="600">
        <f>DD178*IniBaseCC!CL180</f>
        <v>5336272.6245382484</v>
      </c>
      <c r="DQ178" s="600">
        <f>DE178*IniBaseCC!CM180</f>
        <v>6277090.1392485313</v>
      </c>
      <c r="DR178" s="600">
        <f>DF178*IniBaseCC!CN180</f>
        <v>6735474.060017217</v>
      </c>
      <c r="DS178" s="600">
        <f>DG178*IniBaseCC!CO180</f>
        <v>7732505.6376064811</v>
      </c>
      <c r="DT178" s="600">
        <f>DH178*IniBaseCC!CP180</f>
        <v>7703853.448115347</v>
      </c>
      <c r="DU178" s="603">
        <f>DI178*IniBaseCC!CQ180</f>
        <v>9038891.9985490385</v>
      </c>
      <c r="DV178" s="600">
        <f>DJ178*IniBaseCC!CR180</f>
        <v>9325674.0707080625</v>
      </c>
      <c r="DW178" s="600">
        <f>DK178*IniBaseCC!CS180</f>
        <v>9612456.1428670865</v>
      </c>
      <c r="DX178" s="601">
        <f>DL178*IniBaseCC!CT180</f>
        <v>9899238.2150261123</v>
      </c>
      <c r="DZ178" s="112" t="s">
        <v>173</v>
      </c>
      <c r="EA178" s="89">
        <f t="shared" si="37"/>
        <v>0.81941626701694426</v>
      </c>
      <c r="EB178" s="7">
        <f>IFERROR(AdjBaseCC!CO178/IniBaseCC!AA180,"")</f>
        <v>1.164342416443447</v>
      </c>
      <c r="EC178" s="7">
        <f>IFERROR(AdjBaseCC!CP178/IniBaseCC!AB180,"")</f>
        <v>0.72104775623676187</v>
      </c>
      <c r="ED178" s="7">
        <f>IFERROR(AdjBaseCC!CQ178/IniBaseCC!AC180,"")</f>
        <v>0.90089988320348235</v>
      </c>
      <c r="EE178" s="7">
        <f>IFERROR(AdjBaseCC!CR178/IniBaseCC!AD180,"")</f>
        <v>0.72148556895491855</v>
      </c>
      <c r="EF178" s="7">
        <f>IFERROR(AdjBaseCC!CS178/IniBaseCC!AE180,"")</f>
        <v>0.90055141867429189</v>
      </c>
      <c r="EG178" s="7">
        <f>IFERROR(AdjBaseCC!CT178/IniBaseCC!AF180,"")</f>
        <v>0.85309670801526638</v>
      </c>
      <c r="EH178" s="10">
        <f t="shared" si="38"/>
        <v>0.96511610280963644</v>
      </c>
      <c r="EI178" s="7">
        <f>IFERROR(CU178/IniBaseCC!AG180,"")</f>
        <v>0.98304093688487437</v>
      </c>
      <c r="EJ178" s="7">
        <f>IFERROR(CW178/IniBaseCC!AI180,"")</f>
        <v>0.95744689141139772</v>
      </c>
      <c r="EK178" s="7">
        <f>IFERROR(CX178/IniBaseCC!AJ180,"")</f>
        <v>0.95965210716764993</v>
      </c>
      <c r="EL178" s="7">
        <f>IFERROR(CY178/IniBaseCC!AK180,"")</f>
        <v>0.96173502747026285</v>
      </c>
      <c r="EM178" s="19">
        <f>IFERROR(CZ178/IniBaseCC!AL180,"")</f>
        <v>0.96370555111399692</v>
      </c>
    </row>
    <row r="179" spans="1:160" x14ac:dyDescent="0.25">
      <c r="A179" s="107">
        <v>206</v>
      </c>
      <c r="B179" s="112" t="s">
        <v>174</v>
      </c>
      <c r="C179" s="149"/>
      <c r="D179" s="150"/>
      <c r="E179" s="150"/>
      <c r="F179" s="150"/>
      <c r="G179" s="150"/>
      <c r="H179" s="150"/>
      <c r="I179" s="150"/>
      <c r="J179" s="150"/>
      <c r="K179" s="151"/>
      <c r="L179" s="150"/>
      <c r="M179" s="150"/>
      <c r="N179" s="151"/>
      <c r="O179" s="158"/>
      <c r="P179" s="564">
        <v>1</v>
      </c>
      <c r="Q179" s="69">
        <v>1</v>
      </c>
      <c r="R179" s="69">
        <v>1</v>
      </c>
      <c r="S179" s="69">
        <v>1</v>
      </c>
      <c r="T179" s="69">
        <v>1</v>
      </c>
      <c r="U179" s="69">
        <v>1</v>
      </c>
      <c r="V179" s="69">
        <v>1</v>
      </c>
      <c r="W179" s="69">
        <v>1</v>
      </c>
      <c r="X179" s="69">
        <v>1</v>
      </c>
      <c r="Y179" s="350">
        <v>1</v>
      </c>
      <c r="Z179" s="2">
        <v>1</v>
      </c>
      <c r="AA179" s="2">
        <v>1</v>
      </c>
      <c r="AB179" s="3">
        <v>1</v>
      </c>
      <c r="AS179" s="112" t="s">
        <v>174</v>
      </c>
      <c r="AT179" s="600">
        <v>0</v>
      </c>
      <c r="AU179" s="600">
        <f>MAX(-(AdjBaseCC!$BU$1),(IniBaseCC!DW181-AF$9+IniBaseCC!DK181-AdjBaseCC!AF$7))</f>
        <v>3415.3331235040669</v>
      </c>
      <c r="AV179" s="600">
        <f>MAX(-(AdjBaseCC!$BU$1),(IniBaseCC!DX181-AG$9+IniBaseCC!DL181-AdjBaseCC!AG$7))</f>
        <v>16.270373675170049</v>
      </c>
      <c r="AW179" s="600">
        <f>MAX(-(AdjBaseCC!$BU$1),(IniBaseCC!DY181-AH$9+IniBaseCC!DM181-AdjBaseCC!AH$7))</f>
        <v>-3590.7608477468557</v>
      </c>
      <c r="AX179" s="600">
        <f>MAX(-(AdjBaseCC!$BU$1),(IniBaseCC!DZ181-AI$9+IniBaseCC!DN181-AdjBaseCC!AI$7))</f>
        <v>745.13761529218618</v>
      </c>
      <c r="AY179" s="600">
        <f>MAX(-(AdjBaseCC!$BU$1),(IniBaseCC!EA181-AJ$9+IniBaseCC!DO181-AdjBaseCC!AJ$7))</f>
        <v>1333.9983632105718</v>
      </c>
      <c r="AZ179" s="600">
        <f>MAX(-(AdjBaseCC!$BU$1),(IniBaseCC!EB181-AK$9+IniBaseCC!DP181-AdjBaseCC!AK$7))</f>
        <v>3847.5410298754091</v>
      </c>
      <c r="BA179" s="601">
        <f>MAX(-(AdjBaseCC!$BU$1),(IniBaseCC!EC181-AL$9+IniBaseCC!DQ181-AdjBaseCC!AL$7))</f>
        <v>-1285.7486314719104</v>
      </c>
      <c r="BB179" s="600">
        <f>MAX(-(AdjBaseCC!$BU$1),(IniBaseCC!ED181-AM$9+IniBaseCC!DR181-AdjBaseCC!AM$7))</f>
        <v>-1609.1864506075374</v>
      </c>
      <c r="BC179" s="600">
        <f>MAX(-(AdjBaseCC!$BU$1),(IniBaseCC!EE181-AN$9+IniBaseCC!DS181-AdjBaseCC!AN$7))</f>
        <v>-1635.3082357343983</v>
      </c>
      <c r="BD179" s="600">
        <f>MAX(-(AdjBaseCC!$BU$1),(IniBaseCC!EF181-AO$9+IniBaseCC!DT181-AdjBaseCC!AO$7))</f>
        <v>-1660.4995315122756</v>
      </c>
      <c r="BE179" s="601">
        <f>MAX(-(AdjBaseCC!$BU$1),(IniBaseCC!EG181-AP$9+IniBaseCC!DU181-AdjBaseCC!AP$7))</f>
        <v>-1684.8091856557646</v>
      </c>
      <c r="BF179" s="600">
        <f>MAX((AdjBaseCC!AF$7+AdjBaseCC!AF$9)*IniBaseCC!CJ181-IniBaseCC!AA181,0)</f>
        <v>0</v>
      </c>
      <c r="BG179" s="600">
        <f>MAX((AdjBaseCC!AG$7+AdjBaseCC!AG$9)*IniBaseCC!CK181-IniBaseCC!AB181,0)</f>
        <v>0</v>
      </c>
      <c r="BH179" s="600">
        <f>MAX((AdjBaseCC!AH$7+AdjBaseCC!AH$9)*IniBaseCC!CL181-IniBaseCC!AC181,0)</f>
        <v>420119.01918638218</v>
      </c>
      <c r="BI179" s="600">
        <f>MAX((AdjBaseCC!AI$7+AdjBaseCC!AI$9)*IniBaseCC!CM181-IniBaseCC!AD181,0)</f>
        <v>0</v>
      </c>
      <c r="BJ179" s="600">
        <f>MAX((AdjBaseCC!AJ$7+AdjBaseCC!AJ$9)*IniBaseCC!CN181-IniBaseCC!AE181,0)</f>
        <v>0</v>
      </c>
      <c r="BK179" s="600">
        <f>MAX((AdjBaseCC!AK$7+AdjBaseCC!AK$9)*IniBaseCC!CO181-IniBaseCC!AF181,0)</f>
        <v>0</v>
      </c>
      <c r="BL179" s="600">
        <f>MAX((AdjBaseCC!AL$7+AdjBaseCC!AL$9)*IniBaseCC!CP181-IniBaseCC!AG181,0)</f>
        <v>189005.04882637132</v>
      </c>
      <c r="BM179" s="600">
        <f>MAX((AdjBaseCC!AM$7+AdjBaseCC!AM$9)*IniBaseCC!CQ181-IniBaseCC!AH181,0)</f>
        <v>244596.34049234539</v>
      </c>
      <c r="BN179" s="603">
        <f>MAX((AdjBaseCC!AN$7+AdjBaseCC!AN$9)*IniBaseCC!CR181-IniBaseCC!AI181,0)</f>
        <v>253157.50112122437</v>
      </c>
      <c r="BO179" s="600">
        <f>MAX((AdjBaseCC!AO$7+AdjBaseCC!AO$9)*IniBaseCC!CS181-IniBaseCC!AJ181,0)</f>
        <v>261718.66175010009</v>
      </c>
      <c r="BP179" s="600">
        <f>MAX((AdjBaseCC!AP$7+AdjBaseCC!AP$9)*IniBaseCC!CT181-IniBaseCC!AK181,0)</f>
        <v>270279.82237897627</v>
      </c>
      <c r="BQ179" s="600">
        <f>MAX((AdjBaseCC!AQ$7+AdjBaseCC!AQ$9)*IniBaseCC!CU181-IniBaseCC!AL181,0)</f>
        <v>278840.98300784919</v>
      </c>
      <c r="BR179" s="603">
        <f>IFERROR(BF179/SUM(BF$5:BF$182)*BR$4/IniBaseCC!CK181,0)</f>
        <v>0</v>
      </c>
      <c r="BS179" s="600">
        <f>IFERROR(BG179/SUM(BG$5:BG$182)*BS$4/IniBaseCC!CL181,0)</f>
        <v>0</v>
      </c>
      <c r="BT179" s="600">
        <f>IFERROR(BH179/SUM(BH$5:BH$182)*BT$4/IniBaseCC!CM181,0)</f>
        <v>3403.8903627447189</v>
      </c>
      <c r="BU179" s="600">
        <f>IFERROR(BI179/SUM(BI$5:BI$182)*BU$4/IniBaseCC!CN181,0)</f>
        <v>0</v>
      </c>
      <c r="BV179" s="600">
        <f>IFERROR(BJ179/SUM(BJ$5:BJ$182)*BV$4/IniBaseCC!CO181,0)</f>
        <v>0</v>
      </c>
      <c r="BW179" s="600">
        <f>IFERROR(BK179/SUM(BK$5:BK$182)*BW$4/IniBaseCC!CP181,0)</f>
        <v>0</v>
      </c>
      <c r="BX179" s="600">
        <f>IFERROR(BL179/SUM(BL$5:BL$182)*BX$4/IniBaseCC!CQ181,0)</f>
        <v>60.63977330692623</v>
      </c>
      <c r="BY179" s="603">
        <f>IFERROR(BM179/SUM(BM$5:BM$182)*BY$4/IniBaseCC!CR181,0)</f>
        <v>56.710959478641563</v>
      </c>
      <c r="BZ179" s="600">
        <f>IFERROR(BN179/SUM(BN$5:BN$182)*BZ$4/IniBaseCC!CS181,0)</f>
        <v>508.3919176795992</v>
      </c>
      <c r="CA179" s="600">
        <f>IFERROR(BO179/SUM(BO$5:BO$182)*CA$4/IniBaseCC!CT181,0)</f>
        <v>490.27229202604241</v>
      </c>
      <c r="CB179" s="600">
        <f>IFERROR(BP179/SUM(BP$5:BP$182)*CB$4/IniBaseCC!CU181,0)</f>
        <v>406.93374882626881</v>
      </c>
      <c r="CC179" s="603">
        <f>(IniBaseCC!CW181+AT179)*P179</f>
        <v>23942.636025356122</v>
      </c>
      <c r="CD179" s="600">
        <f>((IniBaseCC!CX181+AU179)-(BR179/Q179))*Q179</f>
        <v>27357.969148860189</v>
      </c>
      <c r="CE179" s="600">
        <f>((IniBaseCC!CY181+AV179)-(BS179/R179))*R179</f>
        <v>25049.051850925956</v>
      </c>
      <c r="CF179" s="600">
        <f>((IniBaseCC!CZ181+AW179)-(BT179/S179))*S179</f>
        <v>18151.63407674315</v>
      </c>
      <c r="CG179" s="600">
        <f>((IniBaseCC!DA181+AX179)-(BU179/T179))*T179</f>
        <v>25977.560130163823</v>
      </c>
      <c r="CH179" s="600">
        <f>((IniBaseCC!DB181+AY179)-(BV179/U179))*U179</f>
        <v>27382.120476223216</v>
      </c>
      <c r="CI179" s="600">
        <f>((IniBaseCC!DC181+AZ179)-(BW179/V179))*V179</f>
        <v>30326.898657801783</v>
      </c>
      <c r="CJ179" s="601">
        <f>((IniBaseCC!DD181+BA179)-(BX179/W179))*W179</f>
        <v>25585.152104649653</v>
      </c>
      <c r="CK179" s="600">
        <f>((IniBaseCC!DE181+BB179)-(BY179/Y179))*Y179</f>
        <v>25485.093134129602</v>
      </c>
      <c r="CL179" s="600">
        <f>((IniBaseCC!DF181+BC179)-(BZ179/Z179))*Z179</f>
        <v>25380.633803076984</v>
      </c>
      <c r="CM179" s="600">
        <f>((IniBaseCC!DG181+BD179)-(CA179/AA179))*AA179</f>
        <v>25733.606604633285</v>
      </c>
      <c r="CN179" s="601">
        <f>((IniBaseCC!DH181+BE179)-(CB179/AB179))*AB179</f>
        <v>26140.079176618918</v>
      </c>
      <c r="CO179" s="600">
        <f>CC179*IniBaseCC!CJ181</f>
        <v>2561862.0547131049</v>
      </c>
      <c r="CP179" s="600">
        <f>IniBaseCC!CJ181*CD179</f>
        <v>2927302.6989280405</v>
      </c>
      <c r="CQ179" s="600">
        <f>IniBaseCC!CK181*CE179</f>
        <v>2605101.3924962995</v>
      </c>
      <c r="CR179" s="600">
        <f>IniBaseCC!CL181*CF179</f>
        <v>2123741.1869789488</v>
      </c>
      <c r="CS179" s="600">
        <f>IniBaseCC!CM181*CG179</f>
        <v>2883509.1744481842</v>
      </c>
      <c r="CT179" s="600">
        <f>IniBaseCC!CN181*CH179</f>
        <v>3039415.3728607767</v>
      </c>
      <c r="CU179" s="600">
        <f>IniBaseCC!CO181*CI179</f>
        <v>3275305.0550425923</v>
      </c>
      <c r="CV179" s="601">
        <f>IniBaseCC!CP181*CJ179</f>
        <v>3761017.3593834988</v>
      </c>
      <c r="CW179" s="600">
        <f>IniBaseCC!CQ181*CK179</f>
        <v>3873734.1563876993</v>
      </c>
      <c r="CX179" s="600">
        <f>IniBaseCC!CR181*CL179</f>
        <v>3929105.0396834374</v>
      </c>
      <c r="CY179" s="600">
        <f>IniBaseCC!CS181*CM179</f>
        <v>4055987.3428174863</v>
      </c>
      <c r="CZ179" s="600">
        <f>IniBaseCC!CT181*CN179</f>
        <v>4193433.9015839552</v>
      </c>
      <c r="DA179" s="603">
        <f t="shared" si="33"/>
        <v>23942.636025356122</v>
      </c>
      <c r="DB179" s="600">
        <f t="shared" si="34"/>
        <v>27357.969148860189</v>
      </c>
      <c r="DC179" s="600">
        <f>IF(IniBaseCC!EI181&gt;IniBaseCC!EJ181,MIN((AdjBaseCC!DB179-(AdjBaseCC!$DG$1*(IniBaseCC!EI181-IniBaseCC!EJ181))),AdjBaseCC!CE179),MAX((AdjBaseCC!DB179-(AdjBaseCC!$DG$1*(IniBaseCC!EI181-IniBaseCC!EJ181))),AdjBaseCC!CE179))</f>
        <v>25049.051850925956</v>
      </c>
      <c r="DD179" s="600">
        <f>IF(IniBaseCC!EJ181&gt;IniBaseCC!EK181,MIN((AdjBaseCC!DC179-(AdjBaseCC!$DG$1*(IniBaseCC!EJ181-IniBaseCC!EK181))),AdjBaseCC!CF179),MAX((AdjBaseCC!DC179-(AdjBaseCC!$DG$1*(IniBaseCC!EJ181-IniBaseCC!EK181))),AdjBaseCC!CF179))</f>
        <v>18151.63407674315</v>
      </c>
      <c r="DE179" s="600">
        <f>IF(IniBaseCC!EK181&gt;IniBaseCC!EL181,MIN((AdjBaseCC!DD179-(AdjBaseCC!$DG$1*(IniBaseCC!EK181-IniBaseCC!EL181))),AdjBaseCC!CG179),MAX((AdjBaseCC!DD179-(AdjBaseCC!$DG$1*(IniBaseCC!EK181-IniBaseCC!EL181))),AdjBaseCC!CG179))</f>
        <v>25977.560130163823</v>
      </c>
      <c r="DF179" s="600">
        <f>IF(IniBaseCC!EL181&gt;IniBaseCC!EM181,MIN((AdjBaseCC!DE179-(AdjBaseCC!$DG$1*(IniBaseCC!EL181-IniBaseCC!EM181))),AdjBaseCC!CH179),MAX((AdjBaseCC!DE179-(AdjBaseCC!$DG$1*(IniBaseCC!EL181-IniBaseCC!EM181))),AdjBaseCC!CH179))</f>
        <v>27382.120476223216</v>
      </c>
      <c r="DG179" s="600">
        <f>IF(IniBaseCC!EM181&gt;IniBaseCC!EN181,MIN((AdjBaseCC!DF179-(AdjBaseCC!$DG$1*(IniBaseCC!EM181-IniBaseCC!EN181))),AdjBaseCC!CI179),MAX((AdjBaseCC!DF179-(AdjBaseCC!$DG$1*(IniBaseCC!EM181-IniBaseCC!EN181))),AdjBaseCC!CI179))</f>
        <v>30326.898657801783</v>
      </c>
      <c r="DH179" s="600">
        <f>IF(IniBaseCC!EN181&gt;IniBaseCC!EO181,MIN((AdjBaseCC!DG179-(AdjBaseCC!$DG$1*(IniBaseCC!EN181-IniBaseCC!EO181))),AdjBaseCC!CJ179),MAX((AdjBaseCC!DG179-(AdjBaseCC!$DG$1*(IniBaseCC!EN181-IniBaseCC!EO181))),AdjBaseCC!CJ179))</f>
        <v>25585.152104649653</v>
      </c>
      <c r="DI179" s="603">
        <f>IF(IniBaseCC!EO181&gt;IniBaseCC!EP181,MIN((AdjBaseCC!DH179-(AdjBaseCC!$DG$1*(IniBaseCC!EO181-IniBaseCC!EP181))),AdjBaseCC!CK179),MAX((AdjBaseCC!DH179-(AdjBaseCC!$DG$1*(IniBaseCC!EO181-IniBaseCC!EP181))),AdjBaseCC!CK179))</f>
        <v>25485.093134129602</v>
      </c>
      <c r="DJ179" s="600">
        <f>IF(IniBaseCC!EP181&gt;IniBaseCC!EQ181,MIN((AdjBaseCC!DI179-(AdjBaseCC!$DG$1*(IniBaseCC!EP181-IniBaseCC!EQ181))),AdjBaseCC!CL179),MAX((AdjBaseCC!DI179-(AdjBaseCC!$DG$1*(IniBaseCC!EP181-IniBaseCC!EQ181))),AdjBaseCC!CL179))</f>
        <v>25507.866893903971</v>
      </c>
      <c r="DK179" s="600">
        <f>IF(IniBaseCC!EQ181&gt;IniBaseCC!ER181,MIN((AdjBaseCC!DJ179-(AdjBaseCC!$DG$1*(IniBaseCC!EQ181-IniBaseCC!ER181))),AdjBaseCC!CM179),MAX((AdjBaseCC!DJ179-(AdjBaseCC!$DG$1*(IniBaseCC!EQ181-IniBaseCC!ER181))),AdjBaseCC!CM179))</f>
        <v>25733.606604633285</v>
      </c>
      <c r="DL179" s="600">
        <f>IF(IniBaseCC!ER181&gt;IniBaseCC!ES181,MIN((AdjBaseCC!DK179-(AdjBaseCC!$DG$1*(IniBaseCC!ER181-IniBaseCC!ES181))),AdjBaseCC!CN179),MAX((AdjBaseCC!DK179-(AdjBaseCC!$DG$1*(IniBaseCC!ER181-IniBaseCC!ES181))),AdjBaseCC!CN179))</f>
        <v>26140.079176618918</v>
      </c>
      <c r="DM179" s="603">
        <f>DA179*IniBaseCC!CJ181</f>
        <v>2561862.0547131049</v>
      </c>
      <c r="DN179" s="600">
        <f>DB179*IniBaseCC!CJ181</f>
        <v>2927302.6989280405</v>
      </c>
      <c r="DO179" s="600">
        <f>DC179*IniBaseCC!CK181</f>
        <v>2605101.3924962995</v>
      </c>
      <c r="DP179" s="600">
        <f>DD179*IniBaseCC!CL181</f>
        <v>2123741.1869789488</v>
      </c>
      <c r="DQ179" s="600">
        <f>DE179*IniBaseCC!CM181</f>
        <v>2883509.1744481842</v>
      </c>
      <c r="DR179" s="600">
        <f>DF179*IniBaseCC!CN181</f>
        <v>3039415.3728607767</v>
      </c>
      <c r="DS179" s="600">
        <f>DG179*IniBaseCC!CO181</f>
        <v>3275305.0550425923</v>
      </c>
      <c r="DT179" s="600">
        <f>DH179*IniBaseCC!CP181</f>
        <v>3761017.3593834988</v>
      </c>
      <c r="DU179" s="603">
        <f>DI179*IniBaseCC!CQ181</f>
        <v>3873734.1563876993</v>
      </c>
      <c r="DV179" s="600">
        <f>DJ179*IniBaseCC!CR181</f>
        <v>3948801.6391561506</v>
      </c>
      <c r="DW179" s="600">
        <f>DK179*IniBaseCC!CS181</f>
        <v>4055987.3428174863</v>
      </c>
      <c r="DX179" s="601">
        <f>DL179*IniBaseCC!CT181</f>
        <v>4193433.9015839552</v>
      </c>
      <c r="DZ179" s="112" t="s">
        <v>174</v>
      </c>
      <c r="EA179" s="89">
        <f t="shared" si="37"/>
        <v>0.92713722484551475</v>
      </c>
      <c r="EB179" s="7">
        <f>IFERROR(AdjBaseCC!CO179/IniBaseCC!AA181,"")</f>
        <v>0.85047105577395532</v>
      </c>
      <c r="EC179" s="7">
        <f>IFERROR(AdjBaseCC!CP179/IniBaseCC!AB181,"")</f>
        <v>1.0884120453330619</v>
      </c>
      <c r="ED179" s="7">
        <f>IFERROR(AdjBaseCC!CQ179/IniBaseCC!AC181,"")</f>
        <v>0.99591647797095528</v>
      </c>
      <c r="EE179" s="7">
        <f>IFERROR(AdjBaseCC!CR179/IniBaseCC!AD181,"")</f>
        <v>0.71622842477620996</v>
      </c>
      <c r="EF179" s="7">
        <f>IFERROR(AdjBaseCC!CS179/IniBaseCC!AE181,"")</f>
        <v>0.9252422594668761</v>
      </c>
      <c r="EG179" s="7">
        <f>IFERROR(AdjBaseCC!CT179/IniBaseCC!AF181,"")</f>
        <v>0.90988691668047028</v>
      </c>
      <c r="EH179" s="10">
        <f t="shared" si="38"/>
        <v>0.92514697398086132</v>
      </c>
      <c r="EI179" s="7">
        <f>IFERROR(CU179/IniBaseCC!AG181,"")</f>
        <v>0.85102368094978187</v>
      </c>
      <c r="EJ179" s="7">
        <f>IFERROR(CW179/IniBaseCC!AI181,"")</f>
        <v>0.95113279709074805</v>
      </c>
      <c r="EK179" s="7">
        <f>IFERROR(CX179/IniBaseCC!AJ181,"")</f>
        <v>0.9371150588751932</v>
      </c>
      <c r="EL179" s="7">
        <f>IFERROR(CY179/IniBaseCC!AK181,"")</f>
        <v>0.94045874279006236</v>
      </c>
      <c r="EM179" s="19">
        <f>IFERROR(CZ179/IniBaseCC!AL181,"")</f>
        <v>0.94600459019852068</v>
      </c>
    </row>
    <row r="180" spans="1:160" x14ac:dyDescent="0.25">
      <c r="A180" s="107">
        <v>207</v>
      </c>
      <c r="B180" s="112" t="s">
        <v>175</v>
      </c>
      <c r="C180" s="149"/>
      <c r="D180" s="150"/>
      <c r="E180" s="150"/>
      <c r="F180" s="150"/>
      <c r="G180" s="150"/>
      <c r="H180" s="150"/>
      <c r="I180" s="150"/>
      <c r="J180" s="150"/>
      <c r="K180" s="151"/>
      <c r="L180" s="150"/>
      <c r="M180" s="150"/>
      <c r="N180" s="151"/>
      <c r="O180" s="158"/>
      <c r="P180" s="564">
        <v>1</v>
      </c>
      <c r="Q180" s="69">
        <v>1</v>
      </c>
      <c r="R180" s="69">
        <v>1</v>
      </c>
      <c r="S180" s="69">
        <v>1</v>
      </c>
      <c r="T180" s="69">
        <v>1</v>
      </c>
      <c r="U180" s="69">
        <v>1</v>
      </c>
      <c r="V180" s="69">
        <v>1</v>
      </c>
      <c r="W180" s="69">
        <v>1</v>
      </c>
      <c r="X180" s="69">
        <v>1</v>
      </c>
      <c r="Y180" s="350">
        <v>1</v>
      </c>
      <c r="Z180" s="2">
        <v>1</v>
      </c>
      <c r="AA180" s="2">
        <v>1</v>
      </c>
      <c r="AB180" s="3">
        <v>1</v>
      </c>
      <c r="AS180" s="112" t="s">
        <v>175</v>
      </c>
      <c r="AT180" s="600">
        <v>0</v>
      </c>
      <c r="AU180" s="600">
        <f>MAX(-(AdjBaseCC!$BU$1),(IniBaseCC!DW182-AF$9+IniBaseCC!DK182-AdjBaseCC!AF$7))</f>
        <v>5604.1787980787167</v>
      </c>
      <c r="AV180" s="600">
        <f>MAX(-(AdjBaseCC!$BU$1),(IniBaseCC!DX182-AG$9+IniBaseCC!DL182-AdjBaseCC!AG$7))</f>
        <v>3698.8579890597839</v>
      </c>
      <c r="AW180" s="600">
        <f>MAX(-(AdjBaseCC!$BU$1),(IniBaseCC!DY182-AH$9+IniBaseCC!DM182-AdjBaseCC!AH$7))</f>
        <v>3331.7388971185628</v>
      </c>
      <c r="AX180" s="600">
        <f>MAX(-(AdjBaseCC!$BU$1),(IniBaseCC!DZ182-AI$9+IniBaseCC!DN182-AdjBaseCC!AI$7))</f>
        <v>5240.4160175882862</v>
      </c>
      <c r="AY180" s="600">
        <f>MAX(-(AdjBaseCC!$BU$1),(IniBaseCC!EA182-AJ$9+IniBaseCC!DO182-AdjBaseCC!AJ$7))</f>
        <v>4059.5772478803688</v>
      </c>
      <c r="AZ180" s="600">
        <f>MAX(-(AdjBaseCC!$BU$1),(IniBaseCC!EB182-AK$9+IniBaseCC!DP182-AdjBaseCC!AK$7))</f>
        <v>7468.4168280874146</v>
      </c>
      <c r="BA180" s="601">
        <f>MAX(-(AdjBaseCC!$BU$1),(IniBaseCC!EC182-AL$9+IniBaseCC!DQ182-AdjBaseCC!AL$7))</f>
        <v>7657.2083732049587</v>
      </c>
      <c r="BB180" s="600">
        <f>MAX(-(AdjBaseCC!$BU$1),(IniBaseCC!ED182-AM$9+IniBaseCC!DR182-AdjBaseCC!AM$7))</f>
        <v>4380.506925073043</v>
      </c>
      <c r="BC180" s="600">
        <f>MAX(-(AdjBaseCC!$BU$1),(IniBaseCC!EE182-AN$9+IniBaseCC!DS182-AdjBaseCC!AN$7))</f>
        <v>4378.9812063464369</v>
      </c>
      <c r="BD180" s="600">
        <f>MAX(-(AdjBaseCC!$BU$1),(IniBaseCC!EF182-AO$9+IniBaseCC!DT182-AdjBaseCC!AO$7))</f>
        <v>4377.5098355527234</v>
      </c>
      <c r="BE180" s="601">
        <f>MAX(-(AdjBaseCC!$BU$1),(IniBaseCC!EG182-AP$9+IniBaseCC!DU182-AdjBaseCC!AP$7))</f>
        <v>4376.089959599236</v>
      </c>
      <c r="BF180" s="600">
        <f>MAX((AdjBaseCC!AF$7+AdjBaseCC!AF$9)*IniBaseCC!CJ182-IniBaseCC!AA182,0)</f>
        <v>0</v>
      </c>
      <c r="BG180" s="600">
        <f>MAX((AdjBaseCC!AG$7+AdjBaseCC!AG$9)*IniBaseCC!CK182-IniBaseCC!AB182,0)</f>
        <v>0</v>
      </c>
      <c r="BH180" s="600">
        <f>MAX((AdjBaseCC!AH$7+AdjBaseCC!AH$9)*IniBaseCC!CL182-IniBaseCC!AC182,0)</f>
        <v>0</v>
      </c>
      <c r="BI180" s="600">
        <f>MAX((AdjBaseCC!AI$7+AdjBaseCC!AI$9)*IniBaseCC!CM182-IniBaseCC!AD182,0)</f>
        <v>0</v>
      </c>
      <c r="BJ180" s="600">
        <f>MAX((AdjBaseCC!AJ$7+AdjBaseCC!AJ$9)*IniBaseCC!CN182-IniBaseCC!AE182,0)</f>
        <v>0</v>
      </c>
      <c r="BK180" s="600">
        <f>MAX((AdjBaseCC!AK$7+AdjBaseCC!AK$9)*IniBaseCC!CO182-IniBaseCC!AF182,0)</f>
        <v>0</v>
      </c>
      <c r="BL180" s="600">
        <f>MAX((AdjBaseCC!AL$7+AdjBaseCC!AL$9)*IniBaseCC!CP182-IniBaseCC!AG182,0)</f>
        <v>0</v>
      </c>
      <c r="BM180" s="600">
        <f>MAX((AdjBaseCC!AM$7+AdjBaseCC!AM$9)*IniBaseCC!CQ182-IniBaseCC!AH182,0)</f>
        <v>0</v>
      </c>
      <c r="BN180" s="603">
        <f>MAX((AdjBaseCC!AN$7+AdjBaseCC!AN$9)*IniBaseCC!CR182-IniBaseCC!AI182,0)</f>
        <v>0</v>
      </c>
      <c r="BO180" s="600">
        <f>MAX((AdjBaseCC!AO$7+AdjBaseCC!AO$9)*IniBaseCC!CS182-IniBaseCC!AJ182,0)</f>
        <v>0</v>
      </c>
      <c r="BP180" s="600">
        <f>MAX((AdjBaseCC!AP$7+AdjBaseCC!AP$9)*IniBaseCC!CT182-IniBaseCC!AK182,0)</f>
        <v>0</v>
      </c>
      <c r="BQ180" s="600">
        <f>MAX((AdjBaseCC!AQ$7+AdjBaseCC!AQ$9)*IniBaseCC!CU182-IniBaseCC!AL182,0)</f>
        <v>0</v>
      </c>
      <c r="BR180" s="603">
        <f>IFERROR(BF180/SUM(BF$5:BF$182)*BR$4/IniBaseCC!CK182,0)</f>
        <v>0</v>
      </c>
      <c r="BS180" s="600">
        <f>IFERROR(BG180/SUM(BG$5:BG$182)*BS$4/IniBaseCC!CL182,0)</f>
        <v>0</v>
      </c>
      <c r="BT180" s="600">
        <f>IFERROR(BH180/SUM(BH$5:BH$182)*BT$4/IniBaseCC!CM182,0)</f>
        <v>0</v>
      </c>
      <c r="BU180" s="600">
        <f>IFERROR(BI180/SUM(BI$5:BI$182)*BU$4/IniBaseCC!CN182,0)</f>
        <v>0</v>
      </c>
      <c r="BV180" s="600">
        <f>IFERROR(BJ180/SUM(BJ$5:BJ$182)*BV$4/IniBaseCC!CO182,0)</f>
        <v>0</v>
      </c>
      <c r="BW180" s="600">
        <f>IFERROR(BK180/SUM(BK$5:BK$182)*BW$4/IniBaseCC!CP182,0)</f>
        <v>0</v>
      </c>
      <c r="BX180" s="600">
        <f>IFERROR(BL180/SUM(BL$5:BL$182)*BX$4/IniBaseCC!CQ182,0)</f>
        <v>0</v>
      </c>
      <c r="BY180" s="603">
        <f>IFERROR(BM180/SUM(BM$5:BM$182)*BY$4/IniBaseCC!CR182,0)</f>
        <v>0</v>
      </c>
      <c r="BZ180" s="600">
        <f>IFERROR(BN180/SUM(BN$5:BN$182)*BZ$4/IniBaseCC!CS182,0)</f>
        <v>0</v>
      </c>
      <c r="CA180" s="600">
        <f>IFERROR(BO180/SUM(BO$5:BO$182)*CA$4/IniBaseCC!CT182,0)</f>
        <v>0</v>
      </c>
      <c r="CB180" s="600">
        <f>IFERROR(BP180/SUM(BP$5:BP$182)*CB$4/IniBaseCC!CU182,0)</f>
        <v>0</v>
      </c>
      <c r="CC180" s="603">
        <f>(IniBaseCC!CW182+AT180)*P180</f>
        <v>23942.636025356122</v>
      </c>
      <c r="CD180" s="600">
        <f>((IniBaseCC!CX182+AU180)-(BR180/Q180))*Q180</f>
        <v>29546.814823434837</v>
      </c>
      <c r="CE180" s="600">
        <f>((IniBaseCC!CY182+AV180)-(BS180/R180))*R180</f>
        <v>28731.639466310571</v>
      </c>
      <c r="CF180" s="600">
        <f>((IniBaseCC!CZ182+AW180)-(BT180/S180))*S180</f>
        <v>28478.024184353286</v>
      </c>
      <c r="CG180" s="600">
        <f>((IniBaseCC!DA182+AX180)-(BU180/T180))*T180</f>
        <v>30472.838532459922</v>
      </c>
      <c r="CH180" s="600">
        <f>((IniBaseCC!DB182+AY180)-(BV180/U180))*U180</f>
        <v>30107.699360893013</v>
      </c>
      <c r="CI180" s="600">
        <f>((IniBaseCC!DC182+AZ180)-(BW180/V180))*V180</f>
        <v>33947.774456013787</v>
      </c>
      <c r="CJ180" s="601">
        <f>((IniBaseCC!DD182+BA180)-(BX180/W180))*W180</f>
        <v>34588.748882633452</v>
      </c>
      <c r="CK180" s="600">
        <f>((IniBaseCC!DE182+BB180)-(BY180/Y180))*Y180</f>
        <v>31531.497469288821</v>
      </c>
      <c r="CL180" s="600">
        <f>((IniBaseCC!DF182+BC180)-(BZ180/Z180))*Z180</f>
        <v>31903.315162837422</v>
      </c>
      <c r="CM180" s="600">
        <f>((IniBaseCC!DG182+BD180)-(CA180/AA180))*AA180</f>
        <v>32261.888263724326</v>
      </c>
      <c r="CN180" s="601">
        <f>((IniBaseCC!DH182+BE180)-(CB180/AB180))*AB180</f>
        <v>32607.912070700186</v>
      </c>
      <c r="CO180" s="600">
        <f>CC180*IniBaseCC!CJ182</f>
        <v>2801288.4149666661</v>
      </c>
      <c r="CP180" s="600">
        <f>IniBaseCC!CJ182*CD180</f>
        <v>3456977.3343418757</v>
      </c>
      <c r="CQ180" s="600">
        <f>IniBaseCC!CK182*CE180</f>
        <v>3591454.9332888215</v>
      </c>
      <c r="CR180" s="600">
        <f>IniBaseCC!CL182*CF180</f>
        <v>3816055.2407033402</v>
      </c>
      <c r="CS180" s="600">
        <f>IniBaseCC!CM182*CG180</f>
        <v>3443430.7541679712</v>
      </c>
      <c r="CT180" s="600">
        <f>IniBaseCC!CN182*CH180</f>
        <v>3643031.6226680544</v>
      </c>
      <c r="CU180" s="600">
        <f>IniBaseCC!CO182*CI180</f>
        <v>3937941.8368975995</v>
      </c>
      <c r="CV180" s="601">
        <f>IniBaseCC!CP182*CJ180</f>
        <v>4427359.8569770819</v>
      </c>
      <c r="CW180" s="600">
        <f>IniBaseCC!CQ182*CK180</f>
        <v>4572067.1330468794</v>
      </c>
      <c r="CX180" s="600">
        <f>IniBaseCC!CR182*CL180</f>
        <v>4711415.4814526672</v>
      </c>
      <c r="CY180" s="600">
        <f>IniBaseCC!CS182*CM180</f>
        <v>4850763.8298584549</v>
      </c>
      <c r="CZ180" s="600">
        <f>IniBaseCC!CT182*CN180</f>
        <v>4990112.1782642417</v>
      </c>
      <c r="DA180" s="603">
        <f t="shared" si="33"/>
        <v>23942.636025356122</v>
      </c>
      <c r="DB180" s="600">
        <f t="shared" si="34"/>
        <v>29546.814823434837</v>
      </c>
      <c r="DC180" s="600">
        <f>IF(IniBaseCC!EI182&gt;IniBaseCC!EJ182,MIN((AdjBaseCC!DB180-(AdjBaseCC!$DG$1*(IniBaseCC!EI182-IniBaseCC!EJ182))),AdjBaseCC!CE180),MAX((AdjBaseCC!DB180-(AdjBaseCC!$DG$1*(IniBaseCC!EI182-IniBaseCC!EJ182))),AdjBaseCC!CE180))</f>
        <v>28731.639466310571</v>
      </c>
      <c r="DD180" s="600">
        <f>IF(IniBaseCC!EJ182&gt;IniBaseCC!EK182,MIN((AdjBaseCC!DC180-(AdjBaseCC!$DG$1*(IniBaseCC!EJ182-IniBaseCC!EK182))),AdjBaseCC!CF180),MAX((AdjBaseCC!DC180-(AdjBaseCC!$DG$1*(IniBaseCC!EJ182-IniBaseCC!EK182))),AdjBaseCC!CF180))</f>
        <v>28478.024184353286</v>
      </c>
      <c r="DE180" s="600">
        <f>IF(IniBaseCC!EK182&gt;IniBaseCC!EL182,MIN((AdjBaseCC!DD180-(AdjBaseCC!$DG$1*(IniBaseCC!EK182-IniBaseCC!EL182))),AdjBaseCC!CG180),MAX((AdjBaseCC!DD180-(AdjBaseCC!$DG$1*(IniBaseCC!EK182-IniBaseCC!EL182))),AdjBaseCC!CG180))</f>
        <v>30472.838532459922</v>
      </c>
      <c r="DF180" s="600">
        <f>IF(IniBaseCC!EL182&gt;IniBaseCC!EM182,MIN((AdjBaseCC!DE180-(AdjBaseCC!$DG$1*(IniBaseCC!EL182-IniBaseCC!EM182))),AdjBaseCC!CH180),MAX((AdjBaseCC!DE180-(AdjBaseCC!$DG$1*(IniBaseCC!EL182-IniBaseCC!EM182))),AdjBaseCC!CH180))</f>
        <v>30107.699360893013</v>
      </c>
      <c r="DG180" s="600">
        <f>IF(IniBaseCC!EM182&gt;IniBaseCC!EN182,MIN((AdjBaseCC!DF180-(AdjBaseCC!$DG$1*(IniBaseCC!EM182-IniBaseCC!EN182))),AdjBaseCC!CI180),MAX((AdjBaseCC!DF180-(AdjBaseCC!$DG$1*(IniBaseCC!EM182-IniBaseCC!EN182))),AdjBaseCC!CI180))</f>
        <v>33947.774456013787</v>
      </c>
      <c r="DH180" s="600">
        <f>IF(IniBaseCC!EN182&gt;IniBaseCC!EO182,MIN((AdjBaseCC!DG180-(AdjBaseCC!$DG$1*(IniBaseCC!EN182-IniBaseCC!EO182))),AdjBaseCC!CJ180),MAX((AdjBaseCC!DG180-(AdjBaseCC!$DG$1*(IniBaseCC!EN182-IniBaseCC!EO182))),AdjBaseCC!CJ180))</f>
        <v>34588.748882633452</v>
      </c>
      <c r="DI180" s="603">
        <f>IF(IniBaseCC!EO182&gt;IniBaseCC!EP182,MIN((AdjBaseCC!DH180-(AdjBaseCC!$DG$1*(IniBaseCC!EO182-IniBaseCC!EP182))),AdjBaseCC!CK180),MAX((AdjBaseCC!DH180-(AdjBaseCC!$DG$1*(IniBaseCC!EO182-IniBaseCC!EP182))),AdjBaseCC!CK180))</f>
        <v>31531.497469288821</v>
      </c>
      <c r="DJ180" s="600">
        <f>IF(IniBaseCC!EP182&gt;IniBaseCC!EQ182,MIN((AdjBaseCC!DI180-(AdjBaseCC!$DG$1*(IniBaseCC!EP182-IniBaseCC!EQ182))),AdjBaseCC!CL180),MAX((AdjBaseCC!DI180-(AdjBaseCC!$DG$1*(IniBaseCC!EP182-IniBaseCC!EQ182))),AdjBaseCC!CL180))</f>
        <v>31903.315162837422</v>
      </c>
      <c r="DK180" s="600">
        <f>IF(IniBaseCC!EQ182&gt;IniBaseCC!ER182,MIN((AdjBaseCC!DJ180-(AdjBaseCC!$DG$1*(IniBaseCC!EQ182-IniBaseCC!ER182))),AdjBaseCC!CM180),MAX((AdjBaseCC!DJ180-(AdjBaseCC!$DG$1*(IniBaseCC!EQ182-IniBaseCC!ER182))),AdjBaseCC!CM180))</f>
        <v>32261.888263724326</v>
      </c>
      <c r="DL180" s="600">
        <f>IF(IniBaseCC!ER182&gt;IniBaseCC!ES182,MIN((AdjBaseCC!DK180-(AdjBaseCC!$DG$1*(IniBaseCC!ER182-IniBaseCC!ES182))),AdjBaseCC!CN180),MAX((AdjBaseCC!DK180-(AdjBaseCC!$DG$1*(IniBaseCC!ER182-IniBaseCC!ES182))),AdjBaseCC!CN180))</f>
        <v>32607.912070700186</v>
      </c>
      <c r="DM180" s="603">
        <f>DA180*IniBaseCC!CJ182</f>
        <v>2801288.4149666661</v>
      </c>
      <c r="DN180" s="600">
        <f>DB180*IniBaseCC!CJ182</f>
        <v>3456977.3343418757</v>
      </c>
      <c r="DO180" s="600">
        <f>DC180*IniBaseCC!CK182</f>
        <v>3591454.9332888215</v>
      </c>
      <c r="DP180" s="600">
        <f>DD180*IniBaseCC!CL182</f>
        <v>3816055.2407033402</v>
      </c>
      <c r="DQ180" s="600">
        <f>DE180*IniBaseCC!CM182</f>
        <v>3443430.7541679712</v>
      </c>
      <c r="DR180" s="600">
        <f>DF180*IniBaseCC!CN182</f>
        <v>3643031.6226680544</v>
      </c>
      <c r="DS180" s="600">
        <f>DG180*IniBaseCC!CO182</f>
        <v>3937941.8368975995</v>
      </c>
      <c r="DT180" s="600">
        <f>DH180*IniBaseCC!CP182</f>
        <v>4427359.8569770819</v>
      </c>
      <c r="DU180" s="603">
        <f>DI180*IniBaseCC!CQ182</f>
        <v>4572067.1330468794</v>
      </c>
      <c r="DV180" s="600">
        <f>DJ180*IniBaseCC!CR182</f>
        <v>4711415.4814526672</v>
      </c>
      <c r="DW180" s="600">
        <f>DK180*IniBaseCC!CS182</f>
        <v>4850763.8298584549</v>
      </c>
      <c r="DX180" s="601">
        <f>DL180*IniBaseCC!CT182</f>
        <v>4990112.1782642417</v>
      </c>
      <c r="DZ180" s="112" t="s">
        <v>175</v>
      </c>
      <c r="EA180" s="89">
        <f t="shared" si="37"/>
        <v>0.95328851173736329</v>
      </c>
      <c r="EB180" s="7">
        <f>IFERROR(AdjBaseCC!CO180/IniBaseCC!AA182,"")</f>
        <v>0.78911688994506779</v>
      </c>
      <c r="EC180" s="7">
        <f>IFERROR(AdjBaseCC!CP180/IniBaseCC!AB182,"")</f>
        <v>0.93611047051757357</v>
      </c>
      <c r="ED180" s="7">
        <f>IFERROR(AdjBaseCC!CQ180/IniBaseCC!AC182,"")</f>
        <v>0.91537742066748107</v>
      </c>
      <c r="EE180" s="7">
        <f>IFERROR(AdjBaseCC!CR180/IniBaseCC!AD182,"")</f>
        <v>1.0820881391992494</v>
      </c>
      <c r="EF180" s="7">
        <f>IFERROR(AdjBaseCC!CS180/IniBaseCC!AE182,"")</f>
        <v>0.92390223642444691</v>
      </c>
      <c r="EG180" s="7">
        <f>IFERROR(AdjBaseCC!CT180/IniBaseCC!AF182,"")</f>
        <v>0.90896429187806527</v>
      </c>
      <c r="EH180" s="10">
        <f t="shared" si="38"/>
        <v>0.94400136632774312</v>
      </c>
      <c r="EI180" s="7">
        <f>IFERROR(CU180/IniBaseCC!AG182,"")</f>
        <v>0.87589291281347037</v>
      </c>
      <c r="EJ180" s="7">
        <f>IFERROR(CW180/IniBaseCC!AI182,"")</f>
        <v>0.95782692646388179</v>
      </c>
      <c r="EK180" s="7">
        <f>IFERROR(CX180/IniBaseCC!AJ182,"")</f>
        <v>0.96003822401232397</v>
      </c>
      <c r="EL180" s="7">
        <f>IFERROR(CY180/IniBaseCC!AK182,"")</f>
        <v>0.96213184082968384</v>
      </c>
      <c r="EM180" s="19">
        <f>IFERROR(CZ180/IniBaseCC!AL182,"")</f>
        <v>0.96411692751935585</v>
      </c>
    </row>
    <row r="181" spans="1:160" x14ac:dyDescent="0.25">
      <c r="A181" s="107">
        <v>208</v>
      </c>
      <c r="B181" s="112" t="s">
        <v>176</v>
      </c>
      <c r="C181" s="149"/>
      <c r="D181" s="150"/>
      <c r="E181" s="150"/>
      <c r="F181" s="150"/>
      <c r="G181" s="150"/>
      <c r="H181" s="150"/>
      <c r="I181" s="150"/>
      <c r="J181" s="150"/>
      <c r="K181" s="151"/>
      <c r="L181" s="150"/>
      <c r="M181" s="150"/>
      <c r="N181" s="151"/>
      <c r="O181" s="158"/>
      <c r="P181" s="564">
        <v>1</v>
      </c>
      <c r="Q181" s="69">
        <v>1</v>
      </c>
      <c r="R181" s="69">
        <v>1</v>
      </c>
      <c r="S181" s="69">
        <v>1</v>
      </c>
      <c r="T181" s="69">
        <v>1</v>
      </c>
      <c r="U181" s="69">
        <v>1</v>
      </c>
      <c r="V181" s="69">
        <v>1</v>
      </c>
      <c r="W181" s="69">
        <v>1</v>
      </c>
      <c r="X181" s="69">
        <v>1</v>
      </c>
      <c r="Y181" s="350">
        <v>1</v>
      </c>
      <c r="Z181" s="2">
        <v>1</v>
      </c>
      <c r="AA181" s="2">
        <v>1</v>
      </c>
      <c r="AB181" s="3">
        <v>1</v>
      </c>
      <c r="AS181" s="112" t="s">
        <v>176</v>
      </c>
      <c r="AT181" s="600">
        <v>0</v>
      </c>
      <c r="AU181" s="600">
        <f>MAX(-(AdjBaseCC!$BU$1),(IniBaseCC!DW183-AF$9+IniBaseCC!DK183-AdjBaseCC!AF$7))</f>
        <v>-4000</v>
      </c>
      <c r="AV181" s="600">
        <f>MAX(-(AdjBaseCC!$BU$1),(IniBaseCC!DX183-AG$9+IniBaseCC!DL183-AdjBaseCC!AG$7))</f>
        <v>-4000</v>
      </c>
      <c r="AW181" s="600">
        <f>MAX(-(AdjBaseCC!$BU$1),(IniBaseCC!DY183-AH$9+IniBaseCC!DM183-AdjBaseCC!AH$7))</f>
        <v>-4000</v>
      </c>
      <c r="AX181" s="600">
        <f>MAX(-(AdjBaseCC!$BU$1),(IniBaseCC!DZ183-AI$9+IniBaseCC!DN183-AdjBaseCC!AI$7))</f>
        <v>-3712.0753862556203</v>
      </c>
      <c r="AY181" s="600">
        <f>MAX(-(AdjBaseCC!$BU$1),(IniBaseCC!EA183-AJ$9+IniBaseCC!DO183-AdjBaseCC!AJ$7))</f>
        <v>-4000</v>
      </c>
      <c r="AZ181" s="600">
        <f>MAX(-(AdjBaseCC!$BU$1),(IniBaseCC!EB183-AK$9+IniBaseCC!DP183-AdjBaseCC!AK$7))</f>
        <v>-4000</v>
      </c>
      <c r="BA181" s="601">
        <f>MAX(-(AdjBaseCC!$BU$1),(IniBaseCC!EC183-AL$9+IniBaseCC!DQ183-AdjBaseCC!AL$7))</f>
        <v>-2465.4052213806035</v>
      </c>
      <c r="BB181" s="600">
        <f>MAX(-(AdjBaseCC!$BU$1),(IniBaseCC!ED183-AM$9+IniBaseCC!DR183-AdjBaseCC!AM$7))</f>
        <v>1548.0890162855026</v>
      </c>
      <c r="BC181" s="600">
        <f>MAX(-(AdjBaseCC!$BU$1),(IniBaseCC!EE183-AN$9+IniBaseCC!DS183-AdjBaseCC!AN$7))</f>
        <v>1562.2232862439996</v>
      </c>
      <c r="BD181" s="600">
        <f>MAX(-(AdjBaseCC!$BU$1),(IniBaseCC!EF183-AO$9+IniBaseCC!DT183-AdjBaseCC!AO$7))</f>
        <v>1575.8540765364942</v>
      </c>
      <c r="BE181" s="601">
        <f>MAX(-(AdjBaseCC!$BU$1),(IniBaseCC!EG183-AP$9+IniBaseCC!DU183-AdjBaseCC!AP$7))</f>
        <v>1589.0078182350035</v>
      </c>
      <c r="BF181" s="600">
        <f>MAX((AdjBaseCC!AF$7+AdjBaseCC!AF$9)*IniBaseCC!CJ183-IniBaseCC!AA183,0)</f>
        <v>1240484.0538617726</v>
      </c>
      <c r="BG181" s="600">
        <f>MAX((AdjBaseCC!AG$7+AdjBaseCC!AG$9)*IniBaseCC!CK183-IniBaseCC!AB183,0)</f>
        <v>1115383.7426475324</v>
      </c>
      <c r="BH181" s="600">
        <f>MAX((AdjBaseCC!AH$7+AdjBaseCC!AH$9)*IniBaseCC!CL183-IniBaseCC!AC183,0)</f>
        <v>1359784.5603962298</v>
      </c>
      <c r="BI181" s="600">
        <f>MAX((AdjBaseCC!AI$7+AdjBaseCC!AI$9)*IniBaseCC!CM183-IniBaseCC!AD183,0)</f>
        <v>842641.1126800254</v>
      </c>
      <c r="BJ181" s="600">
        <f>MAX((AdjBaseCC!AJ$7+AdjBaseCC!AJ$9)*IniBaseCC!CN183-IniBaseCC!AE183,0)</f>
        <v>1009820.3691026829</v>
      </c>
      <c r="BK181" s="600">
        <f>MAX((AdjBaseCC!AK$7+AdjBaseCC!AK$9)*IniBaseCC!CO183-IniBaseCC!AF183,0)</f>
        <v>1476456.0620271638</v>
      </c>
      <c r="BL181" s="600">
        <f>MAX((AdjBaseCC!AL$7+AdjBaseCC!AL$9)*IniBaseCC!CP183-IniBaseCC!AG183,0)</f>
        <v>461030.7763981726</v>
      </c>
      <c r="BM181" s="600">
        <f>MAX((AdjBaseCC!AM$7+AdjBaseCC!AM$9)*IniBaseCC!CQ183-IniBaseCC!AH183,0)</f>
        <v>0</v>
      </c>
      <c r="BN181" s="603">
        <f>MAX((AdjBaseCC!AN$7+AdjBaseCC!AN$9)*IniBaseCC!CR183-IniBaseCC!AI183,0)</f>
        <v>0</v>
      </c>
      <c r="BO181" s="600">
        <f>MAX((AdjBaseCC!AO$7+AdjBaseCC!AO$9)*IniBaseCC!CS183-IniBaseCC!AJ183,0)</f>
        <v>0</v>
      </c>
      <c r="BP181" s="600">
        <f>MAX((AdjBaseCC!AP$7+AdjBaseCC!AP$9)*IniBaseCC!CT183-IniBaseCC!AK183,0)</f>
        <v>0</v>
      </c>
      <c r="BQ181" s="600">
        <f>MAX((AdjBaseCC!AQ$7+AdjBaseCC!AQ$9)*IniBaseCC!CU183-IniBaseCC!AL183,0)</f>
        <v>0</v>
      </c>
      <c r="BR181" s="603">
        <f>IFERROR(BF181/SUM(BF$5:BF$182)*BR$4/IniBaseCC!CK183,0)</f>
        <v>5485.8099608901402</v>
      </c>
      <c r="BS181" s="600">
        <f>IFERROR(BG181/SUM(BG$5:BG$182)*BS$4/IniBaseCC!CL183,0)</f>
        <v>1958.8101399527388</v>
      </c>
      <c r="BT181" s="600">
        <f>IFERROR(BH181/SUM(BH$5:BH$182)*BT$4/IniBaseCC!CM183,0)</f>
        <v>5387.2911565010681</v>
      </c>
      <c r="BU181" s="600">
        <f>IFERROR(BI181/SUM(BI$5:BI$182)*BU$4/IniBaseCC!CN183,0)</f>
        <v>1042.9600588131004</v>
      </c>
      <c r="BV181" s="600">
        <f>IFERROR(BJ181/SUM(BJ$5:BJ$182)*BV$4/IniBaseCC!CO183,0)</f>
        <v>985.43354271618682</v>
      </c>
      <c r="BW181" s="600">
        <f>IFERROR(BK181/SUM(BK$5:BK$182)*BW$4/IniBaseCC!CP183,0)</f>
        <v>2107.08776789384</v>
      </c>
      <c r="BX181" s="600">
        <f>IFERROR(BL181/SUM(BL$5:BL$182)*BX$4/IniBaseCC!CQ183,0)</f>
        <v>120.87729291481696</v>
      </c>
      <c r="BY181" s="603">
        <f>IFERROR(BM181/SUM(BM$5:BM$182)*BY$4/IniBaseCC!CR183,0)</f>
        <v>0</v>
      </c>
      <c r="BZ181" s="600">
        <f>IFERROR(BN181/SUM(BN$5:BN$182)*BZ$4/IniBaseCC!CS183,0)</f>
        <v>0</v>
      </c>
      <c r="CA181" s="600">
        <f>IFERROR(BO181/SUM(BO$5:BO$182)*CA$4/IniBaseCC!CT183,0)</f>
        <v>0</v>
      </c>
      <c r="CB181" s="600">
        <f>IFERROR(BP181/SUM(BP$5:BP$182)*CB$4/IniBaseCC!CU183,0)</f>
        <v>0</v>
      </c>
      <c r="CC181" s="603">
        <f>(IniBaseCC!CW183+AT181)*P181</f>
        <v>23942.636025356122</v>
      </c>
      <c r="CD181" s="600">
        <f>((IniBaseCC!CX183+AU181)-(BR181/Q181))*Q181</f>
        <v>14456.826064465982</v>
      </c>
      <c r="CE181" s="600">
        <f>((IniBaseCC!CY183+AV181)-(BS181/R181))*R181</f>
        <v>19073.971337298048</v>
      </c>
      <c r="CF181" s="600">
        <f>((IniBaseCC!CZ183+AW181)-(BT181/S181))*S181</f>
        <v>15758.994130733656</v>
      </c>
      <c r="CG181" s="600">
        <f>((IniBaseCC!DA183+AX181)-(BU181/T181))*T181</f>
        <v>20477.387069802917</v>
      </c>
      <c r="CH181" s="600">
        <f>((IniBaseCC!DB183+AY181)-(BV181/U181))*U181</f>
        <v>21062.688570296457</v>
      </c>
      <c r="CI181" s="600">
        <f>((IniBaseCC!DC183+AZ181)-(BW181/V181))*V181</f>
        <v>20372.269860032531</v>
      </c>
      <c r="CJ181" s="601">
        <f>((IniBaseCC!DD183+BA181)-(BX181/W181))*W181</f>
        <v>24345.25799513307</v>
      </c>
      <c r="CK181" s="600">
        <f>((IniBaseCC!DE183+BB181)-(BY181/Y181))*Y181</f>
        <v>28699.079560501283</v>
      </c>
      <c r="CL181" s="600">
        <f>((IniBaseCC!DF183+BC181)-(BZ181/Z181))*Z181</f>
        <v>29086.557242734983</v>
      </c>
      <c r="CM181" s="600">
        <f>((IniBaseCC!DG183+BD181)-(CA181/AA181))*AA181</f>
        <v>29460.232504708096</v>
      </c>
      <c r="CN181" s="601">
        <f>((IniBaseCC!DH183+BE181)-(CB181/AB181))*AB181</f>
        <v>29820.829929335956</v>
      </c>
      <c r="CO181" s="600">
        <f>CC181*IniBaseCC!CJ183</f>
        <v>5434978.3777558394</v>
      </c>
      <c r="CP181" s="600">
        <f>IniBaseCC!CJ183*CD181</f>
        <v>3281699.5166337779</v>
      </c>
      <c r="CQ181" s="600">
        <f>IniBaseCC!CK183*CE181</f>
        <v>4615901.0636261273</v>
      </c>
      <c r="CR181" s="600">
        <f>IniBaseCC!CL183*CF181</f>
        <v>3750640.6031146101</v>
      </c>
      <c r="CS181" s="600">
        <f>IniBaseCC!CM183*CG181</f>
        <v>4648366.8648452619</v>
      </c>
      <c r="CT181" s="600">
        <f>IniBaseCC!CN183*CH181</f>
        <v>4633791.4854652202</v>
      </c>
      <c r="CU181" s="600">
        <f>IniBaseCC!CO183*CI181</f>
        <v>4502271.6390671898</v>
      </c>
      <c r="CV181" s="601">
        <f>IniBaseCC!CP183*CJ181</f>
        <v>4552563.2450898839</v>
      </c>
      <c r="CW181" s="600">
        <f>IniBaseCC!CQ183*CK181</f>
        <v>5338028.7982532382</v>
      </c>
      <c r="CX181" s="600">
        <f>IniBaseCC!CR183*CL181</f>
        <v>5510015.9067739071</v>
      </c>
      <c r="CY181" s="600">
        <f>IniBaseCC!CS183*CM181</f>
        <v>5682003.015294577</v>
      </c>
      <c r="CZ181" s="600">
        <f>IniBaseCC!CT183*CN181</f>
        <v>5853990.1238152478</v>
      </c>
      <c r="DA181" s="603">
        <f t="shared" si="33"/>
        <v>23942.636025356122</v>
      </c>
      <c r="DB181" s="600">
        <f t="shared" si="34"/>
        <v>14456.826064465982</v>
      </c>
      <c r="DC181" s="600">
        <f>IF(IniBaseCC!EI183&gt;IniBaseCC!EJ183,MIN((AdjBaseCC!DB181-(AdjBaseCC!$DG$1*(IniBaseCC!EI183-IniBaseCC!EJ183))),AdjBaseCC!CE181),MAX((AdjBaseCC!DB181-(AdjBaseCC!$DG$1*(IniBaseCC!EI183-IniBaseCC!EJ183))),AdjBaseCC!CE181))</f>
        <v>19073.971337298048</v>
      </c>
      <c r="DD181" s="600">
        <f>IF(IniBaseCC!EJ183&gt;IniBaseCC!EK183,MIN((AdjBaseCC!DC181-(AdjBaseCC!$DG$1*(IniBaseCC!EJ183-IniBaseCC!EK183))),AdjBaseCC!CF181),MAX((AdjBaseCC!DC181-(AdjBaseCC!$DG$1*(IniBaseCC!EJ183-IniBaseCC!EK183))),AdjBaseCC!CF181))</f>
        <v>15758.994130733656</v>
      </c>
      <c r="DE181" s="600">
        <f>IF(IniBaseCC!EK183&gt;IniBaseCC!EL183,MIN((AdjBaseCC!DD181-(AdjBaseCC!$DG$1*(IniBaseCC!EK183-IniBaseCC!EL183))),AdjBaseCC!CG181),MAX((AdjBaseCC!DD181-(AdjBaseCC!$DG$1*(IniBaseCC!EK183-IniBaseCC!EL183))),AdjBaseCC!CG181))</f>
        <v>20477.387069802917</v>
      </c>
      <c r="DF181" s="600">
        <f>IF(IniBaseCC!EL183&gt;IniBaseCC!EM183,MIN((AdjBaseCC!DE181-(AdjBaseCC!$DG$1*(IniBaseCC!EL183-IniBaseCC!EM183))),AdjBaseCC!CH181),MAX((AdjBaseCC!DE181-(AdjBaseCC!$DG$1*(IniBaseCC!EL183-IniBaseCC!EM183))),AdjBaseCC!CH181))</f>
        <v>20469.613115557822</v>
      </c>
      <c r="DG181" s="600">
        <f>IF(IniBaseCC!EM183&gt;IniBaseCC!EN183,MIN((AdjBaseCC!DF181-(AdjBaseCC!$DG$1*(IniBaseCC!EM183-IniBaseCC!EN183))),AdjBaseCC!CI181),MAX((AdjBaseCC!DF181-(AdjBaseCC!$DG$1*(IniBaseCC!EM183-IniBaseCC!EN183))),AdjBaseCC!CI181))</f>
        <v>20338.301892295789</v>
      </c>
      <c r="DH181" s="600">
        <f>IF(IniBaseCC!EN183&gt;IniBaseCC!EO183,MIN((AdjBaseCC!DG181-(AdjBaseCC!$DG$1*(IniBaseCC!EN183-IniBaseCC!EO183))),AdjBaseCC!CJ181),MAX((AdjBaseCC!DG181-(AdjBaseCC!$DG$1*(IniBaseCC!EN183-IniBaseCC!EO183))),AdjBaseCC!CJ181))</f>
        <v>24345.25799513307</v>
      </c>
      <c r="DI181" s="603">
        <f>IF(IniBaseCC!EO183&gt;IniBaseCC!EP183,MIN((AdjBaseCC!DH181-(AdjBaseCC!$DG$1*(IniBaseCC!EO183-IniBaseCC!EP183))),AdjBaseCC!CK181),MAX((AdjBaseCC!DH181-(AdjBaseCC!$DG$1*(IniBaseCC!EO183-IniBaseCC!EP183))),AdjBaseCC!CK181))</f>
        <v>28699.079560501283</v>
      </c>
      <c r="DJ181" s="600">
        <f>IF(IniBaseCC!EP183&gt;IniBaseCC!EQ183,MIN((AdjBaseCC!DI181-(AdjBaseCC!$DG$1*(IniBaseCC!EP183-IniBaseCC!EQ183))),AdjBaseCC!CL181),MAX((AdjBaseCC!DI181-(AdjBaseCC!$DG$1*(IniBaseCC!EP183-IniBaseCC!EQ183))),AdjBaseCC!CL181))</f>
        <v>29086.557242734983</v>
      </c>
      <c r="DK181" s="600">
        <f>IF(IniBaseCC!EQ183&gt;IniBaseCC!ER183,MIN((AdjBaseCC!DJ181-(AdjBaseCC!$DG$1*(IniBaseCC!EQ183-IniBaseCC!ER183))),AdjBaseCC!CM181),MAX((AdjBaseCC!DJ181-(AdjBaseCC!$DG$1*(IniBaseCC!EQ183-IniBaseCC!ER183))),AdjBaseCC!CM181))</f>
        <v>29460.232504708096</v>
      </c>
      <c r="DL181" s="600">
        <f>IF(IniBaseCC!ER183&gt;IniBaseCC!ES183,MIN((AdjBaseCC!DK181-(AdjBaseCC!$DG$1*(IniBaseCC!ER183-IniBaseCC!ES183))),AdjBaseCC!CN181),MAX((AdjBaseCC!DK181-(AdjBaseCC!$DG$1*(IniBaseCC!ER183-IniBaseCC!ES183))),AdjBaseCC!CN181))</f>
        <v>29820.829929335956</v>
      </c>
      <c r="DM181" s="603">
        <f>DA181*IniBaseCC!CJ183</f>
        <v>5434978.3777558394</v>
      </c>
      <c r="DN181" s="600">
        <f>DB181*IniBaseCC!CJ183</f>
        <v>3281699.5166337779</v>
      </c>
      <c r="DO181" s="600">
        <f>DC181*IniBaseCC!CK183</f>
        <v>4615901.0636261273</v>
      </c>
      <c r="DP181" s="600">
        <f>DD181*IniBaseCC!CL183</f>
        <v>3750640.6031146101</v>
      </c>
      <c r="DQ181" s="600">
        <f>DE181*IniBaseCC!CM183</f>
        <v>4648366.8648452619</v>
      </c>
      <c r="DR181" s="600">
        <f>DF181*IniBaseCC!CN183</f>
        <v>4503314.8854227206</v>
      </c>
      <c r="DS181" s="600">
        <f>DG181*IniBaseCC!CO183</f>
        <v>4494764.718197369</v>
      </c>
      <c r="DT181" s="600">
        <f>DH181*IniBaseCC!CP183</f>
        <v>4552563.2450898839</v>
      </c>
      <c r="DU181" s="603">
        <f>DI181*IniBaseCC!CQ183</f>
        <v>5338028.7982532382</v>
      </c>
      <c r="DV181" s="600">
        <f>DJ181*IniBaseCC!CR183</f>
        <v>5510015.9067739071</v>
      </c>
      <c r="DW181" s="600">
        <f>DK181*IniBaseCC!CS183</f>
        <v>5682003.015294577</v>
      </c>
      <c r="DX181" s="601">
        <f>DL181*IniBaseCC!CT183</f>
        <v>5853990.1238152478</v>
      </c>
      <c r="DZ181" s="112" t="s">
        <v>176</v>
      </c>
      <c r="EA181" s="89">
        <f t="shared" si="37"/>
        <v>0.86419985246025954</v>
      </c>
      <c r="EB181" s="7">
        <f>IFERROR(AdjBaseCC!CO181/IniBaseCC!AA183,"")</f>
        <v>1.2423415403075349</v>
      </c>
      <c r="EC181" s="7">
        <f>IFERROR(AdjBaseCC!CP181/IniBaseCC!AB183,"")</f>
        <v>0.63858991352634276</v>
      </c>
      <c r="ED181" s="7">
        <f>IFERROR(AdjBaseCC!CQ181/IniBaseCC!AC183,"")</f>
        <v>0.95848883264441387</v>
      </c>
      <c r="EE181" s="7">
        <f>IFERROR(AdjBaseCC!CR181/IniBaseCC!AD183,"")</f>
        <v>0.74238871823531882</v>
      </c>
      <c r="EF181" s="7">
        <f>IFERROR(AdjBaseCC!CS181/IniBaseCC!AE183,"")</f>
        <v>0.95379895448355023</v>
      </c>
      <c r="EG181" s="7">
        <f>IFERROR(AdjBaseCC!CT181/IniBaseCC!AF183,"")</f>
        <v>1.0277328434116721</v>
      </c>
      <c r="EH181" s="10">
        <f t="shared" si="38"/>
        <v>0.95943896533690476</v>
      </c>
      <c r="EI181" s="7">
        <f>IFERROR(CU181/IniBaseCC!AG183,"")</f>
        <v>0.96298581148202311</v>
      </c>
      <c r="EJ181" s="7">
        <f>IFERROR(CW181/IniBaseCC!AI183,"")</f>
        <v>0.95501091776571811</v>
      </c>
      <c r="EK181" s="7">
        <f>IFERROR(CX181/IniBaseCC!AJ183,"")</f>
        <v>0.95746118333392716</v>
      </c>
      <c r="EL181" s="7">
        <f>IFERROR(CY181/IniBaseCC!AK183,"")</f>
        <v>0.95977459821501354</v>
      </c>
      <c r="EM181" s="19">
        <f>IFERROR(CZ181/IniBaseCC!AL183,"")</f>
        <v>0.96196231588784153</v>
      </c>
    </row>
    <row r="182" spans="1:160" ht="15.75" thickBot="1" x14ac:dyDescent="0.3">
      <c r="A182" s="107">
        <v>209</v>
      </c>
      <c r="B182" s="115" t="s">
        <v>177</v>
      </c>
      <c r="C182" s="165"/>
      <c r="D182" s="166"/>
      <c r="E182" s="166"/>
      <c r="F182" s="166"/>
      <c r="G182" s="166"/>
      <c r="H182" s="166"/>
      <c r="I182" s="166"/>
      <c r="J182" s="166"/>
      <c r="K182" s="167"/>
      <c r="L182" s="166"/>
      <c r="M182" s="166"/>
      <c r="N182" s="166"/>
      <c r="O182" s="310"/>
      <c r="P182" s="71">
        <v>1</v>
      </c>
      <c r="Q182" s="71">
        <v>1</v>
      </c>
      <c r="R182" s="71">
        <v>1</v>
      </c>
      <c r="S182" s="71">
        <v>1</v>
      </c>
      <c r="T182" s="71">
        <v>1</v>
      </c>
      <c r="U182" s="71">
        <v>1</v>
      </c>
      <c r="V182" s="71">
        <v>1</v>
      </c>
      <c r="W182" s="71">
        <v>1</v>
      </c>
      <c r="X182" s="367">
        <v>1</v>
      </c>
      <c r="Y182" s="351">
        <v>1</v>
      </c>
      <c r="Z182" s="4">
        <v>1</v>
      </c>
      <c r="AA182" s="4">
        <v>1</v>
      </c>
      <c r="AB182" s="5">
        <v>1</v>
      </c>
      <c r="AS182" s="115" t="s">
        <v>177</v>
      </c>
      <c r="AT182" s="612">
        <v>0</v>
      </c>
      <c r="AU182" s="610">
        <f>MAX(-(AdjBaseCC!$BU$1),(IniBaseCC!DW184-AF$9+IniBaseCC!DK184-AdjBaseCC!AF$7))</f>
        <v>5083.5812975400386</v>
      </c>
      <c r="AV182" s="610">
        <f>MAX(-(AdjBaseCC!$BU$1),(IniBaseCC!DX184-AG$9+IniBaseCC!DL184-AdjBaseCC!AG$7))</f>
        <v>1348.1393640597853</v>
      </c>
      <c r="AW182" s="610">
        <f>MAX(-(AdjBaseCC!$BU$1),(IniBaseCC!DY184-AH$9+IniBaseCC!DM184-AdjBaseCC!AH$7))</f>
        <v>633.28749413348578</v>
      </c>
      <c r="AX182" s="610">
        <f>MAX(-(AdjBaseCC!$BU$1),(IniBaseCC!DZ184-AI$9+IniBaseCC!DN184-AdjBaseCC!AI$7))</f>
        <v>2870.4039303877676</v>
      </c>
      <c r="AY182" s="610">
        <f>MAX(-(AdjBaseCC!$BU$1),(IniBaseCC!EA184-AJ$9+IniBaseCC!DO184-AdjBaseCC!AJ$7))</f>
        <v>3115.5828677150771</v>
      </c>
      <c r="AZ182" s="610">
        <f>MAX(-(AdjBaseCC!$BU$1),(IniBaseCC!EB184-AK$9+IniBaseCC!DP184-AdjBaseCC!AK$7))</f>
        <v>4913.4250213048563</v>
      </c>
      <c r="BA182" s="611">
        <f>MAX(-(AdjBaseCC!$BU$1),(IniBaseCC!EC184-AL$9+IniBaseCC!DQ184-AdjBaseCC!AL$7))</f>
        <v>7925.4132623178602</v>
      </c>
      <c r="BB182" s="610">
        <f>MAX(-(AdjBaseCC!$BU$1),(IniBaseCC!ED184-AM$9+IniBaseCC!DR184-AdjBaseCC!AM$7))</f>
        <v>22761.640400813048</v>
      </c>
      <c r="BC182" s="610">
        <f>MAX(-(AdjBaseCC!$BU$1),(IniBaseCC!EE184-AN$9+IniBaseCC!DS184-AdjBaseCC!AN$7))</f>
        <v>22987.035668759963</v>
      </c>
      <c r="BD182" s="610">
        <f>MAX(-(AdjBaseCC!$BU$1),(IniBaseCC!EF184-AO$9+IniBaseCC!DT184-AdjBaseCC!AO$7))</f>
        <v>23204.402086645096</v>
      </c>
      <c r="BE182" s="611">
        <f>MAX(-(AdjBaseCC!$BU$1),(IniBaseCC!EG184-AP$9+IniBaseCC!DU184-AdjBaseCC!AP$7))</f>
        <v>23414.161143415622</v>
      </c>
      <c r="BF182" s="610">
        <f>MAX((AdjBaseCC!AF$7+AdjBaseCC!AF$9)*IniBaseCC!CJ184-IniBaseCC!AA184,0)</f>
        <v>0</v>
      </c>
      <c r="BG182" s="610">
        <f>MAX((AdjBaseCC!AG$7+AdjBaseCC!AG$9)*IniBaseCC!CK184-IniBaseCC!AB184,0)</f>
        <v>0</v>
      </c>
      <c r="BH182" s="610">
        <f>MAX((AdjBaseCC!AH$7+AdjBaseCC!AH$9)*IniBaseCC!CL184-IniBaseCC!AC184,0)</f>
        <v>0</v>
      </c>
      <c r="BI182" s="610">
        <f>MAX((AdjBaseCC!AI$7+AdjBaseCC!AI$9)*IniBaseCC!CM184-IniBaseCC!AD184,0)</f>
        <v>0</v>
      </c>
      <c r="BJ182" s="610">
        <f>MAX((AdjBaseCC!AJ$7+AdjBaseCC!AJ$9)*IniBaseCC!CN184-IniBaseCC!AE184,0)</f>
        <v>0</v>
      </c>
      <c r="BK182" s="610">
        <f>MAX((AdjBaseCC!AK$7+AdjBaseCC!AK$9)*IniBaseCC!CO184-IniBaseCC!AF184,0)</f>
        <v>0</v>
      </c>
      <c r="BL182" s="610">
        <f>MAX((AdjBaseCC!AL$7+AdjBaseCC!AL$9)*IniBaseCC!CP184-IniBaseCC!AG184,0)</f>
        <v>0</v>
      </c>
      <c r="BM182" s="610">
        <f>MAX((AdjBaseCC!AM$7+AdjBaseCC!AM$9)*IniBaseCC!CQ184-IniBaseCC!AH184,0)</f>
        <v>0</v>
      </c>
      <c r="BN182" s="612">
        <f>MAX((AdjBaseCC!AN$7+AdjBaseCC!AN$9)*IniBaseCC!CR184-IniBaseCC!AI184,0)</f>
        <v>0</v>
      </c>
      <c r="BO182" s="610">
        <f>MAX((AdjBaseCC!AO$7+AdjBaseCC!AO$9)*IniBaseCC!CS184-IniBaseCC!AJ184,0)</f>
        <v>0</v>
      </c>
      <c r="BP182" s="610">
        <f>MAX((AdjBaseCC!AP$7+AdjBaseCC!AP$9)*IniBaseCC!CT184-IniBaseCC!AK184,0)</f>
        <v>0</v>
      </c>
      <c r="BQ182" s="610">
        <f>MAX((AdjBaseCC!AQ$7+AdjBaseCC!AQ$9)*IniBaseCC!CU184-IniBaseCC!AL184,0)</f>
        <v>0</v>
      </c>
      <c r="BR182" s="612">
        <f>IFERROR(BF182/SUM(BF$5:BF$182)*BR$4/IniBaseCC!CK184,0)</f>
        <v>0</v>
      </c>
      <c r="BS182" s="610">
        <f>IFERROR(BG182/SUM(BG$5:BG$182)*BS$4/IniBaseCC!CL184,0)</f>
        <v>0</v>
      </c>
      <c r="BT182" s="610">
        <f>IFERROR(BH182/SUM(BH$5:BH$182)*BT$4/IniBaseCC!CM184,0)</f>
        <v>0</v>
      </c>
      <c r="BU182" s="610">
        <f>IFERROR(BI182/SUM(BI$5:BI$182)*BU$4/IniBaseCC!CN184,0)</f>
        <v>0</v>
      </c>
      <c r="BV182" s="610">
        <f>IFERROR(BJ182/SUM(BJ$5:BJ$182)*BV$4/IniBaseCC!CO184,0)</f>
        <v>0</v>
      </c>
      <c r="BW182" s="610">
        <f>IFERROR(BK182/SUM(BK$5:BK$182)*BW$4/IniBaseCC!CP184,0)</f>
        <v>0</v>
      </c>
      <c r="BX182" s="610">
        <f>IFERROR(BL182/SUM(BL$5:BL$182)*BX$4/IniBaseCC!CQ184,0)</f>
        <v>0</v>
      </c>
      <c r="BY182" s="612">
        <f>IFERROR(BM182/SUM(BM$5:BM$182)*BY$4/IniBaseCC!CR184,0)</f>
        <v>0</v>
      </c>
      <c r="BZ182" s="610">
        <f>IFERROR(BN182/SUM(BN$5:BN$182)*BZ$4/IniBaseCC!CS184,0)</f>
        <v>0</v>
      </c>
      <c r="CA182" s="610">
        <f>IFERROR(BO182/SUM(BO$5:BO$182)*CA$4/IniBaseCC!CT184,0)</f>
        <v>0</v>
      </c>
      <c r="CB182" s="611">
        <f>IFERROR(BP182/SUM(BP$5:BP$182)*CB$4/IniBaseCC!CU184,0)</f>
        <v>0</v>
      </c>
      <c r="CC182" s="612">
        <f>(IniBaseCC!CW184+AT182)*P182</f>
        <v>23942.636025356122</v>
      </c>
      <c r="CD182" s="610">
        <f>((IniBaseCC!CX184+AU182)-(BR182/Q182))*Q182</f>
        <v>29026.217322896162</v>
      </c>
      <c r="CE182" s="610">
        <f>((IniBaseCC!CY184+AV182)-(BS182/R182))*R182</f>
        <v>26380.920841310573</v>
      </c>
      <c r="CF182" s="610">
        <f>((IniBaseCC!CZ184+AW182)-(BT182/S182))*S182</f>
        <v>25779.57278136821</v>
      </c>
      <c r="CG182" s="610">
        <f>((IniBaseCC!DA184+AX182)-(BU182/T182))*T182</f>
        <v>28102.826445259405</v>
      </c>
      <c r="CH182" s="610">
        <f>((IniBaseCC!DB184+AY182)-(BV182/U182))*U182</f>
        <v>29163.704980727722</v>
      </c>
      <c r="CI182" s="610">
        <f>((IniBaseCC!DC184+AZ182)-(BW182/V182))*V182</f>
        <v>31392.782649231231</v>
      </c>
      <c r="CJ182" s="611">
        <f>((IniBaseCC!DD184+BA182)-(BX182/W182))*W182</f>
        <v>34856.953771746354</v>
      </c>
      <c r="CK182" s="610">
        <f>((IniBaseCC!DE184+BB182)-(BY182/Y182))*Y182</f>
        <v>49912.630945028824</v>
      </c>
      <c r="CL182" s="610">
        <f>((IniBaseCC!DF184+BC182)-(BZ182/Z182))*Z182</f>
        <v>50511.369625250947</v>
      </c>
      <c r="CM182" s="610">
        <f>((IniBaseCC!DG184+BD182)-(CA182/AA182))*AA182</f>
        <v>51088.780514816695</v>
      </c>
      <c r="CN182" s="611">
        <f>((IniBaseCC!DH184+BE182)-(CB182/AB182))*AB182</f>
        <v>51645.98325451657</v>
      </c>
      <c r="CO182" s="610">
        <f>CC182*IniBaseCC!CJ184</f>
        <v>2849173.6870173784</v>
      </c>
      <c r="CP182" s="610">
        <f>IniBaseCC!CJ184*CD182</f>
        <v>3454119.8614246431</v>
      </c>
      <c r="CQ182" s="610">
        <f>IniBaseCC!CK184*CE182</f>
        <v>3376757.8676877534</v>
      </c>
      <c r="CR182" s="610">
        <f>IniBaseCC!CL184*CF182</f>
        <v>3222446.5976710264</v>
      </c>
      <c r="CS182" s="610">
        <f>IniBaseCC!CM184*CG182</f>
        <v>3456647.6527669067</v>
      </c>
      <c r="CT182" s="610">
        <f>IniBaseCC!CN184*CH182</f>
        <v>3645463.1225909651</v>
      </c>
      <c r="CU182" s="610">
        <f>IniBaseCC!CO184*CI182</f>
        <v>3798526.700556979</v>
      </c>
      <c r="CV182" s="611">
        <f>IniBaseCC!CP184*CJ182</f>
        <v>4322262.2676965483</v>
      </c>
      <c r="CW182" s="610">
        <f>IniBaseCC!CQ184*CK182</f>
        <v>5640127.2967882575</v>
      </c>
      <c r="CX182" s="610">
        <f>IniBaseCC!CR184*CL182</f>
        <v>5813198.8158086771</v>
      </c>
      <c r="CY182" s="610">
        <f>IniBaseCC!CS184*CM182</f>
        <v>5986270.3348290985</v>
      </c>
      <c r="CZ182" s="610">
        <f>IniBaseCC!CT184*CN182</f>
        <v>6159341.853849519</v>
      </c>
      <c r="DA182" s="612">
        <f t="shared" si="33"/>
        <v>23942.636025356122</v>
      </c>
      <c r="DB182" s="610">
        <f t="shared" si="34"/>
        <v>29026.217322896162</v>
      </c>
      <c r="DC182" s="600">
        <f>IF(IniBaseCC!EI184&gt;IniBaseCC!EJ184,MIN((AdjBaseCC!DB182-(AdjBaseCC!$DG$1*(IniBaseCC!EI184-IniBaseCC!EJ184))),AdjBaseCC!CE182),MAX((AdjBaseCC!DB182-(AdjBaseCC!$DG$1*(IniBaseCC!EI184-IniBaseCC!EJ184))),AdjBaseCC!CE182))</f>
        <v>26380.920841310573</v>
      </c>
      <c r="DD182" s="600">
        <f>IF(IniBaseCC!EJ184&gt;IniBaseCC!EK184,MIN((AdjBaseCC!DC182-(AdjBaseCC!$DG$1*(IniBaseCC!EJ184-IniBaseCC!EK184))),AdjBaseCC!CF182),MAX((AdjBaseCC!DC182-(AdjBaseCC!$DG$1*(IniBaseCC!EJ184-IniBaseCC!EK184))),AdjBaseCC!CF182))</f>
        <v>25779.57278136821</v>
      </c>
      <c r="DE182" s="600">
        <f>IF(IniBaseCC!EK184&gt;IniBaseCC!EL184,MIN((AdjBaseCC!DD182-(AdjBaseCC!$DG$1*(IniBaseCC!EK184-IniBaseCC!EL184))),AdjBaseCC!CG182),MAX((AdjBaseCC!DD182-(AdjBaseCC!$DG$1*(IniBaseCC!EK184-IniBaseCC!EL184))),AdjBaseCC!CG182))</f>
        <v>28102.826445259405</v>
      </c>
      <c r="DF182" s="600">
        <f>IF(IniBaseCC!EL184&gt;IniBaseCC!EM184,MIN((AdjBaseCC!DE182-(AdjBaseCC!$DG$1*(IniBaseCC!EL184-IniBaseCC!EM184))),AdjBaseCC!CH182),MAX((AdjBaseCC!DE182-(AdjBaseCC!$DG$1*(IniBaseCC!EL184-IniBaseCC!EM184))),AdjBaseCC!CH182))</f>
        <v>29163.704980727722</v>
      </c>
      <c r="DG182" s="600">
        <f>IF(IniBaseCC!EM184&gt;IniBaseCC!EN184,MIN((AdjBaseCC!DF182-(AdjBaseCC!$DG$1*(IniBaseCC!EM184-IniBaseCC!EN184))),AdjBaseCC!CI182),MAX((AdjBaseCC!DF182-(AdjBaseCC!$DG$1*(IniBaseCC!EM184-IniBaseCC!EN184))),AdjBaseCC!CI182))</f>
        <v>31392.782649231231</v>
      </c>
      <c r="DH182" s="600">
        <f>IF(IniBaseCC!EN184&gt;IniBaseCC!EO184,MIN((AdjBaseCC!DG182-(AdjBaseCC!$DG$1*(IniBaseCC!EN184-IniBaseCC!EO184))),AdjBaseCC!CJ182),MAX((AdjBaseCC!DG182-(AdjBaseCC!$DG$1*(IniBaseCC!EN184-IniBaseCC!EO184))),AdjBaseCC!CJ182))</f>
        <v>34856.953771746354</v>
      </c>
      <c r="DI182" s="603">
        <f>IF(IniBaseCC!EO184&gt;IniBaseCC!EP184,MIN((AdjBaseCC!DH182-(AdjBaseCC!$DG$1*(IniBaseCC!EO184-IniBaseCC!EP184))),AdjBaseCC!CK182),MAX((AdjBaseCC!DH182-(AdjBaseCC!$DG$1*(IniBaseCC!EO184-IniBaseCC!EP184))),AdjBaseCC!CK182))</f>
        <v>49912.630945028824</v>
      </c>
      <c r="DJ182" s="600">
        <f>IF(IniBaseCC!EP184&gt;IniBaseCC!EQ184,MIN((AdjBaseCC!DI182-(AdjBaseCC!$DG$1*(IniBaseCC!EP184-IniBaseCC!EQ184))),AdjBaseCC!CL182),MAX((AdjBaseCC!DI182-(AdjBaseCC!$DG$1*(IniBaseCC!EP184-IniBaseCC!EQ184))),AdjBaseCC!CL182))</f>
        <v>50511.369625250947</v>
      </c>
      <c r="DK182" s="600">
        <f>IF(IniBaseCC!EQ184&gt;IniBaseCC!ER184,MIN((AdjBaseCC!DJ182-(AdjBaseCC!$DG$1*(IniBaseCC!EQ184-IniBaseCC!ER184))),AdjBaseCC!CM182),MAX((AdjBaseCC!DJ182-(AdjBaseCC!$DG$1*(IniBaseCC!EQ184-IniBaseCC!ER184))),AdjBaseCC!CM182))</f>
        <v>51088.780514816695</v>
      </c>
      <c r="DL182" s="600">
        <f>IF(IniBaseCC!ER184&gt;IniBaseCC!ES184,MIN((AdjBaseCC!DK182-(AdjBaseCC!$DG$1*(IniBaseCC!ER184-IniBaseCC!ES184))),AdjBaseCC!CN182),MAX((AdjBaseCC!DK182-(AdjBaseCC!$DG$1*(IniBaseCC!ER184-IniBaseCC!ES184))),AdjBaseCC!CN182))</f>
        <v>51645.98325451657</v>
      </c>
      <c r="DM182" s="612">
        <f>DA182*IniBaseCC!CJ184</f>
        <v>2849173.6870173784</v>
      </c>
      <c r="DN182" s="610">
        <f>DB182*IniBaseCC!CJ184</f>
        <v>3454119.8614246431</v>
      </c>
      <c r="DO182" s="610">
        <f>DC182*IniBaseCC!CK184</f>
        <v>3376757.8676877534</v>
      </c>
      <c r="DP182" s="610">
        <f>DD182*IniBaseCC!CL184</f>
        <v>3222446.5976710264</v>
      </c>
      <c r="DQ182" s="610">
        <f>DE182*IniBaseCC!CM184</f>
        <v>3456647.6527669067</v>
      </c>
      <c r="DR182" s="610">
        <f>DF182*IniBaseCC!CN184</f>
        <v>3645463.1225909651</v>
      </c>
      <c r="DS182" s="610">
        <f>DG182*IniBaseCC!CO184</f>
        <v>3798526.700556979</v>
      </c>
      <c r="DT182" s="610">
        <f>DH182*IniBaseCC!CP184</f>
        <v>4322262.2676965483</v>
      </c>
      <c r="DU182" s="612">
        <f>DI182*IniBaseCC!CQ184</f>
        <v>5640127.2967882575</v>
      </c>
      <c r="DV182" s="610">
        <f>DJ182*IniBaseCC!CR184</f>
        <v>5813198.8158086771</v>
      </c>
      <c r="DW182" s="610">
        <f>DK182*IniBaseCC!CS184</f>
        <v>5986270.3348290985</v>
      </c>
      <c r="DX182" s="611">
        <f>DL182*IniBaseCC!CT184</f>
        <v>6159341.853849519</v>
      </c>
      <c r="DY182" s="164"/>
      <c r="DZ182" s="115" t="s">
        <v>177</v>
      </c>
      <c r="EA182" s="88">
        <f t="shared" si="37"/>
        <v>0.95697933690804149</v>
      </c>
      <c r="EB182" s="11">
        <f>IFERROR(AdjBaseCC!CO182/IniBaseCC!AA184,"")</f>
        <v>0.8028930813990337</v>
      </c>
      <c r="EC182" s="11">
        <f>IFERROR(AdjBaseCC!CP182/IniBaseCC!AB184,"")</f>
        <v>0.99237668019419423</v>
      </c>
      <c r="ED182" s="11">
        <f>IFERROR(AdjBaseCC!CQ182/IniBaseCC!AC184,"")</f>
        <v>1.0162857757605697</v>
      </c>
      <c r="EE182" s="11">
        <f>IFERROR(AdjBaseCC!CR182/IniBaseCC!AD184,"")</f>
        <v>0.90846332472668867</v>
      </c>
      <c r="EF182" s="11">
        <f>IFERROR(AdjBaseCC!CS182/IniBaseCC!AE184,"")</f>
        <v>0.9261540334186007</v>
      </c>
      <c r="EG182" s="11">
        <f>IFERROR(AdjBaseCC!CT182/IniBaseCC!AF184,"")</f>
        <v>0.94161687044015452</v>
      </c>
      <c r="EH182" s="30">
        <f t="shared" si="38"/>
        <v>0.94489572786700615</v>
      </c>
      <c r="EI182" s="11">
        <f>IFERROR(CU182/IniBaseCC!AG184,"")</f>
        <v>0.86552888274916995</v>
      </c>
      <c r="EJ182" s="11">
        <f>IFERROR(CW182/IniBaseCC!AI184,"")</f>
        <v>0.9622352947797721</v>
      </c>
      <c r="EK182" s="11">
        <f>IFERROR(CX182/IniBaseCC!AJ184,"")</f>
        <v>0.96396501812609148</v>
      </c>
      <c r="EL182" s="11">
        <f>IFERROR(CY182/IniBaseCC!AK184,"")</f>
        <v>0.9656004233952038</v>
      </c>
      <c r="EM182" s="20">
        <f>IFERROR(CZ182/IniBaseCC!AL184,"")</f>
        <v>0.96714902028479377</v>
      </c>
    </row>
    <row r="183" spans="1:160" ht="15.75" thickBot="1" x14ac:dyDescent="0.3"/>
    <row r="184" spans="1:160" ht="15.75" thickBot="1" x14ac:dyDescent="0.3">
      <c r="B184" s="121"/>
      <c r="O184" s="140" t="s">
        <v>210</v>
      </c>
      <c r="P184" s="188">
        <f t="shared" ref="P184:AB184" si="39">MAX(P5:P182)</f>
        <v>1</v>
      </c>
      <c r="Q184" s="189">
        <f t="shared" si="39"/>
        <v>1</v>
      </c>
      <c r="R184" s="189">
        <f t="shared" si="39"/>
        <v>1</v>
      </c>
      <c r="S184" s="189">
        <f t="shared" si="39"/>
        <v>1</v>
      </c>
      <c r="T184" s="189">
        <f t="shared" si="39"/>
        <v>1</v>
      </c>
      <c r="U184" s="189">
        <f t="shared" si="39"/>
        <v>1</v>
      </c>
      <c r="V184" s="189">
        <f t="shared" si="39"/>
        <v>1</v>
      </c>
      <c r="W184" s="189">
        <f t="shared" si="39"/>
        <v>1</v>
      </c>
      <c r="X184" s="189">
        <f t="shared" si="39"/>
        <v>1</v>
      </c>
      <c r="Y184" s="169">
        <f t="shared" si="39"/>
        <v>1</v>
      </c>
      <c r="Z184" s="169">
        <f t="shared" si="39"/>
        <v>1</v>
      </c>
      <c r="AA184" s="169">
        <f t="shared" si="39"/>
        <v>1</v>
      </c>
      <c r="AB184" s="170">
        <f t="shared" si="39"/>
        <v>1</v>
      </c>
    </row>
    <row r="185" spans="1:160" ht="15.75" thickBot="1" x14ac:dyDescent="0.3">
      <c r="O185" s="134" t="s">
        <v>211</v>
      </c>
      <c r="P185" s="135">
        <f t="shared" ref="P185:AB185" si="40">MIN(P5:P182)</f>
        <v>0.63481487580999718</v>
      </c>
      <c r="Q185" s="190">
        <f t="shared" si="40"/>
        <v>0.63481487580999718</v>
      </c>
      <c r="R185" s="190">
        <f t="shared" si="40"/>
        <v>0.55000000000000004</v>
      </c>
      <c r="S185" s="190">
        <f t="shared" si="40"/>
        <v>0.55000000000000004</v>
      </c>
      <c r="T185" s="190">
        <f t="shared" si="40"/>
        <v>0.55000000000000004</v>
      </c>
      <c r="U185" s="190">
        <f t="shared" si="40"/>
        <v>0.55000000000000004</v>
      </c>
      <c r="V185" s="190">
        <f t="shared" si="40"/>
        <v>0.55000000000000004</v>
      </c>
      <c r="W185" s="190">
        <f t="shared" si="40"/>
        <v>0.55000000000000004</v>
      </c>
      <c r="X185" s="190">
        <f t="shared" si="40"/>
        <v>0.55000000000000004</v>
      </c>
      <c r="Y185" s="172">
        <f t="shared" si="40"/>
        <v>0.55000000000000004</v>
      </c>
      <c r="Z185" s="172">
        <f t="shared" si="40"/>
        <v>0.55000000000000004</v>
      </c>
      <c r="AA185" s="172">
        <f t="shared" si="40"/>
        <v>0.55000000000000004</v>
      </c>
      <c r="AB185" s="173">
        <f t="shared" si="40"/>
        <v>0.55000000000000004</v>
      </c>
      <c r="DZ185" s="140" t="s">
        <v>210</v>
      </c>
      <c r="EA185" s="188">
        <f t="shared" ref="EA185:EM185" si="41">MAX(EA5:EA182)</f>
        <v>0.99025644945574931</v>
      </c>
      <c r="EB185" s="169">
        <f t="shared" si="41"/>
        <v>1.4138076695985764</v>
      </c>
      <c r="EC185" s="169">
        <f t="shared" si="41"/>
        <v>1.0884120453330619</v>
      </c>
      <c r="ED185" s="169">
        <f t="shared" si="41"/>
        <v>1.1016552388018148</v>
      </c>
      <c r="EE185" s="169">
        <f t="shared" si="41"/>
        <v>1.1201914420280821</v>
      </c>
      <c r="EF185" s="169">
        <f t="shared" si="41"/>
        <v>1.2147092021619526</v>
      </c>
      <c r="EG185" s="169">
        <f t="shared" si="41"/>
        <v>1.214557341124948</v>
      </c>
      <c r="EH185" s="168">
        <f t="shared" si="41"/>
        <v>1.0529498439806202</v>
      </c>
      <c r="EI185" s="169">
        <f t="shared" si="41"/>
        <v>1.1269698189893331</v>
      </c>
      <c r="EJ185" s="169">
        <f t="shared" si="41"/>
        <v>1.2116454806356476</v>
      </c>
      <c r="EK185" s="169">
        <f t="shared" si="41"/>
        <v>1.0288584688949773</v>
      </c>
      <c r="EL185" s="169">
        <f t="shared" si="41"/>
        <v>1.0398906814059858</v>
      </c>
      <c r="EM185" s="170">
        <f t="shared" si="41"/>
        <v>1.082235885555183</v>
      </c>
      <c r="FD185" s="6"/>
    </row>
    <row r="186" spans="1:160" ht="15.75" thickBot="1" x14ac:dyDescent="0.3">
      <c r="DZ186" s="161" t="s">
        <v>211</v>
      </c>
      <c r="EA186" s="191">
        <f t="shared" ref="EA186:EM186" si="42">MIN(EA5:EA182)</f>
        <v>0.41292458227679746</v>
      </c>
      <c r="EB186" s="192">
        <f t="shared" si="42"/>
        <v>0.49157655634888486</v>
      </c>
      <c r="EC186" s="192">
        <f t="shared" si="42"/>
        <v>0.31079977963862121</v>
      </c>
      <c r="ED186" s="192">
        <f t="shared" si="42"/>
        <v>0.42291658581745573</v>
      </c>
      <c r="EE186" s="192">
        <f t="shared" si="42"/>
        <v>0.18230079009158096</v>
      </c>
      <c r="EF186" s="192">
        <f t="shared" si="42"/>
        <v>0.45164342616196385</v>
      </c>
      <c r="EG186" s="192">
        <f t="shared" si="42"/>
        <v>0.41937414710650622</v>
      </c>
      <c r="EH186" s="193">
        <f t="shared" si="42"/>
        <v>0.49413875271889529</v>
      </c>
      <c r="EI186" s="192">
        <f t="shared" si="42"/>
        <v>0.44152408540703947</v>
      </c>
      <c r="EJ186" s="192">
        <f t="shared" si="42"/>
        <v>0.52212530742188512</v>
      </c>
      <c r="EK186" s="192">
        <f t="shared" si="42"/>
        <v>0.48228703830632436</v>
      </c>
      <c r="EL186" s="192">
        <f t="shared" si="42"/>
        <v>0.4880988045636086</v>
      </c>
      <c r="EM186" s="194">
        <f t="shared" si="42"/>
        <v>0.50196100717000447</v>
      </c>
    </row>
  </sheetData>
  <sortState ref="EO1:EP185">
    <sortCondition ref="EP1:EP185"/>
  </sortState>
  <mergeCells count="2">
    <mergeCell ref="P1:R1"/>
    <mergeCell ref="BU1:BV1"/>
  </mergeCells>
  <conditionalFormatting sqref="EA5:EM182">
    <cfRule type="colorScale" priority="5">
      <colorScale>
        <cfvo type="num" val="0"/>
        <cfvo type="max"/>
        <color theme="0"/>
        <color theme="3" tint="-0.249977111117893"/>
      </colorScale>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Drop Down 3">
              <controlPr defaultSize="0" autoLine="0" autoPict="0">
                <anchor moveWithCells="1">
                  <from>
                    <xdr:col>18</xdr:col>
                    <xdr:colOff>9525</xdr:colOff>
                    <xdr:row>0</xdr:row>
                    <xdr:rowOff>0</xdr:rowOff>
                  </from>
                  <to>
                    <xdr:col>22</xdr:col>
                    <xdr:colOff>9525</xdr:colOff>
                    <xdr:row>0</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B1:CB222"/>
  <sheetViews>
    <sheetView showGridLines="0" topLeftCell="A3" zoomScale="70" zoomScaleNormal="70" zoomScalePageLayoutView="70" workbookViewId="0">
      <pane xSplit="2" topLeftCell="C1" activePane="topRight" state="frozen"/>
      <selection activeCell="C10" sqref="C10"/>
      <selection pane="topRight" activeCell="A14" sqref="A14"/>
    </sheetView>
  </sheetViews>
  <sheetFormatPr defaultColWidth="8.85546875" defaultRowHeight="15" x14ac:dyDescent="0.25"/>
  <cols>
    <col min="1" max="1" width="15.42578125" style="107" customWidth="1"/>
    <col min="2" max="2" width="38.140625" style="107" bestFit="1" customWidth="1"/>
    <col min="3" max="3" width="12.42578125" style="108" customWidth="1"/>
    <col min="4" max="4" width="12.85546875" style="108" customWidth="1"/>
    <col min="5" max="5" width="34.42578125" style="108" customWidth="1"/>
    <col min="6" max="6" width="28.42578125" style="108" customWidth="1"/>
    <col min="7" max="7" width="5.42578125" style="107" customWidth="1"/>
    <col min="8" max="8" width="38.140625" style="107" bestFit="1" customWidth="1"/>
    <col min="9" max="17" width="5.42578125" style="107" customWidth="1"/>
    <col min="18" max="20" width="6.28515625" style="107" customWidth="1"/>
    <col min="21" max="21" width="45" style="107" customWidth="1"/>
    <col min="22" max="29" width="6.85546875" style="107" bestFit="1" customWidth="1"/>
    <col min="30" max="30" width="6.85546875" style="107" customWidth="1"/>
    <col min="31" max="33" width="6.85546875" style="107" bestFit="1" customWidth="1"/>
    <col min="34" max="34" width="9.140625" style="107" customWidth="1"/>
    <col min="35" max="42" width="6.85546875" style="107" bestFit="1" customWidth="1"/>
    <col min="43" max="43" width="6.85546875" style="107" customWidth="1"/>
    <col min="44" max="46" width="6.85546875" style="107" bestFit="1" customWidth="1"/>
    <col min="47" max="47" width="8.85546875" style="107"/>
    <col min="48" max="55" width="6.28515625" style="107" bestFit="1" customWidth="1"/>
    <col min="56" max="56" width="6.28515625" style="107" customWidth="1"/>
    <col min="57" max="59" width="6.28515625" style="107" bestFit="1" customWidth="1"/>
    <col min="60" max="60" width="8.85546875" style="107"/>
    <col min="61" max="68" width="6.85546875" style="107" bestFit="1" customWidth="1"/>
    <col min="69" max="69" width="6.85546875" style="107" customWidth="1"/>
    <col min="70" max="72" width="6.85546875" style="107" bestFit="1" customWidth="1"/>
    <col min="73" max="73" width="8.85546875" style="107"/>
    <col min="74" max="74" width="12.140625" style="108" customWidth="1"/>
    <col min="75" max="76" width="13.85546875" style="108" bestFit="1" customWidth="1"/>
    <col min="77" max="78" width="8.85546875" style="107"/>
    <col min="79" max="79" width="42.5703125" style="107" bestFit="1" customWidth="1"/>
    <col min="80" max="80" width="9.140625" style="107" customWidth="1"/>
    <col min="81" max="16384" width="8.85546875" style="107"/>
  </cols>
  <sheetData>
    <row r="1" spans="2:80" ht="15.75" thickBot="1" x14ac:dyDescent="0.3">
      <c r="R1" s="107" t="s">
        <v>501</v>
      </c>
    </row>
    <row r="2" spans="2:80" ht="33" thickBot="1" x14ac:dyDescent="0.55000000000000004">
      <c r="B2" s="82" t="s">
        <v>344</v>
      </c>
      <c r="C2" s="122" t="s">
        <v>408</v>
      </c>
      <c r="V2" s="669" t="s">
        <v>324</v>
      </c>
      <c r="W2" s="670"/>
      <c r="X2" s="671"/>
      <c r="Y2" s="669" t="s">
        <v>325</v>
      </c>
      <c r="Z2" s="670"/>
      <c r="AA2" s="671"/>
      <c r="AI2" s="669" t="s">
        <v>340</v>
      </c>
      <c r="AJ2" s="670"/>
      <c r="AK2" s="671"/>
      <c r="AV2" s="669" t="s">
        <v>340</v>
      </c>
      <c r="AW2" s="670"/>
      <c r="AX2" s="671"/>
      <c r="BI2" s="669" t="s">
        <v>341</v>
      </c>
      <c r="BJ2" s="670"/>
      <c r="BK2" s="671"/>
    </row>
    <row r="3" spans="2:80" ht="15.75" thickBot="1" x14ac:dyDescent="0.3">
      <c r="C3" s="656" t="s">
        <v>379</v>
      </c>
      <c r="D3" s="656"/>
      <c r="E3" s="656"/>
      <c r="F3" s="656"/>
      <c r="G3" s="656"/>
      <c r="H3" s="656"/>
      <c r="I3" s="656"/>
      <c r="J3" s="656"/>
      <c r="K3" s="656"/>
      <c r="L3" s="656"/>
      <c r="M3" s="656"/>
      <c r="N3" s="656"/>
      <c r="V3" s="660" t="s">
        <v>326</v>
      </c>
      <c r="W3" s="661"/>
      <c r="X3" s="662"/>
      <c r="Y3" s="657">
        <v>0.05</v>
      </c>
      <c r="Z3" s="658"/>
      <c r="AA3" s="659"/>
      <c r="AI3" s="672">
        <v>-7.2</v>
      </c>
      <c r="AJ3" s="673"/>
      <c r="AK3" s="674"/>
      <c r="AV3" s="672">
        <v>-7.6</v>
      </c>
      <c r="AW3" s="673"/>
      <c r="AX3" s="674"/>
      <c r="BI3" s="672">
        <v>8.0000000000000004E-4</v>
      </c>
      <c r="BJ3" s="673"/>
      <c r="BK3" s="674"/>
    </row>
    <row r="4" spans="2:80" x14ac:dyDescent="0.25">
      <c r="C4" s="656"/>
      <c r="D4" s="656"/>
      <c r="E4" s="656"/>
      <c r="F4" s="656"/>
      <c r="G4" s="656"/>
      <c r="H4" s="656"/>
      <c r="I4" s="656"/>
      <c r="J4" s="656"/>
      <c r="K4" s="656"/>
      <c r="L4" s="656"/>
      <c r="M4" s="656"/>
      <c r="N4" s="656"/>
      <c r="V4" s="660" t="s">
        <v>327</v>
      </c>
      <c r="W4" s="661"/>
      <c r="X4" s="662"/>
      <c r="Y4" s="657">
        <v>0.1</v>
      </c>
      <c r="Z4" s="658"/>
      <c r="AA4" s="659"/>
    </row>
    <row r="5" spans="2:80" x14ac:dyDescent="0.25">
      <c r="C5" s="117" t="s">
        <v>380</v>
      </c>
      <c r="V5" s="660" t="s">
        <v>328</v>
      </c>
      <c r="W5" s="661"/>
      <c r="X5" s="662"/>
      <c r="Y5" s="657">
        <v>0.15</v>
      </c>
      <c r="Z5" s="658"/>
      <c r="AA5" s="659"/>
    </row>
    <row r="6" spans="2:80" x14ac:dyDescent="0.25">
      <c r="C6" s="107" t="s">
        <v>396</v>
      </c>
      <c r="V6" s="660" t="s">
        <v>329</v>
      </c>
      <c r="W6" s="661"/>
      <c r="X6" s="662"/>
      <c r="Y6" s="657">
        <v>0.2</v>
      </c>
      <c r="Z6" s="658"/>
      <c r="AA6" s="659"/>
    </row>
    <row r="7" spans="2:80" ht="15.75" thickBot="1" x14ac:dyDescent="0.3">
      <c r="C7" s="118" t="s">
        <v>397</v>
      </c>
      <c r="V7" s="663" t="s">
        <v>330</v>
      </c>
      <c r="W7" s="664"/>
      <c r="X7" s="665"/>
      <c r="Y7" s="666">
        <v>0.25</v>
      </c>
      <c r="Z7" s="667"/>
      <c r="AA7" s="668"/>
    </row>
    <row r="8" spans="2:80" ht="15.75" thickBot="1" x14ac:dyDescent="0.3">
      <c r="C8" s="118"/>
      <c r="V8" s="317"/>
      <c r="W8" s="318"/>
      <c r="X8" s="318"/>
      <c r="Y8" s="319"/>
      <c r="Z8" s="319"/>
      <c r="AA8" s="319"/>
      <c r="BX8" s="94" t="s">
        <v>421</v>
      </c>
    </row>
    <row r="9" spans="2:80" ht="15.75" thickBot="1" x14ac:dyDescent="0.3">
      <c r="C9" s="325" t="s">
        <v>398</v>
      </c>
      <c r="I9" s="123"/>
      <c r="J9" s="123"/>
      <c r="K9" s="123"/>
      <c r="V9" s="578" t="s">
        <v>322</v>
      </c>
      <c r="W9" s="502"/>
      <c r="X9" s="502"/>
      <c r="Y9" s="502"/>
      <c r="Z9" s="502"/>
      <c r="AA9" s="502"/>
      <c r="AB9" s="502"/>
      <c r="AC9" s="502"/>
      <c r="AD9" s="502"/>
      <c r="AE9" s="503"/>
      <c r="AF9" s="503"/>
      <c r="AG9" s="504"/>
      <c r="AI9" s="579" t="s">
        <v>323</v>
      </c>
      <c r="AJ9" s="503"/>
      <c r="AK9" s="503"/>
      <c r="AL9" s="503"/>
      <c r="AM9" s="503"/>
      <c r="AN9" s="503"/>
      <c r="AO9" s="503"/>
      <c r="AP9" s="503"/>
      <c r="AQ9" s="503"/>
      <c r="AR9" s="503"/>
      <c r="AS9" s="503"/>
      <c r="AT9" s="504"/>
      <c r="AV9" s="579" t="s">
        <v>422</v>
      </c>
      <c r="AW9" s="503"/>
      <c r="AX9" s="503"/>
      <c r="AY9" s="503"/>
      <c r="AZ9" s="503"/>
      <c r="BA9" s="503"/>
      <c r="BB9" s="503"/>
      <c r="BC9" s="503"/>
      <c r="BD9" s="503"/>
      <c r="BE9" s="503"/>
      <c r="BF9" s="503"/>
      <c r="BG9" s="504"/>
      <c r="BI9" s="579" t="s">
        <v>343</v>
      </c>
      <c r="BJ9" s="503"/>
      <c r="BK9" s="503"/>
      <c r="BL9" s="503"/>
      <c r="BM9" s="503"/>
      <c r="BN9" s="503"/>
      <c r="BO9" s="503"/>
      <c r="BP9" s="503"/>
      <c r="BQ9" s="503"/>
      <c r="BR9" s="503"/>
      <c r="BS9" s="503"/>
      <c r="BT9" s="504"/>
      <c r="BX9" s="131">
        <v>200</v>
      </c>
    </row>
    <row r="10" spans="2:80" s="117" customFormat="1" ht="15.75" thickBot="1" x14ac:dyDescent="0.3">
      <c r="B10" s="116"/>
      <c r="C10" s="550" t="s">
        <v>378</v>
      </c>
      <c r="D10" s="563"/>
      <c r="E10" s="563"/>
      <c r="F10" s="580"/>
      <c r="H10" s="116"/>
      <c r="I10" s="581" t="s">
        <v>180</v>
      </c>
      <c r="J10" s="582"/>
      <c r="K10" s="582"/>
      <c r="L10" s="582"/>
      <c r="M10" s="582"/>
      <c r="N10" s="582"/>
      <c r="O10" s="582"/>
      <c r="P10" s="582"/>
      <c r="Q10" s="583"/>
      <c r="R10" s="545" t="s">
        <v>230</v>
      </c>
      <c r="S10" s="545"/>
      <c r="T10" s="584"/>
      <c r="V10" s="572" t="s">
        <v>347</v>
      </c>
      <c r="W10" s="585"/>
      <c r="X10" s="585"/>
      <c r="Y10" s="585"/>
      <c r="Z10" s="585"/>
      <c r="AA10" s="585"/>
      <c r="AB10" s="585"/>
      <c r="AC10" s="585"/>
      <c r="AD10" s="586"/>
      <c r="AE10" s="545" t="s">
        <v>347</v>
      </c>
      <c r="AF10" s="545"/>
      <c r="AG10" s="584"/>
      <c r="AI10" s="550" t="s">
        <v>347</v>
      </c>
      <c r="AJ10" s="563"/>
      <c r="AK10" s="563"/>
      <c r="AL10" s="563"/>
      <c r="AM10" s="563"/>
      <c r="AN10" s="563"/>
      <c r="AO10" s="563"/>
      <c r="AP10" s="587"/>
      <c r="AQ10" s="588"/>
      <c r="AR10" s="545" t="s">
        <v>347</v>
      </c>
      <c r="AS10" s="545"/>
      <c r="AT10" s="584"/>
      <c r="AV10" s="550" t="s">
        <v>347</v>
      </c>
      <c r="AW10" s="563"/>
      <c r="AX10" s="563"/>
      <c r="AY10" s="563"/>
      <c r="AZ10" s="563"/>
      <c r="BA10" s="563"/>
      <c r="BB10" s="563"/>
      <c r="BC10" s="587"/>
      <c r="BD10" s="587"/>
      <c r="BE10" s="547" t="s">
        <v>347</v>
      </c>
      <c r="BF10" s="545"/>
      <c r="BG10" s="584"/>
      <c r="BI10" s="550" t="s">
        <v>347</v>
      </c>
      <c r="BJ10" s="563"/>
      <c r="BK10" s="563"/>
      <c r="BL10" s="563"/>
      <c r="BM10" s="563"/>
      <c r="BN10" s="563"/>
      <c r="BO10" s="563"/>
      <c r="BP10" s="587"/>
      <c r="BQ10" s="587"/>
      <c r="BR10" s="547" t="s">
        <v>347</v>
      </c>
      <c r="BS10" s="545"/>
      <c r="BT10" s="584"/>
      <c r="BV10" s="589" t="s">
        <v>208</v>
      </c>
      <c r="BW10" s="590" t="s">
        <v>208</v>
      </c>
      <c r="BX10" s="591" t="s">
        <v>208</v>
      </c>
      <c r="BY10" s="592"/>
      <c r="BZ10" s="592"/>
      <c r="CA10" s="593" t="s">
        <v>332</v>
      </c>
      <c r="CB10" s="594"/>
    </row>
    <row r="11" spans="2:80" ht="16.5" thickBot="1" x14ac:dyDescent="0.3">
      <c r="B11" s="125"/>
      <c r="C11" s="103" t="str">
        <f>V9</f>
        <v>Percentage</v>
      </c>
      <c r="D11" s="103" t="str">
        <f>AI9</f>
        <v>Exponential</v>
      </c>
      <c r="E11" s="103" t="str">
        <f>AV9</f>
        <v>Alliance, Ed Reform, Wealthy &amp; Exponential</v>
      </c>
      <c r="F11" s="103" t="str">
        <f>BI9</f>
        <v xml:space="preserve">Alliance Ed Reform &amp; Linear </v>
      </c>
      <c r="H11" s="126"/>
      <c r="I11" s="127">
        <v>2010</v>
      </c>
      <c r="J11" s="127">
        <v>2011</v>
      </c>
      <c r="K11" s="127">
        <v>2012</v>
      </c>
      <c r="L11" s="127">
        <v>2013</v>
      </c>
      <c r="M11" s="127">
        <v>2014</v>
      </c>
      <c r="N11" s="127">
        <v>2015</v>
      </c>
      <c r="O11" s="127">
        <v>2016</v>
      </c>
      <c r="P11" s="575">
        <v>2017</v>
      </c>
      <c r="Q11" s="566">
        <v>2018</v>
      </c>
      <c r="R11" s="107">
        <v>2019</v>
      </c>
      <c r="S11" s="107">
        <v>2020</v>
      </c>
      <c r="T11" s="182">
        <v>2021</v>
      </c>
      <c r="V11" s="340">
        <v>2010</v>
      </c>
      <c r="W11" s="178">
        <v>2011</v>
      </c>
      <c r="X11" s="178">
        <v>2012</v>
      </c>
      <c r="Y11" s="178">
        <v>2013</v>
      </c>
      <c r="Z11" s="178">
        <v>2014</v>
      </c>
      <c r="AA11" s="178">
        <v>2015</v>
      </c>
      <c r="AB11" s="178">
        <v>2016</v>
      </c>
      <c r="AC11" s="179">
        <v>2017</v>
      </c>
      <c r="AD11" s="160">
        <v>2018</v>
      </c>
      <c r="AE11" s="107">
        <v>2019</v>
      </c>
      <c r="AF11" s="107">
        <v>2020</v>
      </c>
      <c r="AG11" s="219">
        <v>2021</v>
      </c>
      <c r="AI11" s="340">
        <v>2010</v>
      </c>
      <c r="AJ11" s="178">
        <v>2011</v>
      </c>
      <c r="AK11" s="178">
        <v>2012</v>
      </c>
      <c r="AL11" s="178">
        <v>2013</v>
      </c>
      <c r="AM11" s="178">
        <v>2014</v>
      </c>
      <c r="AN11" s="178">
        <v>2015</v>
      </c>
      <c r="AO11" s="178">
        <v>2016</v>
      </c>
      <c r="AP11" s="121">
        <v>2017</v>
      </c>
      <c r="AQ11" s="518">
        <v>2018</v>
      </c>
      <c r="AR11" s="353">
        <v>2019</v>
      </c>
      <c r="AS11" s="178">
        <v>2020</v>
      </c>
      <c r="AT11" s="341">
        <v>2021</v>
      </c>
      <c r="AV11" s="141">
        <v>2010</v>
      </c>
      <c r="AW11" s="175">
        <v>2011</v>
      </c>
      <c r="AX11" s="175">
        <v>2012</v>
      </c>
      <c r="AY11" s="175">
        <v>2013</v>
      </c>
      <c r="AZ11" s="175">
        <v>2014</v>
      </c>
      <c r="BA11" s="175">
        <v>2015</v>
      </c>
      <c r="BB11" s="342">
        <v>2016</v>
      </c>
      <c r="BC11" s="179">
        <v>2017</v>
      </c>
      <c r="BD11" s="160">
        <v>2018</v>
      </c>
      <c r="BE11" s="134">
        <v>2019</v>
      </c>
      <c r="BF11" s="181">
        <v>2020</v>
      </c>
      <c r="BG11" s="182">
        <v>2021</v>
      </c>
      <c r="BI11" s="141">
        <v>2010</v>
      </c>
      <c r="BJ11" s="175">
        <v>2011</v>
      </c>
      <c r="BK11" s="175">
        <v>2012</v>
      </c>
      <c r="BL11" s="175">
        <v>2013</v>
      </c>
      <c r="BM11" s="175">
        <v>2014</v>
      </c>
      <c r="BN11" s="175">
        <v>2015</v>
      </c>
      <c r="BO11" s="342">
        <v>2016</v>
      </c>
      <c r="BP11" s="121">
        <v>2017</v>
      </c>
      <c r="BQ11" s="121">
        <v>2018</v>
      </c>
      <c r="BR11" s="107">
        <v>2019</v>
      </c>
      <c r="BS11" s="107">
        <v>2020</v>
      </c>
      <c r="BT11" s="182">
        <v>2021</v>
      </c>
      <c r="BV11" s="131">
        <v>0.65</v>
      </c>
      <c r="BW11" s="131">
        <v>0.55000000000000004</v>
      </c>
      <c r="BX11" s="131">
        <v>0.98</v>
      </c>
      <c r="BY11" s="121"/>
      <c r="BZ11" s="121"/>
      <c r="CA11" s="176">
        <v>3</v>
      </c>
      <c r="CB11" s="133"/>
    </row>
    <row r="12" spans="2:80" ht="15.75" thickBot="1" x14ac:dyDescent="0.3">
      <c r="B12" s="177" t="s">
        <v>181</v>
      </c>
      <c r="C12" s="135">
        <f>AVERAGE(C13:C173)</f>
        <v>0.83265306122448901</v>
      </c>
      <c r="D12" s="72">
        <f t="shared" ref="D12:F12" si="0">AVERAGE(D13:D173)</f>
        <v>0.8232957273538638</v>
      </c>
      <c r="E12" s="72">
        <f t="shared" si="0"/>
        <v>0.83769267804659953</v>
      </c>
      <c r="F12" s="73">
        <f t="shared" si="0"/>
        <v>0.7846871205125755</v>
      </c>
      <c r="H12" s="136" t="s">
        <v>181</v>
      </c>
      <c r="I12" s="137">
        <f t="shared" ref="I12:T12" si="1">AVERAGE(I13:I190)</f>
        <v>248.15540748509304</v>
      </c>
      <c r="J12" s="137">
        <f t="shared" si="1"/>
        <v>237.24114671900608</v>
      </c>
      <c r="K12" s="137">
        <f t="shared" si="1"/>
        <v>245.35982967130425</v>
      </c>
      <c r="L12" s="137">
        <f t="shared" si="1"/>
        <v>227.54201014484468</v>
      </c>
      <c r="M12" s="137">
        <f t="shared" si="1"/>
        <v>235.23231518000009</v>
      </c>
      <c r="N12" s="137">
        <f t="shared" si="1"/>
        <v>231.99070619863357</v>
      </c>
      <c r="O12" s="137">
        <f t="shared" si="1"/>
        <v>231.26055747633546</v>
      </c>
      <c r="P12" s="137">
        <f t="shared" si="1"/>
        <v>226.49557533098485</v>
      </c>
      <c r="Q12" s="139">
        <f>AVERAGE(Q13:Q190)</f>
        <v>230.43457904621886</v>
      </c>
      <c r="R12" s="137">
        <f t="shared" si="1"/>
        <v>223.94868441818772</v>
      </c>
      <c r="S12" s="137">
        <f t="shared" si="1"/>
        <v>221.40179350539043</v>
      </c>
      <c r="T12" s="139">
        <f t="shared" si="1"/>
        <v>218.85490259259319</v>
      </c>
      <c r="V12" s="135">
        <f>AVERAGE(V13:V190)</f>
        <v>0.8223602484472039</v>
      </c>
      <c r="W12" s="190">
        <f t="shared" ref="W12:AG12" si="2">AVERAGE(W13:W190)</f>
        <v>0.83416149068322842</v>
      </c>
      <c r="X12" s="190">
        <f t="shared" si="2"/>
        <v>0.82639751552794916</v>
      </c>
      <c r="Y12" s="190">
        <f t="shared" si="2"/>
        <v>0.83975155279502944</v>
      </c>
      <c r="Z12" s="190">
        <f t="shared" si="2"/>
        <v>0.83291925465838379</v>
      </c>
      <c r="AA12" s="190">
        <f t="shared" si="2"/>
        <v>0.83571428571428441</v>
      </c>
      <c r="AB12" s="190">
        <f t="shared" si="2"/>
        <v>0.83726708074534029</v>
      </c>
      <c r="AC12" s="190">
        <f t="shared" si="2"/>
        <v>0.83757763975155153</v>
      </c>
      <c r="AD12" s="298">
        <f>AVERAGE(AD13:AD190)</f>
        <v>0.83726708074534029</v>
      </c>
      <c r="AE12" s="190">
        <f t="shared" si="2"/>
        <v>0.83975155279502978</v>
      </c>
      <c r="AF12" s="190">
        <f t="shared" si="2"/>
        <v>0.84006211180124102</v>
      </c>
      <c r="AG12" s="298">
        <f t="shared" si="2"/>
        <v>0.84068322981366328</v>
      </c>
      <c r="AI12" s="135">
        <f>AVERAGE(AI13:AI173)</f>
        <v>0.81473069449969682</v>
      </c>
      <c r="AJ12" s="190">
        <f t="shared" ref="AJ12:AT12" si="3">AVERAGE(AJ13:AJ173)</f>
        <v>0.82287912669658037</v>
      </c>
      <c r="AK12" s="190">
        <f t="shared" si="3"/>
        <v>0.81681783322168522</v>
      </c>
      <c r="AL12" s="190">
        <f t="shared" si="3"/>
        <v>0.83012036441635695</v>
      </c>
      <c r="AM12" s="190">
        <f t="shared" si="3"/>
        <v>0.82437889181502211</v>
      </c>
      <c r="AN12" s="190">
        <f t="shared" si="3"/>
        <v>0.82679903107681652</v>
      </c>
      <c r="AO12" s="190">
        <f t="shared" si="3"/>
        <v>0.82734414975088866</v>
      </c>
      <c r="AP12" s="190">
        <f t="shared" si="3"/>
        <v>0.83090161779777594</v>
      </c>
      <c r="AQ12" s="298">
        <f t="shared" si="3"/>
        <v>0.82796081352483919</v>
      </c>
      <c r="AR12" s="190">
        <f>AVERAGE(AR13:AR173)</f>
        <v>0.83280309040875289</v>
      </c>
      <c r="AS12" s="190">
        <f t="shared" si="3"/>
        <v>0.83470456301973173</v>
      </c>
      <c r="AT12" s="298">
        <f t="shared" si="3"/>
        <v>0.8366060356307089</v>
      </c>
      <c r="AV12" s="135">
        <f>AVERAGE(AV13:AV173)</f>
        <v>0.83280570320371583</v>
      </c>
      <c r="AW12" s="190">
        <f t="shared" ref="AW12:BG12" si="4">AVERAGE(AW13:AW173)</f>
        <v>0.83731705442665194</v>
      </c>
      <c r="AX12" s="190">
        <f t="shared" si="4"/>
        <v>0.83419059427583664</v>
      </c>
      <c r="AY12" s="190">
        <f t="shared" si="4"/>
        <v>0.84047363531070574</v>
      </c>
      <c r="AZ12" s="190">
        <f t="shared" si="4"/>
        <v>0.83866721536691247</v>
      </c>
      <c r="BA12" s="190">
        <f t="shared" si="4"/>
        <v>0.8397984081716543</v>
      </c>
      <c r="BB12" s="190">
        <f>AVERAGE(BB13:BB173)</f>
        <v>0.84059613557071955</v>
      </c>
      <c r="BC12" s="190">
        <f t="shared" si="4"/>
        <v>0.8423791347052737</v>
      </c>
      <c r="BD12" s="298">
        <f t="shared" si="4"/>
        <v>0.83932545921112689</v>
      </c>
      <c r="BE12" s="190">
        <f t="shared" si="4"/>
        <v>0.84355007954927497</v>
      </c>
      <c r="BF12" s="190">
        <f t="shared" si="4"/>
        <v>0.8447182041958079</v>
      </c>
      <c r="BG12" s="298">
        <f t="shared" si="4"/>
        <v>0.84588391796945439</v>
      </c>
      <c r="BI12" s="135">
        <f>AVERAGE(BI13:BI173)</f>
        <v>0.77686328422260897</v>
      </c>
      <c r="BJ12" s="190">
        <f t="shared" ref="BJ12:BT12" si="5">AVERAGE(BJ13:BJ173)</f>
        <v>0.78402922879324255</v>
      </c>
      <c r="BK12" s="190">
        <f t="shared" si="5"/>
        <v>0.77904332589674552</v>
      </c>
      <c r="BL12" s="190">
        <f t="shared" si="5"/>
        <v>0.78919425019716805</v>
      </c>
      <c r="BM12" s="190">
        <f t="shared" si="5"/>
        <v>0.78625552696506851</v>
      </c>
      <c r="BN12" s="190">
        <f t="shared" si="5"/>
        <v>0.78806506371736684</v>
      </c>
      <c r="BO12" s="190">
        <f t="shared" si="5"/>
        <v>0.78935916379582682</v>
      </c>
      <c r="BP12" s="190">
        <f t="shared" si="5"/>
        <v>0.79222590760346412</v>
      </c>
      <c r="BQ12" s="298">
        <f t="shared" si="5"/>
        <v>0.78726315060810603</v>
      </c>
      <c r="BR12" s="190">
        <f t="shared" si="5"/>
        <v>0.79411060437618608</v>
      </c>
      <c r="BS12" s="190">
        <f t="shared" si="5"/>
        <v>0.7959953011489086</v>
      </c>
      <c r="BT12" s="298">
        <f t="shared" si="5"/>
        <v>0.79787999792163078</v>
      </c>
      <c r="BV12" s="379" t="s">
        <v>331</v>
      </c>
      <c r="BW12" s="380" t="s">
        <v>342</v>
      </c>
      <c r="BX12" s="379" t="s">
        <v>420</v>
      </c>
      <c r="BY12" s="104"/>
      <c r="BZ12" s="104"/>
      <c r="CA12" s="377" t="str">
        <f>V9</f>
        <v>Percentage</v>
      </c>
      <c r="CB12" s="142">
        <f>((CA11-1)*13)-(CA11-1)</f>
        <v>24</v>
      </c>
    </row>
    <row r="13" spans="2:80" x14ac:dyDescent="0.25">
      <c r="B13" s="140" t="s">
        <v>0</v>
      </c>
      <c r="C13" s="143">
        <f>AVERAGE(V13:AB13)</f>
        <v>0.84285714285714275</v>
      </c>
      <c r="D13" s="144">
        <f>AVERAGE(AI13:AO13)</f>
        <v>0.82001542866895527</v>
      </c>
      <c r="E13" s="144">
        <f>AVERAGE(AV13:BB13)</f>
        <v>0.65</v>
      </c>
      <c r="F13" s="145">
        <f>AVERAGE(BI13:BO13)</f>
        <v>0.65</v>
      </c>
      <c r="H13" s="111" t="s">
        <v>0</v>
      </c>
      <c r="I13" s="146">
        <v>253.94333140000001</v>
      </c>
      <c r="J13" s="147">
        <v>240.10030130000001</v>
      </c>
      <c r="K13" s="147">
        <v>246.29661050000001</v>
      </c>
      <c r="L13" s="147">
        <v>230.5069986</v>
      </c>
      <c r="M13" s="147">
        <v>245.73020930000001</v>
      </c>
      <c r="N13" s="147">
        <v>230.76441320000001</v>
      </c>
      <c r="O13" s="147">
        <v>240.1962394</v>
      </c>
      <c r="P13" s="150">
        <v>232.43695004285655</v>
      </c>
      <c r="Q13" s="159">
        <v>235.54635255706484</v>
      </c>
      <c r="R13" s="147">
        <v>230.27696956428554</v>
      </c>
      <c r="S13" s="147">
        <v>228.11698908571361</v>
      </c>
      <c r="T13" s="148">
        <v>225.9570086071426</v>
      </c>
      <c r="V13" s="68">
        <f t="shared" ref="V13:V44" si="6">IF(I13&lt;=100,(1-$Y$3),IF(I13&lt;=160,(1-$Y$4),(IF(I13&lt;=250,(1-$Y$5),IF(I13&lt;=300,(1-$Y$6),IF(I13&lt;=500,(1-$Y$7),""))))))</f>
        <v>0.8</v>
      </c>
      <c r="W13" s="69">
        <f t="shared" ref="W13:W44" si="7">IF(J13&lt;=100,(1-$Y$3),IF(J13&lt;=160,(1-$Y$4),(IF(J13&lt;=250,(1-$Y$5),IF(J13&lt;=300,(1-$Y$6),IF(J13&lt;=500,(1-$Y$7),""))))))</f>
        <v>0.85</v>
      </c>
      <c r="X13" s="69">
        <f t="shared" ref="X13:X44" si="8">IF(K13&lt;=100,(1-$Y$3),IF(K13&lt;=160,(1-$Y$4),(IF(K13&lt;=250,(1-$Y$5),IF(K13&lt;=300,(1-$Y$6),IF(K13&lt;=500,(1-$Y$7),""))))))</f>
        <v>0.85</v>
      </c>
      <c r="Y13" s="69">
        <f t="shared" ref="Y13:Y44" si="9">IF(L13&lt;=100,(1-$Y$3),IF(L13&lt;=160,(1-$Y$4),(IF(L13&lt;=250,(1-$Y$5),IF(L13&lt;=300,(1-$Y$6),IF(L13&lt;=500,(1-$Y$7),""))))))</f>
        <v>0.85</v>
      </c>
      <c r="Z13" s="69">
        <f t="shared" ref="Z13:Z44" si="10">IF(M13&lt;=100,(1-$Y$3),IF(M13&lt;=160,(1-$Y$4),(IF(M13&lt;=250,(1-$Y$5),IF(M13&lt;=300,(1-$Y$6),IF(M13&lt;=500,(1-$Y$7),""))))))</f>
        <v>0.85</v>
      </c>
      <c r="AA13" s="69">
        <f t="shared" ref="AA13:AA44" si="11">IF(N13&lt;=100,(1-$Y$3),IF(N13&lt;=160,(1-$Y$4),(IF(N13&lt;=250,(1-$Y$5),IF(N13&lt;=300,(1-$Y$6),IF(N13&lt;=500,(1-$Y$7),""))))))</f>
        <v>0.85</v>
      </c>
      <c r="AB13" s="69">
        <f t="shared" ref="AB13:AB44" si="12">IF(O13&lt;=100,(1-$Y$3),IF(O13&lt;=160,(1-$Y$4),(IF(O13&lt;=250,(1-$Y$5),IF(O13&lt;=300,(1-$Y$6),IF(O13&lt;=500,(1-$Y$7),""))))))</f>
        <v>0.85</v>
      </c>
      <c r="AC13" s="69">
        <f t="shared" ref="AC13:AD13" si="13">IF(P13&lt;=100,(1-$Y$3),IF(P13&lt;=160,(1-$Y$4),(IF(P13&lt;=250,(1-$Y$5),IF(P13&lt;=300,(1-$Y$6),IF(P13&lt;=500,(1-$Y$7),""))))))</f>
        <v>0.85</v>
      </c>
      <c r="AD13" s="299">
        <f t="shared" si="13"/>
        <v>0.85</v>
      </c>
      <c r="AE13" s="69">
        <f t="shared" ref="AE13:AE44" si="14">IF(R13&lt;=100,(1-$Y$3),IF(R13&lt;=160,(1-$Y$4),(IF(R13&lt;=250,(1-$Y$5),IF(R13&lt;=300,(1-$Y$6),IF(R13&lt;=500,(1-$Y$7),""))))))</f>
        <v>0.85</v>
      </c>
      <c r="AF13" s="69">
        <f t="shared" ref="AF13:AF44" si="15">IF(S13&lt;=100,(1-$Y$3),IF(S13&lt;=160,(1-$Y$4),(IF(S13&lt;=250,(1-$Y$5),IF(S13&lt;=300,(1-$Y$6),IF(S13&lt;=500,(1-$Y$7),""))))))</f>
        <v>0.85</v>
      </c>
      <c r="AG13" s="299">
        <f t="shared" ref="AG13:AG44" si="16">IF(T13&lt;=100,(1-$Y$3),IF(T13&lt;=160,(1-$Y$4),(IF(T13&lt;=250,(1-$Y$5),IF(T13&lt;=300,(1-$Y$6),IF(T13&lt;=500,(1-$Y$7),""))))))</f>
        <v>0.85</v>
      </c>
      <c r="AI13" s="68">
        <f t="shared" ref="AI13:AI44" si="17">1-(I13*EXP($AI$3))</f>
        <v>0.81040951264486405</v>
      </c>
      <c r="AJ13" s="69">
        <f t="shared" ref="AJ13:AJ44" si="18">1-(J13*EXP($AI$3))</f>
        <v>0.82074452246245522</v>
      </c>
      <c r="AK13" s="69">
        <f t="shared" ref="AK13:AK44" si="19">1-(K13*EXP($AI$3))</f>
        <v>0.8161184459494214</v>
      </c>
      <c r="AL13" s="69">
        <f t="shared" ref="AL13:AL44" si="20">1-(L13*EXP($AI$3))</f>
        <v>0.82790674611373694</v>
      </c>
      <c r="AM13" s="69">
        <f t="shared" ref="AM13:AM44" si="21">1-(M13*EXP($AI$3))</f>
        <v>0.81654131304718891</v>
      </c>
      <c r="AN13" s="69">
        <f t="shared" ref="AN13:AN44" si="22">1-(N13*EXP($AI$3))</f>
        <v>0.827714564026508</v>
      </c>
      <c r="AO13" s="69">
        <f t="shared" ref="AO13:AO44" si="23">1-(O13*EXP($AI$3))</f>
        <v>0.8206728964385126</v>
      </c>
      <c r="AP13" s="69">
        <f t="shared" ref="AP13:AQ13" si="24">1-(P13*EXP($AI$3))</f>
        <v>0.82646587175564412</v>
      </c>
      <c r="AQ13" s="299">
        <f t="shared" si="24"/>
        <v>0.82414443596600551</v>
      </c>
      <c r="AR13" s="69">
        <f>1-(R13*EXP($AI$3))</f>
        <v>0.82807848252731597</v>
      </c>
      <c r="AS13" s="69">
        <f t="shared" ref="AS13:AS44" si="25">1-(S13*EXP($AI$3))</f>
        <v>0.82969109329898838</v>
      </c>
      <c r="AT13" s="299">
        <f t="shared" ref="AT13:AT44" si="26">1-(T13*EXP($AI$3))</f>
        <v>0.83130370407066012</v>
      </c>
      <c r="AV13" s="68">
        <f t="shared" ref="AV13:BD28" si="27">MIN(IF(IF($BV13=1,$BV$11,IF($BW13=1,$BW$11,1-(I13*EXP($AV$3))))&gt;1-(I13*EXP($AV$3)),1-(I13*EXP($AV$3)),IF($BV13=1,$BV$11,IF($BW13=1,$BW$11,1-(I13*EXP($AV$3))))),$BX$11)</f>
        <v>0.65</v>
      </c>
      <c r="AW13" s="56">
        <f t="shared" si="27"/>
        <v>0.65</v>
      </c>
      <c r="AX13" s="56">
        <f t="shared" si="27"/>
        <v>0.65</v>
      </c>
      <c r="AY13" s="56">
        <f t="shared" si="27"/>
        <v>0.65</v>
      </c>
      <c r="AZ13" s="56">
        <f t="shared" si="27"/>
        <v>0.65</v>
      </c>
      <c r="BA13" s="56">
        <f t="shared" si="27"/>
        <v>0.65</v>
      </c>
      <c r="BB13" s="56">
        <f t="shared" si="27"/>
        <v>0.65</v>
      </c>
      <c r="BC13" s="56">
        <f t="shared" si="27"/>
        <v>0.65</v>
      </c>
      <c r="BD13" s="106">
        <f t="shared" si="27"/>
        <v>0.65</v>
      </c>
      <c r="BE13" s="56">
        <f>MIN(IF(IF($BV13=1,$BV$11,IF($BW13=1,$BW$11,1-(R13*EXP($AV$3))))&gt;1-(R13*EXP($AV$3)),1-(R13*EXP($AV$3)),IF($BV13=1,$BV$11,IF($BW13=1,$BW$11,1-(R13*EXP($AV$3))))),$BX$11)</f>
        <v>0.65</v>
      </c>
      <c r="BF13" s="56">
        <f>MIN(IF(IF($BV13=1,$BV$11,IF($BW13=1,$BW$11,1-(S13*EXP($AV$3))))&gt;1-(S13*EXP($AV$3)),1-(S13*EXP($AV$3)),IF($BV13=1,$BV$11,IF($BW13=1,$BW$11,1-(S13*EXP($AV$3))))),$BX$11)</f>
        <v>0.65</v>
      </c>
      <c r="BG13" s="106">
        <f>MIN(IF(IF($BV13=1,$BV$11,IF($BW13=1,$BW$11,1-(T13*EXP($AV$3))))&gt;1-(T13*EXP($AV$3)),1-(T13*EXP($AV$3)),IF($BV13=1,$BV$11,IF($BW13=1,$BW$11,1-(T13*EXP($AV$3))))),$BX$11)</f>
        <v>0.65</v>
      </c>
      <c r="BI13" s="68">
        <f t="shared" ref="BI13:BQ13" si="28">IF(IF($BV13=1,$BV$11,IF($BW13=1,$BW$11,1-(I13*$BI$3)))&gt;1-(I13*$BI$3),1-(I13*$BI$3),IF($BV13=1,$BV$11,IF($BW13=1,$BW$11,1-(I13*$BI$3))))</f>
        <v>0.65</v>
      </c>
      <c r="BJ13" s="56">
        <f t="shared" si="28"/>
        <v>0.65</v>
      </c>
      <c r="BK13" s="56">
        <f t="shared" si="28"/>
        <v>0.65</v>
      </c>
      <c r="BL13" s="56">
        <f t="shared" si="28"/>
        <v>0.65</v>
      </c>
      <c r="BM13" s="56">
        <f t="shared" si="28"/>
        <v>0.65</v>
      </c>
      <c r="BN13" s="56">
        <f t="shared" si="28"/>
        <v>0.65</v>
      </c>
      <c r="BO13" s="56">
        <f t="shared" si="28"/>
        <v>0.65</v>
      </c>
      <c r="BP13" s="56">
        <f t="shared" si="28"/>
        <v>0.65</v>
      </c>
      <c r="BQ13" s="56">
        <f t="shared" si="28"/>
        <v>0.65</v>
      </c>
      <c r="BR13" s="68">
        <f>IF(IF($BV13=1,$BV$11,IF($BW13=1,$BW$11,1-(R13*$BI$3)))&gt;1-(R13*$BI$3),1-(R13*$BI$3),IF($BV13=1,$BV$11,IF($BW13=1,$BW$11,1-(R13*$BI$3))))</f>
        <v>0.65</v>
      </c>
      <c r="BS13" s="56">
        <f>IF(IF($BV13=1,$BV$11,IF($BW13=1,$BW$11,1-(S13*$BI$3)))&gt;1-(S13*$BI$3),1-(S13*$BI$3),IF($BV13=1,$BV$11,IF($BW13=1,$BW$11,1-(S13*$BI$3))))</f>
        <v>0.65</v>
      </c>
      <c r="BT13" s="106">
        <f>IF(IF($BV13=1,$BV$11,IF($BW13=1,$BW$11,1-(T13*$BI$3)))&gt;1-(T13*$BI$3),1-(T13*$BI$3),IF($BV13=1,$BV$11,IF($BW13=1,$BW$11,1-(T13*$BI$3))))</f>
        <v>0.65</v>
      </c>
      <c r="BV13" s="109">
        <v>1</v>
      </c>
      <c r="BW13" s="376"/>
      <c r="BX13" s="109" t="str">
        <f>IF(AVERAGE($I13:$P13)&gt;$BX$9,"",1)</f>
        <v/>
      </c>
      <c r="CA13" s="141" t="str">
        <f>AI9</f>
        <v>Exponential</v>
      </c>
      <c r="CB13" s="142"/>
    </row>
    <row r="14" spans="2:80" x14ac:dyDescent="0.25">
      <c r="B14" s="130" t="s">
        <v>1</v>
      </c>
      <c r="C14" s="143">
        <f t="shared" ref="C14:C77" si="29">AVERAGE(V14:AB14)</f>
        <v>0.76428571428571423</v>
      </c>
      <c r="D14" s="144">
        <f t="shared" ref="D14:D77" si="30">AVERAGE(AI14:AO14)</f>
        <v>0.76633004209808653</v>
      </c>
      <c r="E14" s="144">
        <f t="shared" ref="E14:E77" si="31">AVERAGE(AV14:BB14)</f>
        <v>0.65</v>
      </c>
      <c r="F14" s="145">
        <f t="shared" ref="F14:F77" si="32">AVERAGE(BI14:BO14)</f>
        <v>0.65</v>
      </c>
      <c r="H14" s="112" t="s">
        <v>1</v>
      </c>
      <c r="I14" s="149">
        <v>309.82104149999998</v>
      </c>
      <c r="J14" s="150">
        <v>299.1765163</v>
      </c>
      <c r="K14" s="150">
        <v>327.36405989999997</v>
      </c>
      <c r="L14" s="150">
        <v>298.95831440000001</v>
      </c>
      <c r="M14" s="150">
        <v>317.04085400000002</v>
      </c>
      <c r="N14" s="150">
        <v>304.5170579</v>
      </c>
      <c r="O14" s="150">
        <v>334.0152683</v>
      </c>
      <c r="P14" s="150">
        <v>323.40481</v>
      </c>
      <c r="Q14" s="159">
        <v>314.01711226650048</v>
      </c>
      <c r="R14" s="150">
        <v>326.00982991785713</v>
      </c>
      <c r="S14" s="150">
        <v>328.61484983571427</v>
      </c>
      <c r="T14" s="151">
        <v>331.2198697535714</v>
      </c>
      <c r="V14" s="68">
        <f t="shared" si="6"/>
        <v>0.75</v>
      </c>
      <c r="W14" s="69">
        <f t="shared" si="7"/>
        <v>0.8</v>
      </c>
      <c r="X14" s="69">
        <f t="shared" si="8"/>
        <v>0.75</v>
      </c>
      <c r="Y14" s="69">
        <f t="shared" si="9"/>
        <v>0.8</v>
      </c>
      <c r="Z14" s="69">
        <f t="shared" si="10"/>
        <v>0.75</v>
      </c>
      <c r="AA14" s="69">
        <f t="shared" si="11"/>
        <v>0.75</v>
      </c>
      <c r="AB14" s="69">
        <f t="shared" si="12"/>
        <v>0.75</v>
      </c>
      <c r="AC14" s="69">
        <f t="shared" ref="AC14:AC77" si="33">IF(P14&lt;=100,(1-$Y$3),IF(P14&lt;=160,(1-$Y$4),(IF(P14&lt;=250,(1-$Y$5),IF(P14&lt;=300,(1-$Y$6),IF(P14&lt;=500,(1-$Y$7),""))))))</f>
        <v>0.75</v>
      </c>
      <c r="AD14" s="299">
        <f t="shared" ref="AD14:AD77" si="34">IF(Q14&lt;=100,(1-$Y$3),IF(Q14&lt;=160,(1-$Y$4),(IF(Q14&lt;=250,(1-$Y$5),IF(Q14&lt;=300,(1-$Y$6),IF(Q14&lt;=500,(1-$Y$7),""))))))</f>
        <v>0.75</v>
      </c>
      <c r="AE14" s="69">
        <f t="shared" si="14"/>
        <v>0.75</v>
      </c>
      <c r="AF14" s="69">
        <f t="shared" si="15"/>
        <v>0.75</v>
      </c>
      <c r="AG14" s="299">
        <f t="shared" si="16"/>
        <v>0.75</v>
      </c>
      <c r="AI14" s="68">
        <f t="shared" si="17"/>
        <v>0.76869200727961784</v>
      </c>
      <c r="AJ14" s="69">
        <f t="shared" si="18"/>
        <v>0.77663905873084582</v>
      </c>
      <c r="AK14" s="69">
        <f t="shared" si="19"/>
        <v>0.7555946387060869</v>
      </c>
      <c r="AL14" s="69">
        <f t="shared" si="20"/>
        <v>0.77680196517274658</v>
      </c>
      <c r="AM14" s="69">
        <f t="shared" si="21"/>
        <v>0.76330179772797724</v>
      </c>
      <c r="AN14" s="69">
        <f t="shared" si="22"/>
        <v>0.77265188616324054</v>
      </c>
      <c r="AO14" s="69">
        <f t="shared" si="23"/>
        <v>0.75062894090609111</v>
      </c>
      <c r="AP14" s="69">
        <f t="shared" ref="AP14:AP77" si="35">1-(P14*EXP($AI$3))</f>
        <v>0.75855055849324371</v>
      </c>
      <c r="AQ14" s="299">
        <f t="shared" ref="AQ14:AQ77" si="36">1-(Q14*EXP($AI$3))</f>
        <v>0.76555928039440435</v>
      </c>
      <c r="AR14" s="69">
        <f t="shared" ref="AR14:AR44" si="37">1-(R14*EXP($AI$3))</f>
        <v>0.75660568759203295</v>
      </c>
      <c r="AS14" s="69">
        <f t="shared" si="25"/>
        <v>0.75466081669082219</v>
      </c>
      <c r="AT14" s="299">
        <f t="shared" si="26"/>
        <v>0.75271594578961154</v>
      </c>
      <c r="AV14" s="68">
        <f t="shared" ref="AV14:AV77" si="38">MIN(IF(IF($BV14=1,$BV$11,IF($BW14=1,$BW$11,1-(I14*EXP($AV$3))))&gt;1-(I14*EXP($AV$3)),1-(I14*EXP($AV$3)),IF($BV14=1,$BV$11,IF($BW14=1,$BW$11,1-(I14*EXP($AV$3))))),$BX$11)</f>
        <v>0.65</v>
      </c>
      <c r="AW14" s="56">
        <f t="shared" ref="AW14:AW77" si="39">MIN(IF(IF($BV14=1,$BV$11,IF($BW14=1,$BW$11,1-(J14*EXP($AV$3))))&gt;1-(J14*EXP($AV$3)),1-(J14*EXP($AV$3)),IF($BV14=1,$BV$11,IF($BW14=1,$BW$11,1-(J14*EXP($AV$3))))),$BX$11)</f>
        <v>0.65</v>
      </c>
      <c r="AX14" s="56">
        <f t="shared" ref="AX14:AX77" si="40">MIN(IF(IF($BV14=1,$BV$11,IF($BW14=1,$BW$11,1-(K14*EXP($AV$3))))&gt;1-(K14*EXP($AV$3)),1-(K14*EXP($AV$3)),IF($BV14=1,$BV$11,IF($BW14=1,$BW$11,1-(K14*EXP($AV$3))))),$BX$11)</f>
        <v>0.65</v>
      </c>
      <c r="AY14" s="56">
        <f t="shared" ref="AY14:AY77" si="41">MIN(IF(IF($BV14=1,$BV$11,IF($BW14=1,$BW$11,1-(L14*EXP($AV$3))))&gt;1-(L14*EXP($AV$3)),1-(L14*EXP($AV$3)),IF($BV14=1,$BV$11,IF($BW14=1,$BW$11,1-(L14*EXP($AV$3))))),$BX$11)</f>
        <v>0.65</v>
      </c>
      <c r="AZ14" s="56">
        <f t="shared" ref="AZ14:AZ77" si="42">MIN(IF(IF($BV14=1,$BV$11,IF($BW14=1,$BW$11,1-(M14*EXP($AV$3))))&gt;1-(M14*EXP($AV$3)),1-(M14*EXP($AV$3)),IF($BV14=1,$BV$11,IF($BW14=1,$BW$11,1-(M14*EXP($AV$3))))),$BX$11)</f>
        <v>0.65</v>
      </c>
      <c r="BA14" s="56">
        <f t="shared" ref="BA14:BA77" si="43">MIN(IF(IF($BV14=1,$BV$11,IF($BW14=1,$BW$11,1-(N14*EXP($AV$3))))&gt;1-(N14*EXP($AV$3)),1-(N14*EXP($AV$3)),IF($BV14=1,$BV$11,IF($BW14=1,$BW$11,1-(N14*EXP($AV$3))))),$BX$11)</f>
        <v>0.65</v>
      </c>
      <c r="BB14" s="56">
        <f t="shared" ref="BB14:BB77" si="44">MIN(IF(IF($BV14=1,$BV$11,IF($BW14=1,$BW$11,1-(O14*EXP($AV$3))))&gt;1-(O14*EXP($AV$3)),1-(O14*EXP($AV$3)),IF($BV14=1,$BV$11,IF($BW14=1,$BW$11,1-(O14*EXP($AV$3))))),$BX$11)</f>
        <v>0.65</v>
      </c>
      <c r="BC14" s="56">
        <f t="shared" ref="BC14:BD77" si="45">MIN(IF(IF($BV14=1,$BV$11,IF($BW14=1,$BW$11,1-(P14*EXP($AV$3))))&gt;1-(P14*EXP($AV$3)),1-(P14*EXP($AV$3)),IF($BV14=1,$BV$11,IF($BW14=1,$BW$11,1-(P14*EXP($AV$3))))),$BX$11)</f>
        <v>0.65</v>
      </c>
      <c r="BD14" s="106">
        <f t="shared" si="27"/>
        <v>0.65</v>
      </c>
      <c r="BE14" s="56">
        <f t="shared" ref="BE14:BE77" si="46">MIN(IF(IF($BV14=1,$BV$11,IF($BW14=1,$BW$11,1-(R14*EXP($AV$3))))&gt;1-(R14*EXP($AV$3)),1-(R14*EXP($AV$3)),IF($BV14=1,$BV$11,IF($BW14=1,$BW$11,1-(R14*EXP($AV$3))))),$BX$11)</f>
        <v>0.65</v>
      </c>
      <c r="BF14" s="56">
        <f t="shared" ref="BF14:BF77" si="47">MIN(IF(IF($BV14=1,$BV$11,IF($BW14=1,$BW$11,1-(S14*EXP($AV$3))))&gt;1-(S14*EXP($AV$3)),1-(S14*EXP($AV$3)),IF($BV14=1,$BV$11,IF($BW14=1,$BW$11,1-(S14*EXP($AV$3))))),$BX$11)</f>
        <v>0.65</v>
      </c>
      <c r="BG14" s="106">
        <f t="shared" ref="BG14:BG77" si="48">MIN(IF(IF($BV14=1,$BV$11,IF($BW14=1,$BW$11,1-(T14*EXP($AV$3))))&gt;1-(T14*EXP($AV$3)),1-(T14*EXP($AV$3)),IF($BV14=1,$BV$11,IF($BW14=1,$BW$11,1-(T14*EXP($AV$3))))),$BX$11)</f>
        <v>0.65</v>
      </c>
      <c r="BI14" s="68">
        <f t="shared" ref="BI14:BI77" si="49">IF(IF($BV14=1,$BV$11,IF($BW14=1,$BW$11,1-(I14*$BI$3)))&gt;1-(I14*$BI$3),1-(I14*$BI$3),IF($BV14=1,$BV$11,IF($BW14=1,$BW$11,1-(I14*$BI$3))))</f>
        <v>0.65</v>
      </c>
      <c r="BJ14" s="56">
        <f t="shared" ref="BJ14:BJ77" si="50">IF(IF($BV14=1,$BV$11,IF($BW14=1,$BW$11,1-(J14*$BI$3)))&gt;1-(J14*$BI$3),1-(J14*$BI$3),IF($BV14=1,$BV$11,IF($BW14=1,$BW$11,1-(J14*$BI$3))))</f>
        <v>0.65</v>
      </c>
      <c r="BK14" s="56">
        <f t="shared" ref="BK14:BK77" si="51">IF(IF($BV14=1,$BV$11,IF($BW14=1,$BW$11,1-(K14*$BI$3)))&gt;1-(K14*$BI$3),1-(K14*$BI$3),IF($BV14=1,$BV$11,IF($BW14=1,$BW$11,1-(K14*$BI$3))))</f>
        <v>0.65</v>
      </c>
      <c r="BL14" s="56">
        <f t="shared" ref="BL14:BL77" si="52">IF(IF($BV14=1,$BV$11,IF($BW14=1,$BW$11,1-(L14*$BI$3)))&gt;1-(L14*$BI$3),1-(L14*$BI$3),IF($BV14=1,$BV$11,IF($BW14=1,$BW$11,1-(L14*$BI$3))))</f>
        <v>0.65</v>
      </c>
      <c r="BM14" s="56">
        <f t="shared" ref="BM14:BM77" si="53">IF(IF($BV14=1,$BV$11,IF($BW14=1,$BW$11,1-(M14*$BI$3)))&gt;1-(M14*$BI$3),1-(M14*$BI$3),IF($BV14=1,$BV$11,IF($BW14=1,$BW$11,1-(M14*$BI$3))))</f>
        <v>0.65</v>
      </c>
      <c r="BN14" s="56">
        <f t="shared" ref="BN14:BN77" si="54">IF(IF($BV14=1,$BV$11,IF($BW14=1,$BW$11,1-(N14*$BI$3)))&gt;1-(N14*$BI$3),1-(N14*$BI$3),IF($BV14=1,$BV$11,IF($BW14=1,$BW$11,1-(N14*$BI$3))))</f>
        <v>0.65</v>
      </c>
      <c r="BO14" s="56">
        <f t="shared" ref="BO14:BO77" si="55">IF(IF($BV14=1,$BV$11,IF($BW14=1,$BW$11,1-(O14*$BI$3)))&gt;1-(O14*$BI$3),1-(O14*$BI$3),IF($BV14=1,$BV$11,IF($BW14=1,$BW$11,1-(O14*$BI$3))))</f>
        <v>0.65</v>
      </c>
      <c r="BP14" s="56">
        <f t="shared" ref="BP14:BQ77" si="56">IF(IF($BV14=1,$BV$11,IF($BW14=1,$BW$11,1-(P14*$BI$3)))&gt;1-(P14*$BI$3),1-(P14*$BI$3),IF($BV14=1,$BV$11,IF($BW14=1,$BW$11,1-(P14*$BI$3))))</f>
        <v>0.65</v>
      </c>
      <c r="BQ14" s="56">
        <f t="shared" si="56"/>
        <v>0.65</v>
      </c>
      <c r="BR14" s="68">
        <f t="shared" ref="BR14:BR77" si="57">IF(IF($BV14=1,$BV$11,IF($BW14=1,$BW$11,1-(R14*$BI$3)))&gt;1-(R14*$BI$3),1-(R14*$BI$3),IF($BV14=1,$BV$11,IF($BW14=1,$BW$11,1-(R14*$BI$3))))</f>
        <v>0.65</v>
      </c>
      <c r="BS14" s="56">
        <f t="shared" ref="BS14:BS77" si="58">IF(IF($BV14=1,$BV$11,IF($BW14=1,$BW$11,1-(S14*$BI$3)))&gt;1-(S14*$BI$3),1-(S14*$BI$3),IF($BV14=1,$BV$11,IF($BW14=1,$BW$11,1-(S14*$BI$3))))</f>
        <v>0.65</v>
      </c>
      <c r="BT14" s="106">
        <f t="shared" ref="BT14:BT77" si="59">IF(IF($BV14=1,$BV$11,IF($BW14=1,$BW$11,1-(T14*$BI$3)))&gt;1-(T14*$BI$3),1-(T14*$BI$3),IF($BV14=1,$BV$11,IF($BW14=1,$BW$11,1-(T14*$BI$3))))</f>
        <v>0.65</v>
      </c>
      <c r="BV14" s="109">
        <v>1</v>
      </c>
      <c r="BW14" s="376"/>
      <c r="BX14" s="109" t="str">
        <f t="shared" ref="BX14:BX77" si="60">IF(AVERAGE($I14:$P14)&gt;$BX$9,"",1)</f>
        <v/>
      </c>
      <c r="CA14" s="141" t="str">
        <f>AV9</f>
        <v>Alliance, Ed Reform, Wealthy &amp; Exponential</v>
      </c>
      <c r="CB14" s="142"/>
    </row>
    <row r="15" spans="2:80" ht="15.75" thickBot="1" x14ac:dyDescent="0.3">
      <c r="B15" s="130" t="s">
        <v>2</v>
      </c>
      <c r="C15" s="143">
        <f t="shared" si="29"/>
        <v>0.8214285714285714</v>
      </c>
      <c r="D15" s="144">
        <f t="shared" si="30"/>
        <v>0.80942825211405089</v>
      </c>
      <c r="E15" s="144">
        <f t="shared" si="31"/>
        <v>0.8722559371839983</v>
      </c>
      <c r="F15" s="145">
        <f t="shared" si="32"/>
        <v>0.79579387044571426</v>
      </c>
      <c r="H15" s="112" t="s">
        <v>2</v>
      </c>
      <c r="I15" s="149">
        <v>259.23556180000003</v>
      </c>
      <c r="J15" s="150">
        <v>247.2059672</v>
      </c>
      <c r="K15" s="150">
        <v>265.40619559999999</v>
      </c>
      <c r="L15" s="150">
        <v>249.2371004</v>
      </c>
      <c r="M15" s="150">
        <v>265.9082793</v>
      </c>
      <c r="N15" s="150">
        <v>262.53198079999999</v>
      </c>
      <c r="O15" s="150">
        <v>237.2785485</v>
      </c>
      <c r="P15" s="150">
        <v>250.2981006571431</v>
      </c>
      <c r="Q15" s="159">
        <v>245.01893601916305</v>
      </c>
      <c r="R15" s="150">
        <v>249.05821033571419</v>
      </c>
      <c r="S15" s="150">
        <v>247.81832001428575</v>
      </c>
      <c r="T15" s="151">
        <v>246.5784296928573</v>
      </c>
      <c r="V15" s="68">
        <f t="shared" si="6"/>
        <v>0.8</v>
      </c>
      <c r="W15" s="69">
        <f t="shared" si="7"/>
        <v>0.85</v>
      </c>
      <c r="X15" s="69">
        <f t="shared" si="8"/>
        <v>0.8</v>
      </c>
      <c r="Y15" s="69">
        <f t="shared" si="9"/>
        <v>0.85</v>
      </c>
      <c r="Z15" s="69">
        <f t="shared" si="10"/>
        <v>0.8</v>
      </c>
      <c r="AA15" s="69">
        <f t="shared" si="11"/>
        <v>0.8</v>
      </c>
      <c r="AB15" s="69">
        <f t="shared" si="12"/>
        <v>0.85</v>
      </c>
      <c r="AC15" s="69">
        <f t="shared" si="33"/>
        <v>0.8</v>
      </c>
      <c r="AD15" s="299">
        <f t="shared" si="34"/>
        <v>0.85</v>
      </c>
      <c r="AE15" s="69">
        <f t="shared" si="14"/>
        <v>0.85</v>
      </c>
      <c r="AF15" s="69">
        <f t="shared" si="15"/>
        <v>0.85</v>
      </c>
      <c r="AG15" s="299">
        <f t="shared" si="16"/>
        <v>0.85</v>
      </c>
      <c r="AI15" s="68">
        <f t="shared" si="17"/>
        <v>0.80645840853356443</v>
      </c>
      <c r="AJ15" s="69">
        <f t="shared" si="18"/>
        <v>0.8154395331424491</v>
      </c>
      <c r="AK15" s="69">
        <f t="shared" si="19"/>
        <v>0.80185150090979496</v>
      </c>
      <c r="AL15" s="69">
        <f t="shared" si="20"/>
        <v>0.8139231179204065</v>
      </c>
      <c r="AM15" s="69">
        <f t="shared" si="21"/>
        <v>0.80147665234475773</v>
      </c>
      <c r="AN15" s="69">
        <f t="shared" si="22"/>
        <v>0.8039973488897012</v>
      </c>
      <c r="AO15" s="69">
        <f t="shared" si="23"/>
        <v>0.82285120305768245</v>
      </c>
      <c r="AP15" s="69">
        <f t="shared" si="35"/>
        <v>0.81313099018573942</v>
      </c>
      <c r="AQ15" s="299">
        <f t="shared" si="36"/>
        <v>0.81707233958453929</v>
      </c>
      <c r="AR15" s="69">
        <f t="shared" si="37"/>
        <v>0.81405667470366183</v>
      </c>
      <c r="AS15" s="69">
        <f t="shared" si="25"/>
        <v>0.81498235922158391</v>
      </c>
      <c r="AT15" s="299">
        <f t="shared" si="26"/>
        <v>0.81590804373950598</v>
      </c>
      <c r="AV15" s="68">
        <f t="shared" si="38"/>
        <v>0.87026519149840786</v>
      </c>
      <c r="AW15" s="56">
        <f t="shared" si="39"/>
        <v>0.8762854193596874</v>
      </c>
      <c r="AX15" s="56">
        <f t="shared" si="40"/>
        <v>0.86717708896796086</v>
      </c>
      <c r="AY15" s="56">
        <f t="shared" si="41"/>
        <v>0.87526893583823862</v>
      </c>
      <c r="AZ15" s="56">
        <f t="shared" si="42"/>
        <v>0.86692582046058875</v>
      </c>
      <c r="BA15" s="56">
        <f t="shared" si="43"/>
        <v>0.8686154938846371</v>
      </c>
      <c r="BB15" s="56">
        <f t="shared" si="44"/>
        <v>0.88125361027846749</v>
      </c>
      <c r="BC15" s="56">
        <f t="shared" si="45"/>
        <v>0.87473795673867039</v>
      </c>
      <c r="BD15" s="106">
        <f t="shared" si="27"/>
        <v>0.87737992224911654</v>
      </c>
      <c r="BE15" s="56">
        <f t="shared" si="46"/>
        <v>0.87535846162733866</v>
      </c>
      <c r="BF15" s="56">
        <f t="shared" si="47"/>
        <v>0.87597896651600671</v>
      </c>
      <c r="BG15" s="106">
        <f t="shared" si="48"/>
        <v>0.87659947140467465</v>
      </c>
      <c r="BI15" s="68">
        <f t="shared" si="49"/>
        <v>0.79261155055999999</v>
      </c>
      <c r="BJ15" s="56">
        <f t="shared" si="50"/>
        <v>0.80223522623999999</v>
      </c>
      <c r="BK15" s="56">
        <f t="shared" si="51"/>
        <v>0.78767504351999995</v>
      </c>
      <c r="BL15" s="56">
        <f t="shared" si="52"/>
        <v>0.80061031967999996</v>
      </c>
      <c r="BM15" s="56">
        <f t="shared" si="53"/>
        <v>0.78727337655999996</v>
      </c>
      <c r="BN15" s="56">
        <f t="shared" si="54"/>
        <v>0.78997441536000002</v>
      </c>
      <c r="BO15" s="56">
        <f t="shared" si="55"/>
        <v>0.81017716119999994</v>
      </c>
      <c r="BP15" s="56">
        <f t="shared" si="56"/>
        <v>0.79976151947428553</v>
      </c>
      <c r="BQ15" s="56">
        <f t="shared" si="56"/>
        <v>0.80398485118466956</v>
      </c>
      <c r="BR15" s="68">
        <f t="shared" si="57"/>
        <v>0.80075343173142866</v>
      </c>
      <c r="BS15" s="56">
        <f t="shared" si="58"/>
        <v>0.80174534398857134</v>
      </c>
      <c r="BT15" s="106">
        <f t="shared" si="59"/>
        <v>0.80273725624571413</v>
      </c>
      <c r="BV15" s="109"/>
      <c r="BW15" s="376"/>
      <c r="BX15" s="109" t="str">
        <f t="shared" si="60"/>
        <v/>
      </c>
      <c r="CA15" s="152" t="str">
        <f>BI9</f>
        <v xml:space="preserve">Alliance Ed Reform &amp; Linear </v>
      </c>
      <c r="CB15" s="153"/>
    </row>
    <row r="16" spans="2:80" x14ac:dyDescent="0.25">
      <c r="B16" s="130" t="s">
        <v>3</v>
      </c>
      <c r="C16" s="143">
        <f t="shared" si="29"/>
        <v>0.84999999999999987</v>
      </c>
      <c r="D16" s="144">
        <f t="shared" si="30"/>
        <v>0.86952863562657012</v>
      </c>
      <c r="E16" s="144">
        <f t="shared" si="31"/>
        <v>0.91254242902686999</v>
      </c>
      <c r="F16" s="145">
        <f t="shared" si="32"/>
        <v>0.86019411254857148</v>
      </c>
      <c r="H16" s="112" t="s">
        <v>3</v>
      </c>
      <c r="I16" s="149">
        <v>180.3479858</v>
      </c>
      <c r="J16" s="150">
        <v>172.5368708</v>
      </c>
      <c r="K16" s="150">
        <v>178.04491640000001</v>
      </c>
      <c r="L16" s="150">
        <v>161.32683370000001</v>
      </c>
      <c r="M16" s="150">
        <v>181.56162420000001</v>
      </c>
      <c r="N16" s="150">
        <v>180.38145850000001</v>
      </c>
      <c r="O16" s="150">
        <v>169.1018258</v>
      </c>
      <c r="P16" s="150">
        <v>172.6812740571429</v>
      </c>
      <c r="Q16" s="159">
        <v>178.34871820336454</v>
      </c>
      <c r="R16" s="150">
        <v>172.16225274285716</v>
      </c>
      <c r="S16" s="150">
        <v>171.64323142857143</v>
      </c>
      <c r="T16" s="151">
        <v>171.12421011428569</v>
      </c>
      <c r="V16" s="68">
        <f t="shared" si="6"/>
        <v>0.85</v>
      </c>
      <c r="W16" s="69">
        <f t="shared" si="7"/>
        <v>0.85</v>
      </c>
      <c r="X16" s="69">
        <f t="shared" si="8"/>
        <v>0.85</v>
      </c>
      <c r="Y16" s="69">
        <f t="shared" si="9"/>
        <v>0.85</v>
      </c>
      <c r="Z16" s="69">
        <f t="shared" si="10"/>
        <v>0.85</v>
      </c>
      <c r="AA16" s="69">
        <f t="shared" si="11"/>
        <v>0.85</v>
      </c>
      <c r="AB16" s="69">
        <f t="shared" si="12"/>
        <v>0.85</v>
      </c>
      <c r="AC16" s="69">
        <f t="shared" si="33"/>
        <v>0.85</v>
      </c>
      <c r="AD16" s="299">
        <f t="shared" si="34"/>
        <v>0.85</v>
      </c>
      <c r="AE16" s="69">
        <f t="shared" si="14"/>
        <v>0.85</v>
      </c>
      <c r="AF16" s="69">
        <f t="shared" si="15"/>
        <v>0.85</v>
      </c>
      <c r="AG16" s="299">
        <f t="shared" si="16"/>
        <v>0.85</v>
      </c>
      <c r="AI16" s="68">
        <f t="shared" si="17"/>
        <v>0.86535475323240107</v>
      </c>
      <c r="AJ16" s="69">
        <f t="shared" si="18"/>
        <v>0.87118642083899933</v>
      </c>
      <c r="AK16" s="69">
        <f t="shared" si="19"/>
        <v>0.86707419216214776</v>
      </c>
      <c r="AL16" s="69">
        <f t="shared" si="20"/>
        <v>0.87955567544923541</v>
      </c>
      <c r="AM16" s="69">
        <f t="shared" si="21"/>
        <v>0.86444866802646014</v>
      </c>
      <c r="AN16" s="69">
        <f t="shared" si="22"/>
        <v>0.86532976298961306</v>
      </c>
      <c r="AO16" s="69">
        <f t="shared" si="23"/>
        <v>0.87375097668713464</v>
      </c>
      <c r="AP16" s="69">
        <f t="shared" si="35"/>
        <v>0.87107861141653309</v>
      </c>
      <c r="AQ16" s="299">
        <f t="shared" si="36"/>
        <v>0.86684737804719658</v>
      </c>
      <c r="AR16" s="69">
        <f t="shared" si="37"/>
        <v>0.8714661053640238</v>
      </c>
      <c r="AS16" s="69">
        <f t="shared" si="25"/>
        <v>0.87185359931151463</v>
      </c>
      <c r="AT16" s="299">
        <f t="shared" si="26"/>
        <v>0.87224109325900534</v>
      </c>
      <c r="AV16" s="68">
        <f t="shared" si="38"/>
        <v>0.90974459198826307</v>
      </c>
      <c r="AW16" s="56">
        <f t="shared" si="39"/>
        <v>0.91365367568678257</v>
      </c>
      <c r="AX16" s="56">
        <f t="shared" si="40"/>
        <v>0.91089716637080631</v>
      </c>
      <c r="AY16" s="56">
        <f t="shared" si="41"/>
        <v>0.91926375482239997</v>
      </c>
      <c r="AZ16" s="56">
        <f t="shared" si="42"/>
        <v>0.90913722491130455</v>
      </c>
      <c r="BA16" s="56">
        <f t="shared" si="43"/>
        <v>0.90972784052756694</v>
      </c>
      <c r="BB16" s="56">
        <f t="shared" si="44"/>
        <v>0.91537274888096554</v>
      </c>
      <c r="BC16" s="56">
        <f t="shared" si="45"/>
        <v>0.91358140886975181</v>
      </c>
      <c r="BD16" s="106">
        <f t="shared" si="27"/>
        <v>0.91074512832283061</v>
      </c>
      <c r="BE16" s="56">
        <f t="shared" si="46"/>
        <v>0.91384115383047237</v>
      </c>
      <c r="BF16" s="56">
        <f t="shared" si="47"/>
        <v>0.91410089879119294</v>
      </c>
      <c r="BG16" s="106">
        <f t="shared" si="48"/>
        <v>0.91436064375191339</v>
      </c>
      <c r="BI16" s="68">
        <f t="shared" si="49"/>
        <v>0.85572161136000002</v>
      </c>
      <c r="BJ16" s="56">
        <f t="shared" si="50"/>
        <v>0.86197050336000003</v>
      </c>
      <c r="BK16" s="56">
        <f t="shared" si="51"/>
        <v>0.85756406687999998</v>
      </c>
      <c r="BL16" s="56">
        <f t="shared" si="52"/>
        <v>0.87093853304000002</v>
      </c>
      <c r="BM16" s="56">
        <f t="shared" si="53"/>
        <v>0.85475070063999992</v>
      </c>
      <c r="BN16" s="56">
        <f t="shared" si="54"/>
        <v>0.85569483319999995</v>
      </c>
      <c r="BO16" s="56">
        <f t="shared" si="55"/>
        <v>0.86471853935999998</v>
      </c>
      <c r="BP16" s="56">
        <f t="shared" si="56"/>
        <v>0.86185498075428568</v>
      </c>
      <c r="BQ16" s="56">
        <f t="shared" si="56"/>
        <v>0.85732102543730837</v>
      </c>
      <c r="BR16" s="68">
        <f t="shared" si="57"/>
        <v>0.86227019780571423</v>
      </c>
      <c r="BS16" s="56">
        <f t="shared" si="58"/>
        <v>0.86268541485714278</v>
      </c>
      <c r="BT16" s="106">
        <f t="shared" si="59"/>
        <v>0.86310063190857145</v>
      </c>
      <c r="BV16" s="109"/>
      <c r="BW16" s="377"/>
      <c r="BX16" s="109">
        <f t="shared" si="60"/>
        <v>1</v>
      </c>
    </row>
    <row r="17" spans="2:76" x14ac:dyDescent="0.25">
      <c r="B17" s="130" t="s">
        <v>4</v>
      </c>
      <c r="C17" s="143">
        <f t="shared" si="29"/>
        <v>0.83571428571428563</v>
      </c>
      <c r="D17" s="144">
        <f t="shared" si="30"/>
        <v>0.82288566337882241</v>
      </c>
      <c r="E17" s="144">
        <f t="shared" si="31"/>
        <v>0.88127670972252037</v>
      </c>
      <c r="F17" s="145">
        <f t="shared" si="32"/>
        <v>0.8102140869714286</v>
      </c>
      <c r="H17" s="112" t="s">
        <v>4</v>
      </c>
      <c r="I17" s="149">
        <v>254.7024424</v>
      </c>
      <c r="J17" s="150">
        <v>244.7113626</v>
      </c>
      <c r="K17" s="150">
        <v>254.27540569999999</v>
      </c>
      <c r="L17" s="150">
        <v>229.57507409999999</v>
      </c>
      <c r="M17" s="150">
        <v>235.05781339999999</v>
      </c>
      <c r="N17" s="150">
        <v>223.50125929999999</v>
      </c>
      <c r="O17" s="150">
        <v>218.8033815</v>
      </c>
      <c r="P17" s="150">
        <v>213.04167962856991</v>
      </c>
      <c r="Q17" s="159">
        <v>229.28947404579549</v>
      </c>
      <c r="R17" s="150">
        <v>206.99400171428533</v>
      </c>
      <c r="S17" s="150">
        <v>200.94632379999894</v>
      </c>
      <c r="T17" s="151">
        <v>194.89864588571436</v>
      </c>
      <c r="V17" s="68">
        <f t="shared" si="6"/>
        <v>0.8</v>
      </c>
      <c r="W17" s="69">
        <f t="shared" si="7"/>
        <v>0.85</v>
      </c>
      <c r="X17" s="69">
        <f t="shared" si="8"/>
        <v>0.8</v>
      </c>
      <c r="Y17" s="69">
        <f t="shared" si="9"/>
        <v>0.85</v>
      </c>
      <c r="Z17" s="69">
        <f t="shared" si="10"/>
        <v>0.85</v>
      </c>
      <c r="AA17" s="69">
        <f t="shared" si="11"/>
        <v>0.85</v>
      </c>
      <c r="AB17" s="69">
        <f t="shared" si="12"/>
        <v>0.85</v>
      </c>
      <c r="AC17" s="69">
        <f t="shared" si="33"/>
        <v>0.85</v>
      </c>
      <c r="AD17" s="299">
        <f t="shared" si="34"/>
        <v>0.85</v>
      </c>
      <c r="AE17" s="69">
        <f t="shared" si="14"/>
        <v>0.85</v>
      </c>
      <c r="AF17" s="69">
        <f t="shared" si="15"/>
        <v>0.85</v>
      </c>
      <c r="AG17" s="299">
        <f t="shared" si="16"/>
        <v>0.85</v>
      </c>
      <c r="AI17" s="68">
        <f t="shared" si="17"/>
        <v>0.80984277114528147</v>
      </c>
      <c r="AJ17" s="69">
        <f t="shared" si="18"/>
        <v>0.81730196953432033</v>
      </c>
      <c r="AK17" s="69">
        <f t="shared" si="19"/>
        <v>0.81016159068515747</v>
      </c>
      <c r="AL17" s="69">
        <f t="shared" si="20"/>
        <v>0.8286025077199155</v>
      </c>
      <c r="AM17" s="69">
        <f t="shared" si="21"/>
        <v>0.82450917236750643</v>
      </c>
      <c r="AN17" s="69">
        <f t="shared" si="22"/>
        <v>0.83313713165230374</v>
      </c>
      <c r="AO17" s="69">
        <f t="shared" si="23"/>
        <v>0.83664450054727157</v>
      </c>
      <c r="AP17" s="69">
        <f t="shared" si="35"/>
        <v>0.84094610539657866</v>
      </c>
      <c r="AQ17" s="299">
        <f t="shared" si="36"/>
        <v>0.82881573266725617</v>
      </c>
      <c r="AR17" s="69">
        <f t="shared" si="37"/>
        <v>0.84546121590101653</v>
      </c>
      <c r="AS17" s="69">
        <f t="shared" si="25"/>
        <v>0.84997632640545584</v>
      </c>
      <c r="AT17" s="299">
        <f t="shared" si="26"/>
        <v>0.85449143690989382</v>
      </c>
      <c r="AV17" s="68">
        <f t="shared" si="38"/>
        <v>0.87253379760009542</v>
      </c>
      <c r="AW17" s="56">
        <f t="shared" si="39"/>
        <v>0.87753384780762489</v>
      </c>
      <c r="AX17" s="56">
        <f t="shared" si="40"/>
        <v>0.87274750872874218</v>
      </c>
      <c r="AY17" s="56">
        <f t="shared" si="41"/>
        <v>0.88510882508442057</v>
      </c>
      <c r="AZ17" s="56">
        <f t="shared" si="42"/>
        <v>0.88236498034255439</v>
      </c>
      <c r="BA17" s="56">
        <f t="shared" si="43"/>
        <v>0.88814847440753331</v>
      </c>
      <c r="BB17" s="56">
        <f t="shared" si="44"/>
        <v>0.89049953408667215</v>
      </c>
      <c r="BC17" s="56">
        <f t="shared" si="45"/>
        <v>0.89338298604728683</v>
      </c>
      <c r="BD17" s="106">
        <f t="shared" si="27"/>
        <v>0.88525175404093792</v>
      </c>
      <c r="BE17" s="56">
        <f t="shared" si="46"/>
        <v>0.89640955512847764</v>
      </c>
      <c r="BF17" s="56">
        <f t="shared" si="47"/>
        <v>0.89943612420966934</v>
      </c>
      <c r="BG17" s="106">
        <f t="shared" si="48"/>
        <v>0.90246269329086026</v>
      </c>
      <c r="BI17" s="68">
        <f t="shared" si="49"/>
        <v>0.79623804608000004</v>
      </c>
      <c r="BJ17" s="56">
        <f t="shared" si="50"/>
        <v>0.80423090992000001</v>
      </c>
      <c r="BK17" s="56">
        <f t="shared" si="51"/>
        <v>0.79657967543999997</v>
      </c>
      <c r="BL17" s="56">
        <f t="shared" si="52"/>
        <v>0.81633994072000005</v>
      </c>
      <c r="BM17" s="56">
        <f t="shared" si="53"/>
        <v>0.81195374927999997</v>
      </c>
      <c r="BN17" s="56">
        <f t="shared" si="54"/>
        <v>0.82119899256000006</v>
      </c>
      <c r="BO17" s="56">
        <f t="shared" si="55"/>
        <v>0.82495729480000002</v>
      </c>
      <c r="BP17" s="56">
        <f t="shared" si="56"/>
        <v>0.8295666562971441</v>
      </c>
      <c r="BQ17" s="56">
        <f t="shared" si="56"/>
        <v>0.81656842076336367</v>
      </c>
      <c r="BR17" s="68">
        <f t="shared" si="57"/>
        <v>0.83440479862857175</v>
      </c>
      <c r="BS17" s="56">
        <f t="shared" si="58"/>
        <v>0.83924294096000085</v>
      </c>
      <c r="BT17" s="106">
        <f t="shared" si="59"/>
        <v>0.8440810832914285</v>
      </c>
      <c r="BV17" s="109"/>
      <c r="BW17" s="377"/>
      <c r="BX17" s="109" t="str">
        <f t="shared" si="60"/>
        <v/>
      </c>
    </row>
    <row r="18" spans="2:76" x14ac:dyDescent="0.25">
      <c r="B18" s="130" t="s">
        <v>5</v>
      </c>
      <c r="C18" s="143">
        <f t="shared" si="29"/>
        <v>0.84285714285714275</v>
      </c>
      <c r="D18" s="144">
        <f t="shared" si="30"/>
        <v>0.82649419477881125</v>
      </c>
      <c r="E18" s="144">
        <f t="shared" si="31"/>
        <v>0.88369558065668208</v>
      </c>
      <c r="F18" s="145">
        <f t="shared" si="32"/>
        <v>0.81408078934857142</v>
      </c>
      <c r="H18" s="112" t="s">
        <v>5</v>
      </c>
      <c r="I18" s="149">
        <v>251.68305599999999</v>
      </c>
      <c r="J18" s="150">
        <v>232.8938589</v>
      </c>
      <c r="K18" s="150">
        <v>244.09861770000001</v>
      </c>
      <c r="L18" s="150">
        <v>224.63200259999999</v>
      </c>
      <c r="M18" s="150">
        <v>226.17624169999999</v>
      </c>
      <c r="N18" s="150">
        <v>222.0869203</v>
      </c>
      <c r="O18" s="150">
        <v>225.222396</v>
      </c>
      <c r="P18" s="150">
        <v>215.41069428571427</v>
      </c>
      <c r="Q18" s="159">
        <v>223.82746396862731</v>
      </c>
      <c r="R18" s="150">
        <v>211.163614528572</v>
      </c>
      <c r="S18" s="150">
        <v>206.91653477142791</v>
      </c>
      <c r="T18" s="151">
        <v>202.66945501428563</v>
      </c>
      <c r="V18" s="68">
        <f t="shared" si="6"/>
        <v>0.8</v>
      </c>
      <c r="W18" s="69">
        <f t="shared" si="7"/>
        <v>0.85</v>
      </c>
      <c r="X18" s="69">
        <f t="shared" si="8"/>
        <v>0.85</v>
      </c>
      <c r="Y18" s="69">
        <f t="shared" si="9"/>
        <v>0.85</v>
      </c>
      <c r="Z18" s="69">
        <f t="shared" si="10"/>
        <v>0.85</v>
      </c>
      <c r="AA18" s="69">
        <f t="shared" si="11"/>
        <v>0.85</v>
      </c>
      <c r="AB18" s="69">
        <f t="shared" si="12"/>
        <v>0.85</v>
      </c>
      <c r="AC18" s="69">
        <f t="shared" si="33"/>
        <v>0.85</v>
      </c>
      <c r="AD18" s="299">
        <f t="shared" si="34"/>
        <v>0.85</v>
      </c>
      <c r="AE18" s="69">
        <f t="shared" si="14"/>
        <v>0.85</v>
      </c>
      <c r="AF18" s="69">
        <f t="shared" si="15"/>
        <v>0.85</v>
      </c>
      <c r="AG18" s="299">
        <f t="shared" si="16"/>
        <v>0.85</v>
      </c>
      <c r="AI18" s="68">
        <f t="shared" si="17"/>
        <v>0.81209700218152703</v>
      </c>
      <c r="AJ18" s="69">
        <f t="shared" si="18"/>
        <v>0.82612475008717923</v>
      </c>
      <c r="AK18" s="69">
        <f t="shared" si="19"/>
        <v>0.81775943618081559</v>
      </c>
      <c r="AL18" s="69">
        <f t="shared" si="20"/>
        <v>0.83229293475160671</v>
      </c>
      <c r="AM18" s="69">
        <f t="shared" si="21"/>
        <v>0.83114002775480633</v>
      </c>
      <c r="AN18" s="69">
        <f t="shared" si="22"/>
        <v>0.83419305707793734</v>
      </c>
      <c r="AO18" s="69">
        <f t="shared" si="23"/>
        <v>0.83185215541780744</v>
      </c>
      <c r="AP18" s="69">
        <f t="shared" si="35"/>
        <v>0.83917743267371825</v>
      </c>
      <c r="AQ18" s="299">
        <f t="shared" si="36"/>
        <v>0.83289359187608036</v>
      </c>
      <c r="AR18" s="69">
        <f t="shared" si="37"/>
        <v>0.84234824214744464</v>
      </c>
      <c r="AS18" s="69">
        <f t="shared" si="25"/>
        <v>0.84551905162117225</v>
      </c>
      <c r="AT18" s="299">
        <f t="shared" si="26"/>
        <v>0.84868986109489852</v>
      </c>
      <c r="AV18" s="68">
        <f t="shared" si="38"/>
        <v>0.87404485385208641</v>
      </c>
      <c r="AW18" s="56">
        <f t="shared" si="39"/>
        <v>0.88344793447397962</v>
      </c>
      <c r="AX18" s="56">
        <f t="shared" si="40"/>
        <v>0.87784049687116328</v>
      </c>
      <c r="AY18" s="56">
        <f t="shared" si="41"/>
        <v>0.88758259230219494</v>
      </c>
      <c r="AZ18" s="56">
        <f t="shared" si="42"/>
        <v>0.88680977563102492</v>
      </c>
      <c r="BA18" s="56">
        <f t="shared" si="43"/>
        <v>0.88885628238745429</v>
      </c>
      <c r="BB18" s="56">
        <f t="shared" si="44"/>
        <v>0.88728712907887108</v>
      </c>
      <c r="BC18" s="56">
        <f t="shared" si="45"/>
        <v>0.89219740926627711</v>
      </c>
      <c r="BD18" s="106">
        <f t="shared" si="27"/>
        <v>0.88798522481352382</v>
      </c>
      <c r="BE18" s="56">
        <f t="shared" si="46"/>
        <v>0.89432286641867553</v>
      </c>
      <c r="BF18" s="56">
        <f t="shared" si="47"/>
        <v>0.89644832357107496</v>
      </c>
      <c r="BG18" s="106">
        <f t="shared" si="48"/>
        <v>0.89857378072347338</v>
      </c>
      <c r="BI18" s="68">
        <f t="shared" si="49"/>
        <v>0.79865355520000003</v>
      </c>
      <c r="BJ18" s="56">
        <f t="shared" si="50"/>
        <v>0.81368491288</v>
      </c>
      <c r="BK18" s="56">
        <f t="shared" si="51"/>
        <v>0.80472110584000001</v>
      </c>
      <c r="BL18" s="56">
        <f t="shared" si="52"/>
        <v>0.82029439792000003</v>
      </c>
      <c r="BM18" s="56">
        <f t="shared" si="53"/>
        <v>0.81905900663999998</v>
      </c>
      <c r="BN18" s="56">
        <f t="shared" si="54"/>
        <v>0.82233046375999996</v>
      </c>
      <c r="BO18" s="56">
        <f t="shared" si="55"/>
        <v>0.81982208320000005</v>
      </c>
      <c r="BP18" s="56">
        <f t="shared" si="56"/>
        <v>0.82767144457142861</v>
      </c>
      <c r="BQ18" s="56">
        <f t="shared" si="56"/>
        <v>0.82093802882509814</v>
      </c>
      <c r="BR18" s="68">
        <f t="shared" si="57"/>
        <v>0.83106910837714243</v>
      </c>
      <c r="BS18" s="56">
        <f t="shared" si="58"/>
        <v>0.8344667721828577</v>
      </c>
      <c r="BT18" s="106">
        <f t="shared" si="59"/>
        <v>0.83786443598857152</v>
      </c>
      <c r="BV18" s="109"/>
      <c r="BW18" s="377"/>
      <c r="BX18" s="109" t="str">
        <f t="shared" si="60"/>
        <v/>
      </c>
    </row>
    <row r="19" spans="2:76" x14ac:dyDescent="0.25">
      <c r="B19" s="130" t="s">
        <v>6</v>
      </c>
      <c r="C19" s="143">
        <f t="shared" si="29"/>
        <v>0.84999999999999987</v>
      </c>
      <c r="D19" s="144">
        <f t="shared" si="30"/>
        <v>0.83302390115296221</v>
      </c>
      <c r="E19" s="144">
        <f t="shared" si="31"/>
        <v>0.88807257373400206</v>
      </c>
      <c r="F19" s="145">
        <f t="shared" si="32"/>
        <v>0.82107766102857149</v>
      </c>
      <c r="H19" s="112" t="s">
        <v>6</v>
      </c>
      <c r="I19" s="149">
        <v>238.48033520000001</v>
      </c>
      <c r="J19" s="150">
        <v>222.18204739999999</v>
      </c>
      <c r="K19" s="150">
        <v>233.1627986</v>
      </c>
      <c r="L19" s="150">
        <v>223.1317402</v>
      </c>
      <c r="M19" s="150">
        <v>213.65120099999999</v>
      </c>
      <c r="N19" s="150">
        <v>217.83356420000001</v>
      </c>
      <c r="O19" s="150">
        <v>217.12877940000001</v>
      </c>
      <c r="P19" s="150">
        <v>210.47246208571414</v>
      </c>
      <c r="Q19" s="159">
        <v>227.70939955502973</v>
      </c>
      <c r="R19" s="150">
        <v>207.17734667857167</v>
      </c>
      <c r="S19" s="150">
        <v>203.88223127142828</v>
      </c>
      <c r="T19" s="151">
        <v>200.58711586428581</v>
      </c>
      <c r="V19" s="68">
        <f t="shared" si="6"/>
        <v>0.85</v>
      </c>
      <c r="W19" s="69">
        <f t="shared" si="7"/>
        <v>0.85</v>
      </c>
      <c r="X19" s="69">
        <f t="shared" si="8"/>
        <v>0.85</v>
      </c>
      <c r="Y19" s="69">
        <f t="shared" si="9"/>
        <v>0.85</v>
      </c>
      <c r="Z19" s="69">
        <f t="shared" si="10"/>
        <v>0.85</v>
      </c>
      <c r="AA19" s="69">
        <f t="shared" si="11"/>
        <v>0.85</v>
      </c>
      <c r="AB19" s="69">
        <f t="shared" si="12"/>
        <v>0.85</v>
      </c>
      <c r="AC19" s="69">
        <f t="shared" si="33"/>
        <v>0.85</v>
      </c>
      <c r="AD19" s="299">
        <f t="shared" si="34"/>
        <v>0.85</v>
      </c>
      <c r="AE19" s="69">
        <f t="shared" si="14"/>
        <v>0.85</v>
      </c>
      <c r="AF19" s="69">
        <f t="shared" si="15"/>
        <v>0.85</v>
      </c>
      <c r="AG19" s="299">
        <f t="shared" si="16"/>
        <v>0.85</v>
      </c>
      <c r="AI19" s="68">
        <f t="shared" si="17"/>
        <v>0.82195396616276661</v>
      </c>
      <c r="AJ19" s="69">
        <f t="shared" si="18"/>
        <v>0.83412203653508532</v>
      </c>
      <c r="AK19" s="69">
        <f t="shared" si="19"/>
        <v>0.82592396352385011</v>
      </c>
      <c r="AL19" s="69">
        <f t="shared" si="20"/>
        <v>0.83341300936828788</v>
      </c>
      <c r="AM19" s="69">
        <f t="shared" si="21"/>
        <v>0.84049104539076658</v>
      </c>
      <c r="AN19" s="69">
        <f t="shared" si="22"/>
        <v>0.83736855238016972</v>
      </c>
      <c r="AO19" s="69">
        <f t="shared" si="23"/>
        <v>0.83789473470980935</v>
      </c>
      <c r="AP19" s="69">
        <f t="shared" si="35"/>
        <v>0.8428642467527071</v>
      </c>
      <c r="AQ19" s="299">
        <f t="shared" si="36"/>
        <v>0.82999539385823984</v>
      </c>
      <c r="AR19" s="69">
        <f t="shared" si="37"/>
        <v>0.84532433315264299</v>
      </c>
      <c r="AS19" s="69">
        <f t="shared" si="25"/>
        <v>0.84778441955257966</v>
      </c>
      <c r="AT19" s="299">
        <f t="shared" si="26"/>
        <v>0.85024450595251555</v>
      </c>
      <c r="AV19" s="68">
        <f t="shared" si="38"/>
        <v>0.88065217440176258</v>
      </c>
      <c r="AW19" s="56">
        <f t="shared" si="39"/>
        <v>0.88880867589390022</v>
      </c>
      <c r="AX19" s="56">
        <f t="shared" si="40"/>
        <v>0.88331334321560551</v>
      </c>
      <c r="AY19" s="56">
        <f t="shared" si="41"/>
        <v>0.88833340077081202</v>
      </c>
      <c r="AZ19" s="56">
        <f t="shared" si="42"/>
        <v>0.89307795020324199</v>
      </c>
      <c r="BA19" s="56">
        <f t="shared" si="43"/>
        <v>0.89098488054463265</v>
      </c>
      <c r="BB19" s="56">
        <f t="shared" si="44"/>
        <v>0.89133759110805988</v>
      </c>
      <c r="BC19" s="56">
        <f t="shared" si="45"/>
        <v>0.89466875464942974</v>
      </c>
      <c r="BD19" s="106">
        <f t="shared" si="27"/>
        <v>0.88604250458478462</v>
      </c>
      <c r="BE19" s="56">
        <f t="shared" si="46"/>
        <v>0.89631779987828641</v>
      </c>
      <c r="BF19" s="56">
        <f t="shared" si="47"/>
        <v>0.89796684510714364</v>
      </c>
      <c r="BG19" s="106">
        <f t="shared" si="48"/>
        <v>0.89961589033600031</v>
      </c>
      <c r="BI19" s="68">
        <f t="shared" si="49"/>
        <v>0.80921573183999995</v>
      </c>
      <c r="BJ19" s="56">
        <f t="shared" si="50"/>
        <v>0.82225436208000002</v>
      </c>
      <c r="BK19" s="56">
        <f t="shared" si="51"/>
        <v>0.81346976112000002</v>
      </c>
      <c r="BL19" s="56">
        <f t="shared" si="52"/>
        <v>0.82149460784000006</v>
      </c>
      <c r="BM19" s="56">
        <f t="shared" si="53"/>
        <v>0.82907903920000003</v>
      </c>
      <c r="BN19" s="56">
        <f t="shared" si="54"/>
        <v>0.82573314863999991</v>
      </c>
      <c r="BO19" s="56">
        <f t="shared" si="55"/>
        <v>0.82629697648</v>
      </c>
      <c r="BP19" s="56">
        <f t="shared" si="56"/>
        <v>0.83162203033142867</v>
      </c>
      <c r="BQ19" s="56">
        <f t="shared" si="56"/>
        <v>0.81783248035597622</v>
      </c>
      <c r="BR19" s="68">
        <f t="shared" si="57"/>
        <v>0.83425812265714261</v>
      </c>
      <c r="BS19" s="56">
        <f t="shared" si="58"/>
        <v>0.83689421498285732</v>
      </c>
      <c r="BT19" s="106">
        <f t="shared" si="59"/>
        <v>0.83953030730857137</v>
      </c>
      <c r="BV19" s="109"/>
      <c r="BW19" s="377"/>
      <c r="BX19" s="109" t="str">
        <f t="shared" si="60"/>
        <v/>
      </c>
    </row>
    <row r="20" spans="2:76" x14ac:dyDescent="0.25">
      <c r="B20" s="130" t="s">
        <v>7</v>
      </c>
      <c r="C20" s="143">
        <f t="shared" si="29"/>
        <v>0.84999999999999987</v>
      </c>
      <c r="D20" s="144">
        <f t="shared" si="30"/>
        <v>0.82747237457661371</v>
      </c>
      <c r="E20" s="144">
        <f t="shared" si="31"/>
        <v>0.88435127418377613</v>
      </c>
      <c r="F20" s="145">
        <f t="shared" si="32"/>
        <v>0.81512895264000007</v>
      </c>
      <c r="H20" s="112" t="s">
        <v>7</v>
      </c>
      <c r="I20" s="149">
        <v>238.89240670000001</v>
      </c>
      <c r="J20" s="150">
        <v>234.93181569999999</v>
      </c>
      <c r="K20" s="150">
        <v>237.0339596</v>
      </c>
      <c r="L20" s="150">
        <v>219.2927559</v>
      </c>
      <c r="M20" s="150">
        <v>229.86369099999999</v>
      </c>
      <c r="N20" s="150">
        <v>227.25579719999999</v>
      </c>
      <c r="O20" s="150">
        <v>230.35123830000001</v>
      </c>
      <c r="P20" s="150">
        <v>224.21083622857168</v>
      </c>
      <c r="Q20" s="159">
        <v>230.89310009669529</v>
      </c>
      <c r="R20" s="150">
        <v>222.49134298571425</v>
      </c>
      <c r="S20" s="150">
        <v>220.77184974285728</v>
      </c>
      <c r="T20" s="151">
        <v>219.05235650000031</v>
      </c>
      <c r="V20" s="68">
        <f t="shared" si="6"/>
        <v>0.85</v>
      </c>
      <c r="W20" s="69">
        <f t="shared" si="7"/>
        <v>0.85</v>
      </c>
      <c r="X20" s="69">
        <f t="shared" si="8"/>
        <v>0.85</v>
      </c>
      <c r="Y20" s="69">
        <f t="shared" si="9"/>
        <v>0.85</v>
      </c>
      <c r="Z20" s="69">
        <f t="shared" si="10"/>
        <v>0.85</v>
      </c>
      <c r="AA20" s="69">
        <f t="shared" si="11"/>
        <v>0.85</v>
      </c>
      <c r="AB20" s="69">
        <f t="shared" si="12"/>
        <v>0.85</v>
      </c>
      <c r="AC20" s="69">
        <f t="shared" si="33"/>
        <v>0.85</v>
      </c>
      <c r="AD20" s="299">
        <f t="shared" si="34"/>
        <v>0.85</v>
      </c>
      <c r="AE20" s="69">
        <f t="shared" si="14"/>
        <v>0.85</v>
      </c>
      <c r="AF20" s="69">
        <f t="shared" si="15"/>
        <v>0.85</v>
      </c>
      <c r="AG20" s="299">
        <f t="shared" si="16"/>
        <v>0.85</v>
      </c>
      <c r="AI20" s="68">
        <f t="shared" si="17"/>
        <v>0.82164631942883004</v>
      </c>
      <c r="AJ20" s="69">
        <f t="shared" si="18"/>
        <v>0.82460324046221456</v>
      </c>
      <c r="AK20" s="69">
        <f t="shared" si="19"/>
        <v>0.82303380965930883</v>
      </c>
      <c r="AL20" s="69">
        <f t="shared" si="20"/>
        <v>0.83627914056524877</v>
      </c>
      <c r="AM20" s="69">
        <f t="shared" si="21"/>
        <v>0.82838703043831785</v>
      </c>
      <c r="AN20" s="69">
        <f t="shared" si="22"/>
        <v>0.83033404693915136</v>
      </c>
      <c r="AO20" s="69">
        <f t="shared" si="23"/>
        <v>0.82802303454322546</v>
      </c>
      <c r="AP20" s="69">
        <f t="shared" si="35"/>
        <v>0.83260737158748055</v>
      </c>
      <c r="AQ20" s="299">
        <f t="shared" si="36"/>
        <v>0.82761848821571127</v>
      </c>
      <c r="AR20" s="69">
        <f t="shared" si="37"/>
        <v>0.83389112084019756</v>
      </c>
      <c r="AS20" s="69">
        <f t="shared" si="25"/>
        <v>0.83517487009291413</v>
      </c>
      <c r="AT20" s="299">
        <f t="shared" si="26"/>
        <v>0.83645861934563071</v>
      </c>
      <c r="AV20" s="68">
        <f t="shared" si="38"/>
        <v>0.88044595262890757</v>
      </c>
      <c r="AW20" s="56">
        <f t="shared" si="39"/>
        <v>0.88242803607212961</v>
      </c>
      <c r="AX20" s="56">
        <f t="shared" si="40"/>
        <v>0.88137601514407615</v>
      </c>
      <c r="AY20" s="56">
        <f t="shared" si="41"/>
        <v>0.89025462596670302</v>
      </c>
      <c r="AZ20" s="56">
        <f t="shared" si="42"/>
        <v>0.88496438634310037</v>
      </c>
      <c r="BA20" s="56">
        <f t="shared" si="43"/>
        <v>0.88626951053357128</v>
      </c>
      <c r="BB20" s="56">
        <f t="shared" si="44"/>
        <v>0.88472039259794522</v>
      </c>
      <c r="BC20" s="56">
        <f t="shared" si="45"/>
        <v>0.88779336561649325</v>
      </c>
      <c r="BD20" s="106">
        <f t="shared" si="27"/>
        <v>0.88444921708506241</v>
      </c>
      <c r="BE20" s="56">
        <f t="shared" si="46"/>
        <v>0.88865388847467275</v>
      </c>
      <c r="BF20" s="56">
        <f t="shared" si="47"/>
        <v>0.88951441133285192</v>
      </c>
      <c r="BG20" s="106">
        <f t="shared" si="48"/>
        <v>0.8903749341910312</v>
      </c>
      <c r="BI20" s="68">
        <f t="shared" si="49"/>
        <v>0.80888607463999995</v>
      </c>
      <c r="BJ20" s="56">
        <f t="shared" si="50"/>
        <v>0.81205454744000005</v>
      </c>
      <c r="BK20" s="56">
        <f t="shared" si="51"/>
        <v>0.81037283232000001</v>
      </c>
      <c r="BL20" s="56">
        <f t="shared" si="52"/>
        <v>0.82456579527999996</v>
      </c>
      <c r="BM20" s="56">
        <f t="shared" si="53"/>
        <v>0.81610904719999999</v>
      </c>
      <c r="BN20" s="56">
        <f t="shared" si="54"/>
        <v>0.81819536224</v>
      </c>
      <c r="BO20" s="56">
        <f t="shared" si="55"/>
        <v>0.81571900935999997</v>
      </c>
      <c r="BP20" s="56">
        <f t="shared" si="56"/>
        <v>0.8206313310171427</v>
      </c>
      <c r="BQ20" s="56">
        <f t="shared" si="56"/>
        <v>0.81528551992264375</v>
      </c>
      <c r="BR20" s="68">
        <f t="shared" si="57"/>
        <v>0.82200692561142863</v>
      </c>
      <c r="BS20" s="56">
        <f t="shared" si="58"/>
        <v>0.82338252020571412</v>
      </c>
      <c r="BT20" s="106">
        <f t="shared" si="59"/>
        <v>0.82475811479999972</v>
      </c>
      <c r="BV20" s="109"/>
      <c r="BW20" s="377"/>
      <c r="BX20" s="109" t="str">
        <f t="shared" si="60"/>
        <v/>
      </c>
    </row>
    <row r="21" spans="2:76" x14ac:dyDescent="0.25">
      <c r="B21" s="130" t="s">
        <v>8</v>
      </c>
      <c r="C21" s="143">
        <f t="shared" si="29"/>
        <v>0.84999999999999987</v>
      </c>
      <c r="D21" s="144">
        <f t="shared" si="30"/>
        <v>0.83542918948241973</v>
      </c>
      <c r="E21" s="144">
        <f t="shared" si="31"/>
        <v>0.88968488671773305</v>
      </c>
      <c r="F21" s="145">
        <f t="shared" si="32"/>
        <v>0.82365503477714275</v>
      </c>
      <c r="H21" s="112" t="s">
        <v>8</v>
      </c>
      <c r="I21" s="149">
        <v>232.3874079</v>
      </c>
      <c r="J21" s="150">
        <v>237.47105680000001</v>
      </c>
      <c r="K21" s="150">
        <v>223.31658569999999</v>
      </c>
      <c r="L21" s="150">
        <v>213.9056549</v>
      </c>
      <c r="M21" s="150">
        <v>210.9199921</v>
      </c>
      <c r="N21" s="150">
        <v>208.16914929999999</v>
      </c>
      <c r="O21" s="150">
        <v>216.84859900000001</v>
      </c>
      <c r="P21" s="150">
        <v>203.62880148571458</v>
      </c>
      <c r="Q21" s="159">
        <v>224.78671053738577</v>
      </c>
      <c r="R21" s="150">
        <v>199.42820022500018</v>
      </c>
      <c r="S21" s="150">
        <v>195.22759896428579</v>
      </c>
      <c r="T21" s="151">
        <v>191.0269977035714</v>
      </c>
      <c r="V21" s="68">
        <f t="shared" si="6"/>
        <v>0.85</v>
      </c>
      <c r="W21" s="69">
        <f t="shared" si="7"/>
        <v>0.85</v>
      </c>
      <c r="X21" s="69">
        <f t="shared" si="8"/>
        <v>0.85</v>
      </c>
      <c r="Y21" s="69">
        <f t="shared" si="9"/>
        <v>0.85</v>
      </c>
      <c r="Z21" s="69">
        <f t="shared" si="10"/>
        <v>0.85</v>
      </c>
      <c r="AA21" s="69">
        <f t="shared" si="11"/>
        <v>0.85</v>
      </c>
      <c r="AB21" s="69">
        <f t="shared" si="12"/>
        <v>0.85</v>
      </c>
      <c r="AC21" s="69">
        <f t="shared" si="33"/>
        <v>0.85</v>
      </c>
      <c r="AD21" s="299">
        <f t="shared" si="34"/>
        <v>0.85</v>
      </c>
      <c r="AE21" s="69">
        <f t="shared" si="14"/>
        <v>0.85</v>
      </c>
      <c r="AF21" s="69">
        <f t="shared" si="15"/>
        <v>0.85</v>
      </c>
      <c r="AG21" s="299">
        <f t="shared" si="16"/>
        <v>0.85</v>
      </c>
      <c r="AI21" s="68">
        <f t="shared" si="17"/>
        <v>0.82650285921641742</v>
      </c>
      <c r="AJ21" s="69">
        <f t="shared" si="18"/>
        <v>0.82270747909290765</v>
      </c>
      <c r="AK21" s="69">
        <f t="shared" si="19"/>
        <v>0.83327500634124552</v>
      </c>
      <c r="AL21" s="69">
        <f t="shared" si="20"/>
        <v>0.84030107372014051</v>
      </c>
      <c r="AM21" s="69">
        <f t="shared" si="21"/>
        <v>0.84253012719521869</v>
      </c>
      <c r="AN21" s="69">
        <f t="shared" si="22"/>
        <v>0.84458386739077385</v>
      </c>
      <c r="AO21" s="69">
        <f t="shared" si="23"/>
        <v>0.8381039134202346</v>
      </c>
      <c r="AP21" s="69">
        <f t="shared" si="35"/>
        <v>0.84797362663401343</v>
      </c>
      <c r="AQ21" s="299">
        <f t="shared" si="36"/>
        <v>0.83217743200111127</v>
      </c>
      <c r="AR21" s="69">
        <f t="shared" si="37"/>
        <v>0.85110973592191197</v>
      </c>
      <c r="AS21" s="69">
        <f t="shared" si="25"/>
        <v>0.85424584520981051</v>
      </c>
      <c r="AT21" s="299">
        <f t="shared" si="26"/>
        <v>0.85738195449770904</v>
      </c>
      <c r="AV21" s="68">
        <f t="shared" si="38"/>
        <v>0.88370138860289704</v>
      </c>
      <c r="AW21" s="56">
        <f t="shared" si="39"/>
        <v>0.88115726922378323</v>
      </c>
      <c r="AX21" s="56">
        <f t="shared" si="40"/>
        <v>0.88824089457537203</v>
      </c>
      <c r="AY21" s="56">
        <f t="shared" si="41"/>
        <v>0.89295060838424234</v>
      </c>
      <c r="AZ21" s="56">
        <f t="shared" si="42"/>
        <v>0.89444478761227264</v>
      </c>
      <c r="BA21" s="56">
        <f t="shared" si="43"/>
        <v>0.89582145083470244</v>
      </c>
      <c r="BB21" s="56">
        <f t="shared" si="44"/>
        <v>0.89147780779086183</v>
      </c>
      <c r="BC21" s="56">
        <f t="shared" si="45"/>
        <v>0.89809367440668053</v>
      </c>
      <c r="BD21" s="106">
        <f t="shared" si="27"/>
        <v>0.88750516849316563</v>
      </c>
      <c r="BE21" s="56">
        <f t="shared" si="46"/>
        <v>0.90019587132891754</v>
      </c>
      <c r="BF21" s="56">
        <f t="shared" si="47"/>
        <v>0.90229806825115444</v>
      </c>
      <c r="BG21" s="106">
        <f t="shared" si="48"/>
        <v>0.90440026517339145</v>
      </c>
      <c r="BI21" s="68">
        <f t="shared" si="49"/>
        <v>0.81409007367999997</v>
      </c>
      <c r="BJ21" s="56">
        <f t="shared" si="50"/>
        <v>0.81002315455999996</v>
      </c>
      <c r="BK21" s="56">
        <f t="shared" si="51"/>
        <v>0.82134673144000003</v>
      </c>
      <c r="BL21" s="56">
        <f t="shared" si="52"/>
        <v>0.82887547608000001</v>
      </c>
      <c r="BM21" s="56">
        <f t="shared" si="53"/>
        <v>0.83126400631999997</v>
      </c>
      <c r="BN21" s="56">
        <f t="shared" si="54"/>
        <v>0.83346468056</v>
      </c>
      <c r="BO21" s="56">
        <f t="shared" si="55"/>
        <v>0.82652112079999995</v>
      </c>
      <c r="BP21" s="56">
        <f t="shared" si="56"/>
        <v>0.83709695881142832</v>
      </c>
      <c r="BQ21" s="56">
        <f t="shared" si="56"/>
        <v>0.8201706315700914</v>
      </c>
      <c r="BR21" s="68">
        <f t="shared" si="57"/>
        <v>0.84045743981999987</v>
      </c>
      <c r="BS21" s="56">
        <f t="shared" si="58"/>
        <v>0.84381792082857132</v>
      </c>
      <c r="BT21" s="106">
        <f t="shared" si="59"/>
        <v>0.84717840183714288</v>
      </c>
      <c r="BV21" s="109"/>
      <c r="BW21" s="377"/>
      <c r="BX21" s="109" t="str">
        <f t="shared" si="60"/>
        <v/>
      </c>
    </row>
    <row r="22" spans="2:76" x14ac:dyDescent="0.25">
      <c r="B22" s="130" t="s">
        <v>9</v>
      </c>
      <c r="C22" s="143">
        <f t="shared" si="29"/>
        <v>0.79999999999999993</v>
      </c>
      <c r="D22" s="144">
        <f t="shared" si="30"/>
        <v>0.78802538753963292</v>
      </c>
      <c r="E22" s="144">
        <f t="shared" si="31"/>
        <v>0.65</v>
      </c>
      <c r="F22" s="145">
        <f t="shared" si="32"/>
        <v>0.65</v>
      </c>
      <c r="H22" s="112" t="s">
        <v>9</v>
      </c>
      <c r="I22" s="149">
        <v>296.42863469999998</v>
      </c>
      <c r="J22" s="150">
        <v>275.62522510000002</v>
      </c>
      <c r="K22" s="150">
        <v>292.29385559999997</v>
      </c>
      <c r="L22" s="150">
        <v>272.97697290000002</v>
      </c>
      <c r="M22" s="150">
        <v>283.45092499999998</v>
      </c>
      <c r="N22" s="150">
        <v>283.88672309999998</v>
      </c>
      <c r="O22" s="150">
        <v>282.81488400000001</v>
      </c>
      <c r="P22" s="150">
        <v>279.1880048142857</v>
      </c>
      <c r="Q22" s="159">
        <v>269.02350642401325</v>
      </c>
      <c r="R22" s="150">
        <v>278.00367671785716</v>
      </c>
      <c r="S22" s="150">
        <v>276.81934862142862</v>
      </c>
      <c r="T22" s="151">
        <v>275.63502052500007</v>
      </c>
      <c r="V22" s="68">
        <f t="shared" si="6"/>
        <v>0.8</v>
      </c>
      <c r="W22" s="69">
        <f t="shared" si="7"/>
        <v>0.8</v>
      </c>
      <c r="X22" s="69">
        <f t="shared" si="8"/>
        <v>0.8</v>
      </c>
      <c r="Y22" s="69">
        <f t="shared" si="9"/>
        <v>0.8</v>
      </c>
      <c r="Z22" s="69">
        <f t="shared" si="10"/>
        <v>0.8</v>
      </c>
      <c r="AA22" s="69">
        <f t="shared" si="11"/>
        <v>0.8</v>
      </c>
      <c r="AB22" s="69">
        <f t="shared" si="12"/>
        <v>0.8</v>
      </c>
      <c r="AC22" s="69">
        <f t="shared" si="33"/>
        <v>0.8</v>
      </c>
      <c r="AD22" s="299">
        <f t="shared" si="34"/>
        <v>0.8</v>
      </c>
      <c r="AE22" s="69">
        <f t="shared" si="14"/>
        <v>0.8</v>
      </c>
      <c r="AF22" s="69">
        <f t="shared" si="15"/>
        <v>0.8</v>
      </c>
      <c r="AG22" s="299">
        <f t="shared" si="16"/>
        <v>0.8</v>
      </c>
      <c r="AI22" s="68">
        <f t="shared" si="17"/>
        <v>0.77869058813650516</v>
      </c>
      <c r="AJ22" s="69">
        <f t="shared" si="18"/>
        <v>0.79422211850971225</v>
      </c>
      <c r="AK22" s="69">
        <f t="shared" si="19"/>
        <v>0.78177755553333772</v>
      </c>
      <c r="AL22" s="69">
        <f t="shared" si="20"/>
        <v>0.79619926601923463</v>
      </c>
      <c r="AM22" s="69">
        <f t="shared" si="21"/>
        <v>0.78837956202375759</v>
      </c>
      <c r="AN22" s="69">
        <f t="shared" si="22"/>
        <v>0.78805420134698001</v>
      </c>
      <c r="AO22" s="69">
        <f t="shared" si="23"/>
        <v>0.78885442120790328</v>
      </c>
      <c r="AP22" s="69">
        <f t="shared" si="35"/>
        <v>0.79156219773665426</v>
      </c>
      <c r="AQ22" s="299">
        <f t="shared" si="36"/>
        <v>0.79915086798409929</v>
      </c>
      <c r="AR22" s="69">
        <f t="shared" si="37"/>
        <v>0.79244640028590962</v>
      </c>
      <c r="AS22" s="69">
        <f t="shared" si="25"/>
        <v>0.79333060283516499</v>
      </c>
      <c r="AT22" s="299">
        <f t="shared" si="26"/>
        <v>0.79421480538442024</v>
      </c>
      <c r="AV22" s="68">
        <f t="shared" si="38"/>
        <v>0.65</v>
      </c>
      <c r="AW22" s="56">
        <f t="shared" si="39"/>
        <v>0.65</v>
      </c>
      <c r="AX22" s="56">
        <f t="shared" si="40"/>
        <v>0.65</v>
      </c>
      <c r="AY22" s="56">
        <f t="shared" si="41"/>
        <v>0.65</v>
      </c>
      <c r="AZ22" s="56">
        <f t="shared" si="42"/>
        <v>0.65</v>
      </c>
      <c r="BA22" s="56">
        <f t="shared" si="43"/>
        <v>0.65</v>
      </c>
      <c r="BB22" s="56">
        <f t="shared" si="44"/>
        <v>0.65</v>
      </c>
      <c r="BC22" s="56">
        <f t="shared" si="45"/>
        <v>0.65</v>
      </c>
      <c r="BD22" s="106">
        <f t="shared" si="27"/>
        <v>0.65</v>
      </c>
      <c r="BE22" s="56">
        <f t="shared" si="46"/>
        <v>0.65</v>
      </c>
      <c r="BF22" s="56">
        <f t="shared" si="47"/>
        <v>0.65</v>
      </c>
      <c r="BG22" s="106">
        <f t="shared" si="48"/>
        <v>0.65</v>
      </c>
      <c r="BI22" s="68">
        <f t="shared" si="49"/>
        <v>0.65</v>
      </c>
      <c r="BJ22" s="56">
        <f t="shared" si="50"/>
        <v>0.65</v>
      </c>
      <c r="BK22" s="56">
        <f t="shared" si="51"/>
        <v>0.65</v>
      </c>
      <c r="BL22" s="56">
        <f t="shared" si="52"/>
        <v>0.65</v>
      </c>
      <c r="BM22" s="56">
        <f t="shared" si="53"/>
        <v>0.65</v>
      </c>
      <c r="BN22" s="56">
        <f t="shared" si="54"/>
        <v>0.65</v>
      </c>
      <c r="BO22" s="56">
        <f t="shared" si="55"/>
        <v>0.65</v>
      </c>
      <c r="BP22" s="56">
        <f t="shared" si="56"/>
        <v>0.65</v>
      </c>
      <c r="BQ22" s="56">
        <f t="shared" si="56"/>
        <v>0.65</v>
      </c>
      <c r="BR22" s="68">
        <f t="shared" si="57"/>
        <v>0.65</v>
      </c>
      <c r="BS22" s="56">
        <f t="shared" si="58"/>
        <v>0.65</v>
      </c>
      <c r="BT22" s="106">
        <f t="shared" si="59"/>
        <v>0.65</v>
      </c>
      <c r="BV22" s="109">
        <v>1</v>
      </c>
      <c r="BW22" s="377"/>
      <c r="BX22" s="109" t="str">
        <f t="shared" si="60"/>
        <v/>
      </c>
    </row>
    <row r="23" spans="2:76" x14ac:dyDescent="0.25">
      <c r="B23" s="130" t="s">
        <v>10</v>
      </c>
      <c r="C23" s="143">
        <f t="shared" si="29"/>
        <v>0.83571428571428563</v>
      </c>
      <c r="D23" s="144">
        <f t="shared" si="30"/>
        <v>0.82034397629657296</v>
      </c>
      <c r="E23" s="144">
        <f t="shared" si="31"/>
        <v>0.8795729659205388</v>
      </c>
      <c r="F23" s="145">
        <f t="shared" si="32"/>
        <v>0.80749055587428575</v>
      </c>
      <c r="H23" s="112" t="s">
        <v>10</v>
      </c>
      <c r="I23" s="149">
        <v>264.3230585</v>
      </c>
      <c r="J23" s="150">
        <v>242.75641590000001</v>
      </c>
      <c r="K23" s="150">
        <v>255.01699009999999</v>
      </c>
      <c r="L23" s="150">
        <v>233.45734820000001</v>
      </c>
      <c r="M23" s="150">
        <v>232.98417230000001</v>
      </c>
      <c r="N23" s="150">
        <v>231.19851629999999</v>
      </c>
      <c r="O23" s="150">
        <v>224.72113479999999</v>
      </c>
      <c r="P23" s="150">
        <v>217.21474971428506</v>
      </c>
      <c r="Q23" s="159">
        <v>227.51394819138108</v>
      </c>
      <c r="R23" s="150">
        <v>211.35923585356977</v>
      </c>
      <c r="S23" s="150">
        <v>205.5037219928563</v>
      </c>
      <c r="T23" s="151">
        <v>199.64820813214283</v>
      </c>
      <c r="V23" s="68">
        <f t="shared" si="6"/>
        <v>0.8</v>
      </c>
      <c r="W23" s="69">
        <f t="shared" si="7"/>
        <v>0.85</v>
      </c>
      <c r="X23" s="69">
        <f t="shared" si="8"/>
        <v>0.8</v>
      </c>
      <c r="Y23" s="69">
        <f t="shared" si="9"/>
        <v>0.85</v>
      </c>
      <c r="Z23" s="69">
        <f t="shared" si="10"/>
        <v>0.85</v>
      </c>
      <c r="AA23" s="69">
        <f t="shared" si="11"/>
        <v>0.85</v>
      </c>
      <c r="AB23" s="69">
        <f t="shared" si="12"/>
        <v>0.85</v>
      </c>
      <c r="AC23" s="69">
        <f t="shared" si="33"/>
        <v>0.85</v>
      </c>
      <c r="AD23" s="299">
        <f t="shared" si="34"/>
        <v>0.85</v>
      </c>
      <c r="AE23" s="69">
        <f t="shared" si="14"/>
        <v>0.85</v>
      </c>
      <c r="AF23" s="69">
        <f t="shared" si="15"/>
        <v>0.85</v>
      </c>
      <c r="AG23" s="299">
        <f t="shared" si="16"/>
        <v>0.85</v>
      </c>
      <c r="AI23" s="68">
        <f t="shared" si="17"/>
        <v>0.8026601556971813</v>
      </c>
      <c r="AJ23" s="69">
        <f t="shared" si="18"/>
        <v>0.81876150499667322</v>
      </c>
      <c r="AK23" s="69">
        <f t="shared" si="19"/>
        <v>0.80960793429640387</v>
      </c>
      <c r="AL23" s="69">
        <f t="shared" si="20"/>
        <v>0.82570405697262705</v>
      </c>
      <c r="AM23" s="69">
        <f t="shared" si="21"/>
        <v>0.82605732338443294</v>
      </c>
      <c r="AN23" s="69">
        <f t="shared" si="22"/>
        <v>0.82739046881267564</v>
      </c>
      <c r="AO23" s="69">
        <f t="shared" si="23"/>
        <v>0.83222638991601727</v>
      </c>
      <c r="AP23" s="69">
        <f t="shared" si="35"/>
        <v>0.83783055049322241</v>
      </c>
      <c r="AQ23" s="299">
        <f t="shared" si="36"/>
        <v>0.83014131507256783</v>
      </c>
      <c r="AR23" s="69">
        <f t="shared" si="37"/>
        <v>0.84220219404238539</v>
      </c>
      <c r="AS23" s="69">
        <f t="shared" si="25"/>
        <v>0.84657383759154703</v>
      </c>
      <c r="AT23" s="299">
        <f t="shared" si="26"/>
        <v>0.85094548114070867</v>
      </c>
      <c r="AV23" s="68">
        <f t="shared" si="38"/>
        <v>0.86771914648226856</v>
      </c>
      <c r="AW23" s="56">
        <f t="shared" si="39"/>
        <v>0.87851220368593985</v>
      </c>
      <c r="AX23" s="56">
        <f t="shared" si="40"/>
        <v>0.87237638175274501</v>
      </c>
      <c r="AY23" s="56">
        <f t="shared" si="41"/>
        <v>0.88316593544606614</v>
      </c>
      <c r="AZ23" s="56">
        <f t="shared" si="42"/>
        <v>0.8834027370034907</v>
      </c>
      <c r="BA23" s="56">
        <f t="shared" si="43"/>
        <v>0.8842963711083226</v>
      </c>
      <c r="BB23" s="56">
        <f t="shared" si="44"/>
        <v>0.88753798596493927</v>
      </c>
      <c r="BC23" s="56">
        <f t="shared" si="45"/>
        <v>0.89129456714104249</v>
      </c>
      <c r="BD23" s="106">
        <f t="shared" si="27"/>
        <v>0.8861403184998905</v>
      </c>
      <c r="BE23" s="56">
        <f t="shared" si="46"/>
        <v>0.89422496744616886</v>
      </c>
      <c r="BF23" s="56">
        <f t="shared" si="47"/>
        <v>0.89715536775129423</v>
      </c>
      <c r="BG23" s="106">
        <f t="shared" si="48"/>
        <v>0.90008576805641971</v>
      </c>
      <c r="BI23" s="68">
        <f t="shared" si="49"/>
        <v>0.78854155319999997</v>
      </c>
      <c r="BJ23" s="56">
        <f t="shared" si="50"/>
        <v>0.80579486727999994</v>
      </c>
      <c r="BK23" s="56">
        <f t="shared" si="51"/>
        <v>0.79598640791999997</v>
      </c>
      <c r="BL23" s="56">
        <f t="shared" si="52"/>
        <v>0.81323412143999996</v>
      </c>
      <c r="BM23" s="56">
        <f t="shared" si="53"/>
        <v>0.81361266215999994</v>
      </c>
      <c r="BN23" s="56">
        <f t="shared" si="54"/>
        <v>0.81504118696000005</v>
      </c>
      <c r="BO23" s="56">
        <f t="shared" si="55"/>
        <v>0.82022309216</v>
      </c>
      <c r="BP23" s="56">
        <f t="shared" si="56"/>
        <v>0.82622820022857191</v>
      </c>
      <c r="BQ23" s="56">
        <f t="shared" si="56"/>
        <v>0.8179888414468951</v>
      </c>
      <c r="BR23" s="68">
        <f t="shared" si="57"/>
        <v>0.83091261131714411</v>
      </c>
      <c r="BS23" s="56">
        <f t="shared" si="58"/>
        <v>0.83559702240571498</v>
      </c>
      <c r="BT23" s="106">
        <f t="shared" si="59"/>
        <v>0.84028143349428575</v>
      </c>
      <c r="BV23" s="109"/>
      <c r="BW23" s="377"/>
      <c r="BX23" s="109" t="str">
        <f t="shared" si="60"/>
        <v/>
      </c>
    </row>
    <row r="24" spans="2:76" x14ac:dyDescent="0.25">
      <c r="B24" s="130" t="s">
        <v>11</v>
      </c>
      <c r="C24" s="143">
        <f t="shared" si="29"/>
        <v>0.84999999999999987</v>
      </c>
      <c r="D24" s="144">
        <f t="shared" si="30"/>
        <v>0.82108905130324239</v>
      </c>
      <c r="E24" s="144">
        <f t="shared" si="31"/>
        <v>0.88007240463330949</v>
      </c>
      <c r="F24" s="145">
        <f t="shared" si="32"/>
        <v>0.80828893698285709</v>
      </c>
      <c r="H24" s="112" t="s">
        <v>11</v>
      </c>
      <c r="I24" s="149">
        <v>249.5898804</v>
      </c>
      <c r="J24" s="150">
        <v>233.82656040000001</v>
      </c>
      <c r="K24" s="150">
        <v>246.27333719999999</v>
      </c>
      <c r="L24" s="150">
        <v>236.27208669999999</v>
      </c>
      <c r="M24" s="150">
        <v>237.08265180000001</v>
      </c>
      <c r="N24" s="150">
        <v>234.67462180000001</v>
      </c>
      <c r="O24" s="150">
        <v>239.75266310000001</v>
      </c>
      <c r="P24" s="150">
        <v>234.35222669999985</v>
      </c>
      <c r="Q24" s="159">
        <v>240.15704912815826</v>
      </c>
      <c r="R24" s="150">
        <v>233.0305761821428</v>
      </c>
      <c r="S24" s="150">
        <v>231.70892566428574</v>
      </c>
      <c r="T24" s="151">
        <v>230.38727514642824</v>
      </c>
      <c r="V24" s="68">
        <f t="shared" si="6"/>
        <v>0.85</v>
      </c>
      <c r="W24" s="69">
        <f t="shared" si="7"/>
        <v>0.85</v>
      </c>
      <c r="X24" s="69">
        <f t="shared" si="8"/>
        <v>0.85</v>
      </c>
      <c r="Y24" s="69">
        <f t="shared" si="9"/>
        <v>0.85</v>
      </c>
      <c r="Z24" s="69">
        <f t="shared" si="10"/>
        <v>0.85</v>
      </c>
      <c r="AA24" s="69">
        <f t="shared" si="11"/>
        <v>0.85</v>
      </c>
      <c r="AB24" s="69">
        <f t="shared" si="12"/>
        <v>0.85</v>
      </c>
      <c r="AC24" s="69">
        <f t="shared" si="33"/>
        <v>0.85</v>
      </c>
      <c r="AD24" s="299">
        <f t="shared" si="34"/>
        <v>0.85</v>
      </c>
      <c r="AE24" s="69">
        <f t="shared" si="14"/>
        <v>0.85</v>
      </c>
      <c r="AF24" s="69">
        <f t="shared" si="15"/>
        <v>0.85</v>
      </c>
      <c r="AG24" s="299">
        <f t="shared" si="16"/>
        <v>0.85</v>
      </c>
      <c r="AI24" s="68">
        <f t="shared" si="17"/>
        <v>0.81365973737892738</v>
      </c>
      <c r="AJ24" s="69">
        <f t="shared" si="18"/>
        <v>0.82542840838382758</v>
      </c>
      <c r="AK24" s="69">
        <f t="shared" si="19"/>
        <v>0.81613582146491548</v>
      </c>
      <c r="AL24" s="69">
        <f t="shared" si="20"/>
        <v>0.82360261315423566</v>
      </c>
      <c r="AM24" s="69">
        <f t="shared" si="21"/>
        <v>0.8229974567538102</v>
      </c>
      <c r="AN24" s="69">
        <f t="shared" si="22"/>
        <v>0.82479525777795559</v>
      </c>
      <c r="AO24" s="69">
        <f t="shared" si="23"/>
        <v>0.82100406420902483</v>
      </c>
      <c r="AP24" s="69">
        <f t="shared" si="35"/>
        <v>0.8250359533843058</v>
      </c>
      <c r="AQ24" s="299">
        <f t="shared" si="36"/>
        <v>0.82070215533929614</v>
      </c>
      <c r="AR24" s="69">
        <f t="shared" si="37"/>
        <v>0.82602267890457159</v>
      </c>
      <c r="AS24" s="69">
        <f t="shared" si="25"/>
        <v>0.82700940442483739</v>
      </c>
      <c r="AT24" s="299">
        <f t="shared" si="26"/>
        <v>0.82799612994510352</v>
      </c>
      <c r="AV24" s="68">
        <f t="shared" si="38"/>
        <v>0.87509238658154942</v>
      </c>
      <c r="AW24" s="56">
        <f t="shared" si="39"/>
        <v>0.88298116267133242</v>
      </c>
      <c r="AX24" s="56">
        <f t="shared" si="40"/>
        <v>0.87675215538005713</v>
      </c>
      <c r="AY24" s="56">
        <f t="shared" si="41"/>
        <v>0.88175729552898074</v>
      </c>
      <c r="AZ24" s="56">
        <f t="shared" si="42"/>
        <v>0.88135164706278879</v>
      </c>
      <c r="BA24" s="56">
        <f t="shared" si="43"/>
        <v>0.88255674912805682</v>
      </c>
      <c r="BB24" s="56">
        <f t="shared" si="44"/>
        <v>0.88001543608040111</v>
      </c>
      <c r="BC24" s="56">
        <f t="shared" si="45"/>
        <v>0.88271809221798603</v>
      </c>
      <c r="BD24" s="106">
        <f t="shared" si="27"/>
        <v>0.87981306051294594</v>
      </c>
      <c r="BE24" s="56">
        <f t="shared" si="46"/>
        <v>0.88337951411415516</v>
      </c>
      <c r="BF24" s="56">
        <f t="shared" si="47"/>
        <v>0.8840409360103243</v>
      </c>
      <c r="BG24" s="106">
        <f t="shared" si="48"/>
        <v>0.88470235790649354</v>
      </c>
      <c r="BI24" s="68">
        <f t="shared" si="49"/>
        <v>0.80032809567999996</v>
      </c>
      <c r="BJ24" s="56">
        <f t="shared" si="50"/>
        <v>0.81293875167999996</v>
      </c>
      <c r="BK24" s="56">
        <f t="shared" si="51"/>
        <v>0.80298133023999996</v>
      </c>
      <c r="BL24" s="56">
        <f t="shared" si="52"/>
        <v>0.81098233064000003</v>
      </c>
      <c r="BM24" s="56">
        <f t="shared" si="53"/>
        <v>0.81033387856000005</v>
      </c>
      <c r="BN24" s="56">
        <f t="shared" si="54"/>
        <v>0.81226030255999992</v>
      </c>
      <c r="BO24" s="56">
        <f t="shared" si="55"/>
        <v>0.80819786951999995</v>
      </c>
      <c r="BP24" s="56">
        <f t="shared" si="56"/>
        <v>0.81251821864000018</v>
      </c>
      <c r="BQ24" s="56">
        <f t="shared" si="56"/>
        <v>0.80787436069747343</v>
      </c>
      <c r="BR24" s="68">
        <f t="shared" si="57"/>
        <v>0.81357553905428581</v>
      </c>
      <c r="BS24" s="56">
        <f t="shared" si="58"/>
        <v>0.81463285946857145</v>
      </c>
      <c r="BT24" s="106">
        <f t="shared" si="59"/>
        <v>0.81569017988285741</v>
      </c>
      <c r="BV24" s="109"/>
      <c r="BW24" s="377"/>
      <c r="BX24" s="109" t="str">
        <f t="shared" si="60"/>
        <v/>
      </c>
    </row>
    <row r="25" spans="2:76" x14ac:dyDescent="0.25">
      <c r="B25" s="130" t="s">
        <v>12</v>
      </c>
      <c r="C25" s="143">
        <f t="shared" si="29"/>
        <v>0.84999999999999987</v>
      </c>
      <c r="D25" s="144">
        <f t="shared" si="30"/>
        <v>0.83459194916163004</v>
      </c>
      <c r="E25" s="144">
        <f t="shared" si="31"/>
        <v>0.88912366774735851</v>
      </c>
      <c r="F25" s="145">
        <f t="shared" si="32"/>
        <v>0.82275789442285707</v>
      </c>
      <c r="H25" s="112" t="s">
        <v>12</v>
      </c>
      <c r="I25" s="149">
        <v>230.3690445</v>
      </c>
      <c r="J25" s="150">
        <v>217.6276963</v>
      </c>
      <c r="K25" s="150">
        <v>224.48531969999999</v>
      </c>
      <c r="L25" s="150">
        <v>216.30253279999999</v>
      </c>
      <c r="M25" s="150">
        <v>224.65073459999999</v>
      </c>
      <c r="N25" s="150">
        <v>218.9678926</v>
      </c>
      <c r="O25" s="150">
        <v>218.46520330000001</v>
      </c>
      <c r="P25" s="150">
        <v>216.85752967142844</v>
      </c>
      <c r="Q25" s="159">
        <v>222.29347667100501</v>
      </c>
      <c r="R25" s="150">
        <v>215.68375409642886</v>
      </c>
      <c r="S25" s="150">
        <v>214.50997852142882</v>
      </c>
      <c r="T25" s="151">
        <v>213.33620294642878</v>
      </c>
      <c r="V25" s="68">
        <f t="shared" si="6"/>
        <v>0.85</v>
      </c>
      <c r="W25" s="69">
        <f t="shared" si="7"/>
        <v>0.85</v>
      </c>
      <c r="X25" s="69">
        <f t="shared" si="8"/>
        <v>0.85</v>
      </c>
      <c r="Y25" s="69">
        <f t="shared" si="9"/>
        <v>0.85</v>
      </c>
      <c r="Z25" s="69">
        <f t="shared" si="10"/>
        <v>0.85</v>
      </c>
      <c r="AA25" s="69">
        <f t="shared" si="11"/>
        <v>0.85</v>
      </c>
      <c r="AB25" s="69">
        <f t="shared" si="12"/>
        <v>0.85</v>
      </c>
      <c r="AC25" s="69">
        <f t="shared" si="33"/>
        <v>0.85</v>
      </c>
      <c r="AD25" s="299">
        <f t="shared" si="34"/>
        <v>0.85</v>
      </c>
      <c r="AE25" s="69">
        <f t="shared" si="14"/>
        <v>0.85</v>
      </c>
      <c r="AF25" s="69">
        <f t="shared" si="15"/>
        <v>0.85</v>
      </c>
      <c r="AG25" s="299">
        <f t="shared" si="16"/>
        <v>0.85</v>
      </c>
      <c r="AI25" s="68">
        <f t="shared" si="17"/>
        <v>0.82800974068700428</v>
      </c>
      <c r="AJ25" s="69">
        <f t="shared" si="18"/>
        <v>0.83752225043271</v>
      </c>
      <c r="AK25" s="69">
        <f t="shared" si="19"/>
        <v>0.83240244612307823</v>
      </c>
      <c r="AL25" s="69">
        <f t="shared" si="20"/>
        <v>0.83851159869558889</v>
      </c>
      <c r="AM25" s="69">
        <f t="shared" si="21"/>
        <v>0.83227894970624416</v>
      </c>
      <c r="AN25" s="69">
        <f t="shared" si="22"/>
        <v>0.83652167889469109</v>
      </c>
      <c r="AO25" s="69">
        <f t="shared" si="23"/>
        <v>0.83689697959209397</v>
      </c>
      <c r="AP25" s="69">
        <f t="shared" si="35"/>
        <v>0.83809724590768697</v>
      </c>
      <c r="AQ25" s="299">
        <f t="shared" si="36"/>
        <v>0.83403884502271519</v>
      </c>
      <c r="AR25" s="69">
        <f t="shared" si="37"/>
        <v>0.8389735700942007</v>
      </c>
      <c r="AS25" s="69">
        <f t="shared" si="25"/>
        <v>0.83984989428071499</v>
      </c>
      <c r="AT25" s="299">
        <f t="shared" si="26"/>
        <v>0.84072621846722917</v>
      </c>
      <c r="AV25" s="68">
        <f t="shared" si="38"/>
        <v>0.88471148145963108</v>
      </c>
      <c r="AW25" s="56">
        <f t="shared" si="39"/>
        <v>0.8910879074302871</v>
      </c>
      <c r="AX25" s="56">
        <f t="shared" si="40"/>
        <v>0.88765599996976119</v>
      </c>
      <c r="AY25" s="56">
        <f t="shared" si="41"/>
        <v>0.89175108740340525</v>
      </c>
      <c r="AZ25" s="56">
        <f t="shared" si="42"/>
        <v>0.88757321784594378</v>
      </c>
      <c r="BA25" s="56">
        <f t="shared" si="43"/>
        <v>0.89041720427086024</v>
      </c>
      <c r="BB25" s="56">
        <f t="shared" si="44"/>
        <v>0.89066877585162052</v>
      </c>
      <c r="BC25" s="56">
        <f t="shared" si="45"/>
        <v>0.89147333842354382</v>
      </c>
      <c r="BD25" s="106">
        <f t="shared" si="27"/>
        <v>0.88875291095549858</v>
      </c>
      <c r="BE25" s="56">
        <f t="shared" si="46"/>
        <v>0.89206075609258995</v>
      </c>
      <c r="BF25" s="56">
        <f t="shared" si="47"/>
        <v>0.8926481737616363</v>
      </c>
      <c r="BG25" s="106">
        <f t="shared" si="48"/>
        <v>0.89323559143068265</v>
      </c>
      <c r="BI25" s="68">
        <f t="shared" si="49"/>
        <v>0.81570476439999995</v>
      </c>
      <c r="BJ25" s="56">
        <f t="shared" si="50"/>
        <v>0.82589784296000002</v>
      </c>
      <c r="BK25" s="56">
        <f t="shared" si="51"/>
        <v>0.82041174423999996</v>
      </c>
      <c r="BL25" s="56">
        <f t="shared" si="52"/>
        <v>0.82695797376000002</v>
      </c>
      <c r="BM25" s="56">
        <f t="shared" si="53"/>
        <v>0.82027941232000001</v>
      </c>
      <c r="BN25" s="56">
        <f t="shared" si="54"/>
        <v>0.82482568592000005</v>
      </c>
      <c r="BO25" s="56">
        <f t="shared" si="55"/>
        <v>0.82522783735999994</v>
      </c>
      <c r="BP25" s="56">
        <f t="shared" si="56"/>
        <v>0.82651397626285728</v>
      </c>
      <c r="BQ25" s="56">
        <f t="shared" si="56"/>
        <v>0.82216521866319603</v>
      </c>
      <c r="BR25" s="68">
        <f t="shared" si="57"/>
        <v>0.82745299672285688</v>
      </c>
      <c r="BS25" s="56">
        <f t="shared" si="58"/>
        <v>0.82839201718285693</v>
      </c>
      <c r="BT25" s="106">
        <f t="shared" si="59"/>
        <v>0.82933103764285698</v>
      </c>
      <c r="BV25" s="109"/>
      <c r="BW25" s="377"/>
      <c r="BX25" s="109" t="str">
        <f t="shared" si="60"/>
        <v/>
      </c>
    </row>
    <row r="26" spans="2:76" x14ac:dyDescent="0.25">
      <c r="B26" s="130" t="s">
        <v>13</v>
      </c>
      <c r="C26" s="143">
        <f t="shared" si="29"/>
        <v>0.75</v>
      </c>
      <c r="D26" s="144">
        <f t="shared" si="30"/>
        <v>0.70912357695972994</v>
      </c>
      <c r="E26" s="144">
        <f t="shared" si="31"/>
        <v>0.54999999999999993</v>
      </c>
      <c r="F26" s="145">
        <f t="shared" si="32"/>
        <v>0.54999999999999993</v>
      </c>
      <c r="H26" s="112" t="s">
        <v>13</v>
      </c>
      <c r="I26" s="149">
        <v>392.01346139999998</v>
      </c>
      <c r="J26" s="150">
        <v>371.0383726</v>
      </c>
      <c r="K26" s="150">
        <v>399.64243520000002</v>
      </c>
      <c r="L26" s="150">
        <v>375.7552761</v>
      </c>
      <c r="M26" s="150">
        <v>398.03754309999999</v>
      </c>
      <c r="N26" s="150">
        <v>386.95914520000002</v>
      </c>
      <c r="O26" s="150">
        <v>403.81557400000003</v>
      </c>
      <c r="P26" s="150">
        <v>398.98639978571464</v>
      </c>
      <c r="Q26" s="159">
        <v>365.93177083053081</v>
      </c>
      <c r="R26" s="150">
        <v>401.33079231785723</v>
      </c>
      <c r="S26" s="150">
        <v>403.67518484999982</v>
      </c>
      <c r="T26" s="151">
        <v>406.01957738214332</v>
      </c>
      <c r="V26" s="68">
        <f t="shared" si="6"/>
        <v>0.75</v>
      </c>
      <c r="W26" s="69">
        <f t="shared" si="7"/>
        <v>0.75</v>
      </c>
      <c r="X26" s="69">
        <f t="shared" si="8"/>
        <v>0.75</v>
      </c>
      <c r="Y26" s="69">
        <f t="shared" si="9"/>
        <v>0.75</v>
      </c>
      <c r="Z26" s="69">
        <f t="shared" si="10"/>
        <v>0.75</v>
      </c>
      <c r="AA26" s="69">
        <f t="shared" si="11"/>
        <v>0.75</v>
      </c>
      <c r="AB26" s="69">
        <f t="shared" si="12"/>
        <v>0.75</v>
      </c>
      <c r="AC26" s="69">
        <f t="shared" si="33"/>
        <v>0.75</v>
      </c>
      <c r="AD26" s="299">
        <f t="shared" si="34"/>
        <v>0.75</v>
      </c>
      <c r="AE26" s="69">
        <f t="shared" si="14"/>
        <v>0.75</v>
      </c>
      <c r="AF26" s="69">
        <f t="shared" si="15"/>
        <v>0.75</v>
      </c>
      <c r="AG26" s="299">
        <f t="shared" si="16"/>
        <v>0.75</v>
      </c>
      <c r="AI26" s="68">
        <f t="shared" si="17"/>
        <v>0.70732831302614096</v>
      </c>
      <c r="AJ26" s="69">
        <f t="shared" si="18"/>
        <v>0.72298801665366152</v>
      </c>
      <c r="AK26" s="69">
        <f t="shared" si="19"/>
        <v>0.70163262945458338</v>
      </c>
      <c r="AL26" s="69">
        <f t="shared" si="20"/>
        <v>0.71946644344107913</v>
      </c>
      <c r="AM26" s="69">
        <f t="shared" si="21"/>
        <v>0.70283081912041923</v>
      </c>
      <c r="AN26" s="69">
        <f t="shared" si="22"/>
        <v>0.71110179377210914</v>
      </c>
      <c r="AO26" s="69">
        <f t="shared" si="23"/>
        <v>0.69851702325011722</v>
      </c>
      <c r="AP26" s="69">
        <f t="shared" si="35"/>
        <v>0.7021224161846813</v>
      </c>
      <c r="AQ26" s="299">
        <f t="shared" si="36"/>
        <v>0.72680053306377845</v>
      </c>
      <c r="AR26" s="69">
        <f t="shared" si="37"/>
        <v>0.70037212599091947</v>
      </c>
      <c r="AS26" s="69">
        <f t="shared" si="25"/>
        <v>0.69862183579715742</v>
      </c>
      <c r="AT26" s="299">
        <f t="shared" si="26"/>
        <v>0.69687154560339493</v>
      </c>
      <c r="AV26" s="68">
        <f t="shared" si="38"/>
        <v>0.55000000000000004</v>
      </c>
      <c r="AW26" s="56">
        <f t="shared" si="39"/>
        <v>0.55000000000000004</v>
      </c>
      <c r="AX26" s="56">
        <f t="shared" si="40"/>
        <v>0.55000000000000004</v>
      </c>
      <c r="AY26" s="56">
        <f t="shared" si="41"/>
        <v>0.55000000000000004</v>
      </c>
      <c r="AZ26" s="56">
        <f t="shared" si="42"/>
        <v>0.55000000000000004</v>
      </c>
      <c r="BA26" s="56">
        <f t="shared" si="43"/>
        <v>0.55000000000000004</v>
      </c>
      <c r="BB26" s="56">
        <f t="shared" si="44"/>
        <v>0.55000000000000004</v>
      </c>
      <c r="BC26" s="56">
        <f t="shared" si="45"/>
        <v>0.55000000000000004</v>
      </c>
      <c r="BD26" s="106">
        <f t="shared" si="27"/>
        <v>0.55000000000000004</v>
      </c>
      <c r="BE26" s="56">
        <f t="shared" si="46"/>
        <v>0.55000000000000004</v>
      </c>
      <c r="BF26" s="56">
        <f t="shared" si="47"/>
        <v>0.55000000000000004</v>
      </c>
      <c r="BG26" s="106">
        <f t="shared" si="48"/>
        <v>0.55000000000000004</v>
      </c>
      <c r="BI26" s="68">
        <f t="shared" si="49"/>
        <v>0.55000000000000004</v>
      </c>
      <c r="BJ26" s="56">
        <f t="shared" si="50"/>
        <v>0.55000000000000004</v>
      </c>
      <c r="BK26" s="56">
        <f t="shared" si="51"/>
        <v>0.55000000000000004</v>
      </c>
      <c r="BL26" s="56">
        <f t="shared" si="52"/>
        <v>0.55000000000000004</v>
      </c>
      <c r="BM26" s="56">
        <f t="shared" si="53"/>
        <v>0.55000000000000004</v>
      </c>
      <c r="BN26" s="56">
        <f t="shared" si="54"/>
        <v>0.55000000000000004</v>
      </c>
      <c r="BO26" s="56">
        <f t="shared" si="55"/>
        <v>0.55000000000000004</v>
      </c>
      <c r="BP26" s="56">
        <f t="shared" si="56"/>
        <v>0.55000000000000004</v>
      </c>
      <c r="BQ26" s="56">
        <f t="shared" si="56"/>
        <v>0.55000000000000004</v>
      </c>
      <c r="BR26" s="68">
        <f t="shared" si="57"/>
        <v>0.55000000000000004</v>
      </c>
      <c r="BS26" s="56">
        <f t="shared" si="58"/>
        <v>0.55000000000000004</v>
      </c>
      <c r="BT26" s="106">
        <f t="shared" si="59"/>
        <v>0.55000000000000004</v>
      </c>
      <c r="BV26" s="109"/>
      <c r="BW26" s="377">
        <v>1</v>
      </c>
      <c r="BX26" s="109" t="str">
        <f t="shared" si="60"/>
        <v/>
      </c>
    </row>
    <row r="27" spans="2:76" x14ac:dyDescent="0.25">
      <c r="B27" s="130" t="s">
        <v>14</v>
      </c>
      <c r="C27" s="143">
        <f t="shared" si="29"/>
        <v>0.87142857142857133</v>
      </c>
      <c r="D27" s="144">
        <f t="shared" si="30"/>
        <v>0.87794050597334816</v>
      </c>
      <c r="E27" s="144">
        <f t="shared" si="31"/>
        <v>0.91818107434496787</v>
      </c>
      <c r="F27" s="145">
        <f t="shared" si="32"/>
        <v>0.86920780689142851</v>
      </c>
      <c r="H27" s="112" t="s">
        <v>14</v>
      </c>
      <c r="I27" s="149">
        <v>165.61634369999999</v>
      </c>
      <c r="J27" s="150">
        <v>180.08689340000001</v>
      </c>
      <c r="K27" s="150">
        <v>176.17920530000001</v>
      </c>
      <c r="L27" s="150">
        <v>158.95923569999999</v>
      </c>
      <c r="M27" s="150">
        <v>145.83338000000001</v>
      </c>
      <c r="N27" s="150">
        <v>161.55159639999999</v>
      </c>
      <c r="O27" s="150">
        <v>156.2050352</v>
      </c>
      <c r="P27" s="150">
        <v>149.82590641428578</v>
      </c>
      <c r="Q27" s="159">
        <v>154.06845049648672</v>
      </c>
      <c r="R27" s="150">
        <v>146.40982267142863</v>
      </c>
      <c r="S27" s="150">
        <v>142.99373892857147</v>
      </c>
      <c r="T27" s="151">
        <v>139.57765518571432</v>
      </c>
      <c r="V27" s="68">
        <f t="shared" si="6"/>
        <v>0.85</v>
      </c>
      <c r="W27" s="69">
        <f t="shared" si="7"/>
        <v>0.85</v>
      </c>
      <c r="X27" s="69">
        <f t="shared" si="8"/>
        <v>0.85</v>
      </c>
      <c r="Y27" s="69">
        <f t="shared" si="9"/>
        <v>0.9</v>
      </c>
      <c r="Z27" s="69">
        <f t="shared" si="10"/>
        <v>0.9</v>
      </c>
      <c r="AA27" s="69">
        <f t="shared" si="11"/>
        <v>0.85</v>
      </c>
      <c r="AB27" s="69">
        <f t="shared" si="12"/>
        <v>0.9</v>
      </c>
      <c r="AC27" s="69">
        <f t="shared" si="33"/>
        <v>0.9</v>
      </c>
      <c r="AD27" s="299">
        <f t="shared" si="34"/>
        <v>0.9</v>
      </c>
      <c r="AE27" s="69">
        <f t="shared" si="14"/>
        <v>0.9</v>
      </c>
      <c r="AF27" s="69">
        <f t="shared" si="15"/>
        <v>0.9</v>
      </c>
      <c r="AG27" s="299">
        <f t="shared" si="16"/>
        <v>0.9</v>
      </c>
      <c r="AI27" s="68">
        <f t="shared" si="17"/>
        <v>0.87635318815834551</v>
      </c>
      <c r="AJ27" s="69">
        <f t="shared" si="18"/>
        <v>0.86554968111291619</v>
      </c>
      <c r="AK27" s="69">
        <f t="shared" si="19"/>
        <v>0.86846710559193863</v>
      </c>
      <c r="AL27" s="69">
        <f t="shared" si="20"/>
        <v>0.88132329051597647</v>
      </c>
      <c r="AM27" s="69">
        <f t="shared" si="21"/>
        <v>0.89112286810439656</v>
      </c>
      <c r="AN27" s="69">
        <f t="shared" si="22"/>
        <v>0.87938787080716296</v>
      </c>
      <c r="AO27" s="69">
        <f t="shared" si="23"/>
        <v>0.88337953752270038</v>
      </c>
      <c r="AP27" s="69">
        <f t="shared" si="35"/>
        <v>0.88814210454392173</v>
      </c>
      <c r="AQ27" s="299">
        <f t="shared" si="36"/>
        <v>0.88497468134073809</v>
      </c>
      <c r="AR27" s="69">
        <f t="shared" si="37"/>
        <v>0.8906925041865652</v>
      </c>
      <c r="AS27" s="69">
        <f t="shared" si="25"/>
        <v>0.89324290382920868</v>
      </c>
      <c r="AT27" s="299">
        <f t="shared" si="26"/>
        <v>0.89579330347185204</v>
      </c>
      <c r="AV27" s="68">
        <f t="shared" si="38"/>
        <v>0.91711706339414212</v>
      </c>
      <c r="AW27" s="56">
        <f t="shared" si="39"/>
        <v>0.90987525605410347</v>
      </c>
      <c r="AX27" s="56">
        <f t="shared" si="40"/>
        <v>0.91183086416518733</v>
      </c>
      <c r="AY27" s="56">
        <f t="shared" si="41"/>
        <v>0.92044862263531113</v>
      </c>
      <c r="AZ27" s="56">
        <f t="shared" si="42"/>
        <v>0.92701747593551065</v>
      </c>
      <c r="BA27" s="56">
        <f t="shared" si="43"/>
        <v>0.91915127200700097</v>
      </c>
      <c r="BB27" s="56">
        <f t="shared" si="44"/>
        <v>0.9218269662235189</v>
      </c>
      <c r="BC27" s="56">
        <f t="shared" si="45"/>
        <v>0.92501941036843183</v>
      </c>
      <c r="BD27" s="106">
        <f t="shared" si="27"/>
        <v>0.92289622310105945</v>
      </c>
      <c r="BE27" s="56">
        <f t="shared" si="46"/>
        <v>0.9267289943742979</v>
      </c>
      <c r="BF27" s="56">
        <f t="shared" si="47"/>
        <v>0.92843857838016397</v>
      </c>
      <c r="BG27" s="106">
        <f t="shared" si="48"/>
        <v>0.93014816238602993</v>
      </c>
      <c r="BI27" s="68">
        <f t="shared" si="49"/>
        <v>0.86750692504000004</v>
      </c>
      <c r="BJ27" s="56">
        <f t="shared" si="50"/>
        <v>0.85593048528000004</v>
      </c>
      <c r="BK27" s="56">
        <f t="shared" si="51"/>
        <v>0.85905663576000002</v>
      </c>
      <c r="BL27" s="56">
        <f t="shared" si="52"/>
        <v>0.87283261144000002</v>
      </c>
      <c r="BM27" s="56">
        <f t="shared" si="53"/>
        <v>0.88333329599999999</v>
      </c>
      <c r="BN27" s="56">
        <f t="shared" si="54"/>
        <v>0.87075872288</v>
      </c>
      <c r="BO27" s="56">
        <f t="shared" si="55"/>
        <v>0.87503597184000004</v>
      </c>
      <c r="BP27" s="56">
        <f t="shared" si="56"/>
        <v>0.88013927486857135</v>
      </c>
      <c r="BQ27" s="56">
        <f t="shared" si="56"/>
        <v>0.87674523960281059</v>
      </c>
      <c r="BR27" s="68">
        <f t="shared" si="57"/>
        <v>0.88287214186285712</v>
      </c>
      <c r="BS27" s="56">
        <f t="shared" si="58"/>
        <v>0.88560500885714277</v>
      </c>
      <c r="BT27" s="106">
        <f t="shared" si="59"/>
        <v>0.88833787585142854</v>
      </c>
      <c r="BV27" s="109"/>
      <c r="BW27" s="377"/>
      <c r="BX27" s="109">
        <f t="shared" si="60"/>
        <v>1</v>
      </c>
    </row>
    <row r="28" spans="2:76" x14ac:dyDescent="0.25">
      <c r="B28" s="130" t="s">
        <v>15</v>
      </c>
      <c r="C28" s="143">
        <f t="shared" si="29"/>
        <v>0.78571428571428559</v>
      </c>
      <c r="D28" s="144">
        <f t="shared" si="30"/>
        <v>0.78109616891428935</v>
      </c>
      <c r="E28" s="144">
        <f t="shared" si="31"/>
        <v>0.65</v>
      </c>
      <c r="F28" s="145">
        <f t="shared" si="32"/>
        <v>0.65</v>
      </c>
      <c r="H28" s="112" t="s">
        <v>15</v>
      </c>
      <c r="I28" s="149">
        <v>303.90728910000001</v>
      </c>
      <c r="J28" s="150">
        <v>288.83033360000002</v>
      </c>
      <c r="K28" s="150">
        <v>302.71602819999998</v>
      </c>
      <c r="L28" s="150">
        <v>273.77158320000001</v>
      </c>
      <c r="M28" s="150">
        <v>293.76047890000001</v>
      </c>
      <c r="N28" s="150">
        <v>290.4875558</v>
      </c>
      <c r="O28" s="150">
        <v>298.97241179999997</v>
      </c>
      <c r="P28" s="150">
        <v>290.28570625714292</v>
      </c>
      <c r="Q28" s="159">
        <v>271.87368804707722</v>
      </c>
      <c r="R28" s="150">
        <v>289.55550137142859</v>
      </c>
      <c r="S28" s="150">
        <v>288.82529648571426</v>
      </c>
      <c r="T28" s="151">
        <v>288.09509159999993</v>
      </c>
      <c r="V28" s="68">
        <f t="shared" si="6"/>
        <v>0.75</v>
      </c>
      <c r="W28" s="69">
        <f t="shared" si="7"/>
        <v>0.8</v>
      </c>
      <c r="X28" s="69">
        <f t="shared" si="8"/>
        <v>0.75</v>
      </c>
      <c r="Y28" s="69">
        <f t="shared" si="9"/>
        <v>0.8</v>
      </c>
      <c r="Z28" s="69">
        <f t="shared" si="10"/>
        <v>0.8</v>
      </c>
      <c r="AA28" s="69">
        <f t="shared" si="11"/>
        <v>0.8</v>
      </c>
      <c r="AB28" s="69">
        <f t="shared" si="12"/>
        <v>0.8</v>
      </c>
      <c r="AC28" s="69">
        <f t="shared" si="33"/>
        <v>0.8</v>
      </c>
      <c r="AD28" s="299">
        <f t="shared" si="34"/>
        <v>0.8</v>
      </c>
      <c r="AE28" s="69">
        <f t="shared" si="14"/>
        <v>0.8</v>
      </c>
      <c r="AF28" s="69">
        <f t="shared" si="15"/>
        <v>0.8</v>
      </c>
      <c r="AG28" s="299">
        <f t="shared" si="16"/>
        <v>0.8</v>
      </c>
      <c r="AI28" s="68">
        <f t="shared" si="17"/>
        <v>0.77310713089571137</v>
      </c>
      <c r="AJ28" s="69">
        <f t="shared" si="18"/>
        <v>0.78436337190553806</v>
      </c>
      <c r="AK28" s="69">
        <f t="shared" si="19"/>
        <v>0.77399650937772546</v>
      </c>
      <c r="AL28" s="69">
        <f t="shared" si="20"/>
        <v>0.79560602124606472</v>
      </c>
      <c r="AM28" s="69">
        <f t="shared" si="21"/>
        <v>0.78068259539132312</v>
      </c>
      <c r="AN28" s="69">
        <f t="shared" si="22"/>
        <v>0.78312611332969129</v>
      </c>
      <c r="AO28" s="69">
        <f t="shared" si="23"/>
        <v>0.77679144025397162</v>
      </c>
      <c r="AP28" s="69">
        <f t="shared" si="35"/>
        <v>0.78327681133381577</v>
      </c>
      <c r="AQ28" s="299">
        <f t="shared" si="36"/>
        <v>0.79702296283302376</v>
      </c>
      <c r="AR28" s="69">
        <f t="shared" si="37"/>
        <v>0.7838219719386974</v>
      </c>
      <c r="AS28" s="69">
        <f t="shared" si="25"/>
        <v>0.78436713254357904</v>
      </c>
      <c r="AT28" s="299">
        <f t="shared" si="26"/>
        <v>0.78491229314846067</v>
      </c>
      <c r="AV28" s="68">
        <f t="shared" si="38"/>
        <v>0.65</v>
      </c>
      <c r="AW28" s="56">
        <f t="shared" si="39"/>
        <v>0.65</v>
      </c>
      <c r="AX28" s="56">
        <f t="shared" si="40"/>
        <v>0.65</v>
      </c>
      <c r="AY28" s="56">
        <f t="shared" si="41"/>
        <v>0.65</v>
      </c>
      <c r="AZ28" s="56">
        <f t="shared" si="42"/>
        <v>0.65</v>
      </c>
      <c r="BA28" s="56">
        <f t="shared" si="43"/>
        <v>0.65</v>
      </c>
      <c r="BB28" s="56">
        <f t="shared" si="44"/>
        <v>0.65</v>
      </c>
      <c r="BC28" s="56">
        <f t="shared" si="45"/>
        <v>0.65</v>
      </c>
      <c r="BD28" s="106">
        <f t="shared" si="27"/>
        <v>0.65</v>
      </c>
      <c r="BE28" s="56">
        <f t="shared" si="46"/>
        <v>0.65</v>
      </c>
      <c r="BF28" s="56">
        <f t="shared" si="47"/>
        <v>0.65</v>
      </c>
      <c r="BG28" s="106">
        <f t="shared" si="48"/>
        <v>0.65</v>
      </c>
      <c r="BI28" s="68">
        <f t="shared" si="49"/>
        <v>0.65</v>
      </c>
      <c r="BJ28" s="56">
        <f t="shared" si="50"/>
        <v>0.65</v>
      </c>
      <c r="BK28" s="56">
        <f t="shared" si="51"/>
        <v>0.65</v>
      </c>
      <c r="BL28" s="56">
        <f t="shared" si="52"/>
        <v>0.65</v>
      </c>
      <c r="BM28" s="56">
        <f t="shared" si="53"/>
        <v>0.65</v>
      </c>
      <c r="BN28" s="56">
        <f t="shared" si="54"/>
        <v>0.65</v>
      </c>
      <c r="BO28" s="56">
        <f t="shared" si="55"/>
        <v>0.65</v>
      </c>
      <c r="BP28" s="56">
        <f t="shared" si="56"/>
        <v>0.65</v>
      </c>
      <c r="BQ28" s="56">
        <f t="shared" si="56"/>
        <v>0.65</v>
      </c>
      <c r="BR28" s="68">
        <f t="shared" si="57"/>
        <v>0.65</v>
      </c>
      <c r="BS28" s="56">
        <f t="shared" si="58"/>
        <v>0.65</v>
      </c>
      <c r="BT28" s="106">
        <f t="shared" si="59"/>
        <v>0.65</v>
      </c>
      <c r="BV28" s="109">
        <v>1</v>
      </c>
      <c r="BW28" s="377"/>
      <c r="BX28" s="109" t="str">
        <f t="shared" si="60"/>
        <v/>
      </c>
    </row>
    <row r="29" spans="2:76" x14ac:dyDescent="0.25">
      <c r="B29" s="130" t="s">
        <v>16</v>
      </c>
      <c r="C29" s="143">
        <f t="shared" si="29"/>
        <v>0.84999999999999987</v>
      </c>
      <c r="D29" s="144">
        <f t="shared" si="30"/>
        <v>0.85062511064614088</v>
      </c>
      <c r="E29" s="144">
        <f t="shared" si="31"/>
        <v>0.89987101729175234</v>
      </c>
      <c r="F29" s="145">
        <f t="shared" si="32"/>
        <v>0.8399381422171428</v>
      </c>
      <c r="H29" s="112" t="s">
        <v>16</v>
      </c>
      <c r="I29" s="149">
        <v>207.7499899</v>
      </c>
      <c r="J29" s="150">
        <v>206.44065979999999</v>
      </c>
      <c r="K29" s="150">
        <v>208.951582</v>
      </c>
      <c r="L29" s="150">
        <v>195.40724789999999</v>
      </c>
      <c r="M29" s="150">
        <v>195.0684468</v>
      </c>
      <c r="N29" s="150">
        <v>194.10152980000001</v>
      </c>
      <c r="O29" s="150">
        <v>192.8217994</v>
      </c>
      <c r="P29" s="150">
        <v>188.17075555714291</v>
      </c>
      <c r="Q29" s="159">
        <v>202.8173903601591</v>
      </c>
      <c r="R29" s="150">
        <v>185.19411388928529</v>
      </c>
      <c r="S29" s="150">
        <v>182.21747222142858</v>
      </c>
      <c r="T29" s="151">
        <v>179.24083055357096</v>
      </c>
      <c r="V29" s="68">
        <f t="shared" si="6"/>
        <v>0.85</v>
      </c>
      <c r="W29" s="69">
        <f t="shared" si="7"/>
        <v>0.85</v>
      </c>
      <c r="X29" s="69">
        <f t="shared" si="8"/>
        <v>0.85</v>
      </c>
      <c r="Y29" s="69">
        <f t="shared" si="9"/>
        <v>0.85</v>
      </c>
      <c r="Z29" s="69">
        <f t="shared" si="10"/>
        <v>0.85</v>
      </c>
      <c r="AA29" s="69">
        <f t="shared" si="11"/>
        <v>0.85</v>
      </c>
      <c r="AB29" s="69">
        <f t="shared" si="12"/>
        <v>0.85</v>
      </c>
      <c r="AC29" s="69">
        <f t="shared" si="33"/>
        <v>0.85</v>
      </c>
      <c r="AD29" s="299">
        <f t="shared" si="34"/>
        <v>0.85</v>
      </c>
      <c r="AE29" s="69">
        <f t="shared" si="14"/>
        <v>0.85</v>
      </c>
      <c r="AF29" s="69">
        <f t="shared" si="15"/>
        <v>0.85</v>
      </c>
      <c r="AG29" s="299">
        <f t="shared" si="16"/>
        <v>0.85</v>
      </c>
      <c r="AI29" s="68">
        <f t="shared" si="17"/>
        <v>0.8448968058502615</v>
      </c>
      <c r="AJ29" s="69">
        <f t="shared" si="18"/>
        <v>0.84587433312140203</v>
      </c>
      <c r="AK29" s="69">
        <f t="shared" si="19"/>
        <v>0.843999714240944</v>
      </c>
      <c r="AL29" s="69">
        <f t="shared" si="20"/>
        <v>0.85411172186391637</v>
      </c>
      <c r="AM29" s="69">
        <f t="shared" si="21"/>
        <v>0.85436466595703875</v>
      </c>
      <c r="AN29" s="69">
        <f t="shared" si="22"/>
        <v>0.85508655246711696</v>
      </c>
      <c r="AO29" s="69">
        <f t="shared" si="23"/>
        <v>0.85604198102230511</v>
      </c>
      <c r="AP29" s="69">
        <f t="shared" si="35"/>
        <v>0.85951438434951999</v>
      </c>
      <c r="AQ29" s="299">
        <f t="shared" si="36"/>
        <v>0.84857941466511211</v>
      </c>
      <c r="AR29" s="69">
        <f t="shared" si="37"/>
        <v>0.86173670277536518</v>
      </c>
      <c r="AS29" s="69">
        <f t="shared" si="25"/>
        <v>0.8639590212012096</v>
      </c>
      <c r="AT29" s="299">
        <f t="shared" si="26"/>
        <v>0.86618133962705479</v>
      </c>
      <c r="AV29" s="68">
        <f t="shared" si="38"/>
        <v>0.89603121975727262</v>
      </c>
      <c r="AW29" s="56">
        <f t="shared" si="39"/>
        <v>0.89668647588266448</v>
      </c>
      <c r="AX29" s="56">
        <f t="shared" si="40"/>
        <v>0.89542988126841672</v>
      </c>
      <c r="AY29" s="56">
        <f t="shared" si="41"/>
        <v>0.90220816268376025</v>
      </c>
      <c r="AZ29" s="56">
        <f t="shared" si="42"/>
        <v>0.90237771617990647</v>
      </c>
      <c r="BA29" s="56">
        <f t="shared" si="43"/>
        <v>0.90286161117857455</v>
      </c>
      <c r="BB29" s="56">
        <f t="shared" si="44"/>
        <v>0.90350205409167206</v>
      </c>
      <c r="BC29" s="56">
        <f t="shared" si="45"/>
        <v>0.90582967564982508</v>
      </c>
      <c r="BD29" s="106">
        <f t="shared" si="45"/>
        <v>0.89849974626757445</v>
      </c>
      <c r="BE29" s="56">
        <f t="shared" si="46"/>
        <v>0.90731934023934346</v>
      </c>
      <c r="BF29" s="56">
        <f t="shared" si="47"/>
        <v>0.9088090048288614</v>
      </c>
      <c r="BG29" s="106">
        <f t="shared" si="48"/>
        <v>0.91029866941837978</v>
      </c>
      <c r="BI29" s="68">
        <f t="shared" si="49"/>
        <v>0.83380000807999999</v>
      </c>
      <c r="BJ29" s="56">
        <f t="shared" si="50"/>
        <v>0.83484747215999999</v>
      </c>
      <c r="BK29" s="56">
        <f t="shared" si="51"/>
        <v>0.8328387344</v>
      </c>
      <c r="BL29" s="56">
        <f t="shared" si="52"/>
        <v>0.84367420168000007</v>
      </c>
      <c r="BM29" s="56">
        <f t="shared" si="53"/>
        <v>0.84394524256000003</v>
      </c>
      <c r="BN29" s="56">
        <f t="shared" si="54"/>
        <v>0.84471877616000002</v>
      </c>
      <c r="BO29" s="56">
        <f t="shared" si="55"/>
        <v>0.84574256047999996</v>
      </c>
      <c r="BP29" s="56">
        <f t="shared" si="56"/>
        <v>0.84946339555428563</v>
      </c>
      <c r="BQ29" s="56">
        <f t="shared" si="56"/>
        <v>0.83774608771187276</v>
      </c>
      <c r="BR29" s="68">
        <f t="shared" si="57"/>
        <v>0.85184470888857178</v>
      </c>
      <c r="BS29" s="56">
        <f t="shared" si="58"/>
        <v>0.85422602222285715</v>
      </c>
      <c r="BT29" s="106">
        <f t="shared" si="59"/>
        <v>0.85660733555714319</v>
      </c>
      <c r="BV29" s="109"/>
      <c r="BW29" s="377"/>
      <c r="BX29" s="109">
        <f t="shared" si="60"/>
        <v>1</v>
      </c>
    </row>
    <row r="30" spans="2:76" x14ac:dyDescent="0.25">
      <c r="B30" s="130" t="s">
        <v>17</v>
      </c>
      <c r="C30" s="143">
        <f t="shared" si="29"/>
        <v>0.79999999999999993</v>
      </c>
      <c r="D30" s="144">
        <f t="shared" si="30"/>
        <v>0.79265946898836614</v>
      </c>
      <c r="E30" s="144">
        <f t="shared" si="31"/>
        <v>0.86101548570722763</v>
      </c>
      <c r="F30" s="145">
        <f t="shared" si="32"/>
        <v>0.77782537124571427</v>
      </c>
      <c r="H30" s="112" t="s">
        <v>17</v>
      </c>
      <c r="I30" s="149">
        <v>288.27424009999999</v>
      </c>
      <c r="J30" s="150">
        <v>277.94971459999999</v>
      </c>
      <c r="K30" s="150">
        <v>280.4733238</v>
      </c>
      <c r="L30" s="150">
        <v>267.16879820000003</v>
      </c>
      <c r="M30" s="150">
        <v>280.61151539999997</v>
      </c>
      <c r="N30" s="150">
        <v>276.14833140000002</v>
      </c>
      <c r="O30" s="150">
        <v>273.40207809999998</v>
      </c>
      <c r="P30" s="150">
        <v>270.84956297142844</v>
      </c>
      <c r="Q30" s="159">
        <v>256.52125405859982</v>
      </c>
      <c r="R30" s="150">
        <v>269.13238222857126</v>
      </c>
      <c r="S30" s="150">
        <v>267.41520148571453</v>
      </c>
      <c r="T30" s="151">
        <v>265.69802074285735</v>
      </c>
      <c r="V30" s="68">
        <f t="shared" si="6"/>
        <v>0.8</v>
      </c>
      <c r="W30" s="69">
        <f t="shared" si="7"/>
        <v>0.8</v>
      </c>
      <c r="X30" s="69">
        <f t="shared" si="8"/>
        <v>0.8</v>
      </c>
      <c r="Y30" s="69">
        <f t="shared" si="9"/>
        <v>0.8</v>
      </c>
      <c r="Z30" s="69">
        <f t="shared" si="10"/>
        <v>0.8</v>
      </c>
      <c r="AA30" s="69">
        <f t="shared" si="11"/>
        <v>0.8</v>
      </c>
      <c r="AB30" s="69">
        <f t="shared" si="12"/>
        <v>0.8</v>
      </c>
      <c r="AC30" s="69">
        <f t="shared" si="33"/>
        <v>0.8</v>
      </c>
      <c r="AD30" s="299">
        <f t="shared" si="34"/>
        <v>0.8</v>
      </c>
      <c r="AE30" s="69">
        <f t="shared" si="14"/>
        <v>0.8</v>
      </c>
      <c r="AF30" s="69">
        <f t="shared" si="15"/>
        <v>0.8</v>
      </c>
      <c r="AG30" s="299">
        <f t="shared" si="16"/>
        <v>0.8</v>
      </c>
      <c r="AI30" s="68">
        <f t="shared" si="17"/>
        <v>0.78477854342076858</v>
      </c>
      <c r="AJ30" s="69">
        <f t="shared" si="18"/>
        <v>0.7924866876372918</v>
      </c>
      <c r="AK30" s="69">
        <f t="shared" si="19"/>
        <v>0.79060259682268286</v>
      </c>
      <c r="AL30" s="69">
        <f t="shared" si="20"/>
        <v>0.80053556682282712</v>
      </c>
      <c r="AM30" s="69">
        <f t="shared" si="21"/>
        <v>0.79049942493528602</v>
      </c>
      <c r="AN30" s="69">
        <f t="shared" si="22"/>
        <v>0.79383157476985988</v>
      </c>
      <c r="AO30" s="69">
        <f t="shared" si="23"/>
        <v>0.79588188850984753</v>
      </c>
      <c r="AP30" s="69">
        <f t="shared" si="35"/>
        <v>0.79778756008050578</v>
      </c>
      <c r="AQ30" s="299">
        <f t="shared" si="36"/>
        <v>0.8084848721728608</v>
      </c>
      <c r="AR30" s="69">
        <f t="shared" si="37"/>
        <v>0.79906958285354068</v>
      </c>
      <c r="AS30" s="69">
        <f t="shared" si="25"/>
        <v>0.80035160562657526</v>
      </c>
      <c r="AT30" s="299">
        <f t="shared" si="26"/>
        <v>0.80163362839961017</v>
      </c>
      <c r="AV30" s="68">
        <f t="shared" si="38"/>
        <v>0.85573274331795224</v>
      </c>
      <c r="AW30" s="56">
        <f t="shared" si="39"/>
        <v>0.86089966690402131</v>
      </c>
      <c r="AX30" s="56">
        <f t="shared" si="40"/>
        <v>0.85963672306243744</v>
      </c>
      <c r="AY30" s="56">
        <f t="shared" si="41"/>
        <v>0.86629499197020476</v>
      </c>
      <c r="AZ30" s="56">
        <f t="shared" si="42"/>
        <v>0.85956756487812802</v>
      </c>
      <c r="BA30" s="56">
        <f t="shared" si="43"/>
        <v>0.86180117170863713</v>
      </c>
      <c r="BB30" s="56">
        <f t="shared" si="44"/>
        <v>0.86317553810921321</v>
      </c>
      <c r="BC30" s="56">
        <f t="shared" si="45"/>
        <v>0.86445294796418559</v>
      </c>
      <c r="BD30" s="106">
        <f t="shared" si="45"/>
        <v>0.87162357069839058</v>
      </c>
      <c r="BE30" s="56">
        <f t="shared" si="46"/>
        <v>0.86531231352842508</v>
      </c>
      <c r="BF30" s="56">
        <f t="shared" si="47"/>
        <v>0.86617167909266435</v>
      </c>
      <c r="BG30" s="106">
        <f t="shared" si="48"/>
        <v>0.86703104465690384</v>
      </c>
      <c r="BI30" s="68">
        <f t="shared" si="49"/>
        <v>0.76938060791999996</v>
      </c>
      <c r="BJ30" s="56">
        <f t="shared" si="50"/>
        <v>0.77764022832000002</v>
      </c>
      <c r="BK30" s="56">
        <f t="shared" si="51"/>
        <v>0.77562134096000002</v>
      </c>
      <c r="BL30" s="56">
        <f t="shared" si="52"/>
        <v>0.78626496143999991</v>
      </c>
      <c r="BM30" s="56">
        <f t="shared" si="53"/>
        <v>0.77551078768000004</v>
      </c>
      <c r="BN30" s="56">
        <f t="shared" si="54"/>
        <v>0.77908133487999998</v>
      </c>
      <c r="BO30" s="56">
        <f t="shared" si="55"/>
        <v>0.78127833751999998</v>
      </c>
      <c r="BP30" s="56">
        <f t="shared" si="56"/>
        <v>0.78332034962285724</v>
      </c>
      <c r="BQ30" s="56">
        <f t="shared" si="56"/>
        <v>0.79478299675312014</v>
      </c>
      <c r="BR30" s="68">
        <f t="shared" si="57"/>
        <v>0.78469409421714298</v>
      </c>
      <c r="BS30" s="56">
        <f t="shared" si="58"/>
        <v>0.78606783881142839</v>
      </c>
      <c r="BT30" s="106">
        <f t="shared" si="59"/>
        <v>0.78744158340571413</v>
      </c>
      <c r="BV30" s="109"/>
      <c r="BW30" s="377"/>
      <c r="BX30" s="109" t="str">
        <f t="shared" si="60"/>
        <v/>
      </c>
    </row>
    <row r="31" spans="2:76" x14ac:dyDescent="0.25">
      <c r="B31" s="130" t="s">
        <v>18</v>
      </c>
      <c r="C31" s="143">
        <f t="shared" si="29"/>
        <v>0.84999999999999987</v>
      </c>
      <c r="D31" s="144">
        <f t="shared" si="30"/>
        <v>0.83904614072783856</v>
      </c>
      <c r="E31" s="144">
        <f t="shared" si="31"/>
        <v>0.89210940164307073</v>
      </c>
      <c r="F31" s="145">
        <f t="shared" si="32"/>
        <v>0.82753075939428578</v>
      </c>
      <c r="H31" s="112" t="s">
        <v>18</v>
      </c>
      <c r="I31" s="149">
        <v>223.91140379999999</v>
      </c>
      <c r="J31" s="150">
        <v>215.01747510000001</v>
      </c>
      <c r="K31" s="150">
        <v>242.44514910000001</v>
      </c>
      <c r="L31" s="150">
        <v>203.88978929999999</v>
      </c>
      <c r="M31" s="150">
        <v>210.6029504</v>
      </c>
      <c r="N31" s="150">
        <v>198.9887999</v>
      </c>
      <c r="O31" s="150">
        <v>214.2502877</v>
      </c>
      <c r="P31" s="150">
        <v>202.31756541428604</v>
      </c>
      <c r="Q31" s="159">
        <v>199.3705371967271</v>
      </c>
      <c r="R31" s="150">
        <v>199.00031907857192</v>
      </c>
      <c r="S31" s="150">
        <v>195.68307274285689</v>
      </c>
      <c r="T31" s="151">
        <v>192.36582640714278</v>
      </c>
      <c r="V31" s="68">
        <f t="shared" si="6"/>
        <v>0.85</v>
      </c>
      <c r="W31" s="69">
        <f t="shared" si="7"/>
        <v>0.85</v>
      </c>
      <c r="X31" s="69">
        <f t="shared" si="8"/>
        <v>0.85</v>
      </c>
      <c r="Y31" s="69">
        <f t="shared" si="9"/>
        <v>0.85</v>
      </c>
      <c r="Z31" s="69">
        <f t="shared" si="10"/>
        <v>0.85</v>
      </c>
      <c r="AA31" s="69">
        <f t="shared" si="11"/>
        <v>0.85</v>
      </c>
      <c r="AB31" s="69">
        <f t="shared" si="12"/>
        <v>0.85</v>
      </c>
      <c r="AC31" s="69">
        <f t="shared" si="33"/>
        <v>0.85</v>
      </c>
      <c r="AD31" s="299">
        <f t="shared" si="34"/>
        <v>0.85</v>
      </c>
      <c r="AE31" s="69">
        <f t="shared" si="14"/>
        <v>0.85</v>
      </c>
      <c r="AF31" s="69">
        <f t="shared" si="15"/>
        <v>0.85</v>
      </c>
      <c r="AG31" s="299">
        <f t="shared" si="16"/>
        <v>0.85</v>
      </c>
      <c r="AI31" s="68">
        <f t="shared" si="17"/>
        <v>0.83283092358921995</v>
      </c>
      <c r="AJ31" s="69">
        <f t="shared" si="18"/>
        <v>0.83947100453735402</v>
      </c>
      <c r="AK31" s="69">
        <f t="shared" si="19"/>
        <v>0.81899389237217202</v>
      </c>
      <c r="AL31" s="69">
        <f t="shared" si="20"/>
        <v>0.84777877683570868</v>
      </c>
      <c r="AM31" s="69">
        <f t="shared" si="21"/>
        <v>0.84276682602910236</v>
      </c>
      <c r="AN31" s="69">
        <f t="shared" si="22"/>
        <v>0.85143778596875319</v>
      </c>
      <c r="AO31" s="69">
        <f t="shared" si="23"/>
        <v>0.8400437757625594</v>
      </c>
      <c r="AP31" s="69">
        <f t="shared" si="35"/>
        <v>0.8489525768763736</v>
      </c>
      <c r="AQ31" s="299">
        <f t="shared" si="36"/>
        <v>0.85115278632048874</v>
      </c>
      <c r="AR31" s="69">
        <f t="shared" si="37"/>
        <v>0.85142918591350725</v>
      </c>
      <c r="AS31" s="69">
        <f t="shared" si="25"/>
        <v>0.85390579495064167</v>
      </c>
      <c r="AT31" s="299">
        <f t="shared" si="26"/>
        <v>0.85638240398777543</v>
      </c>
      <c r="AV31" s="68">
        <f t="shared" si="38"/>
        <v>0.88794321700459056</v>
      </c>
      <c r="AW31" s="56">
        <f t="shared" si="39"/>
        <v>0.89239419637142414</v>
      </c>
      <c r="AX31" s="56">
        <f t="shared" si="40"/>
        <v>0.8786679776021824</v>
      </c>
      <c r="AY31" s="56">
        <f t="shared" si="41"/>
        <v>0.89796306268091086</v>
      </c>
      <c r="AZ31" s="56">
        <f t="shared" si="42"/>
        <v>0.89460345158549814</v>
      </c>
      <c r="BA31" s="56">
        <f t="shared" si="43"/>
        <v>0.90041576985141814</v>
      </c>
      <c r="BB31" s="56">
        <f t="shared" si="44"/>
        <v>0.89277813640547177</v>
      </c>
      <c r="BC31" s="56">
        <f t="shared" si="45"/>
        <v>0.89874988437820602</v>
      </c>
      <c r="BD31" s="106">
        <f t="shared" si="45"/>
        <v>0.90022472887407334</v>
      </c>
      <c r="BE31" s="56">
        <f t="shared" si="46"/>
        <v>0.90041000506198976</v>
      </c>
      <c r="BF31" s="56">
        <f t="shared" si="47"/>
        <v>0.90207012574577394</v>
      </c>
      <c r="BG31" s="106">
        <f t="shared" si="48"/>
        <v>0.90373024642955768</v>
      </c>
      <c r="BI31" s="68">
        <f t="shared" si="49"/>
        <v>0.82087087695999994</v>
      </c>
      <c r="BJ31" s="56">
        <f t="shared" si="50"/>
        <v>0.82798601991999998</v>
      </c>
      <c r="BK31" s="56">
        <f t="shared" si="51"/>
        <v>0.80604388071999999</v>
      </c>
      <c r="BL31" s="56">
        <f t="shared" si="52"/>
        <v>0.83688816856000003</v>
      </c>
      <c r="BM31" s="56">
        <f t="shared" si="53"/>
        <v>0.83151763968000003</v>
      </c>
      <c r="BN31" s="56">
        <f t="shared" si="54"/>
        <v>0.84080896007999995</v>
      </c>
      <c r="BO31" s="56">
        <f t="shared" si="55"/>
        <v>0.82859976984000006</v>
      </c>
      <c r="BP31" s="56">
        <f t="shared" si="56"/>
        <v>0.8381459476685712</v>
      </c>
      <c r="BQ31" s="56">
        <f t="shared" si="56"/>
        <v>0.84050357024261835</v>
      </c>
      <c r="BR31" s="68">
        <f t="shared" si="57"/>
        <v>0.84079974473714247</v>
      </c>
      <c r="BS31" s="56">
        <f t="shared" si="58"/>
        <v>0.84345354180571452</v>
      </c>
      <c r="BT31" s="106">
        <f t="shared" si="59"/>
        <v>0.8461073388742858</v>
      </c>
      <c r="BV31" s="109"/>
      <c r="BW31" s="377"/>
      <c r="BX31" s="109" t="str">
        <f t="shared" si="60"/>
        <v/>
      </c>
    </row>
    <row r="32" spans="2:76" x14ac:dyDescent="0.25">
      <c r="B32" s="130" t="s">
        <v>19</v>
      </c>
      <c r="C32" s="143">
        <f t="shared" si="29"/>
        <v>0.81428571428571417</v>
      </c>
      <c r="D32" s="144">
        <f t="shared" si="30"/>
        <v>0.80965142987365535</v>
      </c>
      <c r="E32" s="144">
        <f>AVERAGE(AV32:BB32)</f>
        <v>0.87240553771009055</v>
      </c>
      <c r="F32" s="145">
        <f t="shared" si="32"/>
        <v>0.79603301537142845</v>
      </c>
      <c r="H32" s="112" t="s">
        <v>19</v>
      </c>
      <c r="I32" s="149">
        <v>262.97255589999997</v>
      </c>
      <c r="J32" s="150">
        <v>254.2349873</v>
      </c>
      <c r="K32" s="150">
        <v>260.18273820000002</v>
      </c>
      <c r="L32" s="150">
        <v>251.06831629999999</v>
      </c>
      <c r="M32" s="150">
        <v>247.2266032</v>
      </c>
      <c r="N32" s="150">
        <v>249.7903316</v>
      </c>
      <c r="O32" s="150">
        <v>259.23558300000002</v>
      </c>
      <c r="P32" s="150">
        <v>250.23639291428526</v>
      </c>
      <c r="Q32" s="159">
        <v>239.95982162588263</v>
      </c>
      <c r="R32" s="150">
        <v>249.05580844642827</v>
      </c>
      <c r="S32" s="150">
        <v>247.87522397857128</v>
      </c>
      <c r="T32" s="151">
        <v>246.69463951071384</v>
      </c>
      <c r="V32" s="68">
        <f t="shared" si="6"/>
        <v>0.8</v>
      </c>
      <c r="W32" s="69">
        <f t="shared" si="7"/>
        <v>0.8</v>
      </c>
      <c r="X32" s="69">
        <f t="shared" si="8"/>
        <v>0.8</v>
      </c>
      <c r="Y32" s="69">
        <f t="shared" si="9"/>
        <v>0.8</v>
      </c>
      <c r="Z32" s="69">
        <f t="shared" si="10"/>
        <v>0.85</v>
      </c>
      <c r="AA32" s="69">
        <f t="shared" si="11"/>
        <v>0.85</v>
      </c>
      <c r="AB32" s="69">
        <f t="shared" si="12"/>
        <v>0.8</v>
      </c>
      <c r="AC32" s="69">
        <f t="shared" si="33"/>
        <v>0.8</v>
      </c>
      <c r="AD32" s="299">
        <f t="shared" si="34"/>
        <v>0.85</v>
      </c>
      <c r="AE32" s="69">
        <f t="shared" si="14"/>
        <v>0.85</v>
      </c>
      <c r="AF32" s="69">
        <f t="shared" si="15"/>
        <v>0.85</v>
      </c>
      <c r="AG32" s="299">
        <f t="shared" si="16"/>
        <v>0.85</v>
      </c>
      <c r="AI32" s="68">
        <f t="shared" si="17"/>
        <v>0.80366842177251707</v>
      </c>
      <c r="AJ32" s="69">
        <f t="shared" si="18"/>
        <v>0.81019176648899471</v>
      </c>
      <c r="AK32" s="69">
        <f t="shared" si="19"/>
        <v>0.80575126007529507</v>
      </c>
      <c r="AL32" s="69">
        <f t="shared" si="20"/>
        <v>0.81255595811739267</v>
      </c>
      <c r="AM32" s="69">
        <f t="shared" si="21"/>
        <v>0.81542412659770747</v>
      </c>
      <c r="AN32" s="69">
        <f t="shared" si="22"/>
        <v>0.81351008335773523</v>
      </c>
      <c r="AO32" s="69">
        <f t="shared" si="23"/>
        <v>0.80645839270594522</v>
      </c>
      <c r="AP32" s="69">
        <f t="shared" si="35"/>
        <v>0.81317706031082404</v>
      </c>
      <c r="AQ32" s="299">
        <f t="shared" si="36"/>
        <v>0.82084940259351669</v>
      </c>
      <c r="AR32" s="69">
        <f t="shared" si="37"/>
        <v>0.81405846792011594</v>
      </c>
      <c r="AS32" s="69">
        <f t="shared" si="25"/>
        <v>0.81493987552940794</v>
      </c>
      <c r="AT32" s="299">
        <f t="shared" si="26"/>
        <v>0.81582128313870028</v>
      </c>
      <c r="AV32" s="68">
        <f t="shared" si="38"/>
        <v>0.86839500744430387</v>
      </c>
      <c r="AW32" s="56">
        <f t="shared" si="39"/>
        <v>0.87276773617495951</v>
      </c>
      <c r="AX32" s="56">
        <f t="shared" si="40"/>
        <v>0.86979117571130682</v>
      </c>
      <c r="AY32" s="56">
        <f t="shared" si="41"/>
        <v>0.87435250121614438</v>
      </c>
      <c r="AZ32" s="56">
        <f t="shared" si="42"/>
        <v>0.87627509204390686</v>
      </c>
      <c r="BA32" s="56">
        <f t="shared" si="43"/>
        <v>0.87499207049117445</v>
      </c>
      <c r="BB32" s="56">
        <f t="shared" si="44"/>
        <v>0.87026518088883753</v>
      </c>
      <c r="BC32" s="56">
        <f t="shared" si="45"/>
        <v>0.87476883846703801</v>
      </c>
      <c r="BD32" s="106">
        <f t="shared" si="45"/>
        <v>0.87991176329917375</v>
      </c>
      <c r="BE32" s="56">
        <f t="shared" si="46"/>
        <v>0.87535966365627482</v>
      </c>
      <c r="BF32" s="56">
        <f t="shared" si="47"/>
        <v>0.87595048884551152</v>
      </c>
      <c r="BG32" s="106">
        <f t="shared" si="48"/>
        <v>0.87654131403474855</v>
      </c>
      <c r="BI32" s="68">
        <f t="shared" si="49"/>
        <v>0.78962195528000001</v>
      </c>
      <c r="BJ32" s="56">
        <f t="shared" si="50"/>
        <v>0.79661201016000005</v>
      </c>
      <c r="BK32" s="56">
        <f t="shared" si="51"/>
        <v>0.79185380943999994</v>
      </c>
      <c r="BL32" s="56">
        <f t="shared" si="52"/>
        <v>0.79914534696000006</v>
      </c>
      <c r="BM32" s="56">
        <f t="shared" si="53"/>
        <v>0.80221871743999995</v>
      </c>
      <c r="BN32" s="56">
        <f t="shared" si="54"/>
        <v>0.80016773472000002</v>
      </c>
      <c r="BO32" s="56">
        <f t="shared" si="55"/>
        <v>0.79261153359999992</v>
      </c>
      <c r="BP32" s="56">
        <f t="shared" si="56"/>
        <v>0.79981088566857172</v>
      </c>
      <c r="BQ32" s="56">
        <f t="shared" si="56"/>
        <v>0.80803214269929391</v>
      </c>
      <c r="BR32" s="68">
        <f t="shared" si="57"/>
        <v>0.8007553532428574</v>
      </c>
      <c r="BS32" s="56">
        <f t="shared" si="58"/>
        <v>0.80169982081714297</v>
      </c>
      <c r="BT32" s="106">
        <f t="shared" si="59"/>
        <v>0.80264428839142887</v>
      </c>
      <c r="BV32" s="109"/>
      <c r="BW32" s="377"/>
      <c r="BX32" s="109" t="str">
        <f t="shared" si="60"/>
        <v/>
      </c>
    </row>
    <row r="33" spans="2:76" x14ac:dyDescent="0.25">
      <c r="B33" s="130" t="s">
        <v>20</v>
      </c>
      <c r="C33" s="143">
        <f t="shared" si="29"/>
        <v>0.84999999999999987</v>
      </c>
      <c r="D33" s="144">
        <f t="shared" si="30"/>
        <v>0.83728028224951856</v>
      </c>
      <c r="E33" s="144">
        <f t="shared" si="31"/>
        <v>0.89092571130659082</v>
      </c>
      <c r="F33" s="145">
        <f t="shared" si="32"/>
        <v>0.82563856325714291</v>
      </c>
      <c r="H33" s="112" t="s">
        <v>20</v>
      </c>
      <c r="I33" s="149">
        <v>236.5322219</v>
      </c>
      <c r="J33" s="150">
        <v>221.96744659999999</v>
      </c>
      <c r="K33" s="150">
        <v>230.67137210000001</v>
      </c>
      <c r="L33" s="150">
        <v>211.6108232</v>
      </c>
      <c r="M33" s="150">
        <v>207.9960347</v>
      </c>
      <c r="N33" s="150">
        <v>209.61133029999999</v>
      </c>
      <c r="O33" s="150">
        <v>207.2733427</v>
      </c>
      <c r="P33" s="150">
        <v>198.64262341428548</v>
      </c>
      <c r="Q33" s="159">
        <v>208.07932752729417</v>
      </c>
      <c r="R33" s="150">
        <v>193.81533028571357</v>
      </c>
      <c r="S33" s="150">
        <v>188.98803715714166</v>
      </c>
      <c r="T33" s="151">
        <v>184.16074402857157</v>
      </c>
      <c r="V33" s="68">
        <f t="shared" si="6"/>
        <v>0.85</v>
      </c>
      <c r="W33" s="69">
        <f t="shared" si="7"/>
        <v>0.85</v>
      </c>
      <c r="X33" s="69">
        <f t="shared" si="8"/>
        <v>0.85</v>
      </c>
      <c r="Y33" s="69">
        <f t="shared" si="9"/>
        <v>0.85</v>
      </c>
      <c r="Z33" s="69">
        <f t="shared" si="10"/>
        <v>0.85</v>
      </c>
      <c r="AA33" s="69">
        <f t="shared" si="11"/>
        <v>0.85</v>
      </c>
      <c r="AB33" s="69">
        <f t="shared" si="12"/>
        <v>0.85</v>
      </c>
      <c r="AC33" s="69">
        <f t="shared" si="33"/>
        <v>0.85</v>
      </c>
      <c r="AD33" s="299">
        <f t="shared" si="34"/>
        <v>0.85</v>
      </c>
      <c r="AE33" s="69">
        <f t="shared" si="14"/>
        <v>0.85</v>
      </c>
      <c r="AF33" s="69">
        <f t="shared" si="15"/>
        <v>0.85</v>
      </c>
      <c r="AG33" s="299">
        <f t="shared" si="16"/>
        <v>0.85</v>
      </c>
      <c r="AI33" s="68">
        <f t="shared" si="17"/>
        <v>0.82340839990565651</v>
      </c>
      <c r="AJ33" s="69">
        <f t="shared" si="18"/>
        <v>0.83428225444683157</v>
      </c>
      <c r="AK33" s="69">
        <f t="shared" si="19"/>
        <v>0.82778402719136368</v>
      </c>
      <c r="AL33" s="69">
        <f t="shared" si="20"/>
        <v>0.84201436249997341</v>
      </c>
      <c r="AM33" s="69">
        <f t="shared" si="21"/>
        <v>0.84471311229435675</v>
      </c>
      <c r="AN33" s="69">
        <f t="shared" si="22"/>
        <v>0.84350715552306343</v>
      </c>
      <c r="AO33" s="69">
        <f t="shared" si="23"/>
        <v>0.845252663885384</v>
      </c>
      <c r="AP33" s="69">
        <f t="shared" si="35"/>
        <v>0.85169623642018144</v>
      </c>
      <c r="AQ33" s="299">
        <f t="shared" si="36"/>
        <v>0.84465092705155931</v>
      </c>
      <c r="AR33" s="69">
        <f t="shared" si="37"/>
        <v>0.85530022496284741</v>
      </c>
      <c r="AS33" s="69">
        <f t="shared" si="25"/>
        <v>0.85890421350551349</v>
      </c>
      <c r="AT33" s="299">
        <f t="shared" si="26"/>
        <v>0.86250820204817824</v>
      </c>
      <c r="AV33" s="68">
        <f t="shared" si="38"/>
        <v>0.88162711049525233</v>
      </c>
      <c r="AW33" s="56">
        <f t="shared" si="39"/>
        <v>0.88891607317187771</v>
      </c>
      <c r="AX33" s="56">
        <f t="shared" si="40"/>
        <v>0.8845601811788425</v>
      </c>
      <c r="AY33" s="56">
        <f t="shared" si="41"/>
        <v>0.89409906019801233</v>
      </c>
      <c r="AZ33" s="56">
        <f t="shared" si="42"/>
        <v>0.89590808628442198</v>
      </c>
      <c r="BA33" s="56">
        <f t="shared" si="43"/>
        <v>0.8950997092859716</v>
      </c>
      <c r="BB33" s="56">
        <f t="shared" si="44"/>
        <v>0.89626975853175805</v>
      </c>
      <c r="BC33" s="56">
        <f t="shared" si="45"/>
        <v>0.90058901436991734</v>
      </c>
      <c r="BD33" s="106">
        <f t="shared" si="45"/>
        <v>0.89586640226960723</v>
      </c>
      <c r="BE33" s="56">
        <f t="shared" si="46"/>
        <v>0.90300484013574922</v>
      </c>
      <c r="BF33" s="56">
        <f t="shared" si="47"/>
        <v>0.90542066590158099</v>
      </c>
      <c r="BG33" s="106">
        <f t="shared" si="48"/>
        <v>0.90783649166741198</v>
      </c>
      <c r="BI33" s="68">
        <f t="shared" si="49"/>
        <v>0.81077422247999997</v>
      </c>
      <c r="BJ33" s="56">
        <f t="shared" si="50"/>
        <v>0.82242604271999997</v>
      </c>
      <c r="BK33" s="56">
        <f t="shared" si="51"/>
        <v>0.81546290231999996</v>
      </c>
      <c r="BL33" s="56">
        <f t="shared" si="52"/>
        <v>0.83071134144000003</v>
      </c>
      <c r="BM33" s="56">
        <f t="shared" si="53"/>
        <v>0.83360317224000002</v>
      </c>
      <c r="BN33" s="56">
        <f t="shared" si="54"/>
        <v>0.83231093576000004</v>
      </c>
      <c r="BO33" s="56">
        <f t="shared" si="55"/>
        <v>0.83418132583999993</v>
      </c>
      <c r="BP33" s="56">
        <f t="shared" si="56"/>
        <v>0.84108590126857163</v>
      </c>
      <c r="BQ33" s="56">
        <f t="shared" si="56"/>
        <v>0.83353653797816463</v>
      </c>
      <c r="BR33" s="68">
        <f t="shared" si="57"/>
        <v>0.84494773577142912</v>
      </c>
      <c r="BS33" s="56">
        <f t="shared" si="58"/>
        <v>0.84880957027428661</v>
      </c>
      <c r="BT33" s="106">
        <f t="shared" si="59"/>
        <v>0.85267140477714276</v>
      </c>
      <c r="BV33" s="109"/>
      <c r="BW33" s="377"/>
      <c r="BX33" s="109" t="str">
        <f t="shared" si="60"/>
        <v/>
      </c>
    </row>
    <row r="34" spans="2:76" x14ac:dyDescent="0.25">
      <c r="B34" s="130" t="s">
        <v>21</v>
      </c>
      <c r="C34" s="143">
        <f t="shared" si="29"/>
        <v>0.79999999999999993</v>
      </c>
      <c r="D34" s="144">
        <f t="shared" si="30"/>
        <v>0.79438440329094162</v>
      </c>
      <c r="E34" s="144">
        <f t="shared" si="31"/>
        <v>0.86217174374833849</v>
      </c>
      <c r="F34" s="145">
        <f t="shared" si="32"/>
        <v>0.77967371530285712</v>
      </c>
      <c r="H34" s="112" t="s">
        <v>21</v>
      </c>
      <c r="I34" s="149">
        <v>290.93937890000001</v>
      </c>
      <c r="J34" s="150">
        <v>260.61642869999997</v>
      </c>
      <c r="K34" s="150">
        <v>280.40977720000001</v>
      </c>
      <c r="L34" s="150">
        <v>268.51560219999999</v>
      </c>
      <c r="M34" s="150">
        <v>278.20475199999998</v>
      </c>
      <c r="N34" s="150">
        <v>266.72461349999998</v>
      </c>
      <c r="O34" s="150">
        <v>282.44443860000001</v>
      </c>
      <c r="P34" s="150">
        <v>273.19735922857149</v>
      </c>
      <c r="Q34" s="159">
        <v>272.27298187399265</v>
      </c>
      <c r="R34" s="150">
        <v>272.64473506785725</v>
      </c>
      <c r="S34" s="150">
        <v>272.09211090714302</v>
      </c>
      <c r="T34" s="151">
        <v>271.53948674642879</v>
      </c>
      <c r="V34" s="68">
        <f t="shared" si="6"/>
        <v>0.8</v>
      </c>
      <c r="W34" s="69">
        <f t="shared" si="7"/>
        <v>0.8</v>
      </c>
      <c r="X34" s="69">
        <f t="shared" si="8"/>
        <v>0.8</v>
      </c>
      <c r="Y34" s="69">
        <f t="shared" si="9"/>
        <v>0.8</v>
      </c>
      <c r="Z34" s="69">
        <f t="shared" si="10"/>
        <v>0.8</v>
      </c>
      <c r="AA34" s="69">
        <f t="shared" si="11"/>
        <v>0.8</v>
      </c>
      <c r="AB34" s="69">
        <f t="shared" si="12"/>
        <v>0.8</v>
      </c>
      <c r="AC34" s="69">
        <f t="shared" si="33"/>
        <v>0.8</v>
      </c>
      <c r="AD34" s="299">
        <f t="shared" si="34"/>
        <v>0.8</v>
      </c>
      <c r="AE34" s="69">
        <f t="shared" si="14"/>
        <v>0.8</v>
      </c>
      <c r="AF34" s="69">
        <f t="shared" si="15"/>
        <v>0.8</v>
      </c>
      <c r="AG34" s="299">
        <f t="shared" si="16"/>
        <v>0.8</v>
      </c>
      <c r="AI34" s="68">
        <f t="shared" si="17"/>
        <v>0.78278878861533452</v>
      </c>
      <c r="AJ34" s="69">
        <f t="shared" si="18"/>
        <v>0.80542747290276728</v>
      </c>
      <c r="AK34" s="69">
        <f t="shared" si="19"/>
        <v>0.79065003981241344</v>
      </c>
      <c r="AL34" s="69">
        <f t="shared" si="20"/>
        <v>0.79953006206976218</v>
      </c>
      <c r="AM34" s="69">
        <f t="shared" si="21"/>
        <v>0.79229628033384647</v>
      </c>
      <c r="AN34" s="69">
        <f t="shared" si="22"/>
        <v>0.80086718881614516</v>
      </c>
      <c r="AO34" s="69">
        <f t="shared" si="23"/>
        <v>0.78913099048632163</v>
      </c>
      <c r="AP34" s="69">
        <f t="shared" si="35"/>
        <v>0.79603472871396297</v>
      </c>
      <c r="AQ34" s="299">
        <f t="shared" si="36"/>
        <v>0.79672485572847629</v>
      </c>
      <c r="AR34" s="69">
        <f t="shared" si="37"/>
        <v>0.79644731006971825</v>
      </c>
      <c r="AS34" s="69">
        <f t="shared" si="25"/>
        <v>0.79685989142547353</v>
      </c>
      <c r="AT34" s="299">
        <f t="shared" si="26"/>
        <v>0.79727247278122892</v>
      </c>
      <c r="AV34" s="68">
        <f t="shared" si="38"/>
        <v>0.85439897078517402</v>
      </c>
      <c r="AW34" s="56">
        <f t="shared" si="39"/>
        <v>0.86957413467891231</v>
      </c>
      <c r="AX34" s="56">
        <f t="shared" si="40"/>
        <v>0.85966852504949764</v>
      </c>
      <c r="AY34" s="56">
        <f t="shared" si="41"/>
        <v>0.86562098197784121</v>
      </c>
      <c r="AZ34" s="56">
        <f t="shared" si="42"/>
        <v>0.86077203307161043</v>
      </c>
      <c r="BA34" s="56">
        <f t="shared" si="43"/>
        <v>0.8665172848400321</v>
      </c>
      <c r="BB34" s="56">
        <f t="shared" si="44"/>
        <v>0.8586502758353014</v>
      </c>
      <c r="BC34" s="56">
        <f t="shared" si="45"/>
        <v>0.86327798996187188</v>
      </c>
      <c r="BD34" s="106">
        <f t="shared" si="45"/>
        <v>0.86374059593401098</v>
      </c>
      <c r="BE34" s="56">
        <f t="shared" si="46"/>
        <v>0.86355455151525529</v>
      </c>
      <c r="BF34" s="56">
        <f t="shared" si="47"/>
        <v>0.86383111306863858</v>
      </c>
      <c r="BG34" s="106">
        <f t="shared" si="48"/>
        <v>0.86410767462202198</v>
      </c>
      <c r="BI34" s="68">
        <f t="shared" si="49"/>
        <v>0.76724849687999996</v>
      </c>
      <c r="BJ34" s="56">
        <f t="shared" si="50"/>
        <v>0.79150685704000001</v>
      </c>
      <c r="BK34" s="56">
        <f t="shared" si="51"/>
        <v>0.77567217824000001</v>
      </c>
      <c r="BL34" s="56">
        <f t="shared" si="52"/>
        <v>0.78518751823999999</v>
      </c>
      <c r="BM34" s="56">
        <f t="shared" si="53"/>
        <v>0.7774361984</v>
      </c>
      <c r="BN34" s="56">
        <f t="shared" si="54"/>
        <v>0.78662030920000003</v>
      </c>
      <c r="BO34" s="56">
        <f t="shared" si="55"/>
        <v>0.77404444912000003</v>
      </c>
      <c r="BP34" s="56">
        <f t="shared" si="56"/>
        <v>0.7814421126171428</v>
      </c>
      <c r="BQ34" s="56">
        <f t="shared" si="56"/>
        <v>0.78218161450080581</v>
      </c>
      <c r="BR34" s="68">
        <f t="shared" si="57"/>
        <v>0.78188421194571422</v>
      </c>
      <c r="BS34" s="56">
        <f t="shared" si="58"/>
        <v>0.78232631127428554</v>
      </c>
      <c r="BT34" s="106">
        <f t="shared" si="59"/>
        <v>0.78276841060285696</v>
      </c>
      <c r="BV34" s="109"/>
      <c r="BW34" s="377"/>
      <c r="BX34" s="109" t="str">
        <f t="shared" si="60"/>
        <v/>
      </c>
    </row>
    <row r="35" spans="2:76" x14ac:dyDescent="0.25">
      <c r="B35" s="130" t="s">
        <v>22</v>
      </c>
      <c r="C35" s="143">
        <f t="shared" si="29"/>
        <v>0.84999999999999987</v>
      </c>
      <c r="D35" s="144">
        <f t="shared" si="30"/>
        <v>0.83448093221455177</v>
      </c>
      <c r="E35" s="144">
        <f t="shared" si="31"/>
        <v>0.88904925086228226</v>
      </c>
      <c r="F35" s="145">
        <f t="shared" si="32"/>
        <v>0.82263893481142858</v>
      </c>
      <c r="H35" s="112" t="s">
        <v>22</v>
      </c>
      <c r="I35" s="149">
        <v>232.3956349</v>
      </c>
      <c r="J35" s="150">
        <v>219.7129831</v>
      </c>
      <c r="K35" s="150">
        <v>231.08506539999999</v>
      </c>
      <c r="L35" s="150">
        <v>218.42528390000001</v>
      </c>
      <c r="M35" s="150">
        <v>221.84375610000001</v>
      </c>
      <c r="N35" s="150">
        <v>220.0439394</v>
      </c>
      <c r="O35" s="150">
        <v>208.4026576</v>
      </c>
      <c r="P35" s="150">
        <v>210.19299882857104</v>
      </c>
      <c r="Q35" s="159">
        <v>219.33259331299939</v>
      </c>
      <c r="R35" s="150">
        <v>207.31591566428506</v>
      </c>
      <c r="S35" s="150">
        <v>204.43883249999999</v>
      </c>
      <c r="T35" s="151">
        <v>201.56174933571401</v>
      </c>
      <c r="V35" s="68">
        <f t="shared" si="6"/>
        <v>0.85</v>
      </c>
      <c r="W35" s="69">
        <f t="shared" si="7"/>
        <v>0.85</v>
      </c>
      <c r="X35" s="69">
        <f t="shared" si="8"/>
        <v>0.85</v>
      </c>
      <c r="Y35" s="69">
        <f t="shared" si="9"/>
        <v>0.85</v>
      </c>
      <c r="Z35" s="69">
        <f t="shared" si="10"/>
        <v>0.85</v>
      </c>
      <c r="AA35" s="69">
        <f t="shared" si="11"/>
        <v>0.85</v>
      </c>
      <c r="AB35" s="69">
        <f t="shared" si="12"/>
        <v>0.85</v>
      </c>
      <c r="AC35" s="69">
        <f t="shared" si="33"/>
        <v>0.85</v>
      </c>
      <c r="AD35" s="299">
        <f t="shared" si="34"/>
        <v>0.85</v>
      </c>
      <c r="AE35" s="69">
        <f t="shared" si="14"/>
        <v>0.85</v>
      </c>
      <c r="AF35" s="69">
        <f t="shared" si="15"/>
        <v>0.85</v>
      </c>
      <c r="AG35" s="299">
        <f t="shared" si="16"/>
        <v>0.85</v>
      </c>
      <c r="AI35" s="68">
        <f t="shared" si="17"/>
        <v>0.82649671705497196</v>
      </c>
      <c r="AJ35" s="69">
        <f t="shared" si="18"/>
        <v>0.83596540490143489</v>
      </c>
      <c r="AK35" s="69">
        <f t="shared" si="19"/>
        <v>0.82747516964456325</v>
      </c>
      <c r="AL35" s="69">
        <f t="shared" si="20"/>
        <v>0.83692678284961286</v>
      </c>
      <c r="AM35" s="69">
        <f t="shared" si="21"/>
        <v>0.83437460001876262</v>
      </c>
      <c r="AN35" s="69">
        <f t="shared" si="22"/>
        <v>0.83571831762466198</v>
      </c>
      <c r="AO35" s="69">
        <f t="shared" si="23"/>
        <v>0.84440953340785574</v>
      </c>
      <c r="AP35" s="69">
        <f t="shared" si="35"/>
        <v>0.84307289005445285</v>
      </c>
      <c r="AQ35" s="299">
        <f t="shared" si="36"/>
        <v>0.8362493985180609</v>
      </c>
      <c r="AR35" s="69">
        <f t="shared" si="37"/>
        <v>0.84522087951442826</v>
      </c>
      <c r="AS35" s="69">
        <f t="shared" si="25"/>
        <v>0.847368868974403</v>
      </c>
      <c r="AT35" s="299">
        <f t="shared" si="26"/>
        <v>0.84951685843437841</v>
      </c>
      <c r="AV35" s="68">
        <f t="shared" si="38"/>
        <v>0.88369727138895415</v>
      </c>
      <c r="AW35" s="56">
        <f t="shared" si="39"/>
        <v>0.89004432266209232</v>
      </c>
      <c r="AX35" s="56">
        <f t="shared" si="40"/>
        <v>0.88435314777385265</v>
      </c>
      <c r="AY35" s="56">
        <f t="shared" si="41"/>
        <v>0.8906887535725726</v>
      </c>
      <c r="AZ35" s="56">
        <f t="shared" si="42"/>
        <v>0.88897797425990577</v>
      </c>
      <c r="BA35" s="56">
        <f t="shared" si="43"/>
        <v>0.88987869510735107</v>
      </c>
      <c r="BB35" s="56">
        <f t="shared" si="44"/>
        <v>0.89570459127124713</v>
      </c>
      <c r="BC35" s="56">
        <f t="shared" si="45"/>
        <v>0.894808612437061</v>
      </c>
      <c r="BD35" s="106">
        <f t="shared" si="45"/>
        <v>0.89023468927626292</v>
      </c>
      <c r="BE35" s="56">
        <f t="shared" si="46"/>
        <v>0.89624845283075572</v>
      </c>
      <c r="BF35" s="56">
        <f t="shared" si="47"/>
        <v>0.8976882932244501</v>
      </c>
      <c r="BG35" s="106">
        <f t="shared" si="48"/>
        <v>0.89912813361814481</v>
      </c>
      <c r="BI35" s="68">
        <f t="shared" si="49"/>
        <v>0.81408349207999997</v>
      </c>
      <c r="BJ35" s="56">
        <f t="shared" si="50"/>
        <v>0.82422961352000002</v>
      </c>
      <c r="BK35" s="56">
        <f t="shared" si="51"/>
        <v>0.81513194767999997</v>
      </c>
      <c r="BL35" s="56">
        <f t="shared" si="52"/>
        <v>0.82525977287999996</v>
      </c>
      <c r="BM35" s="56">
        <f t="shared" si="53"/>
        <v>0.82252499511999999</v>
      </c>
      <c r="BN35" s="56">
        <f t="shared" si="54"/>
        <v>0.82396484847999996</v>
      </c>
      <c r="BO35" s="56">
        <f t="shared" si="55"/>
        <v>0.83327787391999997</v>
      </c>
      <c r="BP35" s="56">
        <f t="shared" si="56"/>
        <v>0.8318456009371431</v>
      </c>
      <c r="BQ35" s="56">
        <f t="shared" si="56"/>
        <v>0.82453392534960046</v>
      </c>
      <c r="BR35" s="68">
        <f t="shared" si="57"/>
        <v>0.83414726746857193</v>
      </c>
      <c r="BS35" s="56">
        <f t="shared" si="58"/>
        <v>0.83644893399999998</v>
      </c>
      <c r="BT35" s="106">
        <f t="shared" si="59"/>
        <v>0.8387506005314288</v>
      </c>
      <c r="BV35" s="109"/>
      <c r="BW35" s="377"/>
      <c r="BX35" s="109" t="str">
        <f t="shared" si="60"/>
        <v/>
      </c>
    </row>
    <row r="36" spans="2:76" x14ac:dyDescent="0.25">
      <c r="B36" s="130" t="s">
        <v>23</v>
      </c>
      <c r="C36" s="143">
        <f t="shared" si="29"/>
        <v>0.84999999999999987</v>
      </c>
      <c r="D36" s="144">
        <f t="shared" si="30"/>
        <v>0.84331319430052198</v>
      </c>
      <c r="E36" s="144">
        <f t="shared" si="31"/>
        <v>0.89496969319034869</v>
      </c>
      <c r="F36" s="145">
        <f t="shared" si="32"/>
        <v>0.83210309765714285</v>
      </c>
      <c r="H36" s="112" t="s">
        <v>23</v>
      </c>
      <c r="I36" s="149">
        <v>224.3403825</v>
      </c>
      <c r="J36" s="150">
        <v>210.19761339999999</v>
      </c>
      <c r="K36" s="150">
        <v>219.7121186</v>
      </c>
      <c r="L36" s="150">
        <v>197.91349990000001</v>
      </c>
      <c r="M36" s="150">
        <v>208.42665919999999</v>
      </c>
      <c r="N36" s="150">
        <v>204.88709080000001</v>
      </c>
      <c r="O36" s="150">
        <v>203.62053109999999</v>
      </c>
      <c r="P36" s="150">
        <v>197.86169095714286</v>
      </c>
      <c r="Q36" s="159">
        <v>208.99120818825142</v>
      </c>
      <c r="R36" s="150">
        <v>194.85933171428587</v>
      </c>
      <c r="S36" s="150">
        <v>191.85697247142889</v>
      </c>
      <c r="T36" s="151">
        <v>188.85461322857191</v>
      </c>
      <c r="V36" s="68">
        <f t="shared" si="6"/>
        <v>0.85</v>
      </c>
      <c r="W36" s="69">
        <f t="shared" si="7"/>
        <v>0.85</v>
      </c>
      <c r="X36" s="69">
        <f t="shared" si="8"/>
        <v>0.85</v>
      </c>
      <c r="Y36" s="69">
        <f t="shared" si="9"/>
        <v>0.85</v>
      </c>
      <c r="Z36" s="69">
        <f t="shared" si="10"/>
        <v>0.85</v>
      </c>
      <c r="AA36" s="69">
        <f t="shared" si="11"/>
        <v>0.85</v>
      </c>
      <c r="AB36" s="69">
        <f t="shared" si="12"/>
        <v>0.85</v>
      </c>
      <c r="AC36" s="69">
        <f t="shared" si="33"/>
        <v>0.85</v>
      </c>
      <c r="AD36" s="299">
        <f t="shared" si="34"/>
        <v>0.85</v>
      </c>
      <c r="AE36" s="69">
        <f t="shared" si="14"/>
        <v>0.85</v>
      </c>
      <c r="AF36" s="69">
        <f t="shared" si="15"/>
        <v>0.85</v>
      </c>
      <c r="AG36" s="299">
        <f t="shared" si="16"/>
        <v>0.85</v>
      </c>
      <c r="AI36" s="68">
        <f t="shared" si="17"/>
        <v>0.83251065417970405</v>
      </c>
      <c r="AJ36" s="69">
        <f t="shared" si="18"/>
        <v>0.84306944488091229</v>
      </c>
      <c r="AK36" s="69">
        <f t="shared" si="19"/>
        <v>0.83596605032486615</v>
      </c>
      <c r="AL36" s="69">
        <f t="shared" si="20"/>
        <v>0.85224058968850069</v>
      </c>
      <c r="AM36" s="69">
        <f t="shared" si="21"/>
        <v>0.84439161415391739</v>
      </c>
      <c r="AN36" s="69">
        <f t="shared" si="22"/>
        <v>0.8470342056891359</v>
      </c>
      <c r="AO36" s="69">
        <f t="shared" si="23"/>
        <v>0.84797980118661775</v>
      </c>
      <c r="AP36" s="69">
        <f t="shared" si="35"/>
        <v>0.85227926950998478</v>
      </c>
      <c r="AQ36" s="299">
        <f t="shared" si="36"/>
        <v>0.8439701298911555</v>
      </c>
      <c r="AR36" s="69">
        <f t="shared" si="37"/>
        <v>0.85452078831235045</v>
      </c>
      <c r="AS36" s="69">
        <f t="shared" si="25"/>
        <v>0.85676230711471602</v>
      </c>
      <c r="AT36" s="299">
        <f t="shared" si="26"/>
        <v>0.85900382591708158</v>
      </c>
      <c r="AV36" s="68">
        <f t="shared" si="38"/>
        <v>0.88772853399926011</v>
      </c>
      <c r="AW36" s="56">
        <f t="shared" si="39"/>
        <v>0.89480630306817466</v>
      </c>
      <c r="AX36" s="56">
        <f t="shared" si="40"/>
        <v>0.89004475530235649</v>
      </c>
      <c r="AY36" s="56">
        <f t="shared" si="41"/>
        <v>0.90095390527779684</v>
      </c>
      <c r="AZ36" s="56">
        <f t="shared" si="42"/>
        <v>0.89569257963612237</v>
      </c>
      <c r="BA36" s="56">
        <f t="shared" si="43"/>
        <v>0.89746396171566345</v>
      </c>
      <c r="BB36" s="56">
        <f t="shared" si="44"/>
        <v>0.89809781333306649</v>
      </c>
      <c r="BC36" s="56">
        <f t="shared" si="45"/>
        <v>0.90097983313751473</v>
      </c>
      <c r="BD36" s="106">
        <f t="shared" si="45"/>
        <v>0.89541005028570442</v>
      </c>
      <c r="BE36" s="56">
        <f t="shared" si="46"/>
        <v>0.90248236812430616</v>
      </c>
      <c r="BF36" s="56">
        <f t="shared" si="47"/>
        <v>0.90398490311109758</v>
      </c>
      <c r="BG36" s="106">
        <f t="shared" si="48"/>
        <v>0.90548743809788901</v>
      </c>
      <c r="BI36" s="68">
        <f t="shared" si="49"/>
        <v>0.82052769400000003</v>
      </c>
      <c r="BJ36" s="56">
        <f t="shared" si="50"/>
        <v>0.83184190928000001</v>
      </c>
      <c r="BK36" s="56">
        <f t="shared" si="51"/>
        <v>0.82423030511999995</v>
      </c>
      <c r="BL36" s="56">
        <f t="shared" si="52"/>
        <v>0.84166920008000001</v>
      </c>
      <c r="BM36" s="56">
        <f t="shared" si="53"/>
        <v>0.83325867263999998</v>
      </c>
      <c r="BN36" s="56">
        <f t="shared" si="54"/>
        <v>0.83609032736</v>
      </c>
      <c r="BO36" s="56">
        <f t="shared" si="55"/>
        <v>0.83710357512</v>
      </c>
      <c r="BP36" s="56">
        <f t="shared" si="56"/>
        <v>0.84171064723428568</v>
      </c>
      <c r="BQ36" s="56">
        <f t="shared" si="56"/>
        <v>0.83280703344939888</v>
      </c>
      <c r="BR36" s="68">
        <f t="shared" si="57"/>
        <v>0.84411253462857128</v>
      </c>
      <c r="BS36" s="56">
        <f t="shared" si="58"/>
        <v>0.84651442202285687</v>
      </c>
      <c r="BT36" s="106">
        <f t="shared" si="59"/>
        <v>0.84891630941714247</v>
      </c>
      <c r="BV36" s="109"/>
      <c r="BW36" s="377"/>
      <c r="BX36" s="109" t="str">
        <f t="shared" si="60"/>
        <v/>
      </c>
    </row>
    <row r="37" spans="2:76" x14ac:dyDescent="0.25">
      <c r="B37" s="130" t="s">
        <v>24</v>
      </c>
      <c r="C37" s="143">
        <f t="shared" si="29"/>
        <v>0.84999999999999987</v>
      </c>
      <c r="D37" s="144">
        <f t="shared" si="30"/>
        <v>0.82615759218357954</v>
      </c>
      <c r="E37" s="144">
        <f t="shared" si="31"/>
        <v>0.88346994918955046</v>
      </c>
      <c r="F37" s="145">
        <f t="shared" si="32"/>
        <v>0.81372010465142863</v>
      </c>
      <c r="H37" s="112" t="s">
        <v>24</v>
      </c>
      <c r="I37" s="149">
        <v>248.33373449999999</v>
      </c>
      <c r="J37" s="150">
        <v>232.81814180000001</v>
      </c>
      <c r="K37" s="150">
        <v>240.0660786</v>
      </c>
      <c r="L37" s="150">
        <v>229.0884934</v>
      </c>
      <c r="M37" s="150">
        <v>229.6855084</v>
      </c>
      <c r="N37" s="150">
        <v>226.56950839999999</v>
      </c>
      <c r="O37" s="150">
        <v>223.38761919999999</v>
      </c>
      <c r="P37" s="150">
        <v>218.89041448571425</v>
      </c>
      <c r="Q37" s="159">
        <v>221.03177210853178</v>
      </c>
      <c r="R37" s="150">
        <v>215.40055081071478</v>
      </c>
      <c r="S37" s="150">
        <v>211.9106871357144</v>
      </c>
      <c r="T37" s="151">
        <v>208.42082346071402</v>
      </c>
      <c r="V37" s="68">
        <f t="shared" si="6"/>
        <v>0.85</v>
      </c>
      <c r="W37" s="69">
        <f t="shared" si="7"/>
        <v>0.85</v>
      </c>
      <c r="X37" s="69">
        <f t="shared" si="8"/>
        <v>0.85</v>
      </c>
      <c r="Y37" s="69">
        <f t="shared" si="9"/>
        <v>0.85</v>
      </c>
      <c r="Z37" s="69">
        <f t="shared" si="10"/>
        <v>0.85</v>
      </c>
      <c r="AA37" s="69">
        <f t="shared" si="11"/>
        <v>0.85</v>
      </c>
      <c r="AB37" s="69">
        <f t="shared" si="12"/>
        <v>0.85</v>
      </c>
      <c r="AC37" s="69">
        <f t="shared" si="33"/>
        <v>0.85</v>
      </c>
      <c r="AD37" s="299">
        <f t="shared" si="34"/>
        <v>0.85</v>
      </c>
      <c r="AE37" s="69">
        <f t="shared" si="14"/>
        <v>0.85</v>
      </c>
      <c r="AF37" s="69">
        <f t="shared" si="15"/>
        <v>0.85</v>
      </c>
      <c r="AG37" s="299">
        <f t="shared" si="16"/>
        <v>0.85</v>
      </c>
      <c r="AI37" s="68">
        <f t="shared" si="17"/>
        <v>0.81459755808111789</v>
      </c>
      <c r="AJ37" s="69">
        <f t="shared" si="18"/>
        <v>0.82618127939949071</v>
      </c>
      <c r="AK37" s="69">
        <f t="shared" si="19"/>
        <v>0.82077007264459956</v>
      </c>
      <c r="AL37" s="69">
        <f t="shared" si="20"/>
        <v>0.82896578196516546</v>
      </c>
      <c r="AM37" s="69">
        <f t="shared" si="21"/>
        <v>0.82852005903877746</v>
      </c>
      <c r="AN37" s="69">
        <f t="shared" si="22"/>
        <v>0.8308464204176792</v>
      </c>
      <c r="AO37" s="69">
        <f t="shared" si="23"/>
        <v>0.83322197373822626</v>
      </c>
      <c r="AP37" s="69">
        <f t="shared" si="35"/>
        <v>0.8365795229552766</v>
      </c>
      <c r="AQ37" s="299">
        <f t="shared" si="36"/>
        <v>0.83498081574342187</v>
      </c>
      <c r="AR37" s="69">
        <f t="shared" si="37"/>
        <v>0.83918500564820053</v>
      </c>
      <c r="AS37" s="69">
        <f t="shared" si="25"/>
        <v>0.84179048834112513</v>
      </c>
      <c r="AT37" s="299">
        <f t="shared" si="26"/>
        <v>0.84439597103404962</v>
      </c>
      <c r="AV37" s="68">
        <f t="shared" si="38"/>
        <v>0.87572102659781492</v>
      </c>
      <c r="AW37" s="56">
        <f t="shared" si="39"/>
        <v>0.88348582720521063</v>
      </c>
      <c r="AX37" s="56">
        <f t="shared" si="40"/>
        <v>0.87985858684416363</v>
      </c>
      <c r="AY37" s="56">
        <f t="shared" si="41"/>
        <v>0.88535233509322009</v>
      </c>
      <c r="AZ37" s="56">
        <f t="shared" si="42"/>
        <v>0.88505355808068453</v>
      </c>
      <c r="BA37" s="56">
        <f t="shared" si="43"/>
        <v>0.88661296474728546</v>
      </c>
      <c r="BB37" s="56">
        <f t="shared" si="44"/>
        <v>0.88820534575847465</v>
      </c>
      <c r="BC37" s="56">
        <f t="shared" si="45"/>
        <v>0.89045597830421486</v>
      </c>
      <c r="BD37" s="106">
        <f t="shared" si="45"/>
        <v>0.88938433281236684</v>
      </c>
      <c r="BE37" s="56">
        <f t="shared" si="46"/>
        <v>0.89220248558288062</v>
      </c>
      <c r="BF37" s="56">
        <f t="shared" si="47"/>
        <v>0.89394899286154694</v>
      </c>
      <c r="BG37" s="106">
        <f t="shared" si="48"/>
        <v>0.89569550014021315</v>
      </c>
      <c r="BI37" s="68">
        <f t="shared" si="49"/>
        <v>0.80133301239999999</v>
      </c>
      <c r="BJ37" s="56">
        <f t="shared" si="50"/>
        <v>0.81374548656000001</v>
      </c>
      <c r="BK37" s="56">
        <f t="shared" si="51"/>
        <v>0.80794713711999999</v>
      </c>
      <c r="BL37" s="56">
        <f t="shared" si="52"/>
        <v>0.81672920527999993</v>
      </c>
      <c r="BM37" s="56">
        <f t="shared" si="53"/>
        <v>0.81625159327999997</v>
      </c>
      <c r="BN37" s="56">
        <f t="shared" si="54"/>
        <v>0.81874439328000004</v>
      </c>
      <c r="BO37" s="56">
        <f t="shared" si="55"/>
        <v>0.82128990463999996</v>
      </c>
      <c r="BP37" s="56">
        <f t="shared" si="56"/>
        <v>0.82488766841142858</v>
      </c>
      <c r="BQ37" s="56">
        <f t="shared" si="56"/>
        <v>0.82317458231317453</v>
      </c>
      <c r="BR37" s="68">
        <f t="shared" si="57"/>
        <v>0.82767955935142812</v>
      </c>
      <c r="BS37" s="56">
        <f t="shared" si="58"/>
        <v>0.83047145029142844</v>
      </c>
      <c r="BT37" s="106">
        <f t="shared" si="59"/>
        <v>0.83326334123142876</v>
      </c>
      <c r="BV37" s="109"/>
      <c r="BW37" s="377"/>
      <c r="BX37" s="109" t="str">
        <f t="shared" si="60"/>
        <v/>
      </c>
    </row>
    <row r="38" spans="2:76" x14ac:dyDescent="0.25">
      <c r="B38" s="130" t="s">
        <v>25</v>
      </c>
      <c r="C38" s="143">
        <f t="shared" si="29"/>
        <v>0.82857142857142851</v>
      </c>
      <c r="D38" s="144">
        <f t="shared" si="30"/>
        <v>0.81555969632028646</v>
      </c>
      <c r="E38" s="144">
        <f t="shared" si="31"/>
        <v>0.87636596714658732</v>
      </c>
      <c r="F38" s="145">
        <f t="shared" si="32"/>
        <v>0.80236398644571427</v>
      </c>
      <c r="H38" s="112" t="s">
        <v>25</v>
      </c>
      <c r="I38" s="149">
        <v>262.54139279999998</v>
      </c>
      <c r="J38" s="150">
        <v>250.31345479999999</v>
      </c>
      <c r="K38" s="150">
        <v>256.06474350000002</v>
      </c>
      <c r="L38" s="150">
        <v>239.0423782</v>
      </c>
      <c r="M38" s="150">
        <v>244.74750700000001</v>
      </c>
      <c r="N38" s="150">
        <v>241.0493122</v>
      </c>
      <c r="O38" s="150">
        <v>235.5563301</v>
      </c>
      <c r="P38" s="150">
        <v>231.21634411428477</v>
      </c>
      <c r="Q38" s="159">
        <v>235.24402034212821</v>
      </c>
      <c r="R38" s="150">
        <v>227.25917590714198</v>
      </c>
      <c r="S38" s="150">
        <v>223.30200769999919</v>
      </c>
      <c r="T38" s="151">
        <v>219.34483949285641</v>
      </c>
      <c r="V38" s="68">
        <f t="shared" si="6"/>
        <v>0.8</v>
      </c>
      <c r="W38" s="69">
        <f t="shared" si="7"/>
        <v>0.8</v>
      </c>
      <c r="X38" s="69">
        <f t="shared" si="8"/>
        <v>0.8</v>
      </c>
      <c r="Y38" s="69">
        <f t="shared" si="9"/>
        <v>0.85</v>
      </c>
      <c r="Z38" s="69">
        <f t="shared" si="10"/>
        <v>0.85</v>
      </c>
      <c r="AA38" s="69">
        <f t="shared" si="11"/>
        <v>0.85</v>
      </c>
      <c r="AB38" s="69">
        <f t="shared" si="12"/>
        <v>0.85</v>
      </c>
      <c r="AC38" s="69">
        <f t="shared" si="33"/>
        <v>0.85</v>
      </c>
      <c r="AD38" s="299">
        <f t="shared" si="34"/>
        <v>0.85</v>
      </c>
      <c r="AE38" s="69">
        <f t="shared" si="14"/>
        <v>0.85</v>
      </c>
      <c r="AF38" s="69">
        <f t="shared" si="15"/>
        <v>0.85</v>
      </c>
      <c r="AG38" s="299">
        <f t="shared" si="16"/>
        <v>0.85</v>
      </c>
      <c r="AI38" s="68">
        <f t="shared" si="17"/>
        <v>0.80399032202407272</v>
      </c>
      <c r="AJ38" s="69">
        <f t="shared" si="18"/>
        <v>0.81311952700058265</v>
      </c>
      <c r="AK38" s="69">
        <f t="shared" si="19"/>
        <v>0.80882569647728553</v>
      </c>
      <c r="AL38" s="69">
        <f t="shared" si="20"/>
        <v>0.8215343528352691</v>
      </c>
      <c r="AM38" s="69">
        <f t="shared" si="21"/>
        <v>0.81727498463822801</v>
      </c>
      <c r="AN38" s="69">
        <f t="shared" si="22"/>
        <v>0.82003600439252045</v>
      </c>
      <c r="AO38" s="69">
        <f t="shared" si="23"/>
        <v>0.82413698687404757</v>
      </c>
      <c r="AP38" s="69">
        <f t="shared" si="35"/>
        <v>0.82737715881953622</v>
      </c>
      <c r="AQ38" s="299">
        <f t="shared" si="36"/>
        <v>0.82437015290709226</v>
      </c>
      <c r="AR38" s="69">
        <f t="shared" si="37"/>
        <v>0.83033152444434843</v>
      </c>
      <c r="AS38" s="69">
        <f t="shared" si="25"/>
        <v>0.83328589006916065</v>
      </c>
      <c r="AT38" s="299">
        <f t="shared" si="26"/>
        <v>0.83624025569397287</v>
      </c>
      <c r="AV38" s="68">
        <f t="shared" si="38"/>
        <v>0.86861078363574551</v>
      </c>
      <c r="AW38" s="56">
        <f t="shared" si="39"/>
        <v>0.87473027273586845</v>
      </c>
      <c r="AX38" s="56">
        <f t="shared" si="40"/>
        <v>0.8718520320618226</v>
      </c>
      <c r="AY38" s="56">
        <f t="shared" si="41"/>
        <v>0.88037089917675737</v>
      </c>
      <c r="AZ38" s="56">
        <f t="shared" si="42"/>
        <v>0.87751575929083403</v>
      </c>
      <c r="BA38" s="56">
        <f t="shared" si="43"/>
        <v>0.87936652617963662</v>
      </c>
      <c r="BB38" s="56">
        <f t="shared" si="44"/>
        <v>0.88211549694544533</v>
      </c>
      <c r="BC38" s="56">
        <f t="shared" si="45"/>
        <v>0.88428744915310864</v>
      </c>
      <c r="BD38" s="106">
        <f t="shared" si="45"/>
        <v>0.88227179281144974</v>
      </c>
      <c r="BE38" s="56">
        <f t="shared" si="46"/>
        <v>0.88626781965473889</v>
      </c>
      <c r="BF38" s="56">
        <f t="shared" si="47"/>
        <v>0.88824819015636913</v>
      </c>
      <c r="BG38" s="106">
        <f t="shared" si="48"/>
        <v>0.89022856065799927</v>
      </c>
      <c r="BI38" s="68">
        <f t="shared" si="49"/>
        <v>0.78996688575999996</v>
      </c>
      <c r="BJ38" s="56">
        <f t="shared" si="50"/>
        <v>0.79974923616000004</v>
      </c>
      <c r="BK38" s="56">
        <f t="shared" si="51"/>
        <v>0.79514820519999996</v>
      </c>
      <c r="BL38" s="56">
        <f t="shared" si="52"/>
        <v>0.80876609743999994</v>
      </c>
      <c r="BM38" s="56">
        <f t="shared" si="53"/>
        <v>0.80420199439999995</v>
      </c>
      <c r="BN38" s="56">
        <f t="shared" si="54"/>
        <v>0.80716055024</v>
      </c>
      <c r="BO38" s="56">
        <f t="shared" si="55"/>
        <v>0.81155493592000005</v>
      </c>
      <c r="BP38" s="56">
        <f t="shared" si="56"/>
        <v>0.81502692470857219</v>
      </c>
      <c r="BQ38" s="56">
        <f t="shared" si="56"/>
        <v>0.81180478372629739</v>
      </c>
      <c r="BR38" s="68">
        <f t="shared" si="57"/>
        <v>0.81819265927428642</v>
      </c>
      <c r="BS38" s="56">
        <f t="shared" si="58"/>
        <v>0.82135839384000064</v>
      </c>
      <c r="BT38" s="106">
        <f t="shared" si="59"/>
        <v>0.82452412840571487</v>
      </c>
      <c r="BV38" s="109"/>
      <c r="BW38" s="377"/>
      <c r="BX38" s="109" t="str">
        <f t="shared" si="60"/>
        <v/>
      </c>
    </row>
    <row r="39" spans="2:76" x14ac:dyDescent="0.25">
      <c r="B39" s="130" t="s">
        <v>26</v>
      </c>
      <c r="C39" s="143">
        <f t="shared" si="29"/>
        <v>0.84999999999999987</v>
      </c>
      <c r="D39" s="144">
        <f t="shared" si="30"/>
        <v>0.8409057172694433</v>
      </c>
      <c r="E39" s="144">
        <f t="shared" si="31"/>
        <v>0.89335591307604612</v>
      </c>
      <c r="F39" s="145">
        <f t="shared" si="32"/>
        <v>0.82952337861714287</v>
      </c>
      <c r="H39" s="112" t="s">
        <v>26</v>
      </c>
      <c r="I39" s="149">
        <v>223.06085250000001</v>
      </c>
      <c r="J39" s="150">
        <v>196.04167849999999</v>
      </c>
      <c r="K39" s="150">
        <v>213.7835911</v>
      </c>
      <c r="L39" s="150">
        <v>217.6653326</v>
      </c>
      <c r="M39" s="150">
        <v>216.59045140000001</v>
      </c>
      <c r="N39" s="150">
        <v>204.2077132</v>
      </c>
      <c r="O39" s="150">
        <v>220.32081779999999</v>
      </c>
      <c r="P39" s="150">
        <v>214.65560895714282</v>
      </c>
      <c r="Q39" s="159">
        <v>248.40308705236976</v>
      </c>
      <c r="R39" s="150">
        <v>215.04556701428567</v>
      </c>
      <c r="S39" s="150">
        <v>215.43552507142851</v>
      </c>
      <c r="T39" s="151">
        <v>215.82548312857136</v>
      </c>
      <c r="V39" s="68">
        <f t="shared" si="6"/>
        <v>0.85</v>
      </c>
      <c r="W39" s="69">
        <f t="shared" si="7"/>
        <v>0.85</v>
      </c>
      <c r="X39" s="69">
        <f t="shared" si="8"/>
        <v>0.85</v>
      </c>
      <c r="Y39" s="69">
        <f t="shared" si="9"/>
        <v>0.85</v>
      </c>
      <c r="Z39" s="69">
        <f t="shared" si="10"/>
        <v>0.85</v>
      </c>
      <c r="AA39" s="69">
        <f t="shared" si="11"/>
        <v>0.85</v>
      </c>
      <c r="AB39" s="69">
        <f t="shared" si="12"/>
        <v>0.85</v>
      </c>
      <c r="AC39" s="69">
        <f t="shared" si="33"/>
        <v>0.85</v>
      </c>
      <c r="AD39" s="299">
        <f t="shared" si="34"/>
        <v>0.85</v>
      </c>
      <c r="AE39" s="69">
        <f t="shared" si="14"/>
        <v>0.85</v>
      </c>
      <c r="AF39" s="69">
        <f t="shared" si="15"/>
        <v>0.85</v>
      </c>
      <c r="AG39" s="299">
        <f t="shared" si="16"/>
        <v>0.85</v>
      </c>
      <c r="AI39" s="68">
        <f t="shared" si="17"/>
        <v>0.83346593311909634</v>
      </c>
      <c r="AJ39" s="69">
        <f t="shared" si="18"/>
        <v>0.85363806498155648</v>
      </c>
      <c r="AK39" s="69">
        <f t="shared" si="19"/>
        <v>0.84039220482093713</v>
      </c>
      <c r="AL39" s="69">
        <f t="shared" si="20"/>
        <v>0.83749415170525032</v>
      </c>
      <c r="AM39" s="69">
        <f t="shared" si="21"/>
        <v>0.83829664275486115</v>
      </c>
      <c r="AN39" s="69">
        <f t="shared" si="22"/>
        <v>0.84754141936382488</v>
      </c>
      <c r="AO39" s="69">
        <f t="shared" si="23"/>
        <v>0.8355116041405759</v>
      </c>
      <c r="AP39" s="69">
        <f t="shared" si="35"/>
        <v>0.83974116866414317</v>
      </c>
      <c r="AQ39" s="299">
        <f t="shared" si="36"/>
        <v>0.81454578044974391</v>
      </c>
      <c r="AR39" s="69">
        <f t="shared" si="37"/>
        <v>0.83945003151281816</v>
      </c>
      <c r="AS39" s="69">
        <f t="shared" si="25"/>
        <v>0.83915889436149316</v>
      </c>
      <c r="AT39" s="299">
        <f t="shared" si="26"/>
        <v>0.83886775721016815</v>
      </c>
      <c r="AV39" s="68">
        <f t="shared" si="38"/>
        <v>0.88836887662189035</v>
      </c>
      <c r="AW39" s="56">
        <f t="shared" si="39"/>
        <v>0.90189066098057169</v>
      </c>
      <c r="AX39" s="56">
        <f t="shared" si="40"/>
        <v>0.89301169538792358</v>
      </c>
      <c r="AY39" s="56">
        <f t="shared" si="41"/>
        <v>0.89106907229000265</v>
      </c>
      <c r="AZ39" s="56">
        <f t="shared" si="42"/>
        <v>0.89160699812732103</v>
      </c>
      <c r="BA39" s="56">
        <f t="shared" si="43"/>
        <v>0.89780395720943085</v>
      </c>
      <c r="BB39" s="56">
        <f t="shared" si="44"/>
        <v>0.88974013091518234</v>
      </c>
      <c r="BC39" s="56">
        <f t="shared" si="45"/>
        <v>0.89257529280133063</v>
      </c>
      <c r="BD39" s="106">
        <f t="shared" si="45"/>
        <v>0.87568631901356875</v>
      </c>
      <c r="BE39" s="56">
        <f t="shared" si="46"/>
        <v>0.89238013773265179</v>
      </c>
      <c r="BF39" s="56">
        <f t="shared" si="47"/>
        <v>0.89218498266397295</v>
      </c>
      <c r="BG39" s="106">
        <f t="shared" si="48"/>
        <v>0.8919898275952941</v>
      </c>
      <c r="BI39" s="68">
        <f t="shared" si="49"/>
        <v>0.82155131800000003</v>
      </c>
      <c r="BJ39" s="56">
        <f t="shared" si="50"/>
        <v>0.84316665720000006</v>
      </c>
      <c r="BK39" s="56">
        <f t="shared" si="51"/>
        <v>0.82897312712000004</v>
      </c>
      <c r="BL39" s="56">
        <f t="shared" si="52"/>
        <v>0.82586773392000001</v>
      </c>
      <c r="BM39" s="56">
        <f t="shared" si="53"/>
        <v>0.82672763888</v>
      </c>
      <c r="BN39" s="56">
        <f t="shared" si="54"/>
        <v>0.83663382943999998</v>
      </c>
      <c r="BO39" s="56">
        <f t="shared" si="55"/>
        <v>0.82374334575999997</v>
      </c>
      <c r="BP39" s="56">
        <f t="shared" si="56"/>
        <v>0.8282755128342858</v>
      </c>
      <c r="BQ39" s="56">
        <f t="shared" si="56"/>
        <v>0.80127753035810412</v>
      </c>
      <c r="BR39" s="68">
        <f t="shared" si="57"/>
        <v>0.8279635463885715</v>
      </c>
      <c r="BS39" s="56">
        <f t="shared" si="58"/>
        <v>0.82765157994285721</v>
      </c>
      <c r="BT39" s="106">
        <f t="shared" si="59"/>
        <v>0.82733961349714291</v>
      </c>
      <c r="BV39" s="109"/>
      <c r="BW39" s="377"/>
      <c r="BX39" s="109" t="str">
        <f t="shared" si="60"/>
        <v/>
      </c>
    </row>
    <row r="40" spans="2:76" x14ac:dyDescent="0.25">
      <c r="B40" s="130" t="s">
        <v>27</v>
      </c>
      <c r="C40" s="143">
        <f t="shared" si="29"/>
        <v>0.84999999999999987</v>
      </c>
      <c r="D40" s="144">
        <f t="shared" si="30"/>
        <v>0.8273195309915311</v>
      </c>
      <c r="E40" s="144">
        <f t="shared" si="31"/>
        <v>0.88424882006478733</v>
      </c>
      <c r="F40" s="145">
        <f t="shared" si="32"/>
        <v>0.81496517392000001</v>
      </c>
      <c r="H40" s="112" t="s">
        <v>27</v>
      </c>
      <c r="I40" s="149">
        <v>239.89415320000001</v>
      </c>
      <c r="J40" s="150">
        <v>233.90881390000001</v>
      </c>
      <c r="K40" s="150">
        <v>235.89054820000001</v>
      </c>
      <c r="L40" s="150">
        <v>223.4584605</v>
      </c>
      <c r="M40" s="150">
        <v>229.91656269999999</v>
      </c>
      <c r="N40" s="150">
        <v>230.92946000000001</v>
      </c>
      <c r="O40" s="150">
        <v>225.05672970000001</v>
      </c>
      <c r="P40" s="150">
        <v>223.2299663428571</v>
      </c>
      <c r="Q40" s="159">
        <v>219.10039324237454</v>
      </c>
      <c r="R40" s="150">
        <v>221.21407477857156</v>
      </c>
      <c r="S40" s="150">
        <v>219.19818321428556</v>
      </c>
      <c r="T40" s="151">
        <v>217.18229165000002</v>
      </c>
      <c r="V40" s="68">
        <f t="shared" si="6"/>
        <v>0.85</v>
      </c>
      <c r="W40" s="69">
        <f t="shared" si="7"/>
        <v>0.85</v>
      </c>
      <c r="X40" s="69">
        <f t="shared" si="8"/>
        <v>0.85</v>
      </c>
      <c r="Y40" s="69">
        <f t="shared" si="9"/>
        <v>0.85</v>
      </c>
      <c r="Z40" s="69">
        <f t="shared" si="10"/>
        <v>0.85</v>
      </c>
      <c r="AA40" s="69">
        <f t="shared" si="11"/>
        <v>0.85</v>
      </c>
      <c r="AB40" s="69">
        <f t="shared" si="12"/>
        <v>0.85</v>
      </c>
      <c r="AC40" s="69">
        <f t="shared" si="33"/>
        <v>0.85</v>
      </c>
      <c r="AD40" s="299">
        <f t="shared" si="34"/>
        <v>0.85</v>
      </c>
      <c r="AE40" s="69">
        <f t="shared" si="14"/>
        <v>0.85</v>
      </c>
      <c r="AF40" s="69">
        <f t="shared" si="15"/>
        <v>0.85</v>
      </c>
      <c r="AG40" s="299">
        <f t="shared" si="16"/>
        <v>0.85</v>
      </c>
      <c r="AI40" s="68">
        <f t="shared" si="17"/>
        <v>0.82089842970833904</v>
      </c>
      <c r="AJ40" s="69">
        <f t="shared" si="18"/>
        <v>0.82536699908803823</v>
      </c>
      <c r="AK40" s="69">
        <f t="shared" si="19"/>
        <v>0.82388746438368499</v>
      </c>
      <c r="AL40" s="69">
        <f t="shared" si="20"/>
        <v>0.8331690846289993</v>
      </c>
      <c r="AM40" s="69">
        <f t="shared" si="21"/>
        <v>0.82834755717743302</v>
      </c>
      <c r="AN40" s="69">
        <f t="shared" si="22"/>
        <v>0.82759134242790999</v>
      </c>
      <c r="AO40" s="69">
        <f t="shared" si="23"/>
        <v>0.83197583952631371</v>
      </c>
      <c r="AP40" s="69">
        <f t="shared" si="35"/>
        <v>0.83333967512401919</v>
      </c>
      <c r="AQ40" s="299">
        <f t="shared" si="36"/>
        <v>0.83642275579549352</v>
      </c>
      <c r="AR40" s="69">
        <f t="shared" si="37"/>
        <v>0.83484471115714098</v>
      </c>
      <c r="AS40" s="69">
        <f t="shared" si="25"/>
        <v>0.83634974719026323</v>
      </c>
      <c r="AT40" s="299">
        <f t="shared" si="26"/>
        <v>0.83785478322338502</v>
      </c>
      <c r="AV40" s="68">
        <f t="shared" si="38"/>
        <v>0.87994462715703847</v>
      </c>
      <c r="AW40" s="56">
        <f t="shared" si="39"/>
        <v>0.88293999878935192</v>
      </c>
      <c r="AX40" s="56">
        <f t="shared" si="40"/>
        <v>0.88194823701821845</v>
      </c>
      <c r="AY40" s="56">
        <f t="shared" si="41"/>
        <v>0.88816989312834282</v>
      </c>
      <c r="AZ40" s="56">
        <f t="shared" si="42"/>
        <v>0.88493792662504689</v>
      </c>
      <c r="BA40" s="56">
        <f t="shared" si="43"/>
        <v>0.88443102071933377</v>
      </c>
      <c r="BB40" s="56">
        <f t="shared" si="44"/>
        <v>0.88737003701617889</v>
      </c>
      <c r="BC40" s="56">
        <f t="shared" si="45"/>
        <v>0.88828424335681788</v>
      </c>
      <c r="BD40" s="106">
        <f t="shared" si="45"/>
        <v>0.89035089413445212</v>
      </c>
      <c r="BE40" s="56">
        <f t="shared" si="46"/>
        <v>0.88929309917982535</v>
      </c>
      <c r="BF40" s="56">
        <f t="shared" si="47"/>
        <v>0.89030195500283316</v>
      </c>
      <c r="BG40" s="106">
        <f t="shared" si="48"/>
        <v>0.89131081082584074</v>
      </c>
      <c r="BI40" s="68">
        <f t="shared" si="49"/>
        <v>0.80808467744000001</v>
      </c>
      <c r="BJ40" s="56">
        <f t="shared" si="50"/>
        <v>0.81287294887999995</v>
      </c>
      <c r="BK40" s="56">
        <f t="shared" si="51"/>
        <v>0.81128756143999992</v>
      </c>
      <c r="BL40" s="56">
        <f t="shared" si="52"/>
        <v>0.82123323159999995</v>
      </c>
      <c r="BM40" s="56">
        <f t="shared" si="53"/>
        <v>0.81606674984000005</v>
      </c>
      <c r="BN40" s="56">
        <f t="shared" si="54"/>
        <v>0.81525643199999998</v>
      </c>
      <c r="BO40" s="56">
        <f t="shared" si="55"/>
        <v>0.81995461623999999</v>
      </c>
      <c r="BP40" s="56">
        <f t="shared" si="56"/>
        <v>0.82141602692571425</v>
      </c>
      <c r="BQ40" s="56">
        <f t="shared" si="56"/>
        <v>0.8247196854061003</v>
      </c>
      <c r="BR40" s="68">
        <f t="shared" si="57"/>
        <v>0.82302874017714278</v>
      </c>
      <c r="BS40" s="56">
        <f t="shared" si="58"/>
        <v>0.82464145342857154</v>
      </c>
      <c r="BT40" s="106">
        <f t="shared" si="59"/>
        <v>0.82625416667999996</v>
      </c>
      <c r="BV40" s="109"/>
      <c r="BW40" s="377"/>
      <c r="BX40" s="109" t="str">
        <f t="shared" si="60"/>
        <v/>
      </c>
    </row>
    <row r="41" spans="2:76" x14ac:dyDescent="0.25">
      <c r="B41" s="130" t="s">
        <v>28</v>
      </c>
      <c r="C41" s="143">
        <f t="shared" si="29"/>
        <v>0.8857142857142859</v>
      </c>
      <c r="D41" s="144">
        <f t="shared" si="30"/>
        <v>0.88718641720076141</v>
      </c>
      <c r="E41" s="144">
        <f t="shared" si="31"/>
        <v>0.9243787939845689</v>
      </c>
      <c r="F41" s="145">
        <f t="shared" si="32"/>
        <v>0.87911521324571418</v>
      </c>
      <c r="H41" s="112" t="s">
        <v>28</v>
      </c>
      <c r="I41" s="149">
        <v>156.197339</v>
      </c>
      <c r="J41" s="150">
        <v>160.7253273</v>
      </c>
      <c r="K41" s="150">
        <v>163.58436649999999</v>
      </c>
      <c r="L41" s="150">
        <v>142.04258189999999</v>
      </c>
      <c r="M41" s="150">
        <v>149.16008249999999</v>
      </c>
      <c r="N41" s="150">
        <v>148.17196630000001</v>
      </c>
      <c r="O41" s="150">
        <v>137.86022059999999</v>
      </c>
      <c r="P41" s="150">
        <v>137.59993184285759</v>
      </c>
      <c r="Q41" s="159">
        <v>164.66470051072034</v>
      </c>
      <c r="R41" s="150">
        <v>134.22341894285728</v>
      </c>
      <c r="S41" s="150">
        <v>130.84690604285697</v>
      </c>
      <c r="T41" s="151">
        <v>127.47039314285757</v>
      </c>
      <c r="V41" s="68">
        <f t="shared" si="6"/>
        <v>0.9</v>
      </c>
      <c r="W41" s="69">
        <f t="shared" si="7"/>
        <v>0.85</v>
      </c>
      <c r="X41" s="69">
        <f t="shared" si="8"/>
        <v>0.85</v>
      </c>
      <c r="Y41" s="69">
        <f t="shared" si="9"/>
        <v>0.9</v>
      </c>
      <c r="Z41" s="69">
        <f t="shared" si="10"/>
        <v>0.9</v>
      </c>
      <c r="AA41" s="69">
        <f t="shared" si="11"/>
        <v>0.9</v>
      </c>
      <c r="AB41" s="69">
        <f t="shared" si="12"/>
        <v>0.9</v>
      </c>
      <c r="AC41" s="69">
        <f t="shared" si="33"/>
        <v>0.9</v>
      </c>
      <c r="AD41" s="299">
        <f t="shared" si="34"/>
        <v>0.85</v>
      </c>
      <c r="AE41" s="69">
        <f t="shared" si="14"/>
        <v>0.9</v>
      </c>
      <c r="AF41" s="69">
        <f t="shared" si="15"/>
        <v>0.9</v>
      </c>
      <c r="AG41" s="299">
        <f t="shared" si="16"/>
        <v>0.9</v>
      </c>
      <c r="AI41" s="68">
        <f t="shared" si="17"/>
        <v>0.88338528339639877</v>
      </c>
      <c r="AJ41" s="69">
        <f t="shared" si="18"/>
        <v>0.88000475159112312</v>
      </c>
      <c r="AK41" s="69">
        <f t="shared" si="19"/>
        <v>0.87787023349881055</v>
      </c>
      <c r="AL41" s="69">
        <f t="shared" si="20"/>
        <v>0.89395302416827782</v>
      </c>
      <c r="AM41" s="69">
        <f t="shared" si="21"/>
        <v>0.88863919922920531</v>
      </c>
      <c r="AN41" s="69">
        <f t="shared" si="22"/>
        <v>0.88937691276115238</v>
      </c>
      <c r="AO41" s="69">
        <f t="shared" si="23"/>
        <v>0.89707551576036171</v>
      </c>
      <c r="AP41" s="69">
        <f t="shared" si="35"/>
        <v>0.89726984365252416</v>
      </c>
      <c r="AQ41" s="299">
        <f t="shared" si="36"/>
        <v>0.87706367145810005</v>
      </c>
      <c r="AR41" s="69">
        <f t="shared" si="37"/>
        <v>0.89979070026546526</v>
      </c>
      <c r="AS41" s="69">
        <f t="shared" si="25"/>
        <v>0.90231155687840625</v>
      </c>
      <c r="AT41" s="299">
        <f t="shared" si="26"/>
        <v>0.90483241349134658</v>
      </c>
      <c r="AV41" s="68">
        <f t="shared" si="38"/>
        <v>0.92183081779784093</v>
      </c>
      <c r="AW41" s="56">
        <f t="shared" si="39"/>
        <v>0.91956477956250371</v>
      </c>
      <c r="AX41" s="56">
        <f t="shared" si="40"/>
        <v>0.91813396929660074</v>
      </c>
      <c r="AY41" s="56">
        <f t="shared" si="41"/>
        <v>0.92891458627853962</v>
      </c>
      <c r="AZ41" s="56">
        <f t="shared" si="42"/>
        <v>0.92535262290075526</v>
      </c>
      <c r="BA41" s="56">
        <f t="shared" si="43"/>
        <v>0.92584712706945116</v>
      </c>
      <c r="BB41" s="56">
        <f t="shared" si="44"/>
        <v>0.93100765498629112</v>
      </c>
      <c r="BC41" s="56">
        <f t="shared" si="45"/>
        <v>0.93113791686791159</v>
      </c>
      <c r="BD41" s="106">
        <f t="shared" si="45"/>
        <v>0.91759331459234117</v>
      </c>
      <c r="BE41" s="56">
        <f t="shared" si="46"/>
        <v>0.9328276975887474</v>
      </c>
      <c r="BF41" s="56">
        <f t="shared" si="47"/>
        <v>0.93451747830958332</v>
      </c>
      <c r="BG41" s="106">
        <f t="shared" si="48"/>
        <v>0.93620725903041868</v>
      </c>
      <c r="BI41" s="68">
        <f t="shared" si="49"/>
        <v>0.87504212879999999</v>
      </c>
      <c r="BJ41" s="56">
        <f t="shared" si="50"/>
        <v>0.87141973815999996</v>
      </c>
      <c r="BK41" s="56">
        <f t="shared" si="51"/>
        <v>0.86913250679999998</v>
      </c>
      <c r="BL41" s="56">
        <f t="shared" si="52"/>
        <v>0.88636593448000001</v>
      </c>
      <c r="BM41" s="56">
        <f t="shared" si="53"/>
        <v>0.88067193399999999</v>
      </c>
      <c r="BN41" s="56">
        <f t="shared" si="54"/>
        <v>0.88146242695999999</v>
      </c>
      <c r="BO41" s="56">
        <f t="shared" si="55"/>
        <v>0.88971182352</v>
      </c>
      <c r="BP41" s="56">
        <f t="shared" si="56"/>
        <v>0.88992005452571388</v>
      </c>
      <c r="BQ41" s="56">
        <f t="shared" si="56"/>
        <v>0.86826823959142374</v>
      </c>
      <c r="BR41" s="68">
        <f t="shared" si="57"/>
        <v>0.89262126484571414</v>
      </c>
      <c r="BS41" s="56">
        <f t="shared" si="58"/>
        <v>0.89532247516571439</v>
      </c>
      <c r="BT41" s="106">
        <f t="shared" si="59"/>
        <v>0.89802368548571398</v>
      </c>
      <c r="BV41" s="109"/>
      <c r="BW41" s="377"/>
      <c r="BX41" s="109">
        <f t="shared" si="60"/>
        <v>1</v>
      </c>
    </row>
    <row r="42" spans="2:76" x14ac:dyDescent="0.25">
      <c r="B42" s="130" t="s">
        <v>29</v>
      </c>
      <c r="C42" s="143">
        <f t="shared" si="29"/>
        <v>0.82857142857142851</v>
      </c>
      <c r="D42" s="144">
        <f t="shared" si="30"/>
        <v>0.81469740062242979</v>
      </c>
      <c r="E42" s="144">
        <f t="shared" si="31"/>
        <v>0.87578795305470336</v>
      </c>
      <c r="F42" s="145">
        <f t="shared" si="32"/>
        <v>0.80143999813714284</v>
      </c>
      <c r="H42" s="112" t="s">
        <v>29</v>
      </c>
      <c r="I42" s="149">
        <v>262.75102659999999</v>
      </c>
      <c r="J42" s="150">
        <v>244.45576460000001</v>
      </c>
      <c r="K42" s="150">
        <v>257.85739269999999</v>
      </c>
      <c r="L42" s="150">
        <v>243.0501873</v>
      </c>
      <c r="M42" s="150">
        <v>252.90634850000001</v>
      </c>
      <c r="N42" s="150">
        <v>244.67372660000001</v>
      </c>
      <c r="O42" s="150">
        <v>231.70556999999999</v>
      </c>
      <c r="P42" s="150">
        <v>234.24978947142881</v>
      </c>
      <c r="Q42" s="159">
        <v>232.26024936094862</v>
      </c>
      <c r="R42" s="150">
        <v>230.76223625714283</v>
      </c>
      <c r="S42" s="150">
        <v>227.27468304285685</v>
      </c>
      <c r="T42" s="151">
        <v>223.78712982857178</v>
      </c>
      <c r="V42" s="68">
        <f t="shared" si="6"/>
        <v>0.8</v>
      </c>
      <c r="W42" s="69">
        <f t="shared" si="7"/>
        <v>0.85</v>
      </c>
      <c r="X42" s="69">
        <f t="shared" si="8"/>
        <v>0.8</v>
      </c>
      <c r="Y42" s="69">
        <f t="shared" si="9"/>
        <v>0.85</v>
      </c>
      <c r="Z42" s="69">
        <f t="shared" si="10"/>
        <v>0.8</v>
      </c>
      <c r="AA42" s="69">
        <f t="shared" si="11"/>
        <v>0.85</v>
      </c>
      <c r="AB42" s="69">
        <f t="shared" si="12"/>
        <v>0.85</v>
      </c>
      <c r="AC42" s="69">
        <f t="shared" si="33"/>
        <v>0.85</v>
      </c>
      <c r="AD42" s="299">
        <f t="shared" si="34"/>
        <v>0.85</v>
      </c>
      <c r="AE42" s="69">
        <f t="shared" si="14"/>
        <v>0.85</v>
      </c>
      <c r="AF42" s="69">
        <f t="shared" si="15"/>
        <v>0.85</v>
      </c>
      <c r="AG42" s="299">
        <f t="shared" si="16"/>
        <v>0.85</v>
      </c>
      <c r="AI42" s="68">
        <f t="shared" si="17"/>
        <v>0.80383381240403673</v>
      </c>
      <c r="AJ42" s="69">
        <f t="shared" si="18"/>
        <v>0.81749279537376984</v>
      </c>
      <c r="AK42" s="69">
        <f t="shared" si="19"/>
        <v>0.8074873300251677</v>
      </c>
      <c r="AL42" s="69">
        <f t="shared" si="20"/>
        <v>0.81854217943852614</v>
      </c>
      <c r="AM42" s="69">
        <f t="shared" si="21"/>
        <v>0.81118370936153328</v>
      </c>
      <c r="AN42" s="69">
        <f t="shared" si="22"/>
        <v>0.81733006803780439</v>
      </c>
      <c r="AO42" s="69">
        <f t="shared" si="23"/>
        <v>0.82701190971617078</v>
      </c>
      <c r="AP42" s="69">
        <f t="shared" si="35"/>
        <v>0.82511243156540637</v>
      </c>
      <c r="AQ42" s="299">
        <f t="shared" si="36"/>
        <v>0.8265977939770871</v>
      </c>
      <c r="AR42" s="69">
        <f t="shared" si="37"/>
        <v>0.82771618930115076</v>
      </c>
      <c r="AS42" s="69">
        <f t="shared" si="25"/>
        <v>0.83031994703689516</v>
      </c>
      <c r="AT42" s="299">
        <f t="shared" si="26"/>
        <v>0.83292370477263888</v>
      </c>
      <c r="AV42" s="68">
        <f t="shared" si="38"/>
        <v>0.86850587210003793</v>
      </c>
      <c r="AW42" s="56">
        <f t="shared" si="39"/>
        <v>0.87766176219310943</v>
      </c>
      <c r="AX42" s="56">
        <f t="shared" si="40"/>
        <v>0.87095489820002647</v>
      </c>
      <c r="AY42" s="56">
        <f t="shared" si="41"/>
        <v>0.87836518536770603</v>
      </c>
      <c r="AZ42" s="56">
        <f t="shared" si="42"/>
        <v>0.87343265536694425</v>
      </c>
      <c r="BA42" s="56">
        <f t="shared" si="43"/>
        <v>0.87755268279777388</v>
      </c>
      <c r="BB42" s="56">
        <f t="shared" si="44"/>
        <v>0.8840426153573262</v>
      </c>
      <c r="BC42" s="56">
        <f t="shared" si="45"/>
        <v>0.88276935707586213</v>
      </c>
      <c r="BD42" s="106">
        <f t="shared" si="45"/>
        <v>0.88376502527603951</v>
      </c>
      <c r="BE42" s="56">
        <f t="shared" si="46"/>
        <v>0.88451470808115196</v>
      </c>
      <c r="BF42" s="56">
        <f t="shared" si="47"/>
        <v>0.88626005908644179</v>
      </c>
      <c r="BG42" s="106">
        <f t="shared" si="48"/>
        <v>0.88800541009173117</v>
      </c>
      <c r="BI42" s="68">
        <f t="shared" si="49"/>
        <v>0.78979917872000005</v>
      </c>
      <c r="BJ42" s="56">
        <f t="shared" si="50"/>
        <v>0.80443538831999994</v>
      </c>
      <c r="BK42" s="56">
        <f t="shared" si="51"/>
        <v>0.79371408584000003</v>
      </c>
      <c r="BL42" s="56">
        <f t="shared" si="52"/>
        <v>0.80555985015999998</v>
      </c>
      <c r="BM42" s="56">
        <f t="shared" si="53"/>
        <v>0.79767492120000005</v>
      </c>
      <c r="BN42" s="56">
        <f t="shared" si="54"/>
        <v>0.80426101872</v>
      </c>
      <c r="BO42" s="56">
        <f t="shared" si="55"/>
        <v>0.81463554399999993</v>
      </c>
      <c r="BP42" s="56">
        <f t="shared" si="56"/>
        <v>0.81260016842285698</v>
      </c>
      <c r="BQ42" s="56">
        <f t="shared" si="56"/>
        <v>0.81419180051124107</v>
      </c>
      <c r="BR42" s="68">
        <f t="shared" si="57"/>
        <v>0.81539021099428566</v>
      </c>
      <c r="BS42" s="56">
        <f t="shared" si="58"/>
        <v>0.81818025356571455</v>
      </c>
      <c r="BT42" s="106">
        <f t="shared" si="59"/>
        <v>0.82097029613714256</v>
      </c>
      <c r="BV42" s="109"/>
      <c r="BW42" s="377"/>
      <c r="BX42" s="109" t="str">
        <f t="shared" si="60"/>
        <v/>
      </c>
    </row>
    <row r="43" spans="2:76" x14ac:dyDescent="0.25">
      <c r="B43" s="130" t="s">
        <v>30</v>
      </c>
      <c r="C43" s="143">
        <f t="shared" si="29"/>
        <v>0.83571428571428563</v>
      </c>
      <c r="D43" s="144">
        <f t="shared" si="30"/>
        <v>0.82115726369156228</v>
      </c>
      <c r="E43" s="144">
        <f t="shared" si="31"/>
        <v>0.88011812876458839</v>
      </c>
      <c r="F43" s="145">
        <f t="shared" si="32"/>
        <v>0.80836202959999981</v>
      </c>
      <c r="H43" s="112" t="s">
        <v>30</v>
      </c>
      <c r="I43" s="149">
        <v>259.23677529999998</v>
      </c>
      <c r="J43" s="150">
        <v>241.7983323</v>
      </c>
      <c r="K43" s="150">
        <v>255.15127910000001</v>
      </c>
      <c r="L43" s="150">
        <v>234.1824709</v>
      </c>
      <c r="M43" s="150">
        <v>235.0961609</v>
      </c>
      <c r="N43" s="150">
        <v>225.940608</v>
      </c>
      <c r="O43" s="150">
        <v>225.4266145</v>
      </c>
      <c r="P43" s="150">
        <v>217.6615988285721</v>
      </c>
      <c r="Q43" s="159">
        <v>228.91276988231115</v>
      </c>
      <c r="R43" s="150">
        <v>212.19013278571401</v>
      </c>
      <c r="S43" s="150">
        <v>206.71866674285775</v>
      </c>
      <c r="T43" s="151">
        <v>201.24720069999967</v>
      </c>
      <c r="V43" s="68">
        <f t="shared" si="6"/>
        <v>0.8</v>
      </c>
      <c r="W43" s="69">
        <f t="shared" si="7"/>
        <v>0.85</v>
      </c>
      <c r="X43" s="69">
        <f t="shared" si="8"/>
        <v>0.8</v>
      </c>
      <c r="Y43" s="69">
        <f t="shared" si="9"/>
        <v>0.85</v>
      </c>
      <c r="Z43" s="69">
        <f t="shared" si="10"/>
        <v>0.85</v>
      </c>
      <c r="AA43" s="69">
        <f t="shared" si="11"/>
        <v>0.85</v>
      </c>
      <c r="AB43" s="69">
        <f t="shared" si="12"/>
        <v>0.85</v>
      </c>
      <c r="AC43" s="69">
        <f t="shared" si="33"/>
        <v>0.85</v>
      </c>
      <c r="AD43" s="299">
        <f t="shared" si="34"/>
        <v>0.85</v>
      </c>
      <c r="AE43" s="69">
        <f t="shared" si="14"/>
        <v>0.85</v>
      </c>
      <c r="AF43" s="69">
        <f t="shared" si="15"/>
        <v>0.85</v>
      </c>
      <c r="AG43" s="299">
        <f t="shared" si="16"/>
        <v>0.85</v>
      </c>
      <c r="AI43" s="68">
        <f t="shared" si="17"/>
        <v>0.80645750255168602</v>
      </c>
      <c r="AJ43" s="69">
        <f t="shared" si="18"/>
        <v>0.81947679661567163</v>
      </c>
      <c r="AK43" s="69">
        <f t="shared" si="19"/>
        <v>0.8095076760347828</v>
      </c>
      <c r="AL43" s="69">
        <f t="shared" si="20"/>
        <v>0.82516269065547532</v>
      </c>
      <c r="AM43" s="69">
        <f t="shared" si="21"/>
        <v>0.82448054266821968</v>
      </c>
      <c r="AN43" s="69">
        <f t="shared" si="22"/>
        <v>0.83131594853120161</v>
      </c>
      <c r="AO43" s="69">
        <f t="shared" si="23"/>
        <v>0.83169968878389944</v>
      </c>
      <c r="AP43" s="69">
        <f t="shared" si="35"/>
        <v>0.8374969392860101</v>
      </c>
      <c r="AQ43" s="299">
        <f t="shared" si="36"/>
        <v>0.82909697464966992</v>
      </c>
      <c r="AR43" s="69">
        <f t="shared" si="37"/>
        <v>0.84158185818462283</v>
      </c>
      <c r="AS43" s="69">
        <f t="shared" si="25"/>
        <v>0.84566677708323423</v>
      </c>
      <c r="AT43" s="299">
        <f t="shared" si="26"/>
        <v>0.84975169598184697</v>
      </c>
      <c r="AV43" s="68">
        <f t="shared" si="38"/>
        <v>0.87026458420059349</v>
      </c>
      <c r="AW43" s="56">
        <f t="shared" si="39"/>
        <v>0.8789916779969158</v>
      </c>
      <c r="AX43" s="56">
        <f t="shared" si="40"/>
        <v>0.87230917663019958</v>
      </c>
      <c r="AY43" s="56">
        <f t="shared" si="41"/>
        <v>0.88280304675143084</v>
      </c>
      <c r="AZ43" s="56">
        <f t="shared" si="42"/>
        <v>0.88234578928121055</v>
      </c>
      <c r="BA43" s="56">
        <f t="shared" si="43"/>
        <v>0.88692769885395684</v>
      </c>
      <c r="BB43" s="56">
        <f t="shared" si="44"/>
        <v>0.88718492763781098</v>
      </c>
      <c r="BC43" s="56">
        <f t="shared" si="45"/>
        <v>0.89107094086126593</v>
      </c>
      <c r="BD43" s="106">
        <f t="shared" si="45"/>
        <v>0.88544027617953669</v>
      </c>
      <c r="BE43" s="56">
        <f t="shared" si="46"/>
        <v>0.89380914388543586</v>
      </c>
      <c r="BF43" s="56">
        <f t="shared" si="47"/>
        <v>0.89654734690960491</v>
      </c>
      <c r="BG43" s="106">
        <f t="shared" si="48"/>
        <v>0.89928554993377485</v>
      </c>
      <c r="BI43" s="68">
        <f t="shared" si="49"/>
        <v>0.79261057976000004</v>
      </c>
      <c r="BJ43" s="56">
        <f t="shared" si="50"/>
        <v>0.80656133415999998</v>
      </c>
      <c r="BK43" s="56">
        <f t="shared" si="51"/>
        <v>0.79587897671999996</v>
      </c>
      <c r="BL43" s="56">
        <f t="shared" si="52"/>
        <v>0.81265402328000003</v>
      </c>
      <c r="BM43" s="56">
        <f t="shared" si="53"/>
        <v>0.81192307127999996</v>
      </c>
      <c r="BN43" s="56">
        <f t="shared" si="54"/>
        <v>0.81924751360000003</v>
      </c>
      <c r="BO43" s="56">
        <f t="shared" si="55"/>
        <v>0.81965870839999999</v>
      </c>
      <c r="BP43" s="56">
        <f t="shared" si="56"/>
        <v>0.82587072093714231</v>
      </c>
      <c r="BQ43" s="56">
        <f t="shared" si="56"/>
        <v>0.81686978409415101</v>
      </c>
      <c r="BR43" s="68">
        <f t="shared" si="57"/>
        <v>0.83024789377142882</v>
      </c>
      <c r="BS43" s="56">
        <f t="shared" si="58"/>
        <v>0.83462506660571378</v>
      </c>
      <c r="BT43" s="106">
        <f t="shared" si="59"/>
        <v>0.8390022394400003</v>
      </c>
      <c r="BV43" s="109"/>
      <c r="BW43" s="377"/>
      <c r="BX43" s="109" t="str">
        <f t="shared" si="60"/>
        <v/>
      </c>
    </row>
    <row r="44" spans="2:76" x14ac:dyDescent="0.25">
      <c r="B44" s="130" t="s">
        <v>31</v>
      </c>
      <c r="C44" s="143">
        <f t="shared" si="29"/>
        <v>0.84285714285714275</v>
      </c>
      <c r="D44" s="144">
        <f t="shared" si="30"/>
        <v>0.81886767334887389</v>
      </c>
      <c r="E44" s="144">
        <f t="shared" si="31"/>
        <v>0.65</v>
      </c>
      <c r="F44" s="145">
        <f t="shared" si="32"/>
        <v>0.65</v>
      </c>
      <c r="H44" s="112" t="s">
        <v>31</v>
      </c>
      <c r="I44" s="149">
        <v>244.02424869999999</v>
      </c>
      <c r="J44" s="150">
        <v>243.08600630000001</v>
      </c>
      <c r="K44" s="150">
        <v>258.9815524</v>
      </c>
      <c r="L44" s="150">
        <v>234.81087360000001</v>
      </c>
      <c r="M44" s="150">
        <v>241.92675790000001</v>
      </c>
      <c r="N44" s="150">
        <v>236.5760338</v>
      </c>
      <c r="O44" s="150">
        <v>238.8940025</v>
      </c>
      <c r="P44" s="150">
        <v>236.11914244285708</v>
      </c>
      <c r="Q44" s="159">
        <v>234.736752109159</v>
      </c>
      <c r="R44" s="150">
        <v>234.49537536785692</v>
      </c>
      <c r="S44" s="150">
        <v>232.87160829285722</v>
      </c>
      <c r="T44" s="151">
        <v>231.24784121785706</v>
      </c>
      <c r="V44" s="68">
        <f t="shared" si="6"/>
        <v>0.85</v>
      </c>
      <c r="W44" s="69">
        <f t="shared" si="7"/>
        <v>0.85</v>
      </c>
      <c r="X44" s="69">
        <f t="shared" si="8"/>
        <v>0.8</v>
      </c>
      <c r="Y44" s="69">
        <f t="shared" si="9"/>
        <v>0.85</v>
      </c>
      <c r="Z44" s="69">
        <f t="shared" si="10"/>
        <v>0.85</v>
      </c>
      <c r="AA44" s="69">
        <f t="shared" si="11"/>
        <v>0.85</v>
      </c>
      <c r="AB44" s="69">
        <f t="shared" si="12"/>
        <v>0.85</v>
      </c>
      <c r="AC44" s="69">
        <f t="shared" si="33"/>
        <v>0.85</v>
      </c>
      <c r="AD44" s="299">
        <f t="shared" si="34"/>
        <v>0.85</v>
      </c>
      <c r="AE44" s="69">
        <f t="shared" si="14"/>
        <v>0.85</v>
      </c>
      <c r="AF44" s="69">
        <f t="shared" si="15"/>
        <v>0.85</v>
      </c>
      <c r="AG44" s="299">
        <f t="shared" si="16"/>
        <v>0.85</v>
      </c>
      <c r="AI44" s="68">
        <f t="shared" si="17"/>
        <v>0.8178149590207987</v>
      </c>
      <c r="AJ44" s="69">
        <f t="shared" si="18"/>
        <v>0.81851543748145594</v>
      </c>
      <c r="AK44" s="69">
        <f t="shared" si="19"/>
        <v>0.80664804834679871</v>
      </c>
      <c r="AL44" s="69">
        <f t="shared" si="20"/>
        <v>0.82469353411770974</v>
      </c>
      <c r="AM44" s="69">
        <f t="shared" si="21"/>
        <v>0.81938091588527939</v>
      </c>
      <c r="AN44" s="69">
        <f t="shared" si="22"/>
        <v>0.8233756905628784</v>
      </c>
      <c r="AO44" s="69">
        <f t="shared" si="23"/>
        <v>0.82164512802719702</v>
      </c>
      <c r="AP44" s="69">
        <f t="shared" si="35"/>
        <v>0.82371679916609131</v>
      </c>
      <c r="AQ44" s="299">
        <f t="shared" si="36"/>
        <v>0.82474887217086734</v>
      </c>
      <c r="AR44" s="69">
        <f t="shared" si="37"/>
        <v>0.82492908062039572</v>
      </c>
      <c r="AS44" s="69">
        <f t="shared" si="25"/>
        <v>0.82614136207469979</v>
      </c>
      <c r="AT44" s="299">
        <f t="shared" si="26"/>
        <v>0.8273536435290042</v>
      </c>
      <c r="AV44" s="68">
        <f t="shared" si="38"/>
        <v>0.65</v>
      </c>
      <c r="AW44" s="56">
        <f t="shared" si="39"/>
        <v>0.65</v>
      </c>
      <c r="AX44" s="56">
        <f t="shared" si="40"/>
        <v>0.65</v>
      </c>
      <c r="AY44" s="56">
        <f t="shared" si="41"/>
        <v>0.65</v>
      </c>
      <c r="AZ44" s="56">
        <f t="shared" si="42"/>
        <v>0.65</v>
      </c>
      <c r="BA44" s="56">
        <f t="shared" si="43"/>
        <v>0.65</v>
      </c>
      <c r="BB44" s="56">
        <f t="shared" si="44"/>
        <v>0.65</v>
      </c>
      <c r="BC44" s="56">
        <f t="shared" si="45"/>
        <v>0.65</v>
      </c>
      <c r="BD44" s="106">
        <f t="shared" si="45"/>
        <v>0.65</v>
      </c>
      <c r="BE44" s="56">
        <f t="shared" si="46"/>
        <v>0.65</v>
      </c>
      <c r="BF44" s="56">
        <f t="shared" si="47"/>
        <v>0.65</v>
      </c>
      <c r="BG44" s="106">
        <f t="shared" si="48"/>
        <v>0.65</v>
      </c>
      <c r="BI44" s="68">
        <f t="shared" si="49"/>
        <v>0.65</v>
      </c>
      <c r="BJ44" s="56">
        <f t="shared" si="50"/>
        <v>0.65</v>
      </c>
      <c r="BK44" s="56">
        <f t="shared" si="51"/>
        <v>0.65</v>
      </c>
      <c r="BL44" s="56">
        <f t="shared" si="52"/>
        <v>0.65</v>
      </c>
      <c r="BM44" s="56">
        <f t="shared" si="53"/>
        <v>0.65</v>
      </c>
      <c r="BN44" s="56">
        <f t="shared" si="54"/>
        <v>0.65</v>
      </c>
      <c r="BO44" s="56">
        <f t="shared" si="55"/>
        <v>0.65</v>
      </c>
      <c r="BP44" s="56">
        <f t="shared" si="56"/>
        <v>0.65</v>
      </c>
      <c r="BQ44" s="56">
        <f t="shared" si="56"/>
        <v>0.65</v>
      </c>
      <c r="BR44" s="68">
        <f t="shared" si="57"/>
        <v>0.65</v>
      </c>
      <c r="BS44" s="56">
        <f t="shared" si="58"/>
        <v>0.65</v>
      </c>
      <c r="BT44" s="106">
        <f t="shared" si="59"/>
        <v>0.65</v>
      </c>
      <c r="BV44" s="109">
        <v>1</v>
      </c>
      <c r="BW44" s="377"/>
      <c r="BX44" s="109" t="str">
        <f t="shared" si="60"/>
        <v/>
      </c>
    </row>
    <row r="45" spans="2:76" x14ac:dyDescent="0.25">
      <c r="B45" s="130" t="s">
        <v>32</v>
      </c>
      <c r="C45" s="143">
        <f t="shared" si="29"/>
        <v>0.95000000000000007</v>
      </c>
      <c r="D45" s="144">
        <f t="shared" si="30"/>
        <v>0.96330236233326183</v>
      </c>
      <c r="E45" s="144">
        <f t="shared" si="31"/>
        <v>0.97540083782983278</v>
      </c>
      <c r="F45" s="145">
        <f t="shared" si="32"/>
        <v>0.96067684410285714</v>
      </c>
      <c r="H45" s="112" t="s">
        <v>32</v>
      </c>
      <c r="I45" s="149">
        <v>46.151895719999999</v>
      </c>
      <c r="J45" s="150">
        <v>54.813204890000002</v>
      </c>
      <c r="K45" s="150">
        <v>54.456908319999997</v>
      </c>
      <c r="L45" s="150">
        <v>59.901800629999997</v>
      </c>
      <c r="M45" s="150">
        <v>45.1444714</v>
      </c>
      <c r="N45" s="150">
        <v>40.554252079999998</v>
      </c>
      <c r="O45" s="150">
        <v>43.055081059999999</v>
      </c>
      <c r="P45" s="150">
        <v>42.422403940000095</v>
      </c>
      <c r="Q45" s="159">
        <v>70.737683055730088</v>
      </c>
      <c r="R45" s="150">
        <v>40.739518707142906</v>
      </c>
      <c r="S45" s="150">
        <v>39.056633474285718</v>
      </c>
      <c r="T45" s="151">
        <v>37.37374824142853</v>
      </c>
      <c r="V45" s="68">
        <f t="shared" ref="V45:V76" si="61">IF(I45&lt;=100,(1-$Y$3),IF(I45&lt;=160,(1-$Y$4),(IF(I45&lt;=250,(1-$Y$5),IF(I45&lt;=300,(1-$Y$6),IF(I45&lt;=500,(1-$Y$7),""))))))</f>
        <v>0.95</v>
      </c>
      <c r="W45" s="69">
        <f t="shared" ref="W45:W76" si="62">IF(J45&lt;=100,(1-$Y$3),IF(J45&lt;=160,(1-$Y$4),(IF(J45&lt;=250,(1-$Y$5),IF(J45&lt;=300,(1-$Y$6),IF(J45&lt;=500,(1-$Y$7),""))))))</f>
        <v>0.95</v>
      </c>
      <c r="X45" s="69">
        <f t="shared" ref="X45:X76" si="63">IF(K45&lt;=100,(1-$Y$3),IF(K45&lt;=160,(1-$Y$4),(IF(K45&lt;=250,(1-$Y$5),IF(K45&lt;=300,(1-$Y$6),IF(K45&lt;=500,(1-$Y$7),""))))))</f>
        <v>0.95</v>
      </c>
      <c r="Y45" s="69">
        <f t="shared" ref="Y45:Y76" si="64">IF(L45&lt;=100,(1-$Y$3),IF(L45&lt;=160,(1-$Y$4),(IF(L45&lt;=250,(1-$Y$5),IF(L45&lt;=300,(1-$Y$6),IF(L45&lt;=500,(1-$Y$7),""))))))</f>
        <v>0.95</v>
      </c>
      <c r="Z45" s="69">
        <f t="shared" ref="Z45:Z76" si="65">IF(M45&lt;=100,(1-$Y$3),IF(M45&lt;=160,(1-$Y$4),(IF(M45&lt;=250,(1-$Y$5),IF(M45&lt;=300,(1-$Y$6),IF(M45&lt;=500,(1-$Y$7),""))))))</f>
        <v>0.95</v>
      </c>
      <c r="AA45" s="69">
        <f t="shared" ref="AA45:AA76" si="66">IF(N45&lt;=100,(1-$Y$3),IF(N45&lt;=160,(1-$Y$4),(IF(N45&lt;=250,(1-$Y$5),IF(N45&lt;=300,(1-$Y$6),IF(N45&lt;=500,(1-$Y$7),""))))))</f>
        <v>0.95</v>
      </c>
      <c r="AB45" s="69">
        <f t="shared" ref="AB45:AB76" si="67">IF(O45&lt;=100,(1-$Y$3),IF(O45&lt;=160,(1-$Y$4),(IF(O45&lt;=250,(1-$Y$5),IF(O45&lt;=300,(1-$Y$6),IF(O45&lt;=500,(1-$Y$7),""))))))</f>
        <v>0.95</v>
      </c>
      <c r="AC45" s="69">
        <f t="shared" si="33"/>
        <v>0.95</v>
      </c>
      <c r="AD45" s="299">
        <f t="shared" si="34"/>
        <v>0.95</v>
      </c>
      <c r="AE45" s="69">
        <f t="shared" ref="AE45:AE76" si="68">IF(R45&lt;=100,(1-$Y$3),IF(R45&lt;=160,(1-$Y$4),(IF(R45&lt;=250,(1-$Y$5),IF(R45&lt;=300,(1-$Y$6),IF(R45&lt;=500,(1-$Y$7),""))))))</f>
        <v>0.95</v>
      </c>
      <c r="AF45" s="69">
        <f t="shared" ref="AF45:AF76" si="69">IF(S45&lt;=100,(1-$Y$3),IF(S45&lt;=160,(1-$Y$4),(IF(S45&lt;=250,(1-$Y$5),IF(S45&lt;=300,(1-$Y$6),IF(S45&lt;=500,(1-$Y$7),""))))))</f>
        <v>0.95</v>
      </c>
      <c r="AG45" s="299">
        <f t="shared" ref="AG45:AG76" si="70">IF(T45&lt;=100,(1-$Y$3),IF(T45&lt;=160,(1-$Y$4),(IF(T45&lt;=250,(1-$Y$5),IF(T45&lt;=300,(1-$Y$6),IF(T45&lt;=500,(1-$Y$7),""))))))</f>
        <v>0.95</v>
      </c>
      <c r="AI45" s="68">
        <f t="shared" ref="AI45:AI76" si="71">1-(I45*EXP($AI$3))</f>
        <v>0.96554364962576755</v>
      </c>
      <c r="AJ45" s="69">
        <f t="shared" ref="AJ45:AJ76" si="72">1-(J45*EXP($AI$3))</f>
        <v>0.95907723911748277</v>
      </c>
      <c r="AK45" s="69">
        <f t="shared" ref="AK45:AK76" si="73">1-(K45*EXP($AI$3))</f>
        <v>0.95934324508021807</v>
      </c>
      <c r="AL45" s="69">
        <f t="shared" ref="AL45:AL76" si="74">1-(L45*EXP($AI$3))</f>
        <v>0.95527816575343283</v>
      </c>
      <c r="AM45" s="69">
        <f t="shared" ref="AM45:AM76" si="75">1-(M45*EXP($AI$3))</f>
        <v>0.96629577832609315</v>
      </c>
      <c r="AN45" s="69">
        <f t="shared" ref="AN45:AN76" si="76">1-(N45*EXP($AI$3))</f>
        <v>0.96972277092774162</v>
      </c>
      <c r="AO45" s="69">
        <f t="shared" ref="AO45:AO76" si="77">1-(O45*EXP($AI$3))</f>
        <v>0.9678556875020965</v>
      </c>
      <c r="AP45" s="69">
        <f t="shared" si="35"/>
        <v>0.96832803526117306</v>
      </c>
      <c r="AQ45" s="299">
        <f t="shared" si="36"/>
        <v>0.94718824971314441</v>
      </c>
      <c r="AR45" s="69">
        <f t="shared" ref="AR45:AR76" si="78">1-(R45*EXP($AI$3))</f>
        <v>0.96958445349315092</v>
      </c>
      <c r="AS45" s="69">
        <f t="shared" ref="AS45:AS76" si="79">1-(S45*EXP($AI$3))</f>
        <v>0.97084087172512867</v>
      </c>
      <c r="AT45" s="299">
        <f t="shared" ref="AT45:AT76" si="80">1-(T45*EXP($AI$3))</f>
        <v>0.97209728995710654</v>
      </c>
      <c r="AV45" s="68">
        <f t="shared" si="38"/>
        <v>0.97690321763092436</v>
      </c>
      <c r="AW45" s="56">
        <f t="shared" si="39"/>
        <v>0.97256865304132556</v>
      </c>
      <c r="AX45" s="56">
        <f t="shared" si="40"/>
        <v>0.97274696217051204</v>
      </c>
      <c r="AY45" s="56">
        <f t="shared" si="41"/>
        <v>0.97002205800904284</v>
      </c>
      <c r="AZ45" s="56">
        <f t="shared" si="42"/>
        <v>0.97740738457595133</v>
      </c>
      <c r="BA45" s="56">
        <f t="shared" si="43"/>
        <v>0.97970456641445214</v>
      </c>
      <c r="BB45" s="56">
        <f t="shared" si="44"/>
        <v>0.97845302296662129</v>
      </c>
      <c r="BC45" s="56">
        <f t="shared" si="45"/>
        <v>0.97876964713823034</v>
      </c>
      <c r="BD45" s="106">
        <f t="shared" si="45"/>
        <v>0.96459922511649232</v>
      </c>
      <c r="BE45" s="56">
        <f t="shared" si="46"/>
        <v>0.97961184946532975</v>
      </c>
      <c r="BF45" s="56">
        <f t="shared" si="47"/>
        <v>0.98</v>
      </c>
      <c r="BG45" s="106">
        <f t="shared" si="48"/>
        <v>0.98</v>
      </c>
      <c r="BI45" s="68">
        <f t="shared" si="49"/>
        <v>0.96307848342400004</v>
      </c>
      <c r="BJ45" s="56">
        <f t="shared" si="50"/>
        <v>0.95614943608799996</v>
      </c>
      <c r="BK45" s="56">
        <f t="shared" si="51"/>
        <v>0.956434473344</v>
      </c>
      <c r="BL45" s="56">
        <f t="shared" si="52"/>
        <v>0.95207855949599995</v>
      </c>
      <c r="BM45" s="56">
        <f t="shared" si="53"/>
        <v>0.96388442287999998</v>
      </c>
      <c r="BN45" s="56">
        <f t="shared" si="54"/>
        <v>0.96755659833600005</v>
      </c>
      <c r="BO45" s="56">
        <f t="shared" si="55"/>
        <v>0.965555935152</v>
      </c>
      <c r="BP45" s="56">
        <f t="shared" si="56"/>
        <v>0.96606207684799994</v>
      </c>
      <c r="BQ45" s="56">
        <f t="shared" si="56"/>
        <v>0.94340985355541596</v>
      </c>
      <c r="BR45" s="68">
        <f t="shared" si="57"/>
        <v>0.96740838503428572</v>
      </c>
      <c r="BS45" s="56">
        <f t="shared" si="58"/>
        <v>0.96875469322057139</v>
      </c>
      <c r="BT45" s="106">
        <f t="shared" si="59"/>
        <v>0.97010100140685718</v>
      </c>
      <c r="BV45" s="109"/>
      <c r="BW45" s="377"/>
      <c r="BX45" s="109">
        <f t="shared" si="60"/>
        <v>1</v>
      </c>
    </row>
    <row r="46" spans="2:76" x14ac:dyDescent="0.25">
      <c r="B46" s="130" t="s">
        <v>33</v>
      </c>
      <c r="C46" s="143">
        <f t="shared" si="29"/>
        <v>0.84999999999999987</v>
      </c>
      <c r="D46" s="144">
        <f t="shared" si="30"/>
        <v>0.83000408165173856</v>
      </c>
      <c r="E46" s="144">
        <f t="shared" si="31"/>
        <v>0.88604832818692247</v>
      </c>
      <c r="F46" s="145">
        <f t="shared" si="32"/>
        <v>0.81784178971428567</v>
      </c>
      <c r="H46" s="112" t="s">
        <v>33</v>
      </c>
      <c r="I46" s="149">
        <v>243.33734759999999</v>
      </c>
      <c r="J46" s="150">
        <v>227.38672940000001</v>
      </c>
      <c r="K46" s="150">
        <v>230.64309940000001</v>
      </c>
      <c r="L46" s="150">
        <v>213.80254719999999</v>
      </c>
      <c r="M46" s="150">
        <v>234.14546490000001</v>
      </c>
      <c r="N46" s="150">
        <v>230.60892949999999</v>
      </c>
      <c r="O46" s="150">
        <v>213.96022199999999</v>
      </c>
      <c r="P46" s="150">
        <v>216.52853270000014</v>
      </c>
      <c r="Q46" s="159">
        <v>216.75733020717448</v>
      </c>
      <c r="R46" s="150">
        <v>213.73622516071464</v>
      </c>
      <c r="S46" s="150">
        <v>210.94391762142914</v>
      </c>
      <c r="T46" s="151">
        <v>208.15161008214363</v>
      </c>
      <c r="V46" s="68">
        <f t="shared" si="61"/>
        <v>0.85</v>
      </c>
      <c r="W46" s="69">
        <f t="shared" si="62"/>
        <v>0.85</v>
      </c>
      <c r="X46" s="69">
        <f t="shared" si="63"/>
        <v>0.85</v>
      </c>
      <c r="Y46" s="69">
        <f t="shared" si="64"/>
        <v>0.85</v>
      </c>
      <c r="Z46" s="69">
        <f t="shared" si="65"/>
        <v>0.85</v>
      </c>
      <c r="AA46" s="69">
        <f t="shared" si="66"/>
        <v>0.85</v>
      </c>
      <c r="AB46" s="69">
        <f t="shared" si="67"/>
        <v>0.85</v>
      </c>
      <c r="AC46" s="69">
        <f t="shared" si="33"/>
        <v>0.85</v>
      </c>
      <c r="AD46" s="299">
        <f t="shared" si="34"/>
        <v>0.85</v>
      </c>
      <c r="AE46" s="69">
        <f t="shared" si="68"/>
        <v>0.85</v>
      </c>
      <c r="AF46" s="69">
        <f t="shared" si="69"/>
        <v>0.85</v>
      </c>
      <c r="AG46" s="299">
        <f t="shared" si="70"/>
        <v>0.85</v>
      </c>
      <c r="AI46" s="68">
        <f t="shared" si="71"/>
        <v>0.81832778963381703</v>
      </c>
      <c r="AJ46" s="69">
        <f t="shared" si="72"/>
        <v>0.83023629481677175</v>
      </c>
      <c r="AK46" s="69">
        <f t="shared" si="73"/>
        <v>0.82780513518794818</v>
      </c>
      <c r="AL46" s="69">
        <f t="shared" si="74"/>
        <v>0.84037805246569486</v>
      </c>
      <c r="AM46" s="69">
        <f t="shared" si="75"/>
        <v>0.82519031880990013</v>
      </c>
      <c r="AN46" s="69">
        <f t="shared" si="76"/>
        <v>0.82783064595036193</v>
      </c>
      <c r="AO46" s="69">
        <f t="shared" si="77"/>
        <v>0.84026033469767625</v>
      </c>
      <c r="AP46" s="69">
        <f t="shared" si="35"/>
        <v>0.83834287037755417</v>
      </c>
      <c r="AQ46" s="299">
        <f t="shared" si="36"/>
        <v>0.83817205340570589</v>
      </c>
      <c r="AR46" s="69">
        <f t="shared" si="78"/>
        <v>0.84042756755900794</v>
      </c>
      <c r="AS46" s="69">
        <f t="shared" si="79"/>
        <v>0.8425122647404617</v>
      </c>
      <c r="AT46" s="299">
        <f t="shared" si="80"/>
        <v>0.84459696192191547</v>
      </c>
      <c r="AV46" s="68">
        <f t="shared" si="38"/>
        <v>0.87822147558394381</v>
      </c>
      <c r="AW46" s="56">
        <f t="shared" si="39"/>
        <v>0.88620398532639766</v>
      </c>
      <c r="AX46" s="56">
        <f t="shared" si="40"/>
        <v>0.88457433029208477</v>
      </c>
      <c r="AY46" s="56">
        <f t="shared" si="41"/>
        <v>0.89300220878050618</v>
      </c>
      <c r="AZ46" s="56">
        <f t="shared" si="42"/>
        <v>0.8828215664571768</v>
      </c>
      <c r="BA46" s="56">
        <f t="shared" si="43"/>
        <v>0.88459143066752022</v>
      </c>
      <c r="BB46" s="56">
        <f t="shared" si="44"/>
        <v>0.89292330020082866</v>
      </c>
      <c r="BC46" s="56">
        <f t="shared" si="45"/>
        <v>0.8916379854294928</v>
      </c>
      <c r="BD46" s="106">
        <f t="shared" si="45"/>
        <v>0.89152348338905973</v>
      </c>
      <c r="BE46" s="56">
        <f t="shared" si="46"/>
        <v>0.89303539974013524</v>
      </c>
      <c r="BF46" s="56">
        <f t="shared" si="47"/>
        <v>0.89443281405077768</v>
      </c>
      <c r="BG46" s="106">
        <f t="shared" si="48"/>
        <v>0.89583022836142012</v>
      </c>
      <c r="BI46" s="68">
        <f t="shared" si="49"/>
        <v>0.80533012191999997</v>
      </c>
      <c r="BJ46" s="56">
        <f t="shared" si="50"/>
        <v>0.81809061647999992</v>
      </c>
      <c r="BK46" s="56">
        <f t="shared" si="51"/>
        <v>0.81548552048</v>
      </c>
      <c r="BL46" s="56">
        <f t="shared" si="52"/>
        <v>0.82895796223999996</v>
      </c>
      <c r="BM46" s="56">
        <f t="shared" si="53"/>
        <v>0.81268362808000005</v>
      </c>
      <c r="BN46" s="56">
        <f t="shared" si="54"/>
        <v>0.81551285640000004</v>
      </c>
      <c r="BO46" s="56">
        <f t="shared" si="55"/>
        <v>0.82883182239999997</v>
      </c>
      <c r="BP46" s="56">
        <f t="shared" si="56"/>
        <v>0.82677717383999982</v>
      </c>
      <c r="BQ46" s="56">
        <f t="shared" si="56"/>
        <v>0.82659413583426045</v>
      </c>
      <c r="BR46" s="68">
        <f t="shared" si="57"/>
        <v>0.82901101987142822</v>
      </c>
      <c r="BS46" s="56">
        <f t="shared" si="58"/>
        <v>0.83124486590285662</v>
      </c>
      <c r="BT46" s="106">
        <f t="shared" si="59"/>
        <v>0.83347871193428502</v>
      </c>
      <c r="BV46" s="109"/>
      <c r="BW46" s="377"/>
      <c r="BX46" s="109" t="str">
        <f t="shared" si="60"/>
        <v/>
      </c>
    </row>
    <row r="47" spans="2:76" x14ac:dyDescent="0.25">
      <c r="B47" s="130" t="s">
        <v>34</v>
      </c>
      <c r="C47" s="143">
        <f t="shared" si="29"/>
        <v>0.77142857142857135</v>
      </c>
      <c r="D47" s="144">
        <f t="shared" si="30"/>
        <v>0.77505242142880759</v>
      </c>
      <c r="E47" s="144">
        <f t="shared" si="31"/>
        <v>0.65</v>
      </c>
      <c r="F47" s="145">
        <f t="shared" si="32"/>
        <v>0.65</v>
      </c>
      <c r="H47" s="112" t="s">
        <v>34</v>
      </c>
      <c r="I47" s="149">
        <v>315.92026800000002</v>
      </c>
      <c r="J47" s="150">
        <v>294.73338469999999</v>
      </c>
      <c r="K47" s="150">
        <v>305.69862440000003</v>
      </c>
      <c r="L47" s="150">
        <v>279.54732310000003</v>
      </c>
      <c r="M47" s="150">
        <v>301.10408769999998</v>
      </c>
      <c r="N47" s="150">
        <v>299.65479019999998</v>
      </c>
      <c r="O47" s="150">
        <v>312.45347170000002</v>
      </c>
      <c r="P47" s="150">
        <v>300.56569074285716</v>
      </c>
      <c r="Q47" s="159">
        <v>306.72637300782992</v>
      </c>
      <c r="R47" s="150">
        <v>300.38168665000001</v>
      </c>
      <c r="S47" s="150">
        <v>300.19768255714285</v>
      </c>
      <c r="T47" s="151">
        <v>300.0136784642857</v>
      </c>
      <c r="V47" s="68">
        <f t="shared" si="61"/>
        <v>0.75</v>
      </c>
      <c r="W47" s="69">
        <f t="shared" si="62"/>
        <v>0.8</v>
      </c>
      <c r="X47" s="69">
        <f t="shared" si="63"/>
        <v>0.75</v>
      </c>
      <c r="Y47" s="69">
        <f t="shared" si="64"/>
        <v>0.8</v>
      </c>
      <c r="Z47" s="69">
        <f t="shared" si="65"/>
        <v>0.75</v>
      </c>
      <c r="AA47" s="69">
        <f t="shared" si="66"/>
        <v>0.8</v>
      </c>
      <c r="AB47" s="69">
        <f t="shared" si="67"/>
        <v>0.75</v>
      </c>
      <c r="AC47" s="69">
        <f t="shared" si="33"/>
        <v>0.75</v>
      </c>
      <c r="AD47" s="299">
        <f t="shared" si="34"/>
        <v>0.75</v>
      </c>
      <c r="AE47" s="69">
        <f t="shared" si="68"/>
        <v>0.75</v>
      </c>
      <c r="AF47" s="69">
        <f t="shared" si="69"/>
        <v>0.75</v>
      </c>
      <c r="AG47" s="299">
        <f t="shared" si="70"/>
        <v>0.75</v>
      </c>
      <c r="AI47" s="68">
        <f t="shared" si="71"/>
        <v>0.76413841133264282</v>
      </c>
      <c r="AJ47" s="69">
        <f t="shared" si="72"/>
        <v>0.7799562377281557</v>
      </c>
      <c r="AK47" s="69">
        <f t="shared" si="73"/>
        <v>0.77176974538268717</v>
      </c>
      <c r="AL47" s="69">
        <f t="shared" si="74"/>
        <v>0.79129393580384977</v>
      </c>
      <c r="AM47" s="69">
        <f t="shared" si="75"/>
        <v>0.77519996127897306</v>
      </c>
      <c r="AN47" s="69">
        <f t="shared" si="76"/>
        <v>0.77628198622458877</v>
      </c>
      <c r="AO47" s="69">
        <f t="shared" si="77"/>
        <v>0.76672667225075564</v>
      </c>
      <c r="AP47" s="69">
        <f t="shared" si="35"/>
        <v>0.77560192080644907</v>
      </c>
      <c r="AQ47" s="299">
        <f t="shared" si="36"/>
        <v>0.77100244285750241</v>
      </c>
      <c r="AR47" s="69">
        <f t="shared" si="78"/>
        <v>0.77573929565085942</v>
      </c>
      <c r="AS47" s="69">
        <f t="shared" si="79"/>
        <v>0.77587667049526976</v>
      </c>
      <c r="AT47" s="299">
        <f t="shared" si="80"/>
        <v>0.77601404533968021</v>
      </c>
      <c r="AV47" s="68">
        <f t="shared" si="38"/>
        <v>0.65</v>
      </c>
      <c r="AW47" s="56">
        <f t="shared" si="39"/>
        <v>0.65</v>
      </c>
      <c r="AX47" s="56">
        <f t="shared" si="40"/>
        <v>0.65</v>
      </c>
      <c r="AY47" s="56">
        <f t="shared" si="41"/>
        <v>0.65</v>
      </c>
      <c r="AZ47" s="56">
        <f t="shared" si="42"/>
        <v>0.65</v>
      </c>
      <c r="BA47" s="56">
        <f t="shared" si="43"/>
        <v>0.65</v>
      </c>
      <c r="BB47" s="56">
        <f t="shared" si="44"/>
        <v>0.65</v>
      </c>
      <c r="BC47" s="56">
        <f t="shared" si="45"/>
        <v>0.65</v>
      </c>
      <c r="BD47" s="106">
        <f t="shared" si="45"/>
        <v>0.65</v>
      </c>
      <c r="BE47" s="56">
        <f t="shared" si="46"/>
        <v>0.65</v>
      </c>
      <c r="BF47" s="56">
        <f t="shared" si="47"/>
        <v>0.65</v>
      </c>
      <c r="BG47" s="106">
        <f t="shared" si="48"/>
        <v>0.65</v>
      </c>
      <c r="BI47" s="68">
        <f t="shared" si="49"/>
        <v>0.65</v>
      </c>
      <c r="BJ47" s="56">
        <f t="shared" si="50"/>
        <v>0.65</v>
      </c>
      <c r="BK47" s="56">
        <f t="shared" si="51"/>
        <v>0.65</v>
      </c>
      <c r="BL47" s="56">
        <f t="shared" si="52"/>
        <v>0.65</v>
      </c>
      <c r="BM47" s="56">
        <f t="shared" si="53"/>
        <v>0.65</v>
      </c>
      <c r="BN47" s="56">
        <f t="shared" si="54"/>
        <v>0.65</v>
      </c>
      <c r="BO47" s="56">
        <f t="shared" si="55"/>
        <v>0.65</v>
      </c>
      <c r="BP47" s="56">
        <f t="shared" si="56"/>
        <v>0.65</v>
      </c>
      <c r="BQ47" s="56">
        <f t="shared" si="56"/>
        <v>0.65</v>
      </c>
      <c r="BR47" s="68">
        <f t="shared" si="57"/>
        <v>0.65</v>
      </c>
      <c r="BS47" s="56">
        <f t="shared" si="58"/>
        <v>0.65</v>
      </c>
      <c r="BT47" s="106">
        <f t="shared" si="59"/>
        <v>0.65</v>
      </c>
      <c r="BV47" s="109">
        <v>1</v>
      </c>
      <c r="BW47" s="377"/>
      <c r="BX47" s="109" t="str">
        <f t="shared" si="60"/>
        <v/>
      </c>
    </row>
    <row r="48" spans="2:76" x14ac:dyDescent="0.25">
      <c r="B48" s="130" t="s">
        <v>35</v>
      </c>
      <c r="C48" s="143">
        <f t="shared" si="29"/>
        <v>0.84999999999999987</v>
      </c>
      <c r="D48" s="144">
        <f t="shared" si="30"/>
        <v>0.83131896212481693</v>
      </c>
      <c r="E48" s="144">
        <f t="shared" si="31"/>
        <v>0.88692971892616779</v>
      </c>
      <c r="F48" s="145">
        <f t="shared" si="32"/>
        <v>0.8192507428000001</v>
      </c>
      <c r="H48" s="112" t="s">
        <v>35</v>
      </c>
      <c r="I48" s="149">
        <v>241.63233959999999</v>
      </c>
      <c r="J48" s="150">
        <v>228.39130800000001</v>
      </c>
      <c r="K48" s="150">
        <v>236.2160863</v>
      </c>
      <c r="L48" s="150">
        <v>220.4686604</v>
      </c>
      <c r="M48" s="150">
        <v>219.3684437</v>
      </c>
      <c r="N48" s="150">
        <v>223.77064189999999</v>
      </c>
      <c r="O48" s="150">
        <v>211.70852060000001</v>
      </c>
      <c r="P48" s="150">
        <v>209.38508124285727</v>
      </c>
      <c r="Q48" s="159">
        <v>233.35189936187325</v>
      </c>
      <c r="R48" s="150">
        <v>205.24720867857286</v>
      </c>
      <c r="S48" s="150">
        <v>201.10933611428663</v>
      </c>
      <c r="T48" s="151">
        <v>196.97146355000041</v>
      </c>
      <c r="V48" s="68">
        <f t="shared" si="61"/>
        <v>0.85</v>
      </c>
      <c r="W48" s="69">
        <f t="shared" si="62"/>
        <v>0.85</v>
      </c>
      <c r="X48" s="69">
        <f t="shared" si="63"/>
        <v>0.85</v>
      </c>
      <c r="Y48" s="69">
        <f t="shared" si="64"/>
        <v>0.85</v>
      </c>
      <c r="Z48" s="69">
        <f t="shared" si="65"/>
        <v>0.85</v>
      </c>
      <c r="AA48" s="69">
        <f t="shared" si="66"/>
        <v>0.85</v>
      </c>
      <c r="AB48" s="69">
        <f t="shared" si="67"/>
        <v>0.85</v>
      </c>
      <c r="AC48" s="69">
        <f t="shared" si="33"/>
        <v>0.85</v>
      </c>
      <c r="AD48" s="299">
        <f t="shared" si="34"/>
        <v>0.85</v>
      </c>
      <c r="AE48" s="69">
        <f t="shared" si="68"/>
        <v>0.85</v>
      </c>
      <c r="AF48" s="69">
        <f t="shared" si="69"/>
        <v>0.85</v>
      </c>
      <c r="AG48" s="299">
        <f t="shared" si="70"/>
        <v>0.85</v>
      </c>
      <c r="AI48" s="68">
        <f t="shared" si="71"/>
        <v>0.81960072440978571</v>
      </c>
      <c r="AJ48" s="69">
        <f t="shared" si="72"/>
        <v>0.82948629069061286</v>
      </c>
      <c r="AK48" s="69">
        <f t="shared" si="73"/>
        <v>0.82364442225813905</v>
      </c>
      <c r="AL48" s="69">
        <f t="shared" si="74"/>
        <v>0.83540122695354246</v>
      </c>
      <c r="AM48" s="69">
        <f t="shared" si="75"/>
        <v>0.83622263312790146</v>
      </c>
      <c r="AN48" s="69">
        <f t="shared" si="76"/>
        <v>0.83293601442612009</v>
      </c>
      <c r="AO48" s="69">
        <f t="shared" si="77"/>
        <v>0.84194142300761809</v>
      </c>
      <c r="AP48" s="69">
        <f t="shared" si="35"/>
        <v>0.84367606985828481</v>
      </c>
      <c r="AQ48" s="299">
        <f t="shared" si="36"/>
        <v>0.8257827835786824</v>
      </c>
      <c r="AR48" s="69">
        <f t="shared" si="78"/>
        <v>0.84676534679165072</v>
      </c>
      <c r="AS48" s="69">
        <f t="shared" si="79"/>
        <v>0.84985462372501797</v>
      </c>
      <c r="AT48" s="299">
        <f t="shared" si="80"/>
        <v>0.85294390065838532</v>
      </c>
      <c r="AV48" s="68">
        <f t="shared" si="38"/>
        <v>0.87907474928157159</v>
      </c>
      <c r="AW48" s="56">
        <f t="shared" si="39"/>
        <v>0.885701242526024</v>
      </c>
      <c r="AX48" s="56">
        <f t="shared" si="40"/>
        <v>0.88178532100943396</v>
      </c>
      <c r="AY48" s="56">
        <f t="shared" si="41"/>
        <v>0.88966614287408874</v>
      </c>
      <c r="AZ48" s="56">
        <f t="shared" si="42"/>
        <v>0.89021674789869909</v>
      </c>
      <c r="BA48" s="56">
        <f t="shared" si="43"/>
        <v>0.88801366149921934</v>
      </c>
      <c r="BB48" s="56">
        <f t="shared" si="44"/>
        <v>0.89405016739413889</v>
      </c>
      <c r="BC48" s="56">
        <f t="shared" si="45"/>
        <v>0.89521293595093332</v>
      </c>
      <c r="BD48" s="106">
        <f t="shared" si="45"/>
        <v>0.88321870746826137</v>
      </c>
      <c r="BE48" s="56">
        <f t="shared" si="46"/>
        <v>0.89728374020712409</v>
      </c>
      <c r="BF48" s="56">
        <f t="shared" si="47"/>
        <v>0.89935454446331564</v>
      </c>
      <c r="BG48" s="106">
        <f t="shared" si="48"/>
        <v>0.9014253487195073</v>
      </c>
      <c r="BI48" s="68">
        <f t="shared" si="49"/>
        <v>0.80669412831999998</v>
      </c>
      <c r="BJ48" s="56">
        <f t="shared" si="50"/>
        <v>0.81728695360000003</v>
      </c>
      <c r="BK48" s="56">
        <f t="shared" si="51"/>
        <v>0.81102713096000001</v>
      </c>
      <c r="BL48" s="56">
        <f t="shared" si="52"/>
        <v>0.82362507167999999</v>
      </c>
      <c r="BM48" s="56">
        <f t="shared" si="53"/>
        <v>0.82450524504</v>
      </c>
      <c r="BN48" s="56">
        <f t="shared" si="54"/>
        <v>0.82098348647999997</v>
      </c>
      <c r="BO48" s="56">
        <f t="shared" si="55"/>
        <v>0.83063318352000004</v>
      </c>
      <c r="BP48" s="56">
        <f t="shared" si="56"/>
        <v>0.83249193500571417</v>
      </c>
      <c r="BQ48" s="56">
        <f t="shared" si="56"/>
        <v>0.81331848051050137</v>
      </c>
      <c r="BR48" s="68">
        <f t="shared" si="57"/>
        <v>0.83580223305714174</v>
      </c>
      <c r="BS48" s="56">
        <f t="shared" si="58"/>
        <v>0.83911253110857065</v>
      </c>
      <c r="BT48" s="106">
        <f t="shared" si="59"/>
        <v>0.84242282915999966</v>
      </c>
      <c r="BV48" s="109"/>
      <c r="BW48" s="377"/>
      <c r="BX48" s="109" t="str">
        <f t="shared" si="60"/>
        <v/>
      </c>
    </row>
    <row r="49" spans="2:76" x14ac:dyDescent="0.25">
      <c r="B49" s="130" t="s">
        <v>36</v>
      </c>
      <c r="C49" s="143">
        <f t="shared" si="29"/>
        <v>0.84999999999999987</v>
      </c>
      <c r="D49" s="144">
        <f t="shared" si="30"/>
        <v>0.83218297449008516</v>
      </c>
      <c r="E49" s="144">
        <f t="shared" si="31"/>
        <v>0.88750888373462966</v>
      </c>
      <c r="F49" s="145">
        <f t="shared" si="32"/>
        <v>0.82017657059428573</v>
      </c>
      <c r="H49" s="112" t="s">
        <v>36</v>
      </c>
      <c r="I49" s="149">
        <v>239.32711470000001</v>
      </c>
      <c r="J49" s="150">
        <v>224.20943</v>
      </c>
      <c r="K49" s="150">
        <v>232.62579220000001</v>
      </c>
      <c r="L49" s="150">
        <v>218.830027</v>
      </c>
      <c r="M49" s="150">
        <v>220.71259040000001</v>
      </c>
      <c r="N49" s="150">
        <v>217.01915679999999</v>
      </c>
      <c r="O49" s="150">
        <v>220.73089619999999</v>
      </c>
      <c r="P49" s="150">
        <v>213.05322908571452</v>
      </c>
      <c r="Q49" s="159">
        <v>231.53009055287811</v>
      </c>
      <c r="R49" s="150">
        <v>210.1217146678573</v>
      </c>
      <c r="S49" s="150">
        <v>207.19020025000009</v>
      </c>
      <c r="T49" s="151">
        <v>204.25868583214287</v>
      </c>
      <c r="V49" s="68">
        <f t="shared" si="61"/>
        <v>0.85</v>
      </c>
      <c r="W49" s="69">
        <f t="shared" si="62"/>
        <v>0.85</v>
      </c>
      <c r="X49" s="69">
        <f t="shared" si="63"/>
        <v>0.85</v>
      </c>
      <c r="Y49" s="69">
        <f t="shared" si="64"/>
        <v>0.85</v>
      </c>
      <c r="Z49" s="69">
        <f t="shared" si="65"/>
        <v>0.85</v>
      </c>
      <c r="AA49" s="69">
        <f t="shared" si="66"/>
        <v>0.85</v>
      </c>
      <c r="AB49" s="69">
        <f t="shared" si="67"/>
        <v>0.85</v>
      </c>
      <c r="AC49" s="69">
        <f t="shared" si="33"/>
        <v>0.85</v>
      </c>
      <c r="AD49" s="299">
        <f t="shared" si="34"/>
        <v>0.85</v>
      </c>
      <c r="AE49" s="69">
        <f t="shared" si="68"/>
        <v>0.85</v>
      </c>
      <c r="AF49" s="69">
        <f t="shared" si="69"/>
        <v>0.85</v>
      </c>
      <c r="AG49" s="299">
        <f t="shared" si="70"/>
        <v>0.85</v>
      </c>
      <c r="AI49" s="68">
        <f t="shared" si="71"/>
        <v>0.82132177260524231</v>
      </c>
      <c r="AJ49" s="69">
        <f t="shared" si="72"/>
        <v>0.83260842145777558</v>
      </c>
      <c r="AK49" s="69">
        <f t="shared" si="73"/>
        <v>0.82632488488109757</v>
      </c>
      <c r="AL49" s="69">
        <f t="shared" si="74"/>
        <v>0.83662460739511446</v>
      </c>
      <c r="AM49" s="69">
        <f t="shared" si="75"/>
        <v>0.83521911227730516</v>
      </c>
      <c r="AN49" s="69">
        <f t="shared" si="76"/>
        <v>0.83797657738724673</v>
      </c>
      <c r="AO49" s="69">
        <f t="shared" si="77"/>
        <v>0.83520544542681407</v>
      </c>
      <c r="AP49" s="69">
        <f t="shared" si="35"/>
        <v>0.84093748273578006</v>
      </c>
      <c r="AQ49" s="299">
        <f t="shared" si="36"/>
        <v>0.82714292018105373</v>
      </c>
      <c r="AR49" s="69">
        <f t="shared" si="78"/>
        <v>0.84312610979720382</v>
      </c>
      <c r="AS49" s="69">
        <f t="shared" si="79"/>
        <v>0.84531473685862768</v>
      </c>
      <c r="AT49" s="299">
        <f t="shared" si="80"/>
        <v>0.84750336392005143</v>
      </c>
      <c r="AV49" s="68">
        <f t="shared" si="38"/>
        <v>0.88022840238717948</v>
      </c>
      <c r="AW49" s="56">
        <f t="shared" si="39"/>
        <v>0.88779406936559768</v>
      </c>
      <c r="AX49" s="56">
        <f t="shared" si="40"/>
        <v>0.88358208883825229</v>
      </c>
      <c r="AY49" s="56">
        <f t="shared" si="41"/>
        <v>0.89048619930800244</v>
      </c>
      <c r="AZ49" s="56">
        <f t="shared" si="42"/>
        <v>0.88954406775592965</v>
      </c>
      <c r="BA49" s="56">
        <f t="shared" si="43"/>
        <v>0.89139245189536731</v>
      </c>
      <c r="BB49" s="56">
        <f t="shared" si="44"/>
        <v>0.88953490659207934</v>
      </c>
      <c r="BC49" s="56">
        <f t="shared" si="45"/>
        <v>0.89337720610490334</v>
      </c>
      <c r="BD49" s="106">
        <f t="shared" si="45"/>
        <v>0.88413043429817773</v>
      </c>
      <c r="BE49" s="56">
        <f t="shared" si="46"/>
        <v>0.89484428669747174</v>
      </c>
      <c r="BF49" s="56">
        <f t="shared" si="47"/>
        <v>0.89631136729004024</v>
      </c>
      <c r="BG49" s="106">
        <f t="shared" si="48"/>
        <v>0.89777844788260874</v>
      </c>
      <c r="BI49" s="68">
        <f t="shared" si="49"/>
        <v>0.80853830823999995</v>
      </c>
      <c r="BJ49" s="56">
        <f t="shared" si="50"/>
        <v>0.82063245600000001</v>
      </c>
      <c r="BK49" s="56">
        <f t="shared" si="51"/>
        <v>0.81389936624000003</v>
      </c>
      <c r="BL49" s="56">
        <f t="shared" si="52"/>
        <v>0.82493597839999999</v>
      </c>
      <c r="BM49" s="56">
        <f t="shared" si="53"/>
        <v>0.82342992768000001</v>
      </c>
      <c r="BN49" s="56">
        <f t="shared" si="54"/>
        <v>0.82638467455999998</v>
      </c>
      <c r="BO49" s="56">
        <f t="shared" si="55"/>
        <v>0.82341528304</v>
      </c>
      <c r="BP49" s="56">
        <f t="shared" si="56"/>
        <v>0.82955741673142835</v>
      </c>
      <c r="BQ49" s="56">
        <f t="shared" si="56"/>
        <v>0.81477592755769757</v>
      </c>
      <c r="BR49" s="68">
        <f t="shared" si="57"/>
        <v>0.83190262826571415</v>
      </c>
      <c r="BS49" s="56">
        <f t="shared" si="58"/>
        <v>0.83424783979999995</v>
      </c>
      <c r="BT49" s="106">
        <f t="shared" si="59"/>
        <v>0.83659305133428563</v>
      </c>
      <c r="BV49" s="109"/>
      <c r="BW49" s="377"/>
      <c r="BX49" s="109" t="str">
        <f t="shared" si="60"/>
        <v/>
      </c>
    </row>
    <row r="50" spans="2:76" x14ac:dyDescent="0.25">
      <c r="B50" s="130" t="s">
        <v>37</v>
      </c>
      <c r="C50" s="143">
        <f t="shared" si="29"/>
        <v>0.82857142857142851</v>
      </c>
      <c r="D50" s="144">
        <f t="shared" si="30"/>
        <v>0.81402348021342719</v>
      </c>
      <c r="E50" s="144">
        <f t="shared" si="31"/>
        <v>0.87533621069511647</v>
      </c>
      <c r="F50" s="145">
        <f t="shared" si="32"/>
        <v>0.80071786235428566</v>
      </c>
      <c r="H50" s="112" t="s">
        <v>37</v>
      </c>
      <c r="I50" s="149">
        <v>278.1222252</v>
      </c>
      <c r="J50" s="150">
        <v>258.72429219999998</v>
      </c>
      <c r="K50" s="150">
        <v>268.380695</v>
      </c>
      <c r="L50" s="150">
        <v>245.94657319999999</v>
      </c>
      <c r="M50" s="150">
        <v>239.02903800000001</v>
      </c>
      <c r="N50" s="150">
        <v>234.26119180000001</v>
      </c>
      <c r="O50" s="150">
        <v>219.25468900000001</v>
      </c>
      <c r="P50" s="150">
        <v>212.69117685714446</v>
      </c>
      <c r="Q50" s="159">
        <v>221.19592722824214</v>
      </c>
      <c r="R50" s="150">
        <v>203.58830305714218</v>
      </c>
      <c r="S50" s="150">
        <v>194.48542925714355</v>
      </c>
      <c r="T50" s="151">
        <v>185.38255545714128</v>
      </c>
      <c r="V50" s="68">
        <f t="shared" si="61"/>
        <v>0.8</v>
      </c>
      <c r="W50" s="69">
        <f t="shared" si="62"/>
        <v>0.8</v>
      </c>
      <c r="X50" s="69">
        <f t="shared" si="63"/>
        <v>0.8</v>
      </c>
      <c r="Y50" s="69">
        <f t="shared" si="64"/>
        <v>0.85</v>
      </c>
      <c r="Z50" s="69">
        <f t="shared" si="65"/>
        <v>0.85</v>
      </c>
      <c r="AA50" s="69">
        <f t="shared" si="66"/>
        <v>0.85</v>
      </c>
      <c r="AB50" s="69">
        <f t="shared" si="67"/>
        <v>0.85</v>
      </c>
      <c r="AC50" s="69">
        <f t="shared" si="33"/>
        <v>0.85</v>
      </c>
      <c r="AD50" s="299">
        <f t="shared" si="34"/>
        <v>0.85</v>
      </c>
      <c r="AE50" s="69">
        <f t="shared" si="68"/>
        <v>0.85</v>
      </c>
      <c r="AF50" s="69">
        <f t="shared" si="69"/>
        <v>0.85</v>
      </c>
      <c r="AG50" s="299">
        <f t="shared" si="70"/>
        <v>0.85</v>
      </c>
      <c r="AI50" s="68">
        <f t="shared" si="71"/>
        <v>0.79235789367153719</v>
      </c>
      <c r="AJ50" s="69">
        <f t="shared" si="72"/>
        <v>0.80684011516117882</v>
      </c>
      <c r="AK50" s="69">
        <f t="shared" si="73"/>
        <v>0.79963078187073</v>
      </c>
      <c r="AL50" s="69">
        <f t="shared" si="74"/>
        <v>0.8163797788300039</v>
      </c>
      <c r="AM50" s="69">
        <f t="shared" si="75"/>
        <v>0.82154431243927006</v>
      </c>
      <c r="AN50" s="69">
        <f t="shared" si="76"/>
        <v>0.82510391874871269</v>
      </c>
      <c r="AO50" s="69">
        <f t="shared" si="77"/>
        <v>0.83630756077255763</v>
      </c>
      <c r="AP50" s="69">
        <f t="shared" si="35"/>
        <v>0.84120778579152156</v>
      </c>
      <c r="AQ50" s="299">
        <f t="shared" si="36"/>
        <v>0.83485825986067375</v>
      </c>
      <c r="AR50" s="69">
        <f t="shared" si="78"/>
        <v>0.84800386218604717</v>
      </c>
      <c r="AS50" s="69">
        <f t="shared" si="79"/>
        <v>0.85479993858057002</v>
      </c>
      <c r="AT50" s="299">
        <f t="shared" si="80"/>
        <v>0.86159601497509564</v>
      </c>
      <c r="AV50" s="68">
        <f t="shared" si="38"/>
        <v>0.86081333372696767</v>
      </c>
      <c r="AW50" s="56">
        <f t="shared" si="39"/>
        <v>0.87052105710260252</v>
      </c>
      <c r="AX50" s="56">
        <f t="shared" si="40"/>
        <v>0.86568849647946267</v>
      </c>
      <c r="AY50" s="56">
        <f t="shared" si="41"/>
        <v>0.87691568489225391</v>
      </c>
      <c r="AZ50" s="56">
        <f t="shared" si="42"/>
        <v>0.88037757529896976</v>
      </c>
      <c r="BA50" s="56">
        <f t="shared" si="43"/>
        <v>0.88276365076418417</v>
      </c>
      <c r="BB50" s="56">
        <f t="shared" si="44"/>
        <v>0.89027367660137469</v>
      </c>
      <c r="BC50" s="56">
        <f t="shared" si="45"/>
        <v>0.89355839566167161</v>
      </c>
      <c r="BD50" s="106">
        <f t="shared" si="45"/>
        <v>0.88930218114740123</v>
      </c>
      <c r="BE50" s="56">
        <f t="shared" si="46"/>
        <v>0.89811394190331173</v>
      </c>
      <c r="BF50" s="56">
        <f t="shared" si="47"/>
        <v>0.90266948814494996</v>
      </c>
      <c r="BG50" s="106">
        <f t="shared" si="48"/>
        <v>0.90722503438659008</v>
      </c>
      <c r="BI50" s="68">
        <f t="shared" si="49"/>
        <v>0.77750221984000001</v>
      </c>
      <c r="BJ50" s="56">
        <f t="shared" si="50"/>
        <v>0.79302056624000006</v>
      </c>
      <c r="BK50" s="56">
        <f t="shared" si="51"/>
        <v>0.78529544399999995</v>
      </c>
      <c r="BL50" s="56">
        <f t="shared" si="52"/>
        <v>0.80324274143999996</v>
      </c>
      <c r="BM50" s="56">
        <f t="shared" si="53"/>
        <v>0.8087767696</v>
      </c>
      <c r="BN50" s="56">
        <f t="shared" si="54"/>
        <v>0.81259104655999992</v>
      </c>
      <c r="BO50" s="56">
        <f t="shared" si="55"/>
        <v>0.82459624880000004</v>
      </c>
      <c r="BP50" s="56">
        <f t="shared" si="56"/>
        <v>0.82984705851428442</v>
      </c>
      <c r="BQ50" s="56">
        <f t="shared" si="56"/>
        <v>0.82304325821740631</v>
      </c>
      <c r="BR50" s="68">
        <f t="shared" si="57"/>
        <v>0.83712935755428619</v>
      </c>
      <c r="BS50" s="56">
        <f t="shared" si="58"/>
        <v>0.84441165659428519</v>
      </c>
      <c r="BT50" s="106">
        <f t="shared" si="59"/>
        <v>0.85169395563428696</v>
      </c>
      <c r="BV50" s="109"/>
      <c r="BW50" s="377"/>
      <c r="BX50" s="109" t="str">
        <f t="shared" si="60"/>
        <v/>
      </c>
    </row>
    <row r="51" spans="2:76" x14ac:dyDescent="0.25">
      <c r="B51" s="130" t="s">
        <v>38</v>
      </c>
      <c r="C51" s="143">
        <f t="shared" si="29"/>
        <v>0.75</v>
      </c>
      <c r="D51" s="144">
        <f t="shared" si="30"/>
        <v>0.74164617704007796</v>
      </c>
      <c r="E51" s="144">
        <f t="shared" si="31"/>
        <v>0.54999999999999993</v>
      </c>
      <c r="F51" s="145">
        <f t="shared" si="32"/>
        <v>0.54999999999999993</v>
      </c>
      <c r="H51" s="112" t="s">
        <v>38</v>
      </c>
      <c r="I51" s="149">
        <v>365.54896819999999</v>
      </c>
      <c r="J51" s="150">
        <v>346.15753030000002</v>
      </c>
      <c r="K51" s="150">
        <v>346.37304449999999</v>
      </c>
      <c r="L51" s="150">
        <v>320.14634160000003</v>
      </c>
      <c r="M51" s="150">
        <v>348.51683969999999</v>
      </c>
      <c r="N51" s="150">
        <v>344.55190540000001</v>
      </c>
      <c r="O51" s="150">
        <v>351.03478030000002</v>
      </c>
      <c r="P51" s="150">
        <v>339.67419881428577</v>
      </c>
      <c r="Q51" s="159">
        <v>326.91032023324914</v>
      </c>
      <c r="R51" s="150">
        <v>338.08098387499967</v>
      </c>
      <c r="S51" s="150">
        <v>336.48776893571403</v>
      </c>
      <c r="T51" s="151">
        <v>334.89455399642839</v>
      </c>
      <c r="V51" s="68">
        <f t="shared" si="61"/>
        <v>0.75</v>
      </c>
      <c r="W51" s="69">
        <f t="shared" si="62"/>
        <v>0.75</v>
      </c>
      <c r="X51" s="69">
        <f t="shared" si="63"/>
        <v>0.75</v>
      </c>
      <c r="Y51" s="69">
        <f t="shared" si="64"/>
        <v>0.75</v>
      </c>
      <c r="Z51" s="69">
        <f t="shared" si="65"/>
        <v>0.75</v>
      </c>
      <c r="AA51" s="69">
        <f t="shared" si="66"/>
        <v>0.75</v>
      </c>
      <c r="AB51" s="69">
        <f t="shared" si="67"/>
        <v>0.75</v>
      </c>
      <c r="AC51" s="69">
        <f t="shared" si="33"/>
        <v>0.75</v>
      </c>
      <c r="AD51" s="299">
        <f t="shared" si="34"/>
        <v>0.75</v>
      </c>
      <c r="AE51" s="69">
        <f t="shared" si="68"/>
        <v>0.75</v>
      </c>
      <c r="AF51" s="69">
        <f t="shared" si="69"/>
        <v>0.75</v>
      </c>
      <c r="AG51" s="299">
        <f t="shared" si="70"/>
        <v>0.75</v>
      </c>
      <c r="AI51" s="68">
        <f t="shared" si="71"/>
        <v>0.72708632807514206</v>
      </c>
      <c r="AJ51" s="69">
        <f t="shared" si="72"/>
        <v>0.74156370041529973</v>
      </c>
      <c r="AK51" s="69">
        <f t="shared" si="73"/>
        <v>0.74140280057207608</v>
      </c>
      <c r="AL51" s="69">
        <f t="shared" si="74"/>
        <v>0.76098328475772747</v>
      </c>
      <c r="AM51" s="69">
        <f t="shared" si="75"/>
        <v>0.73980227349968997</v>
      </c>
      <c r="AN51" s="69">
        <f t="shared" si="76"/>
        <v>0.74276243717921586</v>
      </c>
      <c r="AO51" s="69">
        <f t="shared" si="77"/>
        <v>0.73792241478139453</v>
      </c>
      <c r="AP51" s="69">
        <f t="shared" si="35"/>
        <v>0.74640406369353562</v>
      </c>
      <c r="AQ51" s="299">
        <f t="shared" si="36"/>
        <v>0.75593339430198059</v>
      </c>
      <c r="AR51" s="69">
        <f t="shared" si="78"/>
        <v>0.74759353535690032</v>
      </c>
      <c r="AS51" s="69">
        <f t="shared" si="79"/>
        <v>0.74878300702026468</v>
      </c>
      <c r="AT51" s="299">
        <f t="shared" si="80"/>
        <v>0.74997247868362904</v>
      </c>
      <c r="AV51" s="68">
        <f t="shared" si="38"/>
        <v>0.55000000000000004</v>
      </c>
      <c r="AW51" s="56">
        <f t="shared" si="39"/>
        <v>0.55000000000000004</v>
      </c>
      <c r="AX51" s="56">
        <f t="shared" si="40"/>
        <v>0.55000000000000004</v>
      </c>
      <c r="AY51" s="56">
        <f t="shared" si="41"/>
        <v>0.55000000000000004</v>
      </c>
      <c r="AZ51" s="56">
        <f t="shared" si="42"/>
        <v>0.55000000000000004</v>
      </c>
      <c r="BA51" s="56">
        <f t="shared" si="43"/>
        <v>0.55000000000000004</v>
      </c>
      <c r="BB51" s="56">
        <f t="shared" si="44"/>
        <v>0.55000000000000004</v>
      </c>
      <c r="BC51" s="56">
        <f t="shared" si="45"/>
        <v>0.55000000000000004</v>
      </c>
      <c r="BD51" s="106">
        <f t="shared" si="45"/>
        <v>0.55000000000000004</v>
      </c>
      <c r="BE51" s="56">
        <f t="shared" si="46"/>
        <v>0.55000000000000004</v>
      </c>
      <c r="BF51" s="56">
        <f t="shared" si="47"/>
        <v>0.55000000000000004</v>
      </c>
      <c r="BG51" s="106">
        <f t="shared" si="48"/>
        <v>0.55000000000000004</v>
      </c>
      <c r="BI51" s="68">
        <f t="shared" si="49"/>
        <v>0.55000000000000004</v>
      </c>
      <c r="BJ51" s="56">
        <f t="shared" si="50"/>
        <v>0.55000000000000004</v>
      </c>
      <c r="BK51" s="56">
        <f t="shared" si="51"/>
        <v>0.55000000000000004</v>
      </c>
      <c r="BL51" s="56">
        <f t="shared" si="52"/>
        <v>0.55000000000000004</v>
      </c>
      <c r="BM51" s="56">
        <f t="shared" si="53"/>
        <v>0.55000000000000004</v>
      </c>
      <c r="BN51" s="56">
        <f t="shared" si="54"/>
        <v>0.55000000000000004</v>
      </c>
      <c r="BO51" s="56">
        <f t="shared" si="55"/>
        <v>0.55000000000000004</v>
      </c>
      <c r="BP51" s="56">
        <f t="shared" si="56"/>
        <v>0.55000000000000004</v>
      </c>
      <c r="BQ51" s="56">
        <f t="shared" si="56"/>
        <v>0.55000000000000004</v>
      </c>
      <c r="BR51" s="68">
        <f t="shared" si="57"/>
        <v>0.55000000000000004</v>
      </c>
      <c r="BS51" s="56">
        <f t="shared" si="58"/>
        <v>0.55000000000000004</v>
      </c>
      <c r="BT51" s="106">
        <f t="shared" si="59"/>
        <v>0.55000000000000004</v>
      </c>
      <c r="BV51" s="109"/>
      <c r="BW51" s="377">
        <v>1</v>
      </c>
      <c r="BX51" s="109" t="str">
        <f t="shared" si="60"/>
        <v/>
      </c>
    </row>
    <row r="52" spans="2:76" x14ac:dyDescent="0.25">
      <c r="B52" s="130" t="s">
        <v>39</v>
      </c>
      <c r="C52" s="143">
        <f t="shared" si="29"/>
        <v>0.79999999999999993</v>
      </c>
      <c r="D52" s="144">
        <f t="shared" si="30"/>
        <v>0.78882719339412</v>
      </c>
      <c r="E52" s="144">
        <f t="shared" si="31"/>
        <v>0.65</v>
      </c>
      <c r="F52" s="145">
        <f t="shared" si="32"/>
        <v>0.65</v>
      </c>
      <c r="H52" s="112" t="s">
        <v>39</v>
      </c>
      <c r="I52" s="149">
        <v>285.54224019999998</v>
      </c>
      <c r="J52" s="150">
        <v>279.21672280000001</v>
      </c>
      <c r="K52" s="150">
        <v>287.71575730000001</v>
      </c>
      <c r="L52" s="150">
        <v>269.48761810000002</v>
      </c>
      <c r="M52" s="150">
        <v>290.1758868</v>
      </c>
      <c r="N52" s="150">
        <v>284.7199688</v>
      </c>
      <c r="O52" s="150">
        <v>283.1012824</v>
      </c>
      <c r="P52" s="150">
        <v>283.72903207142855</v>
      </c>
      <c r="Q52" s="159">
        <v>283.31682639714609</v>
      </c>
      <c r="R52" s="150">
        <v>283.94845164642857</v>
      </c>
      <c r="S52" s="150">
        <v>284.16787122142853</v>
      </c>
      <c r="T52" s="151">
        <v>284.38729079642854</v>
      </c>
      <c r="V52" s="68">
        <f t="shared" si="61"/>
        <v>0.8</v>
      </c>
      <c r="W52" s="69">
        <f t="shared" si="62"/>
        <v>0.8</v>
      </c>
      <c r="X52" s="69">
        <f t="shared" si="63"/>
        <v>0.8</v>
      </c>
      <c r="Y52" s="69">
        <f t="shared" si="64"/>
        <v>0.8</v>
      </c>
      <c r="Z52" s="69">
        <f t="shared" si="65"/>
        <v>0.8</v>
      </c>
      <c r="AA52" s="69">
        <f t="shared" si="66"/>
        <v>0.8</v>
      </c>
      <c r="AB52" s="69">
        <f t="shared" si="67"/>
        <v>0.8</v>
      </c>
      <c r="AC52" s="69">
        <f t="shared" si="33"/>
        <v>0.8</v>
      </c>
      <c r="AD52" s="299">
        <f t="shared" si="34"/>
        <v>0.8</v>
      </c>
      <c r="AE52" s="69">
        <f t="shared" si="68"/>
        <v>0.8</v>
      </c>
      <c r="AF52" s="69">
        <f t="shared" si="69"/>
        <v>0.8</v>
      </c>
      <c r="AG52" s="299">
        <f t="shared" si="70"/>
        <v>0.8</v>
      </c>
      <c r="AI52" s="68">
        <f t="shared" si="71"/>
        <v>0.7868182157745951</v>
      </c>
      <c r="AJ52" s="69">
        <f t="shared" si="72"/>
        <v>0.79154075729607487</v>
      </c>
      <c r="AK52" s="69">
        <f t="shared" si="73"/>
        <v>0.78519549875347106</v>
      </c>
      <c r="AL52" s="69">
        <f t="shared" si="74"/>
        <v>0.79880436879330574</v>
      </c>
      <c r="AM52" s="69">
        <f t="shared" si="75"/>
        <v>0.78335880098200228</v>
      </c>
      <c r="AN52" s="69">
        <f t="shared" si="76"/>
        <v>0.78743211193246909</v>
      </c>
      <c r="AO52" s="69">
        <f t="shared" si="77"/>
        <v>0.78864060022692151</v>
      </c>
      <c r="AP52" s="69">
        <f t="shared" si="35"/>
        <v>0.78817193123101981</v>
      </c>
      <c r="AQ52" s="299">
        <f t="shared" si="36"/>
        <v>0.78847967813757136</v>
      </c>
      <c r="AR52" s="69">
        <f t="shared" si="78"/>
        <v>0.78800811569024476</v>
      </c>
      <c r="AS52" s="69">
        <f t="shared" si="79"/>
        <v>0.78784430014946971</v>
      </c>
      <c r="AT52" s="299">
        <f t="shared" si="80"/>
        <v>0.78768048460869466</v>
      </c>
      <c r="AV52" s="68">
        <f t="shared" si="38"/>
        <v>0.65</v>
      </c>
      <c r="AW52" s="56">
        <f t="shared" si="39"/>
        <v>0.65</v>
      </c>
      <c r="AX52" s="56">
        <f t="shared" si="40"/>
        <v>0.65</v>
      </c>
      <c r="AY52" s="56">
        <f t="shared" si="41"/>
        <v>0.65</v>
      </c>
      <c r="AZ52" s="56">
        <f t="shared" si="42"/>
        <v>0.65</v>
      </c>
      <c r="BA52" s="56">
        <f t="shared" si="43"/>
        <v>0.65</v>
      </c>
      <c r="BB52" s="56">
        <f t="shared" si="44"/>
        <v>0.65</v>
      </c>
      <c r="BC52" s="56">
        <f t="shared" si="45"/>
        <v>0.65</v>
      </c>
      <c r="BD52" s="106">
        <f t="shared" si="45"/>
        <v>0.65</v>
      </c>
      <c r="BE52" s="56">
        <f t="shared" si="46"/>
        <v>0.65</v>
      </c>
      <c r="BF52" s="56">
        <f t="shared" si="47"/>
        <v>0.65</v>
      </c>
      <c r="BG52" s="106">
        <f t="shared" si="48"/>
        <v>0.65</v>
      </c>
      <c r="BI52" s="68">
        <f t="shared" si="49"/>
        <v>0.65</v>
      </c>
      <c r="BJ52" s="56">
        <f t="shared" si="50"/>
        <v>0.65</v>
      </c>
      <c r="BK52" s="56">
        <f t="shared" si="51"/>
        <v>0.65</v>
      </c>
      <c r="BL52" s="56">
        <f t="shared" si="52"/>
        <v>0.65</v>
      </c>
      <c r="BM52" s="56">
        <f t="shared" si="53"/>
        <v>0.65</v>
      </c>
      <c r="BN52" s="56">
        <f t="shared" si="54"/>
        <v>0.65</v>
      </c>
      <c r="BO52" s="56">
        <f t="shared" si="55"/>
        <v>0.65</v>
      </c>
      <c r="BP52" s="56">
        <f t="shared" si="56"/>
        <v>0.65</v>
      </c>
      <c r="BQ52" s="56">
        <f t="shared" si="56"/>
        <v>0.65</v>
      </c>
      <c r="BR52" s="68">
        <f t="shared" si="57"/>
        <v>0.65</v>
      </c>
      <c r="BS52" s="56">
        <f t="shared" si="58"/>
        <v>0.65</v>
      </c>
      <c r="BT52" s="106">
        <f t="shared" si="59"/>
        <v>0.65</v>
      </c>
      <c r="BV52" s="109">
        <v>1</v>
      </c>
      <c r="BW52" s="377"/>
      <c r="BX52" s="109" t="str">
        <f t="shared" si="60"/>
        <v/>
      </c>
    </row>
    <row r="53" spans="2:76" x14ac:dyDescent="0.25">
      <c r="B53" s="130" t="s">
        <v>40</v>
      </c>
      <c r="C53" s="143">
        <f t="shared" si="29"/>
        <v>0.84999999999999987</v>
      </c>
      <c r="D53" s="144">
        <f t="shared" si="30"/>
        <v>0.83104509995587439</v>
      </c>
      <c r="E53" s="144">
        <f t="shared" si="31"/>
        <v>0.8867461436244749</v>
      </c>
      <c r="F53" s="145">
        <f t="shared" si="32"/>
        <v>0.81895728726857142</v>
      </c>
      <c r="H53" s="112" t="s">
        <v>40</v>
      </c>
      <c r="I53" s="149">
        <v>232.89201589999999</v>
      </c>
      <c r="J53" s="150">
        <v>226.46773859999999</v>
      </c>
      <c r="K53" s="150">
        <v>231.9218075</v>
      </c>
      <c r="L53" s="150">
        <v>223.5307119</v>
      </c>
      <c r="M53" s="150">
        <v>225.8906911</v>
      </c>
      <c r="N53" s="150">
        <v>222.34368019999999</v>
      </c>
      <c r="O53" s="150">
        <v>221.07709120000001</v>
      </c>
      <c r="P53" s="150">
        <v>219.19996129999981</v>
      </c>
      <c r="Q53" s="159">
        <v>221.89314254885221</v>
      </c>
      <c r="R53" s="150">
        <v>217.42410389642828</v>
      </c>
      <c r="S53" s="150">
        <v>215.64824649285674</v>
      </c>
      <c r="T53" s="151">
        <v>213.87238908928521</v>
      </c>
      <c r="V53" s="68">
        <f t="shared" si="61"/>
        <v>0.85</v>
      </c>
      <c r="W53" s="69">
        <f t="shared" si="62"/>
        <v>0.85</v>
      </c>
      <c r="X53" s="69">
        <f t="shared" si="63"/>
        <v>0.85</v>
      </c>
      <c r="Y53" s="69">
        <f t="shared" si="64"/>
        <v>0.85</v>
      </c>
      <c r="Z53" s="69">
        <f t="shared" si="65"/>
        <v>0.85</v>
      </c>
      <c r="AA53" s="69">
        <f t="shared" si="66"/>
        <v>0.85</v>
      </c>
      <c r="AB53" s="69">
        <f t="shared" si="67"/>
        <v>0.85</v>
      </c>
      <c r="AC53" s="69">
        <f t="shared" si="33"/>
        <v>0.85</v>
      </c>
      <c r="AD53" s="299">
        <f t="shared" si="34"/>
        <v>0.85</v>
      </c>
      <c r="AE53" s="69">
        <f t="shared" si="68"/>
        <v>0.85</v>
      </c>
      <c r="AF53" s="69">
        <f t="shared" si="69"/>
        <v>0.85</v>
      </c>
      <c r="AG53" s="299">
        <f t="shared" si="70"/>
        <v>0.85</v>
      </c>
      <c r="AI53" s="68">
        <f t="shared" si="71"/>
        <v>0.82612612604482405</v>
      </c>
      <c r="AJ53" s="69">
        <f t="shared" si="72"/>
        <v>0.83092240030608056</v>
      </c>
      <c r="AK53" s="69">
        <f t="shared" si="73"/>
        <v>0.82685046986743194</v>
      </c>
      <c r="AL53" s="69">
        <f t="shared" si="74"/>
        <v>0.83311514275912391</v>
      </c>
      <c r="AM53" s="69">
        <f t="shared" si="75"/>
        <v>0.83135321578033983</v>
      </c>
      <c r="AN53" s="69">
        <f t="shared" si="76"/>
        <v>0.8340013637804371</v>
      </c>
      <c r="AO53" s="69">
        <f t="shared" si="77"/>
        <v>0.83494698115288313</v>
      </c>
      <c r="AP53" s="69">
        <f t="shared" si="35"/>
        <v>0.83634841969670282</v>
      </c>
      <c r="AQ53" s="299">
        <f t="shared" si="36"/>
        <v>0.83433772879692347</v>
      </c>
      <c r="AR53" s="69">
        <f t="shared" si="78"/>
        <v>0.83767424963191006</v>
      </c>
      <c r="AS53" s="69">
        <f t="shared" si="79"/>
        <v>0.8390000795671172</v>
      </c>
      <c r="AT53" s="299">
        <f t="shared" si="80"/>
        <v>0.84032590950232433</v>
      </c>
      <c r="AV53" s="68">
        <f t="shared" si="38"/>
        <v>0.88344885680597152</v>
      </c>
      <c r="AW53" s="56">
        <f t="shared" si="39"/>
        <v>0.88666389558957648</v>
      </c>
      <c r="AX53" s="56">
        <f t="shared" si="40"/>
        <v>0.88393439899048754</v>
      </c>
      <c r="AY53" s="56">
        <f t="shared" si="41"/>
        <v>0.88813373481164481</v>
      </c>
      <c r="AZ53" s="56">
        <f t="shared" si="42"/>
        <v>0.88695267983811477</v>
      </c>
      <c r="BA53" s="56">
        <f t="shared" si="43"/>
        <v>0.88872778652744922</v>
      </c>
      <c r="BB53" s="56">
        <f t="shared" si="44"/>
        <v>0.88936165280807933</v>
      </c>
      <c r="BC53" s="56">
        <f t="shared" si="45"/>
        <v>0.89030106515728868</v>
      </c>
      <c r="BD53" s="106">
        <f t="shared" si="45"/>
        <v>0.88895325874078512</v>
      </c>
      <c r="BE53" s="56">
        <f t="shared" si="46"/>
        <v>0.89118979554049216</v>
      </c>
      <c r="BF53" s="56">
        <f t="shared" si="47"/>
        <v>0.89207852592369563</v>
      </c>
      <c r="BG53" s="106">
        <f t="shared" si="48"/>
        <v>0.8929672563068991</v>
      </c>
      <c r="BI53" s="68">
        <f t="shared" si="49"/>
        <v>0.81368638727999998</v>
      </c>
      <c r="BJ53" s="56">
        <f t="shared" si="50"/>
        <v>0.81882580912000003</v>
      </c>
      <c r="BK53" s="56">
        <f t="shared" si="51"/>
        <v>0.81446255400000001</v>
      </c>
      <c r="BL53" s="56">
        <f t="shared" si="52"/>
        <v>0.82117543047999997</v>
      </c>
      <c r="BM53" s="56">
        <f t="shared" si="53"/>
        <v>0.81928744712000001</v>
      </c>
      <c r="BN53" s="56">
        <f t="shared" si="54"/>
        <v>0.82212505583999995</v>
      </c>
      <c r="BO53" s="56">
        <f t="shared" si="55"/>
        <v>0.82313832704000001</v>
      </c>
      <c r="BP53" s="56">
        <f t="shared" si="56"/>
        <v>0.82464003096000016</v>
      </c>
      <c r="BQ53" s="56">
        <f t="shared" si="56"/>
        <v>0.82248548596091819</v>
      </c>
      <c r="BR53" s="68">
        <f t="shared" si="57"/>
        <v>0.82606071688285732</v>
      </c>
      <c r="BS53" s="56">
        <f t="shared" si="58"/>
        <v>0.82748140280571458</v>
      </c>
      <c r="BT53" s="106">
        <f t="shared" si="59"/>
        <v>0.82890208872857185</v>
      </c>
      <c r="BV53" s="109"/>
      <c r="BW53" s="377"/>
      <c r="BX53" s="109" t="str">
        <f t="shared" si="60"/>
        <v/>
      </c>
    </row>
    <row r="54" spans="2:76" x14ac:dyDescent="0.25">
      <c r="B54" s="130" t="s">
        <v>41</v>
      </c>
      <c r="C54" s="143">
        <f t="shared" si="29"/>
        <v>0.80714285714285716</v>
      </c>
      <c r="D54" s="144">
        <f t="shared" si="30"/>
        <v>0.80259323395307924</v>
      </c>
      <c r="E54" s="144">
        <f t="shared" si="31"/>
        <v>0.65</v>
      </c>
      <c r="F54" s="145">
        <f t="shared" si="32"/>
        <v>0.65</v>
      </c>
      <c r="H54" s="112" t="s">
        <v>41</v>
      </c>
      <c r="I54" s="149">
        <v>284.34688979999999</v>
      </c>
      <c r="J54" s="150">
        <v>272.46379719999999</v>
      </c>
      <c r="K54" s="150">
        <v>268.31532040000002</v>
      </c>
      <c r="L54" s="150">
        <v>248.1647748</v>
      </c>
      <c r="M54" s="150">
        <v>262.94062050000002</v>
      </c>
      <c r="N54" s="150">
        <v>251.22282519999999</v>
      </c>
      <c r="O54" s="150">
        <v>263.43464089999998</v>
      </c>
      <c r="P54" s="150">
        <v>248.61363974285723</v>
      </c>
      <c r="Q54" s="159">
        <v>255.21490002166675</v>
      </c>
      <c r="R54" s="150">
        <v>244.66387579285765</v>
      </c>
      <c r="S54" s="150">
        <v>240.71411184285716</v>
      </c>
      <c r="T54" s="151">
        <v>236.76434789285759</v>
      </c>
      <c r="V54" s="68">
        <f t="shared" si="61"/>
        <v>0.8</v>
      </c>
      <c r="W54" s="69">
        <f t="shared" si="62"/>
        <v>0.8</v>
      </c>
      <c r="X54" s="69">
        <f t="shared" si="63"/>
        <v>0.8</v>
      </c>
      <c r="Y54" s="69">
        <f t="shared" si="64"/>
        <v>0.85</v>
      </c>
      <c r="Z54" s="69">
        <f t="shared" si="65"/>
        <v>0.8</v>
      </c>
      <c r="AA54" s="69">
        <f t="shared" si="66"/>
        <v>0.8</v>
      </c>
      <c r="AB54" s="69">
        <f t="shared" si="67"/>
        <v>0.8</v>
      </c>
      <c r="AC54" s="69">
        <f t="shared" si="33"/>
        <v>0.85</v>
      </c>
      <c r="AD54" s="299">
        <f t="shared" si="34"/>
        <v>0.8</v>
      </c>
      <c r="AE54" s="69">
        <f t="shared" si="68"/>
        <v>0.85</v>
      </c>
      <c r="AF54" s="69">
        <f t="shared" si="69"/>
        <v>0.85</v>
      </c>
      <c r="AG54" s="299">
        <f t="shared" si="70"/>
        <v>0.85</v>
      </c>
      <c r="AI54" s="68">
        <f t="shared" si="71"/>
        <v>0.78771064741927255</v>
      </c>
      <c r="AJ54" s="69">
        <f t="shared" si="72"/>
        <v>0.79658239571405842</v>
      </c>
      <c r="AK54" s="69">
        <f t="shared" si="73"/>
        <v>0.79967958961931829</v>
      </c>
      <c r="AL54" s="69">
        <f t="shared" si="74"/>
        <v>0.81472370099532543</v>
      </c>
      <c r="AM54" s="69">
        <f t="shared" si="75"/>
        <v>0.80369226428894192</v>
      </c>
      <c r="AN54" s="69">
        <f t="shared" si="76"/>
        <v>0.81244060396538487</v>
      </c>
      <c r="AO54" s="69">
        <f t="shared" si="77"/>
        <v>0.80332343566925335</v>
      </c>
      <c r="AP54" s="69">
        <f t="shared" si="35"/>
        <v>0.81438858479911047</v>
      </c>
      <c r="AQ54" s="299">
        <f t="shared" si="36"/>
        <v>0.80946017755755051</v>
      </c>
      <c r="AR54" s="69">
        <f t="shared" si="78"/>
        <v>0.81733742251061792</v>
      </c>
      <c r="AS54" s="69">
        <f t="shared" si="79"/>
        <v>0.82028626022212614</v>
      </c>
      <c r="AT54" s="299">
        <f t="shared" si="80"/>
        <v>0.82323509793363359</v>
      </c>
      <c r="AV54" s="68">
        <f t="shared" si="38"/>
        <v>0.65</v>
      </c>
      <c r="AW54" s="56">
        <f t="shared" si="39"/>
        <v>0.65</v>
      </c>
      <c r="AX54" s="56">
        <f t="shared" si="40"/>
        <v>0.65</v>
      </c>
      <c r="AY54" s="56">
        <f t="shared" si="41"/>
        <v>0.65</v>
      </c>
      <c r="AZ54" s="56">
        <f t="shared" si="42"/>
        <v>0.65</v>
      </c>
      <c r="BA54" s="56">
        <f t="shared" si="43"/>
        <v>0.65</v>
      </c>
      <c r="BB54" s="56">
        <f t="shared" si="44"/>
        <v>0.65</v>
      </c>
      <c r="BC54" s="56">
        <f t="shared" si="45"/>
        <v>0.65</v>
      </c>
      <c r="BD54" s="106">
        <f t="shared" si="45"/>
        <v>0.65</v>
      </c>
      <c r="BE54" s="56">
        <f t="shared" si="46"/>
        <v>0.65</v>
      </c>
      <c r="BF54" s="56">
        <f t="shared" si="47"/>
        <v>0.65</v>
      </c>
      <c r="BG54" s="106">
        <f t="shared" si="48"/>
        <v>0.65</v>
      </c>
      <c r="BI54" s="68">
        <f t="shared" si="49"/>
        <v>0.65</v>
      </c>
      <c r="BJ54" s="56">
        <f t="shared" si="50"/>
        <v>0.65</v>
      </c>
      <c r="BK54" s="56">
        <f t="shared" si="51"/>
        <v>0.65</v>
      </c>
      <c r="BL54" s="56">
        <f t="shared" si="52"/>
        <v>0.65</v>
      </c>
      <c r="BM54" s="56">
        <f t="shared" si="53"/>
        <v>0.65</v>
      </c>
      <c r="BN54" s="56">
        <f t="shared" si="54"/>
        <v>0.65</v>
      </c>
      <c r="BO54" s="56">
        <f t="shared" si="55"/>
        <v>0.65</v>
      </c>
      <c r="BP54" s="56">
        <f t="shared" si="56"/>
        <v>0.65</v>
      </c>
      <c r="BQ54" s="56">
        <f t="shared" si="56"/>
        <v>0.65</v>
      </c>
      <c r="BR54" s="68">
        <f t="shared" si="57"/>
        <v>0.65</v>
      </c>
      <c r="BS54" s="56">
        <f t="shared" si="58"/>
        <v>0.65</v>
      </c>
      <c r="BT54" s="106">
        <f t="shared" si="59"/>
        <v>0.65</v>
      </c>
      <c r="BV54" s="109">
        <v>1</v>
      </c>
      <c r="BW54" s="377"/>
      <c r="BX54" s="109" t="str">
        <f t="shared" si="60"/>
        <v/>
      </c>
    </row>
    <row r="55" spans="2:76" x14ac:dyDescent="0.25">
      <c r="B55" s="130" t="s">
        <v>42</v>
      </c>
      <c r="C55" s="143">
        <f t="shared" si="29"/>
        <v>0.84285714285714275</v>
      </c>
      <c r="D55" s="144">
        <f t="shared" si="30"/>
        <v>0.82863716028690093</v>
      </c>
      <c r="E55" s="144">
        <f t="shared" si="31"/>
        <v>0.88513205339471757</v>
      </c>
      <c r="F55" s="145">
        <f t="shared" si="32"/>
        <v>0.81637707249142843</v>
      </c>
      <c r="H55" s="112" t="s">
        <v>42</v>
      </c>
      <c r="I55" s="149">
        <v>251.35441359999999</v>
      </c>
      <c r="J55" s="150">
        <v>230.54461950000001</v>
      </c>
      <c r="K55" s="150">
        <v>235.72649150000001</v>
      </c>
      <c r="L55" s="150">
        <v>216.35156380000001</v>
      </c>
      <c r="M55" s="150">
        <v>214.33180519999999</v>
      </c>
      <c r="N55" s="150">
        <v>238.8409882</v>
      </c>
      <c r="O55" s="150">
        <v>219.55073390000001</v>
      </c>
      <c r="P55" s="150">
        <v>215.21251824285719</v>
      </c>
      <c r="Q55" s="159">
        <v>214.97228560890997</v>
      </c>
      <c r="R55" s="150">
        <v>211.63348295714331</v>
      </c>
      <c r="S55" s="150">
        <v>208.05444767142853</v>
      </c>
      <c r="T55" s="151">
        <v>204.47541238571466</v>
      </c>
      <c r="V55" s="68">
        <f t="shared" si="61"/>
        <v>0.8</v>
      </c>
      <c r="W55" s="69">
        <f t="shared" si="62"/>
        <v>0.85</v>
      </c>
      <c r="X55" s="69">
        <f t="shared" si="63"/>
        <v>0.85</v>
      </c>
      <c r="Y55" s="69">
        <f t="shared" si="64"/>
        <v>0.85</v>
      </c>
      <c r="Z55" s="69">
        <f t="shared" si="65"/>
        <v>0.85</v>
      </c>
      <c r="AA55" s="69">
        <f t="shared" si="66"/>
        <v>0.85</v>
      </c>
      <c r="AB55" s="69">
        <f t="shared" si="67"/>
        <v>0.85</v>
      </c>
      <c r="AC55" s="69">
        <f t="shared" si="33"/>
        <v>0.85</v>
      </c>
      <c r="AD55" s="299">
        <f t="shared" si="34"/>
        <v>0.85</v>
      </c>
      <c r="AE55" s="69">
        <f t="shared" si="68"/>
        <v>0.85</v>
      </c>
      <c r="AF55" s="69">
        <f t="shared" si="69"/>
        <v>0.85</v>
      </c>
      <c r="AG55" s="299">
        <f t="shared" si="70"/>
        <v>0.85</v>
      </c>
      <c r="AI55" s="68">
        <f t="shared" si="71"/>
        <v>0.81234236193339782</v>
      </c>
      <c r="AJ55" s="69">
        <f t="shared" si="72"/>
        <v>0.8278786588836986</v>
      </c>
      <c r="AK55" s="69">
        <f t="shared" si="73"/>
        <v>0.82400994678767403</v>
      </c>
      <c r="AL55" s="69">
        <f t="shared" si="74"/>
        <v>0.83847499284681826</v>
      </c>
      <c r="AM55" s="69">
        <f t="shared" si="75"/>
        <v>0.83998291595392505</v>
      </c>
      <c r="AN55" s="69">
        <f t="shared" si="76"/>
        <v>0.82168470775121816</v>
      </c>
      <c r="AO55" s="69">
        <f t="shared" si="77"/>
        <v>0.83608653785157527</v>
      </c>
      <c r="AP55" s="69">
        <f t="shared" si="35"/>
        <v>0.83932538809487567</v>
      </c>
      <c r="AQ55" s="299">
        <f t="shared" si="36"/>
        <v>0.83950474237008965</v>
      </c>
      <c r="AR55" s="69">
        <f t="shared" si="78"/>
        <v>0.84199744504686902</v>
      </c>
      <c r="AS55" s="69">
        <f t="shared" si="79"/>
        <v>0.84466950199886304</v>
      </c>
      <c r="AT55" s="299">
        <f t="shared" si="80"/>
        <v>0.84734155895085639</v>
      </c>
      <c r="AV55" s="68">
        <f t="shared" si="38"/>
        <v>0.87420932341225588</v>
      </c>
      <c r="AW55" s="56">
        <f t="shared" si="39"/>
        <v>0.88462361469920481</v>
      </c>
      <c r="AX55" s="56">
        <f t="shared" si="40"/>
        <v>0.88203033942889908</v>
      </c>
      <c r="AY55" s="56">
        <f t="shared" si="41"/>
        <v>0.89172654976917221</v>
      </c>
      <c r="AZ55" s="56">
        <f t="shared" si="42"/>
        <v>0.89273734085574619</v>
      </c>
      <c r="BA55" s="56">
        <f t="shared" si="43"/>
        <v>0.88047168509093798</v>
      </c>
      <c r="BB55" s="56">
        <f t="shared" si="44"/>
        <v>0.89012552050680682</v>
      </c>
      <c r="BC55" s="56">
        <f t="shared" si="45"/>
        <v>0.89229658675099854</v>
      </c>
      <c r="BD55" s="106">
        <f t="shared" si="45"/>
        <v>0.89241681151701657</v>
      </c>
      <c r="BE55" s="56">
        <f t="shared" si="46"/>
        <v>0.89408772009006854</v>
      </c>
      <c r="BF55" s="56">
        <f t="shared" si="47"/>
        <v>0.89587885342913909</v>
      </c>
      <c r="BG55" s="106">
        <f t="shared" si="48"/>
        <v>0.89766998676820908</v>
      </c>
      <c r="BI55" s="68">
        <f t="shared" si="49"/>
        <v>0.79891646912000003</v>
      </c>
      <c r="BJ55" s="56">
        <f t="shared" si="50"/>
        <v>0.81556430440000005</v>
      </c>
      <c r="BK55" s="56">
        <f t="shared" si="51"/>
        <v>0.8114188068</v>
      </c>
      <c r="BL55" s="56">
        <f t="shared" si="52"/>
        <v>0.82691874895999995</v>
      </c>
      <c r="BM55" s="56">
        <f t="shared" si="53"/>
        <v>0.82853455584000002</v>
      </c>
      <c r="BN55" s="56">
        <f t="shared" si="54"/>
        <v>0.80892720943999996</v>
      </c>
      <c r="BO55" s="56">
        <f t="shared" si="55"/>
        <v>0.82435941288000003</v>
      </c>
      <c r="BP55" s="56">
        <f t="shared" si="56"/>
        <v>0.82782998540571429</v>
      </c>
      <c r="BQ55" s="56">
        <f t="shared" si="56"/>
        <v>0.82802217151287205</v>
      </c>
      <c r="BR55" s="68">
        <f t="shared" si="57"/>
        <v>0.83069321363428528</v>
      </c>
      <c r="BS55" s="56">
        <f t="shared" si="58"/>
        <v>0.83355644186285716</v>
      </c>
      <c r="BT55" s="106">
        <f t="shared" si="59"/>
        <v>0.83641967009142826</v>
      </c>
      <c r="BV55" s="109"/>
      <c r="BW55" s="377"/>
      <c r="BX55" s="109" t="str">
        <f t="shared" si="60"/>
        <v/>
      </c>
    </row>
    <row r="56" spans="2:76" x14ac:dyDescent="0.25">
      <c r="B56" s="130" t="s">
        <v>43</v>
      </c>
      <c r="C56" s="143">
        <f t="shared" si="29"/>
        <v>0.84999999999999987</v>
      </c>
      <c r="D56" s="144">
        <f t="shared" si="30"/>
        <v>0.87267296524817295</v>
      </c>
      <c r="E56" s="144">
        <f t="shared" si="31"/>
        <v>0.91465013620357383</v>
      </c>
      <c r="F56" s="145">
        <f t="shared" si="32"/>
        <v>0.86356340201142856</v>
      </c>
      <c r="H56" s="112" t="s">
        <v>43</v>
      </c>
      <c r="I56" s="149">
        <v>169.53148870000001</v>
      </c>
      <c r="J56" s="150">
        <v>161.45558890000001</v>
      </c>
      <c r="K56" s="150">
        <v>174.77873299999999</v>
      </c>
      <c r="L56" s="150">
        <v>170.20587019999999</v>
      </c>
      <c r="M56" s="150">
        <v>175.18212969999999</v>
      </c>
      <c r="N56" s="150">
        <v>174.07627009999999</v>
      </c>
      <c r="O56" s="150">
        <v>168.5901518</v>
      </c>
      <c r="P56" s="150">
        <v>173.80585440000004</v>
      </c>
      <c r="Q56" s="159">
        <v>188.8223246285487</v>
      </c>
      <c r="R56" s="150">
        <v>174.62088112857145</v>
      </c>
      <c r="S56" s="150">
        <v>175.43590785714287</v>
      </c>
      <c r="T56" s="151">
        <v>176.25093458571428</v>
      </c>
      <c r="V56" s="68">
        <f t="shared" si="61"/>
        <v>0.85</v>
      </c>
      <c r="W56" s="69">
        <f t="shared" si="62"/>
        <v>0.85</v>
      </c>
      <c r="X56" s="69">
        <f t="shared" si="63"/>
        <v>0.85</v>
      </c>
      <c r="Y56" s="69">
        <f t="shared" si="64"/>
        <v>0.85</v>
      </c>
      <c r="Z56" s="69">
        <f t="shared" si="65"/>
        <v>0.85</v>
      </c>
      <c r="AA56" s="69">
        <f t="shared" si="66"/>
        <v>0.85</v>
      </c>
      <c r="AB56" s="69">
        <f t="shared" si="67"/>
        <v>0.85</v>
      </c>
      <c r="AC56" s="69">
        <f t="shared" si="33"/>
        <v>0.85</v>
      </c>
      <c r="AD56" s="299">
        <f t="shared" si="34"/>
        <v>0.85</v>
      </c>
      <c r="AE56" s="69">
        <f t="shared" si="68"/>
        <v>0.85</v>
      </c>
      <c r="AF56" s="69">
        <f t="shared" si="69"/>
        <v>0.85</v>
      </c>
      <c r="AG56" s="299">
        <f t="shared" si="70"/>
        <v>0.85</v>
      </c>
      <c r="AI56" s="68">
        <f t="shared" si="71"/>
        <v>0.87343019646360864</v>
      </c>
      <c r="AJ56" s="69">
        <f t="shared" si="72"/>
        <v>0.87945954864416076</v>
      </c>
      <c r="AK56" s="69">
        <f t="shared" si="73"/>
        <v>0.86951267833614321</v>
      </c>
      <c r="AL56" s="69">
        <f t="shared" si="74"/>
        <v>0.87292671280627687</v>
      </c>
      <c r="AM56" s="69">
        <f t="shared" si="75"/>
        <v>0.86921150808477721</v>
      </c>
      <c r="AN56" s="69">
        <f t="shared" si="76"/>
        <v>0.87003712716819437</v>
      </c>
      <c r="AO56" s="69">
        <f t="shared" si="77"/>
        <v>0.87413298523404992</v>
      </c>
      <c r="AP56" s="69">
        <f t="shared" si="35"/>
        <v>0.87023901569217654</v>
      </c>
      <c r="AQ56" s="299">
        <f t="shared" si="36"/>
        <v>0.85902793212763129</v>
      </c>
      <c r="AR56" s="69">
        <f t="shared" si="78"/>
        <v>0.86963052830317744</v>
      </c>
      <c r="AS56" s="69">
        <f t="shared" si="79"/>
        <v>0.86902204091417845</v>
      </c>
      <c r="AT56" s="299">
        <f t="shared" si="80"/>
        <v>0.86841355352517935</v>
      </c>
      <c r="AV56" s="68">
        <f t="shared" si="38"/>
        <v>0.91515772346676427</v>
      </c>
      <c r="AW56" s="56">
        <f t="shared" si="39"/>
        <v>0.91919931909799701</v>
      </c>
      <c r="AX56" s="56">
        <f t="shared" si="40"/>
        <v>0.91253173253521624</v>
      </c>
      <c r="AY56" s="56">
        <f t="shared" si="41"/>
        <v>0.91482022827840348</v>
      </c>
      <c r="AZ56" s="56">
        <f t="shared" si="42"/>
        <v>0.91232985207845596</v>
      </c>
      <c r="BA56" s="56">
        <f t="shared" si="43"/>
        <v>0.91288328110046002</v>
      </c>
      <c r="BB56" s="56">
        <f t="shared" si="44"/>
        <v>0.9156288168677198</v>
      </c>
      <c r="BC56" s="56">
        <f t="shared" si="45"/>
        <v>0.91301861102514992</v>
      </c>
      <c r="BD56" s="106">
        <f t="shared" si="45"/>
        <v>0.90550359697405447</v>
      </c>
      <c r="BE56" s="56">
        <f t="shared" si="46"/>
        <v>0.91261072973054391</v>
      </c>
      <c r="BF56" s="56">
        <f t="shared" si="47"/>
        <v>0.91220284843593791</v>
      </c>
      <c r="BG56" s="106">
        <f t="shared" si="48"/>
        <v>0.9117949671413319</v>
      </c>
      <c r="BI56" s="68">
        <f t="shared" si="49"/>
        <v>0.86437480903999997</v>
      </c>
      <c r="BJ56" s="56">
        <f t="shared" si="50"/>
        <v>0.87083552888000004</v>
      </c>
      <c r="BK56" s="56">
        <f t="shared" si="51"/>
        <v>0.86017701359999998</v>
      </c>
      <c r="BL56" s="56">
        <f t="shared" si="52"/>
        <v>0.86383530383999996</v>
      </c>
      <c r="BM56" s="56">
        <f t="shared" si="53"/>
        <v>0.85985429623999998</v>
      </c>
      <c r="BN56" s="56">
        <f t="shared" si="54"/>
        <v>0.86073898392000003</v>
      </c>
      <c r="BO56" s="56">
        <f t="shared" si="55"/>
        <v>0.86512787855999995</v>
      </c>
      <c r="BP56" s="56">
        <f t="shared" si="56"/>
        <v>0.8609553164799999</v>
      </c>
      <c r="BQ56" s="56">
        <f t="shared" si="56"/>
        <v>0.84894214029716109</v>
      </c>
      <c r="BR56" s="68">
        <f t="shared" si="57"/>
        <v>0.86030329509714276</v>
      </c>
      <c r="BS56" s="56">
        <f t="shared" si="58"/>
        <v>0.85965127371428574</v>
      </c>
      <c r="BT56" s="106">
        <f t="shared" si="59"/>
        <v>0.8589992523314286</v>
      </c>
      <c r="BV56" s="109"/>
      <c r="BW56" s="377"/>
      <c r="BX56" s="109">
        <f t="shared" si="60"/>
        <v>1</v>
      </c>
    </row>
    <row r="57" spans="2:76" x14ac:dyDescent="0.25">
      <c r="B57" s="130" t="s">
        <v>44</v>
      </c>
      <c r="C57" s="143">
        <f t="shared" si="29"/>
        <v>0.84285714285714275</v>
      </c>
      <c r="D57" s="144">
        <f t="shared" si="30"/>
        <v>0.82314726699274998</v>
      </c>
      <c r="E57" s="144">
        <f t="shared" si="31"/>
        <v>0.8814520678690515</v>
      </c>
      <c r="F57" s="145">
        <f t="shared" si="32"/>
        <v>0.81049440691428576</v>
      </c>
      <c r="H57" s="112" t="s">
        <v>44</v>
      </c>
      <c r="I57" s="149">
        <v>263.54742320000003</v>
      </c>
      <c r="J57" s="150">
        <v>238.80618390000001</v>
      </c>
      <c r="K57" s="150">
        <v>247.73662100000001</v>
      </c>
      <c r="L57" s="150">
        <v>226.86938649999999</v>
      </c>
      <c r="M57" s="150">
        <v>228.97710599999999</v>
      </c>
      <c r="N57" s="150">
        <v>227.46412369999999</v>
      </c>
      <c r="O57" s="150">
        <v>224.7730952</v>
      </c>
      <c r="P57" s="150">
        <v>214.34390287142742</v>
      </c>
      <c r="Q57" s="159">
        <v>226.89381495585542</v>
      </c>
      <c r="R57" s="150">
        <v>208.70938074999867</v>
      </c>
      <c r="S57" s="150">
        <v>203.07485862856993</v>
      </c>
      <c r="T57" s="151">
        <v>197.44033650714118</v>
      </c>
      <c r="V57" s="68">
        <f t="shared" si="61"/>
        <v>0.8</v>
      </c>
      <c r="W57" s="69">
        <f t="shared" si="62"/>
        <v>0.85</v>
      </c>
      <c r="X57" s="69">
        <f t="shared" si="63"/>
        <v>0.85</v>
      </c>
      <c r="Y57" s="69">
        <f t="shared" si="64"/>
        <v>0.85</v>
      </c>
      <c r="Z57" s="69">
        <f t="shared" si="65"/>
        <v>0.85</v>
      </c>
      <c r="AA57" s="69">
        <f t="shared" si="66"/>
        <v>0.85</v>
      </c>
      <c r="AB57" s="69">
        <f t="shared" si="67"/>
        <v>0.85</v>
      </c>
      <c r="AC57" s="69">
        <f t="shared" si="33"/>
        <v>0.85</v>
      </c>
      <c r="AD57" s="299">
        <f t="shared" si="34"/>
        <v>0.85</v>
      </c>
      <c r="AE57" s="69">
        <f t="shared" si="68"/>
        <v>0.85</v>
      </c>
      <c r="AF57" s="69">
        <f t="shared" si="69"/>
        <v>0.85</v>
      </c>
      <c r="AG57" s="299">
        <f t="shared" si="70"/>
        <v>0.85</v>
      </c>
      <c r="AI57" s="68">
        <f t="shared" si="71"/>
        <v>0.80323923400463726</v>
      </c>
      <c r="AJ57" s="69">
        <f t="shared" si="72"/>
        <v>0.82171069214766856</v>
      </c>
      <c r="AK57" s="69">
        <f t="shared" si="73"/>
        <v>0.81504335454620802</v>
      </c>
      <c r="AL57" s="69">
        <f t="shared" si="74"/>
        <v>0.83062253568397626</v>
      </c>
      <c r="AM57" s="69">
        <f t="shared" si="75"/>
        <v>0.82904894221723746</v>
      </c>
      <c r="AN57" s="69">
        <f t="shared" si="76"/>
        <v>0.83017851333074255</v>
      </c>
      <c r="AO57" s="69">
        <f t="shared" si="77"/>
        <v>0.83218759701877976</v>
      </c>
      <c r="AP57" s="69">
        <f t="shared" si="35"/>
        <v>0.83997388400412298</v>
      </c>
      <c r="AQ57" s="299">
        <f t="shared" si="36"/>
        <v>0.83060429774551403</v>
      </c>
      <c r="AR57" s="69">
        <f t="shared" si="78"/>
        <v>0.84418053825696615</v>
      </c>
      <c r="AS57" s="69">
        <f t="shared" si="79"/>
        <v>0.84838719250980921</v>
      </c>
      <c r="AT57" s="299">
        <f t="shared" si="80"/>
        <v>0.85259384676265237</v>
      </c>
      <c r="AV57" s="68">
        <f t="shared" si="38"/>
        <v>0.86810731427998067</v>
      </c>
      <c r="AW57" s="56">
        <f t="shared" si="39"/>
        <v>0.88048910295276284</v>
      </c>
      <c r="AX57" s="56">
        <f t="shared" si="40"/>
        <v>0.87601985290481665</v>
      </c>
      <c r="AY57" s="56">
        <f t="shared" si="41"/>
        <v>0.88646289032228309</v>
      </c>
      <c r="AZ57" s="56">
        <f t="shared" si="42"/>
        <v>0.8854080790772173</v>
      </c>
      <c r="BA57" s="56">
        <f t="shared" si="43"/>
        <v>0.88616525323802264</v>
      </c>
      <c r="BB57" s="56">
        <f t="shared" si="44"/>
        <v>0.8875119823082771</v>
      </c>
      <c r="BC57" s="56">
        <f t="shared" si="45"/>
        <v>0.89273128655873912</v>
      </c>
      <c r="BD57" s="106">
        <f t="shared" si="45"/>
        <v>0.88645066506653347</v>
      </c>
      <c r="BE57" s="56">
        <f t="shared" si="46"/>
        <v>0.89555109123116095</v>
      </c>
      <c r="BF57" s="56">
        <f t="shared" si="47"/>
        <v>0.89837089590358277</v>
      </c>
      <c r="BG57" s="106">
        <f t="shared" si="48"/>
        <v>0.90119070057600459</v>
      </c>
      <c r="BI57" s="68">
        <f t="shared" si="49"/>
        <v>0.78916206144000001</v>
      </c>
      <c r="BJ57" s="56">
        <f t="shared" si="50"/>
        <v>0.80895505288000003</v>
      </c>
      <c r="BK57" s="56">
        <f t="shared" si="51"/>
        <v>0.80181070319999992</v>
      </c>
      <c r="BL57" s="56">
        <f t="shared" si="52"/>
        <v>0.81850449079999998</v>
      </c>
      <c r="BM57" s="56">
        <f t="shared" si="53"/>
        <v>0.81681831520000003</v>
      </c>
      <c r="BN57" s="56">
        <f t="shared" si="54"/>
        <v>0.81802870104000003</v>
      </c>
      <c r="BO57" s="56">
        <f t="shared" si="55"/>
        <v>0.82018152383999998</v>
      </c>
      <c r="BP57" s="56">
        <f t="shared" si="56"/>
        <v>0.8285248777028581</v>
      </c>
      <c r="BQ57" s="56">
        <f t="shared" si="56"/>
        <v>0.81848494803531568</v>
      </c>
      <c r="BR57" s="68">
        <f t="shared" si="57"/>
        <v>0.83303249540000102</v>
      </c>
      <c r="BS57" s="56">
        <f t="shared" si="58"/>
        <v>0.83754011309714405</v>
      </c>
      <c r="BT57" s="106">
        <f t="shared" si="59"/>
        <v>0.84204773079428707</v>
      </c>
      <c r="BV57" s="109"/>
      <c r="BW57" s="377"/>
      <c r="BX57" s="109" t="str">
        <f t="shared" si="60"/>
        <v/>
      </c>
    </row>
    <row r="58" spans="2:76" x14ac:dyDescent="0.25">
      <c r="B58" s="130" t="s">
        <v>45</v>
      </c>
      <c r="C58" s="143">
        <f t="shared" si="29"/>
        <v>0.79999999999999993</v>
      </c>
      <c r="D58" s="144">
        <f t="shared" si="30"/>
        <v>0.79942372653566784</v>
      </c>
      <c r="E58" s="144">
        <f t="shared" si="31"/>
        <v>0.86554970313773183</v>
      </c>
      <c r="F58" s="145">
        <f t="shared" si="32"/>
        <v>0.78507357497142849</v>
      </c>
      <c r="H58" s="112" t="s">
        <v>45</v>
      </c>
      <c r="I58" s="149">
        <v>289.29259380000002</v>
      </c>
      <c r="J58" s="150">
        <v>275.4355855</v>
      </c>
      <c r="K58" s="150">
        <v>275.1315257</v>
      </c>
      <c r="L58" s="150">
        <v>260.93000549999999</v>
      </c>
      <c r="M58" s="150">
        <v>258.52380470000003</v>
      </c>
      <c r="N58" s="150">
        <v>258.86204179999999</v>
      </c>
      <c r="O58" s="150">
        <v>262.43066199999998</v>
      </c>
      <c r="P58" s="150">
        <v>250.03794502857272</v>
      </c>
      <c r="Q58" s="159">
        <v>265.7443753093155</v>
      </c>
      <c r="R58" s="150">
        <v>245.38292346428716</v>
      </c>
      <c r="S58" s="150">
        <v>240.72790189999978</v>
      </c>
      <c r="T58" s="151">
        <v>236.07288033571422</v>
      </c>
      <c r="V58" s="68">
        <f t="shared" si="61"/>
        <v>0.8</v>
      </c>
      <c r="W58" s="69">
        <f t="shared" si="62"/>
        <v>0.8</v>
      </c>
      <c r="X58" s="69">
        <f t="shared" si="63"/>
        <v>0.8</v>
      </c>
      <c r="Y58" s="69">
        <f t="shared" si="64"/>
        <v>0.8</v>
      </c>
      <c r="Z58" s="69">
        <f t="shared" si="65"/>
        <v>0.8</v>
      </c>
      <c r="AA58" s="69">
        <f t="shared" si="66"/>
        <v>0.8</v>
      </c>
      <c r="AB58" s="69">
        <f t="shared" si="67"/>
        <v>0.8</v>
      </c>
      <c r="AC58" s="69">
        <f t="shared" si="33"/>
        <v>0.8</v>
      </c>
      <c r="AD58" s="299">
        <f t="shared" si="34"/>
        <v>0.8</v>
      </c>
      <c r="AE58" s="69">
        <f t="shared" si="68"/>
        <v>0.85</v>
      </c>
      <c r="AF58" s="69">
        <f t="shared" si="69"/>
        <v>0.85</v>
      </c>
      <c r="AG58" s="299">
        <f t="shared" si="70"/>
        <v>0.85</v>
      </c>
      <c r="AI58" s="68">
        <f t="shared" si="71"/>
        <v>0.78401825500044064</v>
      </c>
      <c r="AJ58" s="69">
        <f t="shared" si="72"/>
        <v>0.79436370074377849</v>
      </c>
      <c r="AK58" s="69">
        <f t="shared" si="73"/>
        <v>0.79459070747535643</v>
      </c>
      <c r="AL58" s="69">
        <f t="shared" si="74"/>
        <v>0.80519336091405114</v>
      </c>
      <c r="AM58" s="69">
        <f t="shared" si="75"/>
        <v>0.8069897962834357</v>
      </c>
      <c r="AN58" s="69">
        <f t="shared" si="76"/>
        <v>0.80673727326470934</v>
      </c>
      <c r="AO58" s="69">
        <f t="shared" si="77"/>
        <v>0.80407299206790295</v>
      </c>
      <c r="AP58" s="69">
        <f t="shared" si="35"/>
        <v>0.81332521868599938</v>
      </c>
      <c r="AQ58" s="299">
        <f t="shared" si="36"/>
        <v>0.80159902073813905</v>
      </c>
      <c r="AR58" s="69">
        <f t="shared" si="78"/>
        <v>0.81680059172358233</v>
      </c>
      <c r="AS58" s="69">
        <f t="shared" si="79"/>
        <v>0.82027596476116671</v>
      </c>
      <c r="AT58" s="299">
        <f t="shared" si="80"/>
        <v>0.82375133779874976</v>
      </c>
      <c r="AV58" s="68">
        <f t="shared" si="38"/>
        <v>0.85522310674903768</v>
      </c>
      <c r="AW58" s="56">
        <f t="shared" si="39"/>
        <v>0.86215786641597103</v>
      </c>
      <c r="AX58" s="56">
        <f t="shared" si="40"/>
        <v>0.8623100335787327</v>
      </c>
      <c r="AY58" s="56">
        <f t="shared" si="41"/>
        <v>0.86941720471985851</v>
      </c>
      <c r="AZ58" s="56">
        <f t="shared" si="42"/>
        <v>0.87062139135936445</v>
      </c>
      <c r="BA58" s="56">
        <f t="shared" si="43"/>
        <v>0.87045212011782669</v>
      </c>
      <c r="BB58" s="56">
        <f t="shared" si="44"/>
        <v>0.86866619902333153</v>
      </c>
      <c r="BC58" s="56">
        <f t="shared" si="45"/>
        <v>0.87486815199590606</v>
      </c>
      <c r="BD58" s="106">
        <f t="shared" si="45"/>
        <v>0.86700784644767337</v>
      </c>
      <c r="BE58" s="56">
        <f t="shared" si="46"/>
        <v>0.87719776421044982</v>
      </c>
      <c r="BF58" s="56">
        <f t="shared" si="47"/>
        <v>0.87952737642499434</v>
      </c>
      <c r="BG58" s="106">
        <f t="shared" si="48"/>
        <v>0.88185698863953799</v>
      </c>
      <c r="BI58" s="68">
        <f t="shared" si="49"/>
        <v>0.76856592495999998</v>
      </c>
      <c r="BJ58" s="56">
        <f t="shared" si="50"/>
        <v>0.7796515316</v>
      </c>
      <c r="BK58" s="56">
        <f t="shared" si="51"/>
        <v>0.77989477943999996</v>
      </c>
      <c r="BL58" s="56">
        <f t="shared" si="52"/>
        <v>0.79125599560000004</v>
      </c>
      <c r="BM58" s="56">
        <f t="shared" si="53"/>
        <v>0.79318095623999996</v>
      </c>
      <c r="BN58" s="56">
        <f t="shared" si="54"/>
        <v>0.79291036656000002</v>
      </c>
      <c r="BO58" s="56">
        <f t="shared" si="55"/>
        <v>0.79005547040000002</v>
      </c>
      <c r="BP58" s="56">
        <f t="shared" si="56"/>
        <v>0.79996964397714176</v>
      </c>
      <c r="BQ58" s="56">
        <f t="shared" si="56"/>
        <v>0.78740449975254756</v>
      </c>
      <c r="BR58" s="68">
        <f t="shared" si="57"/>
        <v>0.80369366122857022</v>
      </c>
      <c r="BS58" s="56">
        <f t="shared" si="58"/>
        <v>0.80741767848000023</v>
      </c>
      <c r="BT58" s="106">
        <f t="shared" si="59"/>
        <v>0.81114169573142858</v>
      </c>
      <c r="BV58" s="109"/>
      <c r="BW58" s="377"/>
      <c r="BX58" s="109" t="str">
        <f t="shared" si="60"/>
        <v/>
      </c>
    </row>
    <row r="59" spans="2:76" x14ac:dyDescent="0.25">
      <c r="B59" s="130" t="s">
        <v>46</v>
      </c>
      <c r="C59" s="143">
        <f t="shared" si="29"/>
        <v>0.84999999999999987</v>
      </c>
      <c r="D59" s="144">
        <f t="shared" si="30"/>
        <v>0.87184803318368231</v>
      </c>
      <c r="E59" s="144">
        <f t="shared" si="31"/>
        <v>0.91409716770412808</v>
      </c>
      <c r="F59" s="145">
        <f t="shared" si="32"/>
        <v>0.86267945050285721</v>
      </c>
      <c r="H59" s="112" t="s">
        <v>46</v>
      </c>
      <c r="I59" s="149">
        <v>180.0414269</v>
      </c>
      <c r="J59" s="150">
        <v>173.82389019999999</v>
      </c>
      <c r="K59" s="150">
        <v>183.5838431</v>
      </c>
      <c r="L59" s="150">
        <v>170.0365893</v>
      </c>
      <c r="M59" s="150">
        <v>162.29867440000001</v>
      </c>
      <c r="N59" s="150">
        <v>163.260954</v>
      </c>
      <c r="O59" s="150">
        <v>168.5094302</v>
      </c>
      <c r="P59" s="150">
        <v>160.64968241428505</v>
      </c>
      <c r="Q59" s="159">
        <v>182.57898140307924</v>
      </c>
      <c r="R59" s="150">
        <v>157.89943129999938</v>
      </c>
      <c r="S59" s="150">
        <v>155.1491801857137</v>
      </c>
      <c r="T59" s="151">
        <v>152.39892907142803</v>
      </c>
      <c r="V59" s="68">
        <f t="shared" si="61"/>
        <v>0.85</v>
      </c>
      <c r="W59" s="69">
        <f t="shared" si="62"/>
        <v>0.85</v>
      </c>
      <c r="X59" s="69">
        <f t="shared" si="63"/>
        <v>0.85</v>
      </c>
      <c r="Y59" s="69">
        <f t="shared" si="64"/>
        <v>0.85</v>
      </c>
      <c r="Z59" s="69">
        <f t="shared" si="65"/>
        <v>0.85</v>
      </c>
      <c r="AA59" s="69">
        <f t="shared" si="66"/>
        <v>0.85</v>
      </c>
      <c r="AB59" s="69">
        <f t="shared" si="67"/>
        <v>0.85</v>
      </c>
      <c r="AC59" s="69">
        <f t="shared" si="33"/>
        <v>0.85</v>
      </c>
      <c r="AD59" s="299">
        <f t="shared" si="34"/>
        <v>0.85</v>
      </c>
      <c r="AE59" s="69">
        <f t="shared" si="68"/>
        <v>0.9</v>
      </c>
      <c r="AF59" s="69">
        <f t="shared" si="69"/>
        <v>0.9</v>
      </c>
      <c r="AG59" s="299">
        <f t="shared" si="70"/>
        <v>0.9</v>
      </c>
      <c r="AI59" s="68">
        <f t="shared" si="71"/>
        <v>0.86558362575657266</v>
      </c>
      <c r="AJ59" s="69">
        <f t="shared" si="72"/>
        <v>0.87022555041985394</v>
      </c>
      <c r="AK59" s="69">
        <f t="shared" si="73"/>
        <v>0.86293890809428908</v>
      </c>
      <c r="AL59" s="69">
        <f t="shared" si="74"/>
        <v>0.87305309552384613</v>
      </c>
      <c r="AM59" s="69">
        <f t="shared" si="75"/>
        <v>0.87883011297461255</v>
      </c>
      <c r="AN59" s="69">
        <f t="shared" si="76"/>
        <v>0.8781116886815622</v>
      </c>
      <c r="AO59" s="69">
        <f t="shared" si="77"/>
        <v>0.8741932508350394</v>
      </c>
      <c r="AP59" s="69">
        <f t="shared" si="35"/>
        <v>0.88006122698927425</v>
      </c>
      <c r="AQ59" s="299">
        <f t="shared" si="36"/>
        <v>0.86368912357659144</v>
      </c>
      <c r="AR59" s="69">
        <f t="shared" si="78"/>
        <v>0.88211452544067204</v>
      </c>
      <c r="AS59" s="69">
        <f t="shared" si="79"/>
        <v>0.88416782389206983</v>
      </c>
      <c r="AT59" s="299">
        <f t="shared" si="80"/>
        <v>0.88622112234346773</v>
      </c>
      <c r="AV59" s="68">
        <f t="shared" si="38"/>
        <v>0.90989800982920199</v>
      </c>
      <c r="AW59" s="56">
        <f t="shared" si="39"/>
        <v>0.91300958498318663</v>
      </c>
      <c r="AX59" s="56">
        <f t="shared" si="40"/>
        <v>0.90812520256406881</v>
      </c>
      <c r="AY59" s="56">
        <f t="shared" si="41"/>
        <v>0.91490494514746257</v>
      </c>
      <c r="AZ59" s="56">
        <f t="shared" si="42"/>
        <v>0.91877739575100903</v>
      </c>
      <c r="BA59" s="56">
        <f t="shared" si="43"/>
        <v>0.91829582154581835</v>
      </c>
      <c r="BB59" s="56">
        <f t="shared" si="44"/>
        <v>0.9156692141081495</v>
      </c>
      <c r="BC59" s="56">
        <f t="shared" si="45"/>
        <v>0.91960263615399218</v>
      </c>
      <c r="BD59" s="106">
        <f t="shared" si="45"/>
        <v>0.90862808704070241</v>
      </c>
      <c r="BE59" s="56">
        <f t="shared" si="46"/>
        <v>0.9209790032664581</v>
      </c>
      <c r="BF59" s="56">
        <f t="shared" si="47"/>
        <v>0.92235537037892401</v>
      </c>
      <c r="BG59" s="106">
        <f t="shared" si="48"/>
        <v>0.92373173749138981</v>
      </c>
      <c r="BI59" s="68">
        <f t="shared" si="49"/>
        <v>0.85596685847999998</v>
      </c>
      <c r="BJ59" s="56">
        <f t="shared" si="50"/>
        <v>0.86094088784</v>
      </c>
      <c r="BK59" s="56">
        <f t="shared" si="51"/>
        <v>0.85313292551999997</v>
      </c>
      <c r="BL59" s="56">
        <f t="shared" si="52"/>
        <v>0.86397072856000001</v>
      </c>
      <c r="BM59" s="56">
        <f t="shared" si="53"/>
        <v>0.87016106047999997</v>
      </c>
      <c r="BN59" s="56">
        <f t="shared" si="54"/>
        <v>0.86939123679999997</v>
      </c>
      <c r="BO59" s="56">
        <f t="shared" si="55"/>
        <v>0.86519245583999993</v>
      </c>
      <c r="BP59" s="56">
        <f t="shared" si="56"/>
        <v>0.87148025406857199</v>
      </c>
      <c r="BQ59" s="56">
        <f t="shared" si="56"/>
        <v>0.85393681487753659</v>
      </c>
      <c r="BR59" s="68">
        <f t="shared" si="57"/>
        <v>0.87368045496000046</v>
      </c>
      <c r="BS59" s="56">
        <f t="shared" si="58"/>
        <v>0.87588065585142905</v>
      </c>
      <c r="BT59" s="106">
        <f t="shared" si="59"/>
        <v>0.87808085674285752</v>
      </c>
      <c r="BV59" s="109"/>
      <c r="BW59" s="377"/>
      <c r="BX59" s="109">
        <f t="shared" si="60"/>
        <v>1</v>
      </c>
    </row>
    <row r="60" spans="2:76" x14ac:dyDescent="0.25">
      <c r="B60" s="130" t="s">
        <v>47</v>
      </c>
      <c r="C60" s="143">
        <f t="shared" si="29"/>
        <v>0.84999999999999987</v>
      </c>
      <c r="D60" s="144">
        <f t="shared" si="30"/>
        <v>0.86143932879818019</v>
      </c>
      <c r="E60" s="144">
        <f t="shared" si="31"/>
        <v>0.90712000450126706</v>
      </c>
      <c r="F60" s="145">
        <f t="shared" si="32"/>
        <v>0.85152605940571413</v>
      </c>
      <c r="H60" s="112" t="s">
        <v>47</v>
      </c>
      <c r="I60" s="149">
        <v>193.55967319999999</v>
      </c>
      <c r="J60" s="150">
        <v>190.2975812</v>
      </c>
      <c r="K60" s="150">
        <v>197.11608989999999</v>
      </c>
      <c r="L60" s="150">
        <v>182.6350237</v>
      </c>
      <c r="M60" s="150">
        <v>188.54320279999999</v>
      </c>
      <c r="N60" s="150">
        <v>178.03993180000001</v>
      </c>
      <c r="O60" s="150">
        <v>168.95547759999999</v>
      </c>
      <c r="P60" s="150">
        <v>170.32088678571472</v>
      </c>
      <c r="Q60" s="159">
        <v>185.91526198976334</v>
      </c>
      <c r="R60" s="150">
        <v>166.50300204642917</v>
      </c>
      <c r="S60" s="150">
        <v>162.68511730714272</v>
      </c>
      <c r="T60" s="151">
        <v>158.86723256785717</v>
      </c>
      <c r="V60" s="68">
        <f t="shared" si="61"/>
        <v>0.85</v>
      </c>
      <c r="W60" s="69">
        <f t="shared" si="62"/>
        <v>0.85</v>
      </c>
      <c r="X60" s="69">
        <f t="shared" si="63"/>
        <v>0.85</v>
      </c>
      <c r="Y60" s="69">
        <f t="shared" si="64"/>
        <v>0.85</v>
      </c>
      <c r="Z60" s="69">
        <f t="shared" si="65"/>
        <v>0.85</v>
      </c>
      <c r="AA60" s="69">
        <f t="shared" si="66"/>
        <v>0.85</v>
      </c>
      <c r="AB60" s="69">
        <f t="shared" si="67"/>
        <v>0.85</v>
      </c>
      <c r="AC60" s="69">
        <f t="shared" si="33"/>
        <v>0.85</v>
      </c>
      <c r="AD60" s="299">
        <f t="shared" si="34"/>
        <v>0.85</v>
      </c>
      <c r="AE60" s="69">
        <f t="shared" si="68"/>
        <v>0.85</v>
      </c>
      <c r="AF60" s="69">
        <f t="shared" si="69"/>
        <v>0.85</v>
      </c>
      <c r="AG60" s="299">
        <f t="shared" si="70"/>
        <v>0.9</v>
      </c>
      <c r="AI60" s="68">
        <f t="shared" si="71"/>
        <v>0.8554910949148522</v>
      </c>
      <c r="AJ60" s="69">
        <f t="shared" si="72"/>
        <v>0.85792652650767121</v>
      </c>
      <c r="AK60" s="69">
        <f t="shared" si="73"/>
        <v>0.85283592467795832</v>
      </c>
      <c r="AL60" s="69">
        <f t="shared" si="74"/>
        <v>0.86364728319304152</v>
      </c>
      <c r="AM60" s="69">
        <f t="shared" si="75"/>
        <v>0.85923632052363386</v>
      </c>
      <c r="AN60" s="69">
        <f t="shared" si="76"/>
        <v>0.86707791359376818</v>
      </c>
      <c r="AO60" s="69">
        <f t="shared" si="77"/>
        <v>0.87386023817633607</v>
      </c>
      <c r="AP60" s="69">
        <f t="shared" si="35"/>
        <v>0.87284084305565435</v>
      </c>
      <c r="AQ60" s="299">
        <f t="shared" si="36"/>
        <v>0.86119830383781037</v>
      </c>
      <c r="AR60" s="69">
        <f t="shared" si="78"/>
        <v>0.87569122162002277</v>
      </c>
      <c r="AS60" s="69">
        <f t="shared" si="79"/>
        <v>0.87854160018439198</v>
      </c>
      <c r="AT60" s="299">
        <f t="shared" si="80"/>
        <v>0.88139197874876041</v>
      </c>
      <c r="AV60" s="68">
        <f t="shared" si="38"/>
        <v>0.90313278409076381</v>
      </c>
      <c r="AW60" s="56">
        <f t="shared" si="39"/>
        <v>0.90476530270817901</v>
      </c>
      <c r="AX60" s="56">
        <f t="shared" si="40"/>
        <v>0.90135297025533667</v>
      </c>
      <c r="AY60" s="56">
        <f t="shared" si="41"/>
        <v>0.90860004059287502</v>
      </c>
      <c r="AZ60" s="56">
        <f t="shared" si="42"/>
        <v>0.90564328389325621</v>
      </c>
      <c r="BA60" s="56">
        <f t="shared" si="43"/>
        <v>0.91089966092102137</v>
      </c>
      <c r="BB60" s="56">
        <f t="shared" si="44"/>
        <v>0.91544598904743701</v>
      </c>
      <c r="BC60" s="56">
        <f t="shared" si="45"/>
        <v>0.91476266806321305</v>
      </c>
      <c r="BD60" s="106">
        <f t="shared" si="45"/>
        <v>0.90695844063873621</v>
      </c>
      <c r="BE60" s="56">
        <f t="shared" si="46"/>
        <v>0.91667333395369954</v>
      </c>
      <c r="BF60" s="56">
        <f t="shared" si="47"/>
        <v>0.91858399984418648</v>
      </c>
      <c r="BG60" s="106">
        <f t="shared" si="48"/>
        <v>0.92049466573467298</v>
      </c>
      <c r="BI60" s="68">
        <f t="shared" si="49"/>
        <v>0.84515226144</v>
      </c>
      <c r="BJ60" s="56">
        <f t="shared" si="50"/>
        <v>0.84776193503999997</v>
      </c>
      <c r="BK60" s="56">
        <f t="shared" si="51"/>
        <v>0.84230712807999997</v>
      </c>
      <c r="BL60" s="56">
        <f t="shared" si="52"/>
        <v>0.85389198103999997</v>
      </c>
      <c r="BM60" s="56">
        <f t="shared" si="53"/>
        <v>0.84916543775999997</v>
      </c>
      <c r="BN60" s="56">
        <f t="shared" si="54"/>
        <v>0.85756805455999996</v>
      </c>
      <c r="BO60" s="56">
        <f t="shared" si="55"/>
        <v>0.86483561791999997</v>
      </c>
      <c r="BP60" s="56">
        <f t="shared" si="56"/>
        <v>0.86374329057142818</v>
      </c>
      <c r="BQ60" s="56">
        <f t="shared" si="56"/>
        <v>0.85126779040818934</v>
      </c>
      <c r="BR60" s="68">
        <f t="shared" si="57"/>
        <v>0.86679759836285664</v>
      </c>
      <c r="BS60" s="56">
        <f t="shared" si="58"/>
        <v>0.86985190615428576</v>
      </c>
      <c r="BT60" s="106">
        <f t="shared" si="59"/>
        <v>0.87290621394571422</v>
      </c>
      <c r="BV60" s="109"/>
      <c r="BW60" s="377"/>
      <c r="BX60" s="109">
        <f t="shared" si="60"/>
        <v>1</v>
      </c>
    </row>
    <row r="61" spans="2:76" x14ac:dyDescent="0.25">
      <c r="B61" s="130" t="s">
        <v>48</v>
      </c>
      <c r="C61" s="143">
        <f t="shared" si="29"/>
        <v>0.84999999999999987</v>
      </c>
      <c r="D61" s="144">
        <f t="shared" si="30"/>
        <v>0.85438770825079768</v>
      </c>
      <c r="E61" s="144">
        <f t="shared" si="31"/>
        <v>0.90239316189131979</v>
      </c>
      <c r="F61" s="145">
        <f t="shared" si="32"/>
        <v>0.84396993340571436</v>
      </c>
      <c r="H61" s="112" t="s">
        <v>48</v>
      </c>
      <c r="I61" s="149">
        <v>210.75368069999999</v>
      </c>
      <c r="J61" s="150">
        <v>197.20046830000001</v>
      </c>
      <c r="K61" s="150">
        <v>208.07170020000001</v>
      </c>
      <c r="L61" s="150">
        <v>184.91934879999999</v>
      </c>
      <c r="M61" s="150">
        <v>191.71642729999999</v>
      </c>
      <c r="N61" s="150">
        <v>193.0685795</v>
      </c>
      <c r="O61" s="150">
        <v>179.53287789999999</v>
      </c>
      <c r="P61" s="150">
        <v>178.14023197142706</v>
      </c>
      <c r="Q61" s="159">
        <v>187.34642046362757</v>
      </c>
      <c r="R61" s="150">
        <v>173.91589415356975</v>
      </c>
      <c r="S61" s="150">
        <v>169.69155633571245</v>
      </c>
      <c r="T61" s="151">
        <v>165.46721851785696</v>
      </c>
      <c r="V61" s="68">
        <f t="shared" si="61"/>
        <v>0.85</v>
      </c>
      <c r="W61" s="69">
        <f t="shared" si="62"/>
        <v>0.85</v>
      </c>
      <c r="X61" s="69">
        <f t="shared" si="63"/>
        <v>0.85</v>
      </c>
      <c r="Y61" s="69">
        <f t="shared" si="64"/>
        <v>0.85</v>
      </c>
      <c r="Z61" s="69">
        <f t="shared" si="65"/>
        <v>0.85</v>
      </c>
      <c r="AA61" s="69">
        <f t="shared" si="66"/>
        <v>0.85</v>
      </c>
      <c r="AB61" s="69">
        <f t="shared" si="67"/>
        <v>0.85</v>
      </c>
      <c r="AC61" s="69">
        <f t="shared" si="33"/>
        <v>0.85</v>
      </c>
      <c r="AD61" s="299">
        <f t="shared" si="34"/>
        <v>0.85</v>
      </c>
      <c r="AE61" s="69">
        <f t="shared" si="68"/>
        <v>0.85</v>
      </c>
      <c r="AF61" s="69">
        <f t="shared" si="69"/>
        <v>0.85</v>
      </c>
      <c r="AG61" s="299">
        <f t="shared" si="70"/>
        <v>0.85</v>
      </c>
      <c r="AI61" s="68">
        <f t="shared" si="71"/>
        <v>0.84265429292622995</v>
      </c>
      <c r="AJ61" s="69">
        <f t="shared" si="72"/>
        <v>0.85277292896198476</v>
      </c>
      <c r="AK61" s="69">
        <f t="shared" si="73"/>
        <v>0.84465662150587295</v>
      </c>
      <c r="AL61" s="69">
        <f t="shared" si="74"/>
        <v>0.86194183849166284</v>
      </c>
      <c r="AM61" s="69">
        <f t="shared" si="75"/>
        <v>0.8568672361451406</v>
      </c>
      <c r="AN61" s="69">
        <f t="shared" si="76"/>
        <v>0.85585773850185531</v>
      </c>
      <c r="AO61" s="69">
        <f t="shared" si="77"/>
        <v>0.86596330122283682</v>
      </c>
      <c r="AP61" s="69">
        <f t="shared" si="35"/>
        <v>0.86700303090920294</v>
      </c>
      <c r="AQ61" s="299">
        <f t="shared" si="36"/>
        <v>0.86012982123168535</v>
      </c>
      <c r="AR61" s="69">
        <f t="shared" si="78"/>
        <v>0.87015686157380412</v>
      </c>
      <c r="AS61" s="69">
        <f t="shared" si="79"/>
        <v>0.8733106922384053</v>
      </c>
      <c r="AT61" s="299">
        <f t="shared" si="80"/>
        <v>0.87646452290300514</v>
      </c>
      <c r="AV61" s="68">
        <f t="shared" si="38"/>
        <v>0.89452801839080021</v>
      </c>
      <c r="AW61" s="56">
        <f t="shared" si="39"/>
        <v>0.90131074296410529</v>
      </c>
      <c r="AX61" s="56">
        <f t="shared" si="40"/>
        <v>0.89587021937648492</v>
      </c>
      <c r="AY61" s="56">
        <f t="shared" si="41"/>
        <v>0.90745684682213568</v>
      </c>
      <c r="AZ61" s="56">
        <f t="shared" si="42"/>
        <v>0.90405523914360231</v>
      </c>
      <c r="BA61" s="56">
        <f t="shared" si="43"/>
        <v>0.90337855263688249</v>
      </c>
      <c r="BB61" s="56">
        <f t="shared" si="44"/>
        <v>0.91015251390522689</v>
      </c>
      <c r="BC61" s="56">
        <f t="shared" si="45"/>
        <v>0.91084946555645641</v>
      </c>
      <c r="BD61" s="106">
        <f t="shared" si="45"/>
        <v>0.90624221532901017</v>
      </c>
      <c r="BE61" s="56">
        <f t="shared" si="46"/>
        <v>0.9129635414727405</v>
      </c>
      <c r="BF61" s="56">
        <f t="shared" si="47"/>
        <v>0.91507761738902449</v>
      </c>
      <c r="BG61" s="106">
        <f t="shared" si="48"/>
        <v>0.9171916933053077</v>
      </c>
      <c r="BI61" s="68">
        <f t="shared" si="49"/>
        <v>0.83139705543999998</v>
      </c>
      <c r="BJ61" s="56">
        <f t="shared" si="50"/>
        <v>0.84223962535999997</v>
      </c>
      <c r="BK61" s="56">
        <f t="shared" si="51"/>
        <v>0.83354263983999999</v>
      </c>
      <c r="BL61" s="56">
        <f t="shared" si="52"/>
        <v>0.85206452095999996</v>
      </c>
      <c r="BM61" s="56">
        <f t="shared" si="53"/>
        <v>0.84662685816000005</v>
      </c>
      <c r="BN61" s="56">
        <f t="shared" si="54"/>
        <v>0.84554513639999995</v>
      </c>
      <c r="BO61" s="56">
        <f t="shared" si="55"/>
        <v>0.85637369768000005</v>
      </c>
      <c r="BP61" s="56">
        <f t="shared" si="56"/>
        <v>0.85748781442285837</v>
      </c>
      <c r="BQ61" s="56">
        <f t="shared" si="56"/>
        <v>0.85012286362909795</v>
      </c>
      <c r="BR61" s="68">
        <f t="shared" si="57"/>
        <v>0.86086728467714413</v>
      </c>
      <c r="BS61" s="56">
        <f t="shared" si="58"/>
        <v>0.86424675493142999</v>
      </c>
      <c r="BT61" s="106">
        <f t="shared" si="59"/>
        <v>0.86762622518571442</v>
      </c>
      <c r="BV61" s="109"/>
      <c r="BW61" s="377"/>
      <c r="BX61" s="109">
        <f t="shared" si="60"/>
        <v>1</v>
      </c>
    </row>
    <row r="62" spans="2:76" x14ac:dyDescent="0.25">
      <c r="B62" s="130" t="s">
        <v>49</v>
      </c>
      <c r="C62" s="143">
        <f t="shared" si="29"/>
        <v>0.84999999999999987</v>
      </c>
      <c r="D62" s="144">
        <f t="shared" si="30"/>
        <v>0.82742345519211613</v>
      </c>
      <c r="E62" s="144">
        <f t="shared" si="31"/>
        <v>0.88431848253970757</v>
      </c>
      <c r="F62" s="145">
        <f t="shared" si="32"/>
        <v>0.81507653333714281</v>
      </c>
      <c r="H62" s="112" t="s">
        <v>49</v>
      </c>
      <c r="I62" s="149">
        <v>248.89592110000001</v>
      </c>
      <c r="J62" s="150">
        <v>227.25393779999999</v>
      </c>
      <c r="K62" s="150">
        <v>234.80612120000001</v>
      </c>
      <c r="L62" s="150">
        <v>214.40397770000001</v>
      </c>
      <c r="M62" s="150">
        <v>229.1541713</v>
      </c>
      <c r="N62" s="150">
        <v>229.785527</v>
      </c>
      <c r="O62" s="150">
        <v>233.78067720000001</v>
      </c>
      <c r="P62" s="150">
        <v>224.59226144285685</v>
      </c>
      <c r="Q62" s="159">
        <v>223.35749040518135</v>
      </c>
      <c r="R62" s="150">
        <v>222.95174347142847</v>
      </c>
      <c r="S62" s="150">
        <v>221.31122549999964</v>
      </c>
      <c r="T62" s="151">
        <v>219.67070752857126</v>
      </c>
      <c r="V62" s="68">
        <f t="shared" si="61"/>
        <v>0.85</v>
      </c>
      <c r="W62" s="69">
        <f t="shared" si="62"/>
        <v>0.85</v>
      </c>
      <c r="X62" s="69">
        <f t="shared" si="63"/>
        <v>0.85</v>
      </c>
      <c r="Y62" s="69">
        <f t="shared" si="64"/>
        <v>0.85</v>
      </c>
      <c r="Z62" s="69">
        <f t="shared" si="65"/>
        <v>0.85</v>
      </c>
      <c r="AA62" s="69">
        <f t="shared" si="66"/>
        <v>0.85</v>
      </c>
      <c r="AB62" s="69">
        <f t="shared" si="67"/>
        <v>0.85</v>
      </c>
      <c r="AC62" s="69">
        <f t="shared" si="33"/>
        <v>0.85</v>
      </c>
      <c r="AD62" s="299">
        <f t="shared" si="34"/>
        <v>0.85</v>
      </c>
      <c r="AE62" s="69">
        <f t="shared" si="68"/>
        <v>0.85</v>
      </c>
      <c r="AF62" s="69">
        <f t="shared" si="69"/>
        <v>0.85</v>
      </c>
      <c r="AG62" s="299">
        <f t="shared" si="70"/>
        <v>0.85</v>
      </c>
      <c r="AI62" s="68">
        <f t="shared" si="71"/>
        <v>0.81417783754389839</v>
      </c>
      <c r="AJ62" s="69">
        <f t="shared" si="72"/>
        <v>0.83033543514080344</v>
      </c>
      <c r="AK62" s="69">
        <f t="shared" si="73"/>
        <v>0.82469708219210547</v>
      </c>
      <c r="AL62" s="69">
        <f t="shared" si="74"/>
        <v>0.83992903298967003</v>
      </c>
      <c r="AM62" s="69">
        <f t="shared" si="75"/>
        <v>0.82891674777710145</v>
      </c>
      <c r="AN62" s="69">
        <f t="shared" si="76"/>
        <v>0.82844538657144373</v>
      </c>
      <c r="AO62" s="69">
        <f t="shared" si="77"/>
        <v>0.82546266412979052</v>
      </c>
      <c r="AP62" s="69">
        <f t="shared" si="35"/>
        <v>0.83232260493553822</v>
      </c>
      <c r="AQ62" s="299">
        <f t="shared" si="36"/>
        <v>0.83324446746886127</v>
      </c>
      <c r="AR62" s="69">
        <f t="shared" si="78"/>
        <v>0.83354739237139353</v>
      </c>
      <c r="AS62" s="69">
        <f t="shared" si="79"/>
        <v>0.83477217980724927</v>
      </c>
      <c r="AT62" s="299">
        <f t="shared" si="80"/>
        <v>0.83599696724310457</v>
      </c>
      <c r="AV62" s="68">
        <f t="shared" si="38"/>
        <v>0.87543967950798385</v>
      </c>
      <c r="AW62" s="56">
        <f t="shared" si="39"/>
        <v>0.8862704410729666</v>
      </c>
      <c r="AX62" s="56">
        <f t="shared" si="40"/>
        <v>0.8824909400648302</v>
      </c>
      <c r="AY62" s="56">
        <f t="shared" si="41"/>
        <v>0.89270122202466617</v>
      </c>
      <c r="AZ62" s="56">
        <f t="shared" si="42"/>
        <v>0.88531946649401971</v>
      </c>
      <c r="BA62" s="56">
        <f t="shared" si="43"/>
        <v>0.88500350362894387</v>
      </c>
      <c r="BB62" s="56">
        <f t="shared" si="44"/>
        <v>0.88300412498454328</v>
      </c>
      <c r="BC62" s="56">
        <f t="shared" si="45"/>
        <v>0.88760248082125381</v>
      </c>
      <c r="BD62" s="106">
        <f t="shared" si="45"/>
        <v>0.88822042375702948</v>
      </c>
      <c r="BE62" s="56">
        <f t="shared" si="46"/>
        <v>0.88842348039164032</v>
      </c>
      <c r="BF62" s="56">
        <f t="shared" si="47"/>
        <v>0.88924447996202693</v>
      </c>
      <c r="BG62" s="106">
        <f t="shared" si="48"/>
        <v>0.89006547953241333</v>
      </c>
      <c r="BI62" s="68">
        <f t="shared" si="49"/>
        <v>0.80088326312000002</v>
      </c>
      <c r="BJ62" s="56">
        <f t="shared" si="50"/>
        <v>0.81819684976000007</v>
      </c>
      <c r="BK62" s="56">
        <f t="shared" si="51"/>
        <v>0.81215510304000005</v>
      </c>
      <c r="BL62" s="56">
        <f t="shared" si="52"/>
        <v>0.82847681783999993</v>
      </c>
      <c r="BM62" s="56">
        <f t="shared" si="53"/>
        <v>0.81667666295999997</v>
      </c>
      <c r="BN62" s="56">
        <f t="shared" si="54"/>
        <v>0.81617157839999999</v>
      </c>
      <c r="BO62" s="56">
        <f t="shared" si="55"/>
        <v>0.81297545823999995</v>
      </c>
      <c r="BP62" s="56">
        <f t="shared" si="56"/>
        <v>0.82032619084571445</v>
      </c>
      <c r="BQ62" s="56">
        <f t="shared" si="56"/>
        <v>0.82131400767585494</v>
      </c>
      <c r="BR62" s="68">
        <f t="shared" si="57"/>
        <v>0.82163860522285725</v>
      </c>
      <c r="BS62" s="56">
        <f t="shared" si="58"/>
        <v>0.82295101960000028</v>
      </c>
      <c r="BT62" s="106">
        <f t="shared" si="59"/>
        <v>0.82426343397714297</v>
      </c>
      <c r="BV62" s="109"/>
      <c r="BW62" s="377"/>
      <c r="BX62" s="109" t="str">
        <f t="shared" si="60"/>
        <v/>
      </c>
    </row>
    <row r="63" spans="2:76" x14ac:dyDescent="0.25">
      <c r="B63" s="130" t="s">
        <v>50</v>
      </c>
      <c r="C63" s="143">
        <f t="shared" si="29"/>
        <v>0.84999999999999987</v>
      </c>
      <c r="D63" s="144">
        <f t="shared" si="30"/>
        <v>0.84210853942556141</v>
      </c>
      <c r="E63" s="144">
        <f t="shared" si="31"/>
        <v>0.89416218887910792</v>
      </c>
      <c r="F63" s="145">
        <f t="shared" si="32"/>
        <v>0.83081225621714283</v>
      </c>
      <c r="H63" s="112" t="s">
        <v>50</v>
      </c>
      <c r="I63" s="149">
        <v>228.0594691</v>
      </c>
      <c r="J63" s="150">
        <v>209.53972970000001</v>
      </c>
      <c r="K63" s="150">
        <v>223.868684</v>
      </c>
      <c r="L63" s="150">
        <v>200.32579319999999</v>
      </c>
      <c r="M63" s="150">
        <v>209.4221063</v>
      </c>
      <c r="N63" s="150">
        <v>208.41444910000001</v>
      </c>
      <c r="O63" s="150">
        <v>200.7625267</v>
      </c>
      <c r="P63" s="150">
        <v>197.40068457142934</v>
      </c>
      <c r="Q63" s="159">
        <v>206.1060803001069</v>
      </c>
      <c r="R63" s="150">
        <v>193.8796857821435</v>
      </c>
      <c r="S63" s="150">
        <v>190.35868699285766</v>
      </c>
      <c r="T63" s="151">
        <v>186.83768820357182</v>
      </c>
      <c r="V63" s="68">
        <f t="shared" si="61"/>
        <v>0.85</v>
      </c>
      <c r="W63" s="69">
        <f t="shared" si="62"/>
        <v>0.85</v>
      </c>
      <c r="X63" s="69">
        <f t="shared" si="63"/>
        <v>0.85</v>
      </c>
      <c r="Y63" s="69">
        <f t="shared" si="64"/>
        <v>0.85</v>
      </c>
      <c r="Z63" s="69">
        <f t="shared" si="65"/>
        <v>0.85</v>
      </c>
      <c r="AA63" s="69">
        <f t="shared" si="66"/>
        <v>0.85</v>
      </c>
      <c r="AB63" s="69">
        <f t="shared" si="67"/>
        <v>0.85</v>
      </c>
      <c r="AC63" s="69">
        <f t="shared" si="33"/>
        <v>0.85</v>
      </c>
      <c r="AD63" s="299">
        <f t="shared" si="34"/>
        <v>0.85</v>
      </c>
      <c r="AE63" s="69">
        <f t="shared" si="68"/>
        <v>0.85</v>
      </c>
      <c r="AF63" s="69">
        <f t="shared" si="69"/>
        <v>0.85</v>
      </c>
      <c r="AG63" s="299">
        <f t="shared" si="70"/>
        <v>0.85</v>
      </c>
      <c r="AI63" s="68">
        <f t="shared" si="71"/>
        <v>0.82973403690402026</v>
      </c>
      <c r="AJ63" s="69">
        <f t="shared" si="72"/>
        <v>0.84356061151489459</v>
      </c>
      <c r="AK63" s="69">
        <f t="shared" si="73"/>
        <v>0.83286281758563663</v>
      </c>
      <c r="AL63" s="69">
        <f t="shared" si="74"/>
        <v>0.85043960574507849</v>
      </c>
      <c r="AM63" s="69">
        <f t="shared" si="75"/>
        <v>0.84364842747606761</v>
      </c>
      <c r="AN63" s="69">
        <f t="shared" si="76"/>
        <v>0.84440073004129623</v>
      </c>
      <c r="AO63" s="69">
        <f t="shared" si="77"/>
        <v>0.85011354671193584</v>
      </c>
      <c r="AP63" s="69">
        <f t="shared" si="35"/>
        <v>0.85262345033512954</v>
      </c>
      <c r="AQ63" s="299">
        <f t="shared" si="36"/>
        <v>0.84612412542779591</v>
      </c>
      <c r="AR63" s="69">
        <f t="shared" si="78"/>
        <v>0.85525217806252185</v>
      </c>
      <c r="AS63" s="69">
        <f t="shared" si="79"/>
        <v>0.85788090578991416</v>
      </c>
      <c r="AT63" s="299">
        <f t="shared" si="80"/>
        <v>0.86050963351730636</v>
      </c>
      <c r="AV63" s="68">
        <f t="shared" si="38"/>
        <v>0.88586731177920031</v>
      </c>
      <c r="AW63" s="56">
        <f t="shared" si="39"/>
        <v>0.8951355419088769</v>
      </c>
      <c r="AX63" s="56">
        <f t="shared" si="40"/>
        <v>0.88796459618973689</v>
      </c>
      <c r="AY63" s="56">
        <f t="shared" si="41"/>
        <v>0.89974666963793259</v>
      </c>
      <c r="AZ63" s="56">
        <f t="shared" si="42"/>
        <v>0.89519440670801298</v>
      </c>
      <c r="BA63" s="56">
        <f t="shared" si="43"/>
        <v>0.89569869019816972</v>
      </c>
      <c r="BB63" s="56">
        <f t="shared" si="44"/>
        <v>0.89952810573182607</v>
      </c>
      <c r="BC63" s="56">
        <f t="shared" si="45"/>
        <v>0.90121054444407034</v>
      </c>
      <c r="BD63" s="106">
        <f t="shared" si="45"/>
        <v>0.89685391667298586</v>
      </c>
      <c r="BE63" s="56">
        <f t="shared" si="46"/>
        <v>0.90297263333531108</v>
      </c>
      <c r="BF63" s="56">
        <f t="shared" si="47"/>
        <v>0.90473472222655182</v>
      </c>
      <c r="BG63" s="106">
        <f t="shared" si="48"/>
        <v>0.90649681111779257</v>
      </c>
      <c r="BI63" s="68">
        <f t="shared" si="49"/>
        <v>0.81755242472</v>
      </c>
      <c r="BJ63" s="56">
        <f t="shared" si="50"/>
        <v>0.83236821624000001</v>
      </c>
      <c r="BK63" s="56">
        <f t="shared" si="51"/>
        <v>0.82090505279999992</v>
      </c>
      <c r="BL63" s="56">
        <f t="shared" si="52"/>
        <v>0.83973936544000005</v>
      </c>
      <c r="BM63" s="56">
        <f t="shared" si="53"/>
        <v>0.83246231496</v>
      </c>
      <c r="BN63" s="56">
        <f t="shared" si="54"/>
        <v>0.83326844071999995</v>
      </c>
      <c r="BO63" s="56">
        <f t="shared" si="55"/>
        <v>0.83938997863999998</v>
      </c>
      <c r="BP63" s="56">
        <f t="shared" si="56"/>
        <v>0.84207945234285653</v>
      </c>
      <c r="BQ63" s="56">
        <f t="shared" si="56"/>
        <v>0.83511513575991447</v>
      </c>
      <c r="BR63" s="68">
        <f t="shared" si="57"/>
        <v>0.84489625137428526</v>
      </c>
      <c r="BS63" s="56">
        <f t="shared" si="58"/>
        <v>0.84771305040571387</v>
      </c>
      <c r="BT63" s="106">
        <f t="shared" si="59"/>
        <v>0.85052984943714249</v>
      </c>
      <c r="BV63" s="109"/>
      <c r="BW63" s="377"/>
      <c r="BX63" s="109" t="str">
        <f t="shared" si="60"/>
        <v/>
      </c>
    </row>
    <row r="64" spans="2:76" x14ac:dyDescent="0.25">
      <c r="B64" s="130" t="s">
        <v>51</v>
      </c>
      <c r="C64" s="143">
        <f t="shared" si="29"/>
        <v>0.84999999999999987</v>
      </c>
      <c r="D64" s="144">
        <f t="shared" si="30"/>
        <v>0.85131561483771867</v>
      </c>
      <c r="E64" s="144">
        <f t="shared" si="31"/>
        <v>0.90033387609323867</v>
      </c>
      <c r="F64" s="145">
        <f t="shared" si="32"/>
        <v>0.84067804826285719</v>
      </c>
      <c r="H64" s="112" t="s">
        <v>51</v>
      </c>
      <c r="I64" s="149">
        <v>204.99872780000001</v>
      </c>
      <c r="J64" s="150">
        <v>207.33689240000001</v>
      </c>
      <c r="K64" s="150">
        <v>206.8299591</v>
      </c>
      <c r="L64" s="150">
        <v>199.16530829999999</v>
      </c>
      <c r="M64" s="150">
        <v>193.76883770000001</v>
      </c>
      <c r="N64" s="150">
        <v>192.6546342</v>
      </c>
      <c r="O64" s="150">
        <v>189.31271820000001</v>
      </c>
      <c r="P64" s="150">
        <v>186.36905872857096</v>
      </c>
      <c r="Q64" s="159">
        <v>198.69601164080368</v>
      </c>
      <c r="R64" s="150">
        <v>183.17321349285703</v>
      </c>
      <c r="S64" s="150">
        <v>179.97736825714219</v>
      </c>
      <c r="T64" s="151">
        <v>176.78152302142826</v>
      </c>
      <c r="V64" s="68">
        <f t="shared" si="61"/>
        <v>0.85</v>
      </c>
      <c r="W64" s="69">
        <f t="shared" si="62"/>
        <v>0.85</v>
      </c>
      <c r="X64" s="69">
        <f t="shared" si="63"/>
        <v>0.85</v>
      </c>
      <c r="Y64" s="69">
        <f t="shared" si="64"/>
        <v>0.85</v>
      </c>
      <c r="Z64" s="69">
        <f t="shared" si="65"/>
        <v>0.85</v>
      </c>
      <c r="AA64" s="69">
        <f t="shared" si="66"/>
        <v>0.85</v>
      </c>
      <c r="AB64" s="69">
        <f t="shared" si="67"/>
        <v>0.85</v>
      </c>
      <c r="AC64" s="69">
        <f t="shared" si="33"/>
        <v>0.85</v>
      </c>
      <c r="AD64" s="299">
        <f t="shared" si="34"/>
        <v>0.85</v>
      </c>
      <c r="AE64" s="69">
        <f t="shared" si="68"/>
        <v>0.85</v>
      </c>
      <c r="AF64" s="69">
        <f t="shared" si="69"/>
        <v>0.85</v>
      </c>
      <c r="AG64" s="299">
        <f t="shared" si="70"/>
        <v>0.85</v>
      </c>
      <c r="AI64" s="68">
        <f t="shared" si="71"/>
        <v>0.84695085908924617</v>
      </c>
      <c r="AJ64" s="69">
        <f t="shared" si="72"/>
        <v>0.84520521858123743</v>
      </c>
      <c r="AK64" s="69">
        <f t="shared" si="73"/>
        <v>0.84558368778881099</v>
      </c>
      <c r="AL64" s="69">
        <f t="shared" si="74"/>
        <v>0.85130600730225403</v>
      </c>
      <c r="AM64" s="69">
        <f t="shared" si="75"/>
        <v>0.85533493566753593</v>
      </c>
      <c r="AN64" s="69">
        <f t="shared" si="76"/>
        <v>0.85616678418827963</v>
      </c>
      <c r="AO64" s="69">
        <f t="shared" si="77"/>
        <v>0.85866181124666652</v>
      </c>
      <c r="AP64" s="69">
        <f t="shared" si="35"/>
        <v>0.86085950563272906</v>
      </c>
      <c r="AQ64" s="299">
        <f t="shared" si="36"/>
        <v>0.85165637752792855</v>
      </c>
      <c r="AR64" s="69">
        <f t="shared" si="78"/>
        <v>0.86324547833148135</v>
      </c>
      <c r="AS64" s="69">
        <f t="shared" si="79"/>
        <v>0.8656314510302342</v>
      </c>
      <c r="AT64" s="299">
        <f t="shared" si="80"/>
        <v>0.86801742372898649</v>
      </c>
      <c r="AV64" s="68">
        <f t="shared" si="38"/>
        <v>0.89740809281898837</v>
      </c>
      <c r="AW64" s="56">
        <f t="shared" si="39"/>
        <v>0.89623795499329828</v>
      </c>
      <c r="AX64" s="56">
        <f t="shared" si="40"/>
        <v>0.89649165048994206</v>
      </c>
      <c r="AY64" s="56">
        <f t="shared" si="41"/>
        <v>0.90032743596962383</v>
      </c>
      <c r="AZ64" s="56">
        <f t="shared" si="42"/>
        <v>0.90302810741691397</v>
      </c>
      <c r="BA64" s="56">
        <f t="shared" si="43"/>
        <v>0.90358571215563344</v>
      </c>
      <c r="BB64" s="56">
        <f t="shared" si="44"/>
        <v>0.90525817880827164</v>
      </c>
      <c r="BC64" s="56">
        <f t="shared" si="45"/>
        <v>0.90673133741030931</v>
      </c>
      <c r="BD64" s="106">
        <f t="shared" si="45"/>
        <v>0.90056229615542749</v>
      </c>
      <c r="BE64" s="56">
        <f t="shared" si="46"/>
        <v>0.90833070273957661</v>
      </c>
      <c r="BF64" s="56">
        <f t="shared" si="47"/>
        <v>0.90993006806884447</v>
      </c>
      <c r="BG64" s="106">
        <f t="shared" si="48"/>
        <v>0.91152943339811188</v>
      </c>
      <c r="BI64" s="68">
        <f t="shared" si="49"/>
        <v>0.83600101776000002</v>
      </c>
      <c r="BJ64" s="56">
        <f t="shared" si="50"/>
        <v>0.83413048607999996</v>
      </c>
      <c r="BK64" s="56">
        <f t="shared" si="51"/>
        <v>0.83453603271999999</v>
      </c>
      <c r="BL64" s="56">
        <f t="shared" si="52"/>
        <v>0.84066775335999999</v>
      </c>
      <c r="BM64" s="56">
        <f t="shared" si="53"/>
        <v>0.84498492983999995</v>
      </c>
      <c r="BN64" s="56">
        <f t="shared" si="54"/>
        <v>0.84587629263999997</v>
      </c>
      <c r="BO64" s="56">
        <f t="shared" si="55"/>
        <v>0.84854982544000002</v>
      </c>
      <c r="BP64" s="56">
        <f t="shared" si="56"/>
        <v>0.85090475301714319</v>
      </c>
      <c r="BQ64" s="56">
        <f t="shared" si="56"/>
        <v>0.841043190687357</v>
      </c>
      <c r="BR64" s="68">
        <f t="shared" si="57"/>
        <v>0.85346142920571433</v>
      </c>
      <c r="BS64" s="56">
        <f t="shared" si="58"/>
        <v>0.85601810539428624</v>
      </c>
      <c r="BT64" s="106">
        <f t="shared" si="59"/>
        <v>0.85857478158285738</v>
      </c>
      <c r="BV64" s="109"/>
      <c r="BW64" s="377"/>
      <c r="BX64" s="109">
        <f t="shared" si="60"/>
        <v>1</v>
      </c>
    </row>
    <row r="65" spans="2:76" x14ac:dyDescent="0.25">
      <c r="B65" s="130" t="s">
        <v>52</v>
      </c>
      <c r="C65" s="143">
        <f t="shared" si="29"/>
        <v>0.84999999999999987</v>
      </c>
      <c r="D65" s="144">
        <f t="shared" si="30"/>
        <v>0.83047257152037379</v>
      </c>
      <c r="E65" s="144">
        <f t="shared" si="31"/>
        <v>0.88636236633723331</v>
      </c>
      <c r="F65" s="145">
        <f t="shared" si="32"/>
        <v>0.81834379750857156</v>
      </c>
      <c r="H65" s="112" t="s">
        <v>52</v>
      </c>
      <c r="I65" s="149">
        <v>246.99729769999999</v>
      </c>
      <c r="J65" s="150">
        <v>230.0117821</v>
      </c>
      <c r="K65" s="150">
        <v>244.03052790000001</v>
      </c>
      <c r="L65" s="150">
        <v>224.18197430000001</v>
      </c>
      <c r="M65" s="150">
        <v>224.4618006</v>
      </c>
      <c r="N65" s="150">
        <v>219.15580270000001</v>
      </c>
      <c r="O65" s="150">
        <v>200.65258650000001</v>
      </c>
      <c r="P65" s="150">
        <v>201.31099315714164</v>
      </c>
      <c r="Q65" s="159">
        <v>208.98253022233735</v>
      </c>
      <c r="R65" s="150">
        <v>194.87117816785576</v>
      </c>
      <c r="S65" s="150">
        <v>188.43136317856988</v>
      </c>
      <c r="T65" s="151">
        <v>181.991548189284</v>
      </c>
      <c r="V65" s="68">
        <f t="shared" si="61"/>
        <v>0.85</v>
      </c>
      <c r="W65" s="69">
        <f t="shared" si="62"/>
        <v>0.85</v>
      </c>
      <c r="X65" s="69">
        <f t="shared" si="63"/>
        <v>0.85</v>
      </c>
      <c r="Y65" s="69">
        <f t="shared" si="64"/>
        <v>0.85</v>
      </c>
      <c r="Z65" s="69">
        <f t="shared" si="65"/>
        <v>0.85</v>
      </c>
      <c r="AA65" s="69">
        <f t="shared" si="66"/>
        <v>0.85</v>
      </c>
      <c r="AB65" s="69">
        <f t="shared" si="67"/>
        <v>0.85</v>
      </c>
      <c r="AC65" s="69">
        <f t="shared" si="33"/>
        <v>0.85</v>
      </c>
      <c r="AD65" s="299">
        <f t="shared" si="34"/>
        <v>0.85</v>
      </c>
      <c r="AE65" s="69">
        <f t="shared" si="68"/>
        <v>0.85</v>
      </c>
      <c r="AF65" s="69">
        <f t="shared" si="69"/>
        <v>0.85</v>
      </c>
      <c r="AG65" s="299">
        <f t="shared" si="70"/>
        <v>0.85</v>
      </c>
      <c r="AI65" s="68">
        <f t="shared" si="71"/>
        <v>0.81559532282979019</v>
      </c>
      <c r="AJ65" s="69">
        <f t="shared" si="72"/>
        <v>0.82827646772471097</v>
      </c>
      <c r="AK65" s="69">
        <f t="shared" si="73"/>
        <v>0.81781027105919069</v>
      </c>
      <c r="AL65" s="69">
        <f t="shared" si="74"/>
        <v>0.83262891949375462</v>
      </c>
      <c r="AM65" s="69">
        <f t="shared" si="75"/>
        <v>0.83242000514936398</v>
      </c>
      <c r="AN65" s="69">
        <f t="shared" si="76"/>
        <v>0.83638138788078042</v>
      </c>
      <c r="AO65" s="69">
        <f t="shared" si="77"/>
        <v>0.85019562650502589</v>
      </c>
      <c r="AP65" s="69">
        <f t="shared" si="35"/>
        <v>0.84970406943866328</v>
      </c>
      <c r="AQ65" s="299">
        <f t="shared" si="36"/>
        <v>0.84397660873735247</v>
      </c>
      <c r="AR65" s="69">
        <f t="shared" si="78"/>
        <v>0.85451194391823559</v>
      </c>
      <c r="AS65" s="69">
        <f t="shared" si="79"/>
        <v>0.8593198183978078</v>
      </c>
      <c r="AT65" s="299">
        <f t="shared" si="80"/>
        <v>0.86412769287738</v>
      </c>
      <c r="AV65" s="68">
        <f t="shared" si="38"/>
        <v>0.87638984831007771</v>
      </c>
      <c r="AW65" s="56">
        <f t="shared" si="39"/>
        <v>0.88489027393982556</v>
      </c>
      <c r="AX65" s="56">
        <f t="shared" si="40"/>
        <v>0.877874572509176</v>
      </c>
      <c r="AY65" s="56">
        <f t="shared" si="41"/>
        <v>0.88780780961001882</v>
      </c>
      <c r="AZ65" s="56">
        <f t="shared" si="42"/>
        <v>0.88766777013706943</v>
      </c>
      <c r="BA65" s="56">
        <f t="shared" si="43"/>
        <v>0.89032316439195736</v>
      </c>
      <c r="BB65" s="56">
        <f t="shared" si="44"/>
        <v>0.89958312546250885</v>
      </c>
      <c r="BC65" s="56">
        <f t="shared" si="45"/>
        <v>0.89925362490715544</v>
      </c>
      <c r="BD65" s="106">
        <f t="shared" si="45"/>
        <v>0.89541439318618554</v>
      </c>
      <c r="BE65" s="56">
        <f t="shared" si="46"/>
        <v>0.90247643954963586</v>
      </c>
      <c r="BF65" s="56">
        <f t="shared" si="47"/>
        <v>0.90569925419211639</v>
      </c>
      <c r="BG65" s="106">
        <f t="shared" si="48"/>
        <v>0.90892206883459681</v>
      </c>
      <c r="BI65" s="68">
        <f t="shared" si="49"/>
        <v>0.80240216184000002</v>
      </c>
      <c r="BJ65" s="56">
        <f t="shared" si="50"/>
        <v>0.81599057432</v>
      </c>
      <c r="BK65" s="56">
        <f t="shared" si="51"/>
        <v>0.80477557767999996</v>
      </c>
      <c r="BL65" s="56">
        <f t="shared" si="52"/>
        <v>0.82065442055999993</v>
      </c>
      <c r="BM65" s="56">
        <f t="shared" si="53"/>
        <v>0.82043055951999999</v>
      </c>
      <c r="BN65" s="56">
        <f t="shared" si="54"/>
        <v>0.82467535784000001</v>
      </c>
      <c r="BO65" s="56">
        <f t="shared" si="55"/>
        <v>0.83947793079999999</v>
      </c>
      <c r="BP65" s="56">
        <f t="shared" si="56"/>
        <v>0.8389512054742867</v>
      </c>
      <c r="BQ65" s="56">
        <f t="shared" si="56"/>
        <v>0.83281397582213013</v>
      </c>
      <c r="BR65" s="68">
        <f t="shared" si="57"/>
        <v>0.84410305746571535</v>
      </c>
      <c r="BS65" s="56">
        <f t="shared" si="58"/>
        <v>0.8492549094571441</v>
      </c>
      <c r="BT65" s="106">
        <f t="shared" si="59"/>
        <v>0.85440676144857275</v>
      </c>
      <c r="BV65" s="109"/>
      <c r="BW65" s="377"/>
      <c r="BX65" s="109" t="str">
        <f t="shared" si="60"/>
        <v/>
      </c>
    </row>
    <row r="66" spans="2:76" x14ac:dyDescent="0.25">
      <c r="B66" s="130" t="s">
        <v>53</v>
      </c>
      <c r="C66" s="143">
        <f t="shared" si="29"/>
        <v>0.95000000000000007</v>
      </c>
      <c r="D66" s="144">
        <f t="shared" si="30"/>
        <v>0.98045135626989732</v>
      </c>
      <c r="E66" s="144">
        <f t="shared" si="31"/>
        <v>0.9800000000000002</v>
      </c>
      <c r="F66" s="145">
        <f t="shared" si="32"/>
        <v>0.97905275614857146</v>
      </c>
      <c r="H66" s="112" t="s">
        <v>53</v>
      </c>
      <c r="I66" s="149">
        <v>29.533310589999999</v>
      </c>
      <c r="J66" s="150">
        <v>33.547538500000002</v>
      </c>
      <c r="K66" s="150">
        <v>31.148442249999999</v>
      </c>
      <c r="L66" s="150">
        <v>23.177779569999998</v>
      </c>
      <c r="M66" s="150">
        <v>21.744274409999999</v>
      </c>
      <c r="N66" s="150">
        <v>22.406138630000001</v>
      </c>
      <c r="O66" s="150">
        <v>21.730899749999999</v>
      </c>
      <c r="P66" s="150">
        <v>18.313454800000272</v>
      </c>
      <c r="Q66" s="159">
        <v>28.843750821906092</v>
      </c>
      <c r="R66" s="150">
        <v>16.345804796428638</v>
      </c>
      <c r="S66" s="150">
        <v>14.378154792857458</v>
      </c>
      <c r="T66" s="151">
        <v>12.410504789285824</v>
      </c>
      <c r="V66" s="68">
        <f t="shared" si="61"/>
        <v>0.95</v>
      </c>
      <c r="W66" s="69">
        <f t="shared" si="62"/>
        <v>0.95</v>
      </c>
      <c r="X66" s="69">
        <f t="shared" si="63"/>
        <v>0.95</v>
      </c>
      <c r="Y66" s="69">
        <f t="shared" si="64"/>
        <v>0.95</v>
      </c>
      <c r="Z66" s="69">
        <f t="shared" si="65"/>
        <v>0.95</v>
      </c>
      <c r="AA66" s="69">
        <f t="shared" si="66"/>
        <v>0.95</v>
      </c>
      <c r="AB66" s="69">
        <f t="shared" si="67"/>
        <v>0.95</v>
      </c>
      <c r="AC66" s="69">
        <f t="shared" si="33"/>
        <v>0.95</v>
      </c>
      <c r="AD66" s="299">
        <f t="shared" si="34"/>
        <v>0.95</v>
      </c>
      <c r="AE66" s="69">
        <f t="shared" si="68"/>
        <v>0.95</v>
      </c>
      <c r="AF66" s="69">
        <f t="shared" si="69"/>
        <v>0.95</v>
      </c>
      <c r="AG66" s="299">
        <f t="shared" si="70"/>
        <v>0.95</v>
      </c>
      <c r="AI66" s="68">
        <f t="shared" si="71"/>
        <v>0.97795084943912536</v>
      </c>
      <c r="AJ66" s="69">
        <f t="shared" si="72"/>
        <v>0.97495388384992976</v>
      </c>
      <c r="AK66" s="69">
        <f t="shared" si="73"/>
        <v>0.9767450150631094</v>
      </c>
      <c r="AL66" s="69">
        <f t="shared" si="74"/>
        <v>0.98269579870335511</v>
      </c>
      <c r="AM66" s="69">
        <f t="shared" si="75"/>
        <v>0.98376603331204582</v>
      </c>
      <c r="AN66" s="69">
        <f t="shared" si="76"/>
        <v>0.98327189487832156</v>
      </c>
      <c r="AO66" s="69">
        <f t="shared" si="77"/>
        <v>0.9837760186433937</v>
      </c>
      <c r="AP66" s="69">
        <f t="shared" si="35"/>
        <v>0.98632743454397198</v>
      </c>
      <c r="AQ66" s="299">
        <f t="shared" si="36"/>
        <v>0.97846566497601173</v>
      </c>
      <c r="AR66" s="69">
        <f t="shared" si="78"/>
        <v>0.98779645411249095</v>
      </c>
      <c r="AS66" s="69">
        <f t="shared" si="79"/>
        <v>0.98926547368100948</v>
      </c>
      <c r="AT66" s="299">
        <f t="shared" si="80"/>
        <v>0.99073449324952845</v>
      </c>
      <c r="AV66" s="68">
        <f t="shared" si="38"/>
        <v>0.98</v>
      </c>
      <c r="AW66" s="56">
        <f t="shared" si="39"/>
        <v>0.98</v>
      </c>
      <c r="AX66" s="56">
        <f t="shared" si="40"/>
        <v>0.98</v>
      </c>
      <c r="AY66" s="56">
        <f t="shared" si="41"/>
        <v>0.98</v>
      </c>
      <c r="AZ66" s="56">
        <f t="shared" si="42"/>
        <v>0.98</v>
      </c>
      <c r="BA66" s="56">
        <f t="shared" si="43"/>
        <v>0.98</v>
      </c>
      <c r="BB66" s="56">
        <f t="shared" si="44"/>
        <v>0.98</v>
      </c>
      <c r="BC66" s="56">
        <f t="shared" si="45"/>
        <v>0.98</v>
      </c>
      <c r="BD66" s="106">
        <f t="shared" si="45"/>
        <v>0.98</v>
      </c>
      <c r="BE66" s="56">
        <f t="shared" si="46"/>
        <v>0.98</v>
      </c>
      <c r="BF66" s="56">
        <f t="shared" si="47"/>
        <v>0.98</v>
      </c>
      <c r="BG66" s="106">
        <f t="shared" si="48"/>
        <v>0.98</v>
      </c>
      <c r="BI66" s="68">
        <f t="shared" si="49"/>
        <v>0.97637335152799998</v>
      </c>
      <c r="BJ66" s="56">
        <f t="shared" si="50"/>
        <v>0.97316196919999998</v>
      </c>
      <c r="BK66" s="56">
        <f t="shared" si="51"/>
        <v>0.97508124620000003</v>
      </c>
      <c r="BL66" s="56">
        <f t="shared" si="52"/>
        <v>0.981457776344</v>
      </c>
      <c r="BM66" s="56">
        <f t="shared" si="53"/>
        <v>0.98260458047200006</v>
      </c>
      <c r="BN66" s="56">
        <f t="shared" si="54"/>
        <v>0.98207508909599994</v>
      </c>
      <c r="BO66" s="56">
        <f t="shared" si="55"/>
        <v>0.9826152802</v>
      </c>
      <c r="BP66" s="56">
        <f t="shared" si="56"/>
        <v>0.98534923615999981</v>
      </c>
      <c r="BQ66" s="56">
        <f t="shared" si="56"/>
        <v>0.97692499934247512</v>
      </c>
      <c r="BR66" s="68">
        <f t="shared" si="57"/>
        <v>0.98692335616285709</v>
      </c>
      <c r="BS66" s="56">
        <f t="shared" si="58"/>
        <v>0.98849747616571404</v>
      </c>
      <c r="BT66" s="106">
        <f t="shared" si="59"/>
        <v>0.99007159616857132</v>
      </c>
      <c r="BV66" s="109"/>
      <c r="BW66" s="377"/>
      <c r="BX66" s="109">
        <f t="shared" si="60"/>
        <v>1</v>
      </c>
    </row>
    <row r="67" spans="2:76" x14ac:dyDescent="0.25">
      <c r="B67" s="130" t="s">
        <v>54</v>
      </c>
      <c r="C67" s="143">
        <f t="shared" si="29"/>
        <v>0.79999999999999993</v>
      </c>
      <c r="D67" s="144">
        <f t="shared" si="30"/>
        <v>0.79796550998113858</v>
      </c>
      <c r="E67" s="144">
        <f t="shared" si="31"/>
        <v>0.86457223134976979</v>
      </c>
      <c r="F67" s="145">
        <f t="shared" si="32"/>
        <v>0.78351103087999985</v>
      </c>
      <c r="H67" s="112" t="s">
        <v>54</v>
      </c>
      <c r="I67" s="149">
        <v>273.75211460000003</v>
      </c>
      <c r="J67" s="150">
        <v>265.46808540000001</v>
      </c>
      <c r="K67" s="150">
        <v>271.41489100000001</v>
      </c>
      <c r="L67" s="150">
        <v>256.72325269999999</v>
      </c>
      <c r="M67" s="150">
        <v>270.05364370000001</v>
      </c>
      <c r="N67" s="150">
        <v>275.73850779999998</v>
      </c>
      <c r="O67" s="150">
        <v>281.12798459999999</v>
      </c>
      <c r="P67" s="150">
        <v>276.51224104285711</v>
      </c>
      <c r="Q67" s="159">
        <v>270.49668749992901</v>
      </c>
      <c r="R67" s="150">
        <v>277.98749845357133</v>
      </c>
      <c r="S67" s="150">
        <v>279.46275586428555</v>
      </c>
      <c r="T67" s="151">
        <v>280.93801327499978</v>
      </c>
      <c r="V67" s="68">
        <f t="shared" si="61"/>
        <v>0.8</v>
      </c>
      <c r="W67" s="69">
        <f t="shared" si="62"/>
        <v>0.8</v>
      </c>
      <c r="X67" s="69">
        <f t="shared" si="63"/>
        <v>0.8</v>
      </c>
      <c r="Y67" s="69">
        <f t="shared" si="64"/>
        <v>0.8</v>
      </c>
      <c r="Z67" s="69">
        <f t="shared" si="65"/>
        <v>0.8</v>
      </c>
      <c r="AA67" s="69">
        <f t="shared" si="66"/>
        <v>0.8</v>
      </c>
      <c r="AB67" s="69">
        <f t="shared" si="67"/>
        <v>0.8</v>
      </c>
      <c r="AC67" s="69">
        <f t="shared" si="33"/>
        <v>0.8</v>
      </c>
      <c r="AD67" s="299">
        <f t="shared" si="34"/>
        <v>0.8</v>
      </c>
      <c r="AE67" s="69">
        <f t="shared" si="68"/>
        <v>0.8</v>
      </c>
      <c r="AF67" s="69">
        <f t="shared" si="69"/>
        <v>0.8</v>
      </c>
      <c r="AG67" s="299">
        <f t="shared" si="70"/>
        <v>0.8</v>
      </c>
      <c r="AI67" s="68">
        <f t="shared" si="71"/>
        <v>0.79562055622653372</v>
      </c>
      <c r="AJ67" s="69">
        <f t="shared" si="72"/>
        <v>0.80180529486343166</v>
      </c>
      <c r="AK67" s="69">
        <f t="shared" si="73"/>
        <v>0.79736549419729674</v>
      </c>
      <c r="AL67" s="69">
        <f t="shared" si="74"/>
        <v>0.80833406285387999</v>
      </c>
      <c r="AM67" s="69">
        <f t="shared" si="75"/>
        <v>0.79838178211316779</v>
      </c>
      <c r="AN67" s="69">
        <f t="shared" si="76"/>
        <v>0.79413754325355779</v>
      </c>
      <c r="AO67" s="69">
        <f t="shared" si="77"/>
        <v>0.79011383636010235</v>
      </c>
      <c r="AP67" s="69">
        <f t="shared" si="35"/>
        <v>0.79355988499497132</v>
      </c>
      <c r="AQ67" s="299">
        <f t="shared" si="36"/>
        <v>0.79805101189965155</v>
      </c>
      <c r="AR67" s="69">
        <f t="shared" si="78"/>
        <v>0.79245847874842956</v>
      </c>
      <c r="AS67" s="69">
        <f t="shared" si="79"/>
        <v>0.7913570725018878</v>
      </c>
      <c r="AT67" s="299">
        <f t="shared" si="80"/>
        <v>0.79025566625534605</v>
      </c>
      <c r="AV67" s="68">
        <f t="shared" si="38"/>
        <v>0.86300036184103157</v>
      </c>
      <c r="AW67" s="56">
        <f t="shared" si="39"/>
        <v>0.86714611612883552</v>
      </c>
      <c r="AX67" s="56">
        <f t="shared" si="40"/>
        <v>0.86417002874192284</v>
      </c>
      <c r="AY67" s="56">
        <f t="shared" si="41"/>
        <v>0.87152248018874889</v>
      </c>
      <c r="AZ67" s="56">
        <f t="shared" si="42"/>
        <v>0.864851266904475</v>
      </c>
      <c r="BA67" s="56">
        <f t="shared" si="43"/>
        <v>0.86200626851671491</v>
      </c>
      <c r="BB67" s="56">
        <f t="shared" si="44"/>
        <v>0.85930909712666004</v>
      </c>
      <c r="BC67" s="56">
        <f t="shared" si="45"/>
        <v>0.8616190526062264</v>
      </c>
      <c r="BD67" s="106">
        <f t="shared" si="45"/>
        <v>0.86462954499972355</v>
      </c>
      <c r="BE67" s="56">
        <f t="shared" si="46"/>
        <v>0.86088075792034058</v>
      </c>
      <c r="BF67" s="56">
        <f t="shared" si="47"/>
        <v>0.86014246323445476</v>
      </c>
      <c r="BG67" s="106">
        <f t="shared" si="48"/>
        <v>0.85940416854856905</v>
      </c>
      <c r="BI67" s="68">
        <f t="shared" si="49"/>
        <v>0.78099830831999995</v>
      </c>
      <c r="BJ67" s="56">
        <f t="shared" si="50"/>
        <v>0.78762553168000005</v>
      </c>
      <c r="BK67" s="56">
        <f t="shared" si="51"/>
        <v>0.78286808720000001</v>
      </c>
      <c r="BL67" s="56">
        <f t="shared" si="52"/>
        <v>0.79462139783999997</v>
      </c>
      <c r="BM67" s="56">
        <f t="shared" si="53"/>
        <v>0.78395708503999995</v>
      </c>
      <c r="BN67" s="56">
        <f t="shared" si="54"/>
        <v>0.77940919376000006</v>
      </c>
      <c r="BO67" s="56">
        <f t="shared" si="55"/>
        <v>0.77509761231999996</v>
      </c>
      <c r="BP67" s="56">
        <f t="shared" si="56"/>
        <v>0.77879020716571423</v>
      </c>
      <c r="BQ67" s="56">
        <f t="shared" si="56"/>
        <v>0.7836026500000568</v>
      </c>
      <c r="BR67" s="68">
        <f t="shared" si="57"/>
        <v>0.77761000123714297</v>
      </c>
      <c r="BS67" s="56">
        <f t="shared" si="58"/>
        <v>0.77642979530857148</v>
      </c>
      <c r="BT67" s="106">
        <f t="shared" si="59"/>
        <v>0.77524958938000021</v>
      </c>
      <c r="BV67" s="109"/>
      <c r="BW67" s="377"/>
      <c r="BX67" s="109" t="str">
        <f t="shared" si="60"/>
        <v/>
      </c>
    </row>
    <row r="68" spans="2:76" x14ac:dyDescent="0.25">
      <c r="B68" s="130" t="s">
        <v>55</v>
      </c>
      <c r="C68" s="143">
        <f t="shared" si="29"/>
        <v>0.81428571428571428</v>
      </c>
      <c r="D68" s="144">
        <f t="shared" si="30"/>
        <v>0.8100049707837319</v>
      </c>
      <c r="E68" s="144">
        <f t="shared" si="31"/>
        <v>0.87264252326920855</v>
      </c>
      <c r="F68" s="145">
        <f t="shared" si="32"/>
        <v>0.79641185022857131</v>
      </c>
      <c r="H68" s="112" t="s">
        <v>55</v>
      </c>
      <c r="I68" s="149">
        <v>251.66938429999999</v>
      </c>
      <c r="J68" s="150">
        <v>265.68160160000002</v>
      </c>
      <c r="K68" s="150">
        <v>265.47130559999999</v>
      </c>
      <c r="L68" s="150">
        <v>249.65007159999999</v>
      </c>
      <c r="M68" s="150">
        <v>252.30787710000001</v>
      </c>
      <c r="N68" s="150">
        <v>257.99289470000002</v>
      </c>
      <c r="O68" s="150">
        <v>238.6231756</v>
      </c>
      <c r="P68" s="150">
        <v>244.81669172857073</v>
      </c>
      <c r="Q68" s="159">
        <v>225.91389696286552</v>
      </c>
      <c r="R68" s="150">
        <v>242.39956785714276</v>
      </c>
      <c r="S68" s="150">
        <v>239.98244398571387</v>
      </c>
      <c r="T68" s="151">
        <v>237.56532011428499</v>
      </c>
      <c r="V68" s="68">
        <f t="shared" si="61"/>
        <v>0.8</v>
      </c>
      <c r="W68" s="69">
        <f t="shared" si="62"/>
        <v>0.8</v>
      </c>
      <c r="X68" s="69">
        <f t="shared" si="63"/>
        <v>0.8</v>
      </c>
      <c r="Y68" s="69">
        <f t="shared" si="64"/>
        <v>0.85</v>
      </c>
      <c r="Z68" s="69">
        <f t="shared" si="65"/>
        <v>0.8</v>
      </c>
      <c r="AA68" s="69">
        <f t="shared" si="66"/>
        <v>0.8</v>
      </c>
      <c r="AB68" s="69">
        <f t="shared" si="67"/>
        <v>0.85</v>
      </c>
      <c r="AC68" s="69">
        <f t="shared" si="33"/>
        <v>0.85</v>
      </c>
      <c r="AD68" s="299">
        <f t="shared" si="34"/>
        <v>0.85</v>
      </c>
      <c r="AE68" s="69">
        <f t="shared" si="68"/>
        <v>0.85</v>
      </c>
      <c r="AF68" s="69">
        <f t="shared" si="69"/>
        <v>0.85</v>
      </c>
      <c r="AG68" s="299">
        <f t="shared" si="70"/>
        <v>0.85</v>
      </c>
      <c r="AI68" s="68">
        <f t="shared" si="71"/>
        <v>0.81210720927872337</v>
      </c>
      <c r="AJ68" s="69">
        <f t="shared" si="72"/>
        <v>0.80164588669865311</v>
      </c>
      <c r="AK68" s="69">
        <f t="shared" si="73"/>
        <v>0.80180289070781152</v>
      </c>
      <c r="AL68" s="69">
        <f t="shared" si="74"/>
        <v>0.81361479948321813</v>
      </c>
      <c r="AM68" s="69">
        <f t="shared" si="75"/>
        <v>0.81163051961549271</v>
      </c>
      <c r="AN68" s="69">
        <f t="shared" si="76"/>
        <v>0.80738616615496106</v>
      </c>
      <c r="AO68" s="69">
        <f t="shared" si="77"/>
        <v>0.82184732354726375</v>
      </c>
      <c r="AP68" s="69">
        <f t="shared" si="35"/>
        <v>0.81722333230172073</v>
      </c>
      <c r="AQ68" s="299">
        <f t="shared" si="36"/>
        <v>0.83133589061245328</v>
      </c>
      <c r="AR68" s="69">
        <f t="shared" si="78"/>
        <v>0.81902792268121738</v>
      </c>
      <c r="AS68" s="69">
        <f t="shared" si="79"/>
        <v>0.8208325130607147</v>
      </c>
      <c r="AT68" s="299">
        <f t="shared" si="80"/>
        <v>0.82263710344021201</v>
      </c>
      <c r="AV68" s="68">
        <f t="shared" si="38"/>
        <v>0.87405169587394904</v>
      </c>
      <c r="AW68" s="56">
        <f t="shared" si="39"/>
        <v>0.86703926164048273</v>
      </c>
      <c r="AX68" s="56">
        <f t="shared" si="40"/>
        <v>0.86714450457512959</v>
      </c>
      <c r="AY68" s="56">
        <f t="shared" si="41"/>
        <v>0.87506226380922891</v>
      </c>
      <c r="AZ68" s="56">
        <f t="shared" si="42"/>
        <v>0.87373216123694752</v>
      </c>
      <c r="BA68" s="56">
        <f t="shared" si="43"/>
        <v>0.8708870860298924</v>
      </c>
      <c r="BB68" s="56">
        <f t="shared" si="44"/>
        <v>0.88058068971882941</v>
      </c>
      <c r="BC68" s="56">
        <f t="shared" si="45"/>
        <v>0.87748113569424868</v>
      </c>
      <c r="BD68" s="106">
        <f t="shared" si="45"/>
        <v>0.88694106643077952</v>
      </c>
      <c r="BE68" s="56">
        <f t="shared" si="46"/>
        <v>0.87869078880050833</v>
      </c>
      <c r="BF68" s="56">
        <f t="shared" si="47"/>
        <v>0.87990044190676842</v>
      </c>
      <c r="BG68" s="106">
        <f t="shared" si="48"/>
        <v>0.8811100950130285</v>
      </c>
      <c r="BI68" s="68">
        <f t="shared" si="49"/>
        <v>0.79866449255999994</v>
      </c>
      <c r="BJ68" s="56">
        <f t="shared" si="50"/>
        <v>0.78745471871999995</v>
      </c>
      <c r="BK68" s="56">
        <f t="shared" si="51"/>
        <v>0.78762295552000006</v>
      </c>
      <c r="BL68" s="56">
        <f t="shared" si="52"/>
        <v>0.80027994272000003</v>
      </c>
      <c r="BM68" s="56">
        <f t="shared" si="53"/>
        <v>0.79815369831999994</v>
      </c>
      <c r="BN68" s="56">
        <f t="shared" si="54"/>
        <v>0.79360568424</v>
      </c>
      <c r="BO68" s="56">
        <f t="shared" si="55"/>
        <v>0.80910145952000001</v>
      </c>
      <c r="BP68" s="56">
        <f t="shared" si="56"/>
        <v>0.80414664661714341</v>
      </c>
      <c r="BQ68" s="56">
        <f t="shared" si="56"/>
        <v>0.81926888242970763</v>
      </c>
      <c r="BR68" s="68">
        <f t="shared" si="57"/>
        <v>0.80608034571428577</v>
      </c>
      <c r="BS68" s="56">
        <f t="shared" si="58"/>
        <v>0.80801404481142891</v>
      </c>
      <c r="BT68" s="106">
        <f t="shared" si="59"/>
        <v>0.80994774390857205</v>
      </c>
      <c r="BV68" s="109"/>
      <c r="BW68" s="377"/>
      <c r="BX68" s="109" t="str">
        <f t="shared" si="60"/>
        <v/>
      </c>
    </row>
    <row r="69" spans="2:76" x14ac:dyDescent="0.25">
      <c r="B69" s="130" t="s">
        <v>56</v>
      </c>
      <c r="C69" s="143">
        <f t="shared" si="29"/>
        <v>0.84999999999999987</v>
      </c>
      <c r="D69" s="144">
        <f t="shared" si="30"/>
        <v>0.85689441472692263</v>
      </c>
      <c r="E69" s="144">
        <f t="shared" si="31"/>
        <v>0.90407345749179358</v>
      </c>
      <c r="F69" s="145">
        <f t="shared" si="32"/>
        <v>0.84665598122285701</v>
      </c>
      <c r="H69" s="112" t="s">
        <v>56</v>
      </c>
      <c r="I69" s="149">
        <v>202.3154739</v>
      </c>
      <c r="J69" s="150">
        <v>193.8608108</v>
      </c>
      <c r="K69" s="150">
        <v>201.73560449999999</v>
      </c>
      <c r="L69" s="150">
        <v>188.60095250000001</v>
      </c>
      <c r="M69" s="150">
        <v>185.6680695</v>
      </c>
      <c r="N69" s="150">
        <v>183.84336690000001</v>
      </c>
      <c r="O69" s="150">
        <v>185.73588620000001</v>
      </c>
      <c r="P69" s="150">
        <v>179.41699691428494</v>
      </c>
      <c r="Q69" s="159">
        <v>191.155384820976</v>
      </c>
      <c r="R69" s="150">
        <v>176.35124027499933</v>
      </c>
      <c r="S69" s="150">
        <v>173.28548363571372</v>
      </c>
      <c r="T69" s="151">
        <v>170.21972699642811</v>
      </c>
      <c r="V69" s="68">
        <f t="shared" si="61"/>
        <v>0.85</v>
      </c>
      <c r="W69" s="69">
        <f t="shared" si="62"/>
        <v>0.85</v>
      </c>
      <c r="X69" s="69">
        <f t="shared" si="63"/>
        <v>0.85</v>
      </c>
      <c r="Y69" s="69">
        <f t="shared" si="64"/>
        <v>0.85</v>
      </c>
      <c r="Z69" s="69">
        <f t="shared" si="65"/>
        <v>0.85</v>
      </c>
      <c r="AA69" s="69">
        <f t="shared" si="66"/>
        <v>0.85</v>
      </c>
      <c r="AB69" s="69">
        <f t="shared" si="67"/>
        <v>0.85</v>
      </c>
      <c r="AC69" s="69">
        <f t="shared" si="33"/>
        <v>0.85</v>
      </c>
      <c r="AD69" s="299">
        <f t="shared" si="34"/>
        <v>0.85</v>
      </c>
      <c r="AE69" s="69">
        <f t="shared" si="68"/>
        <v>0.85</v>
      </c>
      <c r="AF69" s="69">
        <f t="shared" si="69"/>
        <v>0.85</v>
      </c>
      <c r="AG69" s="299">
        <f t="shared" si="70"/>
        <v>0.85</v>
      </c>
      <c r="AI69" s="68">
        <f t="shared" si="71"/>
        <v>0.84895413837125755</v>
      </c>
      <c r="AJ69" s="69">
        <f t="shared" si="72"/>
        <v>0.85526626985632359</v>
      </c>
      <c r="AK69" s="69">
        <f t="shared" si="73"/>
        <v>0.84938706063600944</v>
      </c>
      <c r="AL69" s="69">
        <f t="shared" si="74"/>
        <v>0.85919320541717581</v>
      </c>
      <c r="AM69" s="69">
        <f t="shared" si="75"/>
        <v>0.86138285424260508</v>
      </c>
      <c r="AN69" s="69">
        <f t="shared" si="76"/>
        <v>0.86274515130827312</v>
      </c>
      <c r="AO69" s="69">
        <f t="shared" si="77"/>
        <v>0.86133222325681413</v>
      </c>
      <c r="AP69" s="69">
        <f t="shared" si="35"/>
        <v>0.86604981632223244</v>
      </c>
      <c r="AQ69" s="299">
        <f t="shared" si="36"/>
        <v>0.8572861024978764</v>
      </c>
      <c r="AR69" s="69">
        <f t="shared" si="78"/>
        <v>0.86833866672105964</v>
      </c>
      <c r="AS69" s="69">
        <f t="shared" si="79"/>
        <v>0.87062751711988684</v>
      </c>
      <c r="AT69" s="299">
        <f t="shared" si="80"/>
        <v>0.87291636751871404</v>
      </c>
      <c r="AV69" s="68">
        <f t="shared" si="38"/>
        <v>0.89875093107952853</v>
      </c>
      <c r="AW69" s="56">
        <f t="shared" si="39"/>
        <v>0.902982079347181</v>
      </c>
      <c r="AX69" s="56">
        <f t="shared" si="40"/>
        <v>0.89904112755196686</v>
      </c>
      <c r="AY69" s="56">
        <f t="shared" si="41"/>
        <v>0.90561438297311048</v>
      </c>
      <c r="AZ69" s="56">
        <f t="shared" si="42"/>
        <v>0.90708214847457402</v>
      </c>
      <c r="BA69" s="56">
        <f t="shared" si="43"/>
        <v>0.90799532350634682</v>
      </c>
      <c r="BB69" s="56">
        <f t="shared" si="44"/>
        <v>0.90704820950984777</v>
      </c>
      <c r="BC69" s="56">
        <f t="shared" si="45"/>
        <v>0.91021050671063641</v>
      </c>
      <c r="BD69" s="106">
        <f t="shared" si="45"/>
        <v>0.904336013656451</v>
      </c>
      <c r="BE69" s="56">
        <f t="shared" si="46"/>
        <v>0.91174476901534707</v>
      </c>
      <c r="BF69" s="56">
        <f t="shared" si="47"/>
        <v>0.91327903132005761</v>
      </c>
      <c r="BG69" s="106">
        <f t="shared" si="48"/>
        <v>0.91481329362476815</v>
      </c>
      <c r="BI69" s="68">
        <f t="shared" si="49"/>
        <v>0.83814762088000005</v>
      </c>
      <c r="BJ69" s="56">
        <f t="shared" si="50"/>
        <v>0.84491135135999995</v>
      </c>
      <c r="BK69" s="56">
        <f t="shared" si="51"/>
        <v>0.83861151639999998</v>
      </c>
      <c r="BL69" s="56">
        <f t="shared" si="52"/>
        <v>0.849119238</v>
      </c>
      <c r="BM69" s="56">
        <f t="shared" si="53"/>
        <v>0.8514655444</v>
      </c>
      <c r="BN69" s="56">
        <f t="shared" si="54"/>
        <v>0.85292530647999998</v>
      </c>
      <c r="BO69" s="56">
        <f t="shared" si="55"/>
        <v>0.85141129104000002</v>
      </c>
      <c r="BP69" s="56">
        <f t="shared" si="56"/>
        <v>0.85646640246857197</v>
      </c>
      <c r="BQ69" s="56">
        <f t="shared" si="56"/>
        <v>0.84707569214321921</v>
      </c>
      <c r="BR69" s="68">
        <f t="shared" si="57"/>
        <v>0.85891900778000052</v>
      </c>
      <c r="BS69" s="56">
        <f t="shared" si="58"/>
        <v>0.86137161309142907</v>
      </c>
      <c r="BT69" s="106">
        <f t="shared" si="59"/>
        <v>0.8638242184028575</v>
      </c>
      <c r="BV69" s="109"/>
      <c r="BW69" s="377"/>
      <c r="BX69" s="109">
        <f t="shared" si="60"/>
        <v>1</v>
      </c>
    </row>
    <row r="70" spans="2:76" x14ac:dyDescent="0.25">
      <c r="B70" s="130" t="s">
        <v>57</v>
      </c>
      <c r="C70" s="143">
        <f t="shared" si="29"/>
        <v>0.79999999999999993</v>
      </c>
      <c r="D70" s="144">
        <f t="shared" si="30"/>
        <v>0.79273012113378383</v>
      </c>
      <c r="E70" s="144">
        <f t="shared" si="31"/>
        <v>0.65</v>
      </c>
      <c r="F70" s="145">
        <f t="shared" si="32"/>
        <v>0.65</v>
      </c>
      <c r="H70" s="112" t="s">
        <v>57</v>
      </c>
      <c r="I70" s="149">
        <v>295.56352270000002</v>
      </c>
      <c r="J70" s="150">
        <v>265.69862649999999</v>
      </c>
      <c r="K70" s="150">
        <v>284.88065019999999</v>
      </c>
      <c r="L70" s="150">
        <v>264.37975449999999</v>
      </c>
      <c r="M70" s="150">
        <v>279.08528769999998</v>
      </c>
      <c r="N70" s="150">
        <v>276.69114919999998</v>
      </c>
      <c r="O70" s="150">
        <v>277.06657519999999</v>
      </c>
      <c r="P70" s="150">
        <v>272.00920091428588</v>
      </c>
      <c r="Q70" s="159">
        <v>277.64871019919224</v>
      </c>
      <c r="R70" s="150">
        <v>270.60558807142888</v>
      </c>
      <c r="S70" s="150">
        <v>269.20197522857143</v>
      </c>
      <c r="T70" s="151">
        <v>267.79836238571443</v>
      </c>
      <c r="V70" s="68">
        <f t="shared" si="61"/>
        <v>0.8</v>
      </c>
      <c r="W70" s="69">
        <f t="shared" si="62"/>
        <v>0.8</v>
      </c>
      <c r="X70" s="69">
        <f t="shared" si="63"/>
        <v>0.8</v>
      </c>
      <c r="Y70" s="69">
        <f t="shared" si="64"/>
        <v>0.8</v>
      </c>
      <c r="Z70" s="69">
        <f t="shared" si="65"/>
        <v>0.8</v>
      </c>
      <c r="AA70" s="69">
        <f t="shared" si="66"/>
        <v>0.8</v>
      </c>
      <c r="AB70" s="69">
        <f t="shared" si="67"/>
        <v>0.8</v>
      </c>
      <c r="AC70" s="69">
        <f t="shared" si="33"/>
        <v>0.8</v>
      </c>
      <c r="AD70" s="299">
        <f t="shared" si="34"/>
        <v>0.8</v>
      </c>
      <c r="AE70" s="69">
        <f t="shared" si="68"/>
        <v>0.8</v>
      </c>
      <c r="AF70" s="69">
        <f t="shared" si="69"/>
        <v>0.8</v>
      </c>
      <c r="AG70" s="299">
        <f t="shared" si="70"/>
        <v>0.8</v>
      </c>
      <c r="AI70" s="68">
        <f t="shared" si="71"/>
        <v>0.77933646847836147</v>
      </c>
      <c r="AJ70" s="69">
        <f t="shared" si="72"/>
        <v>0.80163317614992413</v>
      </c>
      <c r="AK70" s="69">
        <f t="shared" si="73"/>
        <v>0.78731214947955896</v>
      </c>
      <c r="AL70" s="69">
        <f t="shared" si="74"/>
        <v>0.80261782726818953</v>
      </c>
      <c r="AM70" s="69">
        <f t="shared" si="75"/>
        <v>0.79163888487645739</v>
      </c>
      <c r="AN70" s="69">
        <f t="shared" si="76"/>
        <v>0.79342631470384561</v>
      </c>
      <c r="AO70" s="69">
        <f t="shared" si="77"/>
        <v>0.79314602698015002</v>
      </c>
      <c r="AP70" s="69">
        <f t="shared" si="35"/>
        <v>0.79692179084951331</v>
      </c>
      <c r="AQ70" s="299">
        <f t="shared" si="36"/>
        <v>0.79271141325119376</v>
      </c>
      <c r="AR70" s="69">
        <f t="shared" si="78"/>
        <v>0.7979697082784456</v>
      </c>
      <c r="AS70" s="69">
        <f t="shared" si="79"/>
        <v>0.79901762570737822</v>
      </c>
      <c r="AT70" s="299">
        <f t="shared" si="80"/>
        <v>0.80006554313631051</v>
      </c>
      <c r="AV70" s="68">
        <f t="shared" si="38"/>
        <v>0.65</v>
      </c>
      <c r="AW70" s="56">
        <f t="shared" si="39"/>
        <v>0.65</v>
      </c>
      <c r="AX70" s="56">
        <f t="shared" si="40"/>
        <v>0.65</v>
      </c>
      <c r="AY70" s="56">
        <f t="shared" si="41"/>
        <v>0.65</v>
      </c>
      <c r="AZ70" s="56">
        <f t="shared" si="42"/>
        <v>0.65</v>
      </c>
      <c r="BA70" s="56">
        <f t="shared" si="43"/>
        <v>0.65</v>
      </c>
      <c r="BB70" s="56">
        <f t="shared" si="44"/>
        <v>0.65</v>
      </c>
      <c r="BC70" s="56">
        <f t="shared" si="45"/>
        <v>0.65</v>
      </c>
      <c r="BD70" s="106">
        <f t="shared" si="45"/>
        <v>0.65</v>
      </c>
      <c r="BE70" s="56">
        <f t="shared" si="46"/>
        <v>0.65</v>
      </c>
      <c r="BF70" s="56">
        <f t="shared" si="47"/>
        <v>0.65</v>
      </c>
      <c r="BG70" s="106">
        <f t="shared" si="48"/>
        <v>0.65</v>
      </c>
      <c r="BI70" s="68">
        <f t="shared" si="49"/>
        <v>0.65</v>
      </c>
      <c r="BJ70" s="56">
        <f t="shared" si="50"/>
        <v>0.65</v>
      </c>
      <c r="BK70" s="56">
        <f t="shared" si="51"/>
        <v>0.65</v>
      </c>
      <c r="BL70" s="56">
        <f t="shared" si="52"/>
        <v>0.65</v>
      </c>
      <c r="BM70" s="56">
        <f t="shared" si="53"/>
        <v>0.65</v>
      </c>
      <c r="BN70" s="56">
        <f t="shared" si="54"/>
        <v>0.65</v>
      </c>
      <c r="BO70" s="56">
        <f t="shared" si="55"/>
        <v>0.65</v>
      </c>
      <c r="BP70" s="56">
        <f t="shared" si="56"/>
        <v>0.65</v>
      </c>
      <c r="BQ70" s="56">
        <f t="shared" si="56"/>
        <v>0.65</v>
      </c>
      <c r="BR70" s="68">
        <f t="shared" si="57"/>
        <v>0.65</v>
      </c>
      <c r="BS70" s="56">
        <f t="shared" si="58"/>
        <v>0.65</v>
      </c>
      <c r="BT70" s="106">
        <f t="shared" si="59"/>
        <v>0.65</v>
      </c>
      <c r="BV70" s="109">
        <v>1</v>
      </c>
      <c r="BW70" s="377"/>
      <c r="BX70" s="109" t="str">
        <f t="shared" si="60"/>
        <v/>
      </c>
    </row>
    <row r="71" spans="2:76" x14ac:dyDescent="0.25">
      <c r="B71" s="130" t="s">
        <v>58</v>
      </c>
      <c r="C71" s="143">
        <f t="shared" si="29"/>
        <v>0.80714285714285705</v>
      </c>
      <c r="D71" s="144">
        <f t="shared" si="30"/>
        <v>0.80394131911795419</v>
      </c>
      <c r="E71" s="144">
        <f t="shared" si="31"/>
        <v>0.86857793600546018</v>
      </c>
      <c r="F71" s="145">
        <f t="shared" si="32"/>
        <v>0.78991437696</v>
      </c>
      <c r="H71" s="112" t="s">
        <v>58</v>
      </c>
      <c r="I71" s="149">
        <v>281.84154910000001</v>
      </c>
      <c r="J71" s="150">
        <v>250.4375277</v>
      </c>
      <c r="K71" s="150">
        <v>272.9529364</v>
      </c>
      <c r="L71" s="150">
        <v>262.38721909999998</v>
      </c>
      <c r="M71" s="150">
        <v>279.72159370000003</v>
      </c>
      <c r="N71" s="150">
        <v>252.71008839999999</v>
      </c>
      <c r="O71" s="150">
        <v>238.19828720000001</v>
      </c>
      <c r="P71" s="150">
        <v>245.51902779999909</v>
      </c>
      <c r="Q71" s="159">
        <v>246.75387843608414</v>
      </c>
      <c r="R71" s="150">
        <v>241.24702754999998</v>
      </c>
      <c r="S71" s="150">
        <v>236.97502729999906</v>
      </c>
      <c r="T71" s="151">
        <v>232.70302704999995</v>
      </c>
      <c r="V71" s="68">
        <f t="shared" si="61"/>
        <v>0.8</v>
      </c>
      <c r="W71" s="69">
        <f t="shared" si="62"/>
        <v>0.8</v>
      </c>
      <c r="X71" s="69">
        <f t="shared" si="63"/>
        <v>0.8</v>
      </c>
      <c r="Y71" s="69">
        <f t="shared" si="64"/>
        <v>0.8</v>
      </c>
      <c r="Z71" s="69">
        <f t="shared" si="65"/>
        <v>0.8</v>
      </c>
      <c r="AA71" s="69">
        <f t="shared" si="66"/>
        <v>0.8</v>
      </c>
      <c r="AB71" s="69">
        <f t="shared" si="67"/>
        <v>0.85</v>
      </c>
      <c r="AC71" s="69">
        <f t="shared" si="33"/>
        <v>0.85</v>
      </c>
      <c r="AD71" s="299">
        <f t="shared" si="34"/>
        <v>0.85</v>
      </c>
      <c r="AE71" s="69">
        <f t="shared" si="68"/>
        <v>0.85</v>
      </c>
      <c r="AF71" s="69">
        <f t="shared" si="69"/>
        <v>0.85</v>
      </c>
      <c r="AG71" s="299">
        <f t="shared" si="70"/>
        <v>0.85</v>
      </c>
      <c r="AI71" s="68">
        <f t="shared" si="71"/>
        <v>0.78958109923104103</v>
      </c>
      <c r="AJ71" s="69">
        <f t="shared" si="72"/>
        <v>0.81302689593423849</v>
      </c>
      <c r="AK71" s="69">
        <f t="shared" si="73"/>
        <v>0.79621721132901768</v>
      </c>
      <c r="AL71" s="69">
        <f t="shared" si="74"/>
        <v>0.8041054259205177</v>
      </c>
      <c r="AM71" s="69">
        <f t="shared" si="75"/>
        <v>0.79116382784707251</v>
      </c>
      <c r="AN71" s="69">
        <f t="shared" si="76"/>
        <v>0.81133023436694396</v>
      </c>
      <c r="AO71" s="69">
        <f t="shared" si="77"/>
        <v>0.82216453919684762</v>
      </c>
      <c r="AP71" s="69">
        <f t="shared" si="35"/>
        <v>0.81669897815808135</v>
      </c>
      <c r="AQ71" s="299">
        <f t="shared" si="36"/>
        <v>0.81577705619771534</v>
      </c>
      <c r="AR71" s="69">
        <f t="shared" si="78"/>
        <v>0.81988839291811222</v>
      </c>
      <c r="AS71" s="69">
        <f t="shared" si="79"/>
        <v>0.82307780767814465</v>
      </c>
      <c r="AT71" s="299">
        <f t="shared" si="80"/>
        <v>0.82626722243817552</v>
      </c>
      <c r="AV71" s="68">
        <f t="shared" si="38"/>
        <v>0.85895199274978273</v>
      </c>
      <c r="AW71" s="56">
        <f t="shared" si="39"/>
        <v>0.87466818027521231</v>
      </c>
      <c r="AX71" s="56">
        <f t="shared" si="40"/>
        <v>0.8634003117167961</v>
      </c>
      <c r="AY71" s="56">
        <f t="shared" si="41"/>
        <v>0.86868794008490935</v>
      </c>
      <c r="AZ71" s="56">
        <f t="shared" si="42"/>
        <v>0.86001292746854285</v>
      </c>
      <c r="BA71" s="56">
        <f t="shared" si="43"/>
        <v>0.87353087401531648</v>
      </c>
      <c r="BB71" s="56">
        <f t="shared" si="44"/>
        <v>0.88079332572766167</v>
      </c>
      <c r="BC71" s="56">
        <f t="shared" si="45"/>
        <v>0.87712965060054526</v>
      </c>
      <c r="BD71" s="106">
        <f t="shared" si="45"/>
        <v>0.87651166782963141</v>
      </c>
      <c r="BE71" s="56">
        <f t="shared" si="46"/>
        <v>0.87926757924931598</v>
      </c>
      <c r="BF71" s="56">
        <f t="shared" si="47"/>
        <v>0.88140550789808758</v>
      </c>
      <c r="BG71" s="106">
        <f t="shared" si="48"/>
        <v>0.8835434365468583</v>
      </c>
      <c r="BI71" s="68">
        <f t="shared" si="49"/>
        <v>0.77452676071999993</v>
      </c>
      <c r="BJ71" s="56">
        <f t="shared" si="50"/>
        <v>0.79964997784000003</v>
      </c>
      <c r="BK71" s="56">
        <f t="shared" si="51"/>
        <v>0.78163765088000003</v>
      </c>
      <c r="BL71" s="56">
        <f t="shared" si="52"/>
        <v>0.79009022472000001</v>
      </c>
      <c r="BM71" s="56">
        <f t="shared" si="53"/>
        <v>0.77622272504000001</v>
      </c>
      <c r="BN71" s="56">
        <f t="shared" si="54"/>
        <v>0.79783192928000002</v>
      </c>
      <c r="BO71" s="56">
        <f t="shared" si="55"/>
        <v>0.80944137023999996</v>
      </c>
      <c r="BP71" s="56">
        <f t="shared" si="56"/>
        <v>0.8035847777600007</v>
      </c>
      <c r="BQ71" s="56">
        <f t="shared" si="56"/>
        <v>0.8025968972511327</v>
      </c>
      <c r="BR71" s="68">
        <f t="shared" si="57"/>
        <v>0.80700237795999996</v>
      </c>
      <c r="BS71" s="56">
        <f t="shared" si="58"/>
        <v>0.81041997816000078</v>
      </c>
      <c r="BT71" s="106">
        <f t="shared" si="59"/>
        <v>0.81383757836000004</v>
      </c>
      <c r="BV71" s="109"/>
      <c r="BW71" s="377"/>
      <c r="BX71" s="109" t="str">
        <f t="shared" si="60"/>
        <v/>
      </c>
    </row>
    <row r="72" spans="2:76" x14ac:dyDescent="0.25">
      <c r="B72" s="130" t="s">
        <v>59</v>
      </c>
      <c r="C72" s="143">
        <f t="shared" si="29"/>
        <v>0.75</v>
      </c>
      <c r="D72" s="144">
        <f t="shared" si="30"/>
        <v>0.6317149755498469</v>
      </c>
      <c r="E72" s="144">
        <f t="shared" si="31"/>
        <v>0.54999999999999993</v>
      </c>
      <c r="F72" s="145">
        <f t="shared" si="32"/>
        <v>0.54999999999999993</v>
      </c>
      <c r="H72" s="112" t="s">
        <v>59</v>
      </c>
      <c r="I72" s="149">
        <v>499.70489279999998</v>
      </c>
      <c r="J72" s="150">
        <v>500</v>
      </c>
      <c r="K72" s="150">
        <v>500</v>
      </c>
      <c r="L72" s="150">
        <v>459.17239280000001</v>
      </c>
      <c r="M72" s="150">
        <v>500</v>
      </c>
      <c r="N72" s="150">
        <v>500</v>
      </c>
      <c r="O72" s="150">
        <v>494.16875709999999</v>
      </c>
      <c r="P72" s="150">
        <v>490.9196622285715</v>
      </c>
      <c r="Q72" s="159">
        <v>410.62817379746576</v>
      </c>
      <c r="R72" s="150">
        <v>490.32650483214297</v>
      </c>
      <c r="S72" s="150">
        <v>489.73334743571445</v>
      </c>
      <c r="T72" s="151">
        <v>489.14019003928593</v>
      </c>
      <c r="V72" s="68">
        <f t="shared" si="61"/>
        <v>0.75</v>
      </c>
      <c r="W72" s="69">
        <f t="shared" si="62"/>
        <v>0.75</v>
      </c>
      <c r="X72" s="69">
        <f t="shared" si="63"/>
        <v>0.75</v>
      </c>
      <c r="Y72" s="69">
        <f t="shared" si="64"/>
        <v>0.75</v>
      </c>
      <c r="Z72" s="69">
        <f t="shared" si="65"/>
        <v>0.75</v>
      </c>
      <c r="AA72" s="69">
        <f t="shared" si="66"/>
        <v>0.75</v>
      </c>
      <c r="AB72" s="69">
        <f t="shared" si="67"/>
        <v>0.75</v>
      </c>
      <c r="AC72" s="69">
        <f t="shared" si="33"/>
        <v>0.75</v>
      </c>
      <c r="AD72" s="299">
        <f t="shared" si="34"/>
        <v>0.75</v>
      </c>
      <c r="AE72" s="69">
        <f t="shared" si="68"/>
        <v>0.75</v>
      </c>
      <c r="AF72" s="69">
        <f t="shared" si="69"/>
        <v>0.75</v>
      </c>
      <c r="AG72" s="299">
        <f t="shared" si="70"/>
        <v>0.75</v>
      </c>
      <c r="AI72" s="68">
        <f t="shared" si="71"/>
        <v>0.62692741865913026</v>
      </c>
      <c r="AJ72" s="69">
        <f t="shared" si="72"/>
        <v>0.6267070958116604</v>
      </c>
      <c r="AK72" s="69">
        <f t="shared" si="73"/>
        <v>0.6267070958116604</v>
      </c>
      <c r="AL72" s="69">
        <f t="shared" si="74"/>
        <v>0.65718840793715794</v>
      </c>
      <c r="AM72" s="69">
        <f t="shared" si="75"/>
        <v>0.6267070958116604</v>
      </c>
      <c r="AN72" s="69">
        <f t="shared" si="76"/>
        <v>0.6267070958116604</v>
      </c>
      <c r="AO72" s="69">
        <f t="shared" si="77"/>
        <v>0.63106061900599775</v>
      </c>
      <c r="AP72" s="69">
        <f t="shared" si="35"/>
        <v>0.63348634712707563</v>
      </c>
      <c r="AQ72" s="299">
        <f t="shared" si="36"/>
        <v>0.69343083292317953</v>
      </c>
      <c r="AR72" s="69">
        <f t="shared" si="78"/>
        <v>0.63392919002138282</v>
      </c>
      <c r="AS72" s="69">
        <f t="shared" si="79"/>
        <v>0.63437203291569011</v>
      </c>
      <c r="AT72" s="299">
        <f t="shared" si="80"/>
        <v>0.63481487580999718</v>
      </c>
      <c r="AV72" s="68">
        <f t="shared" si="38"/>
        <v>0.55000000000000004</v>
      </c>
      <c r="AW72" s="56">
        <f t="shared" si="39"/>
        <v>0.55000000000000004</v>
      </c>
      <c r="AX72" s="56">
        <f t="shared" si="40"/>
        <v>0.55000000000000004</v>
      </c>
      <c r="AY72" s="56">
        <f t="shared" si="41"/>
        <v>0.55000000000000004</v>
      </c>
      <c r="AZ72" s="56">
        <f t="shared" si="42"/>
        <v>0.55000000000000004</v>
      </c>
      <c r="BA72" s="56">
        <f t="shared" si="43"/>
        <v>0.55000000000000004</v>
      </c>
      <c r="BB72" s="56">
        <f t="shared" si="44"/>
        <v>0.55000000000000004</v>
      </c>
      <c r="BC72" s="56">
        <f t="shared" si="45"/>
        <v>0.55000000000000004</v>
      </c>
      <c r="BD72" s="106">
        <f t="shared" si="45"/>
        <v>0.55000000000000004</v>
      </c>
      <c r="BE72" s="56">
        <f t="shared" si="46"/>
        <v>0.55000000000000004</v>
      </c>
      <c r="BF72" s="56">
        <f t="shared" si="47"/>
        <v>0.55000000000000004</v>
      </c>
      <c r="BG72" s="106">
        <f t="shared" si="48"/>
        <v>0.55000000000000004</v>
      </c>
      <c r="BI72" s="68">
        <f t="shared" si="49"/>
        <v>0.55000000000000004</v>
      </c>
      <c r="BJ72" s="56">
        <f t="shared" si="50"/>
        <v>0.55000000000000004</v>
      </c>
      <c r="BK72" s="56">
        <f t="shared" si="51"/>
        <v>0.55000000000000004</v>
      </c>
      <c r="BL72" s="56">
        <f t="shared" si="52"/>
        <v>0.55000000000000004</v>
      </c>
      <c r="BM72" s="56">
        <f t="shared" si="53"/>
        <v>0.55000000000000004</v>
      </c>
      <c r="BN72" s="56">
        <f t="shared" si="54"/>
        <v>0.55000000000000004</v>
      </c>
      <c r="BO72" s="56">
        <f t="shared" si="55"/>
        <v>0.55000000000000004</v>
      </c>
      <c r="BP72" s="56">
        <f t="shared" si="56"/>
        <v>0.55000000000000004</v>
      </c>
      <c r="BQ72" s="56">
        <f t="shared" si="56"/>
        <v>0.55000000000000004</v>
      </c>
      <c r="BR72" s="68">
        <f t="shared" si="57"/>
        <v>0.55000000000000004</v>
      </c>
      <c r="BS72" s="56">
        <f t="shared" si="58"/>
        <v>0.55000000000000004</v>
      </c>
      <c r="BT72" s="106">
        <f t="shared" si="59"/>
        <v>0.55000000000000004</v>
      </c>
      <c r="BV72" s="109"/>
      <c r="BW72" s="377">
        <v>1</v>
      </c>
      <c r="BX72" s="109" t="str">
        <f t="shared" si="60"/>
        <v/>
      </c>
    </row>
    <row r="73" spans="2:76" x14ac:dyDescent="0.25">
      <c r="B73" s="130" t="s">
        <v>60</v>
      </c>
      <c r="C73" s="143">
        <f t="shared" si="29"/>
        <v>0.84999999999999987</v>
      </c>
      <c r="D73" s="144">
        <f t="shared" si="30"/>
        <v>0.83066617516030961</v>
      </c>
      <c r="E73" s="144">
        <f t="shared" si="31"/>
        <v>0.88649214273806776</v>
      </c>
      <c r="F73" s="145">
        <f t="shared" si="32"/>
        <v>0.81855125244571436</v>
      </c>
      <c r="H73" s="112" t="s">
        <v>60</v>
      </c>
      <c r="I73" s="149">
        <v>243.90975119999999</v>
      </c>
      <c r="J73" s="150">
        <v>227.1570844</v>
      </c>
      <c r="K73" s="150">
        <v>234.58081780000001</v>
      </c>
      <c r="L73" s="150">
        <v>225.04839949999999</v>
      </c>
      <c r="M73" s="150">
        <v>222.39867720000001</v>
      </c>
      <c r="N73" s="150">
        <v>216.01951399999999</v>
      </c>
      <c r="O73" s="150">
        <v>218.562297</v>
      </c>
      <c r="P73" s="150">
        <v>211.02527101428495</v>
      </c>
      <c r="Q73" s="159">
        <v>218.98156606517938</v>
      </c>
      <c r="R73" s="150">
        <v>207.07885515714224</v>
      </c>
      <c r="S73" s="150">
        <v>203.13243929999953</v>
      </c>
      <c r="T73" s="151">
        <v>199.18602344285591</v>
      </c>
      <c r="V73" s="68">
        <f t="shared" si="61"/>
        <v>0.85</v>
      </c>
      <c r="W73" s="69">
        <f t="shared" si="62"/>
        <v>0.85</v>
      </c>
      <c r="X73" s="69">
        <f t="shared" si="63"/>
        <v>0.85</v>
      </c>
      <c r="Y73" s="69">
        <f t="shared" si="64"/>
        <v>0.85</v>
      </c>
      <c r="Z73" s="69">
        <f t="shared" si="65"/>
        <v>0.85</v>
      </c>
      <c r="AA73" s="69">
        <f t="shared" si="66"/>
        <v>0.85</v>
      </c>
      <c r="AB73" s="69">
        <f t="shared" si="67"/>
        <v>0.85</v>
      </c>
      <c r="AC73" s="69">
        <f t="shared" si="33"/>
        <v>0.85</v>
      </c>
      <c r="AD73" s="299">
        <f t="shared" si="34"/>
        <v>0.85</v>
      </c>
      <c r="AE73" s="69">
        <f t="shared" si="68"/>
        <v>0.85</v>
      </c>
      <c r="AF73" s="69">
        <f t="shared" si="69"/>
        <v>0.85</v>
      </c>
      <c r="AG73" s="299">
        <f t="shared" si="70"/>
        <v>0.85</v>
      </c>
      <c r="AI73" s="68">
        <f t="shared" si="71"/>
        <v>0.81790044122939332</v>
      </c>
      <c r="AJ73" s="69">
        <f t="shared" si="72"/>
        <v>0.83040774451473642</v>
      </c>
      <c r="AK73" s="69">
        <f t="shared" si="73"/>
        <v>0.82486529051312452</v>
      </c>
      <c r="AL73" s="69">
        <f t="shared" si="74"/>
        <v>0.83198205873541464</v>
      </c>
      <c r="AM73" s="69">
        <f t="shared" si="75"/>
        <v>0.83396030380073383</v>
      </c>
      <c r="AN73" s="69">
        <f t="shared" si="76"/>
        <v>0.83872289651517262</v>
      </c>
      <c r="AO73" s="69">
        <f t="shared" si="77"/>
        <v>0.83682449081359112</v>
      </c>
      <c r="AP73" s="69">
        <f t="shared" si="35"/>
        <v>0.84245152745189222</v>
      </c>
      <c r="AQ73" s="299">
        <f t="shared" si="36"/>
        <v>0.83651147047963681</v>
      </c>
      <c r="AR73" s="69">
        <f t="shared" si="78"/>
        <v>0.84539786552478768</v>
      </c>
      <c r="AS73" s="69">
        <f t="shared" si="79"/>
        <v>0.84834420359768314</v>
      </c>
      <c r="AT73" s="299">
        <f t="shared" si="80"/>
        <v>0.85129054167057927</v>
      </c>
      <c r="AV73" s="68">
        <f t="shared" si="38"/>
        <v>0.87793501538181729</v>
      </c>
      <c r="AW73" s="56">
        <f t="shared" si="39"/>
        <v>0.8863189114958302</v>
      </c>
      <c r="AX73" s="56">
        <f t="shared" si="40"/>
        <v>0.88260369347431922</v>
      </c>
      <c r="AY73" s="56">
        <f t="shared" si="41"/>
        <v>0.88737420587670979</v>
      </c>
      <c r="AZ73" s="56">
        <f t="shared" si="42"/>
        <v>0.88870026319996431</v>
      </c>
      <c r="BA73" s="56">
        <f t="shared" si="43"/>
        <v>0.89189272456755586</v>
      </c>
      <c r="BB73" s="56">
        <f t="shared" si="44"/>
        <v>0.89062018517027752</v>
      </c>
      <c r="BC73" s="56">
        <f t="shared" si="45"/>
        <v>0.89439210062870766</v>
      </c>
      <c r="BD73" s="106">
        <f t="shared" si="45"/>
        <v>0.89041036136561114</v>
      </c>
      <c r="BE73" s="56">
        <f t="shared" si="46"/>
        <v>0.8963670901013675</v>
      </c>
      <c r="BF73" s="56">
        <f t="shared" si="47"/>
        <v>0.89834207957402734</v>
      </c>
      <c r="BG73" s="106">
        <f t="shared" si="48"/>
        <v>0.90031706904668762</v>
      </c>
      <c r="BI73" s="68">
        <f t="shared" si="49"/>
        <v>0.80487219904000007</v>
      </c>
      <c r="BJ73" s="56">
        <f t="shared" si="50"/>
        <v>0.81827433247999992</v>
      </c>
      <c r="BK73" s="56">
        <f t="shared" si="51"/>
        <v>0.81233534575999999</v>
      </c>
      <c r="BL73" s="56">
        <f t="shared" si="52"/>
        <v>0.81996128040000005</v>
      </c>
      <c r="BM73" s="56">
        <f t="shared" si="53"/>
        <v>0.82208105824</v>
      </c>
      <c r="BN73" s="56">
        <f t="shared" si="54"/>
        <v>0.8271843888</v>
      </c>
      <c r="BO73" s="56">
        <f t="shared" si="55"/>
        <v>0.82515016239999994</v>
      </c>
      <c r="BP73" s="56">
        <f t="shared" si="56"/>
        <v>0.831179783188572</v>
      </c>
      <c r="BQ73" s="56">
        <f t="shared" si="56"/>
        <v>0.82481474714785652</v>
      </c>
      <c r="BR73" s="68">
        <f t="shared" si="57"/>
        <v>0.83433691587428616</v>
      </c>
      <c r="BS73" s="56">
        <f t="shared" si="58"/>
        <v>0.83749404856000043</v>
      </c>
      <c r="BT73" s="106">
        <f t="shared" si="59"/>
        <v>0.84065118124571525</v>
      </c>
      <c r="BV73" s="109"/>
      <c r="BW73" s="377"/>
      <c r="BX73" s="109" t="str">
        <f t="shared" si="60"/>
        <v/>
      </c>
    </row>
    <row r="74" spans="2:76" x14ac:dyDescent="0.25">
      <c r="B74" s="130" t="s">
        <v>61</v>
      </c>
      <c r="C74" s="143">
        <f t="shared" si="29"/>
        <v>0.84285714285714275</v>
      </c>
      <c r="D74" s="144">
        <f t="shared" si="30"/>
        <v>0.82392875831138401</v>
      </c>
      <c r="E74" s="144">
        <f t="shared" si="31"/>
        <v>0.88197591716573487</v>
      </c>
      <c r="F74" s="145">
        <f t="shared" si="32"/>
        <v>0.81133180972571417</v>
      </c>
      <c r="H74" s="112" t="s">
        <v>61</v>
      </c>
      <c r="I74" s="149">
        <v>252.58980550000001</v>
      </c>
      <c r="J74" s="150">
        <v>233.5398112</v>
      </c>
      <c r="K74" s="150">
        <v>246.4288167</v>
      </c>
      <c r="L74" s="150">
        <v>229.85315560000001</v>
      </c>
      <c r="M74" s="150">
        <v>231.3051648</v>
      </c>
      <c r="N74" s="150">
        <v>234.44168859999999</v>
      </c>
      <c r="O74" s="150">
        <v>222.68822249999999</v>
      </c>
      <c r="P74" s="150">
        <v>221.11743125714293</v>
      </c>
      <c r="Q74" s="159">
        <v>234.11245746584498</v>
      </c>
      <c r="R74" s="150">
        <v>217.43797961071414</v>
      </c>
      <c r="S74" s="150">
        <v>213.75852796428535</v>
      </c>
      <c r="T74" s="151">
        <v>210.07907631785656</v>
      </c>
      <c r="V74" s="68">
        <f t="shared" si="61"/>
        <v>0.8</v>
      </c>
      <c r="W74" s="69">
        <f t="shared" si="62"/>
        <v>0.85</v>
      </c>
      <c r="X74" s="69">
        <f t="shared" si="63"/>
        <v>0.85</v>
      </c>
      <c r="Y74" s="69">
        <f t="shared" si="64"/>
        <v>0.85</v>
      </c>
      <c r="Z74" s="69">
        <f t="shared" si="65"/>
        <v>0.85</v>
      </c>
      <c r="AA74" s="69">
        <f t="shared" si="66"/>
        <v>0.85</v>
      </c>
      <c r="AB74" s="69">
        <f t="shared" si="67"/>
        <v>0.85</v>
      </c>
      <c r="AC74" s="69">
        <f t="shared" si="33"/>
        <v>0.85</v>
      </c>
      <c r="AD74" s="299">
        <f t="shared" si="34"/>
        <v>0.85</v>
      </c>
      <c r="AE74" s="69">
        <f t="shared" si="68"/>
        <v>0.85</v>
      </c>
      <c r="AF74" s="69">
        <f t="shared" si="69"/>
        <v>0.85</v>
      </c>
      <c r="AG74" s="299">
        <f t="shared" si="70"/>
        <v>0.85</v>
      </c>
      <c r="AI74" s="68">
        <f t="shared" si="71"/>
        <v>0.81142003587307432</v>
      </c>
      <c r="AJ74" s="69">
        <f t="shared" si="72"/>
        <v>0.82564249126711098</v>
      </c>
      <c r="AK74" s="69">
        <f t="shared" si="73"/>
        <v>0.81601974267672195</v>
      </c>
      <c r="AL74" s="69">
        <f t="shared" si="74"/>
        <v>0.82839489601844341</v>
      </c>
      <c r="AM74" s="69">
        <f t="shared" si="75"/>
        <v>0.827310846556091</v>
      </c>
      <c r="AN74" s="69">
        <f t="shared" si="76"/>
        <v>0.82496916239937534</v>
      </c>
      <c r="AO74" s="69">
        <f t="shared" si="77"/>
        <v>0.83374413338887177</v>
      </c>
      <c r="AP74" s="69">
        <f t="shared" si="35"/>
        <v>0.83491686383871122</v>
      </c>
      <c r="AQ74" s="299">
        <f t="shared" si="36"/>
        <v>0.82521496169181119</v>
      </c>
      <c r="AR74" s="69">
        <f t="shared" si="78"/>
        <v>0.83766389022054311</v>
      </c>
      <c r="AS74" s="69">
        <f t="shared" si="79"/>
        <v>0.84041091660237499</v>
      </c>
      <c r="AT74" s="299">
        <f t="shared" si="80"/>
        <v>0.84315794298420699</v>
      </c>
      <c r="AV74" s="68">
        <f t="shared" si="38"/>
        <v>0.87359106976503997</v>
      </c>
      <c r="AW74" s="56">
        <f t="shared" si="39"/>
        <v>0.8831246667195104</v>
      </c>
      <c r="AX74" s="56">
        <f t="shared" si="40"/>
        <v>0.87667434544141143</v>
      </c>
      <c r="AY74" s="56">
        <f t="shared" si="41"/>
        <v>0.88496965879913225</v>
      </c>
      <c r="AZ74" s="56">
        <f t="shared" si="42"/>
        <v>0.88424299871362333</v>
      </c>
      <c r="BA74" s="56">
        <f t="shared" si="43"/>
        <v>0.88267332088189265</v>
      </c>
      <c r="BB74" s="56">
        <f t="shared" si="44"/>
        <v>0.88855535983953327</v>
      </c>
      <c r="BC74" s="56">
        <f t="shared" si="45"/>
        <v>0.88934146456865704</v>
      </c>
      <c r="BD74" s="106">
        <f t="shared" si="45"/>
        <v>0.88283808507491379</v>
      </c>
      <c r="BE74" s="56">
        <f t="shared" si="46"/>
        <v>0.8911828514193878</v>
      </c>
      <c r="BF74" s="56">
        <f t="shared" si="47"/>
        <v>0.89302423827011845</v>
      </c>
      <c r="BG74" s="106">
        <f t="shared" si="48"/>
        <v>0.89486562512084922</v>
      </c>
      <c r="BI74" s="68">
        <f t="shared" si="49"/>
        <v>0.79792815559999997</v>
      </c>
      <c r="BJ74" s="56">
        <f t="shared" si="50"/>
        <v>0.81316815103999995</v>
      </c>
      <c r="BK74" s="56">
        <f t="shared" si="51"/>
        <v>0.80285694663999996</v>
      </c>
      <c r="BL74" s="56">
        <f t="shared" si="52"/>
        <v>0.81611747552000002</v>
      </c>
      <c r="BM74" s="56">
        <f t="shared" si="53"/>
        <v>0.81495586815999999</v>
      </c>
      <c r="BN74" s="56">
        <f t="shared" si="54"/>
        <v>0.81244664911999998</v>
      </c>
      <c r="BO74" s="56">
        <f t="shared" si="55"/>
        <v>0.821849422</v>
      </c>
      <c r="BP74" s="56">
        <f t="shared" si="56"/>
        <v>0.82310605499428569</v>
      </c>
      <c r="BQ74" s="56">
        <f t="shared" si="56"/>
        <v>0.812710034027324</v>
      </c>
      <c r="BR74" s="68">
        <f t="shared" si="57"/>
        <v>0.8260496163114287</v>
      </c>
      <c r="BS74" s="56">
        <f t="shared" si="58"/>
        <v>0.82899317762857172</v>
      </c>
      <c r="BT74" s="106">
        <f t="shared" si="59"/>
        <v>0.83193673894571474</v>
      </c>
      <c r="BV74" s="109"/>
      <c r="BW74" s="377"/>
      <c r="BX74" s="109" t="str">
        <f t="shared" si="60"/>
        <v/>
      </c>
    </row>
    <row r="75" spans="2:76" x14ac:dyDescent="0.25">
      <c r="B75" s="130" t="s">
        <v>62</v>
      </c>
      <c r="C75" s="143">
        <f t="shared" si="29"/>
        <v>0.8571428571428571</v>
      </c>
      <c r="D75" s="144">
        <f t="shared" si="30"/>
        <v>0.87155311015971593</v>
      </c>
      <c r="E75" s="144">
        <f t="shared" si="31"/>
        <v>0.91389947488912615</v>
      </c>
      <c r="F75" s="145">
        <f t="shared" si="32"/>
        <v>0.86236342732571436</v>
      </c>
      <c r="H75" s="112" t="s">
        <v>62</v>
      </c>
      <c r="I75" s="149">
        <v>174.12320059999999</v>
      </c>
      <c r="J75" s="150">
        <v>179.92423740000001</v>
      </c>
      <c r="K75" s="150">
        <v>183.6072494</v>
      </c>
      <c r="L75" s="150">
        <v>165.69791939999999</v>
      </c>
      <c r="M75" s="150">
        <v>162.69518049999999</v>
      </c>
      <c r="N75" s="150">
        <v>159.73974010000001</v>
      </c>
      <c r="O75" s="150">
        <v>178.53248350000001</v>
      </c>
      <c r="P75" s="150">
        <v>165.1809708714286</v>
      </c>
      <c r="Q75" s="159">
        <v>190.56501338296655</v>
      </c>
      <c r="R75" s="150">
        <v>163.46478462857158</v>
      </c>
      <c r="S75" s="150">
        <v>161.74859838571456</v>
      </c>
      <c r="T75" s="151">
        <v>160.03241214285708</v>
      </c>
      <c r="V75" s="68">
        <f t="shared" si="61"/>
        <v>0.85</v>
      </c>
      <c r="W75" s="69">
        <f t="shared" si="62"/>
        <v>0.85</v>
      </c>
      <c r="X75" s="69">
        <f t="shared" si="63"/>
        <v>0.85</v>
      </c>
      <c r="Y75" s="69">
        <f t="shared" si="64"/>
        <v>0.85</v>
      </c>
      <c r="Z75" s="69">
        <f t="shared" si="65"/>
        <v>0.85</v>
      </c>
      <c r="AA75" s="69">
        <f t="shared" si="66"/>
        <v>0.9</v>
      </c>
      <c r="AB75" s="69">
        <f t="shared" si="67"/>
        <v>0.85</v>
      </c>
      <c r="AC75" s="69">
        <f t="shared" si="33"/>
        <v>0.85</v>
      </c>
      <c r="AD75" s="299">
        <f t="shared" si="34"/>
        <v>0.85</v>
      </c>
      <c r="AE75" s="69">
        <f t="shared" si="68"/>
        <v>0.85</v>
      </c>
      <c r="AF75" s="69">
        <f t="shared" si="69"/>
        <v>0.85</v>
      </c>
      <c r="AG75" s="299">
        <f t="shared" si="70"/>
        <v>0.85</v>
      </c>
      <c r="AI75" s="68">
        <f t="shared" si="71"/>
        <v>0.87000208952291436</v>
      </c>
      <c r="AJ75" s="69">
        <f t="shared" si="72"/>
        <v>0.86567111777416339</v>
      </c>
      <c r="AK75" s="69">
        <f t="shared" si="73"/>
        <v>0.86292143328288251</v>
      </c>
      <c r="AL75" s="69">
        <f t="shared" si="74"/>
        <v>0.87629228489841715</v>
      </c>
      <c r="AM75" s="69">
        <f t="shared" si="75"/>
        <v>0.87853408714741776</v>
      </c>
      <c r="AN75" s="69">
        <f t="shared" si="76"/>
        <v>0.88074057700756081</v>
      </c>
      <c r="AO75" s="69">
        <f t="shared" si="77"/>
        <v>0.86671018148465628</v>
      </c>
      <c r="AP75" s="69">
        <f t="shared" si="35"/>
        <v>0.87667823133350975</v>
      </c>
      <c r="AQ75" s="299">
        <f t="shared" si="36"/>
        <v>0.85772686543516519</v>
      </c>
      <c r="AR75" s="69">
        <f t="shared" si="78"/>
        <v>0.87795951162695807</v>
      </c>
      <c r="AS75" s="69">
        <f t="shared" si="79"/>
        <v>0.87924079192040649</v>
      </c>
      <c r="AT75" s="299">
        <f t="shared" si="80"/>
        <v>0.88052207221385514</v>
      </c>
      <c r="AV75" s="68">
        <f t="shared" si="38"/>
        <v>0.91285979466446299</v>
      </c>
      <c r="AW75" s="56">
        <f t="shared" si="39"/>
        <v>0.90995665748246124</v>
      </c>
      <c r="AX75" s="56">
        <f t="shared" si="40"/>
        <v>0.90811348884768228</v>
      </c>
      <c r="AY75" s="56">
        <f t="shared" si="41"/>
        <v>0.91707623871814326</v>
      </c>
      <c r="AZ75" s="56">
        <f t="shared" si="42"/>
        <v>0.91857896370489611</v>
      </c>
      <c r="BA75" s="56">
        <f t="shared" si="43"/>
        <v>0.92005801808952437</v>
      </c>
      <c r="BB75" s="56">
        <f t="shared" si="44"/>
        <v>0.91065316271671282</v>
      </c>
      <c r="BC75" s="56">
        <f t="shared" si="45"/>
        <v>0.91733494635028179</v>
      </c>
      <c r="BD75" s="106">
        <f t="shared" si="45"/>
        <v>0.90463146588886523</v>
      </c>
      <c r="BE75" s="56">
        <f t="shared" si="46"/>
        <v>0.91819381421557067</v>
      </c>
      <c r="BF75" s="56">
        <f t="shared" si="47"/>
        <v>0.91905268208085944</v>
      </c>
      <c r="BG75" s="106">
        <f t="shared" si="48"/>
        <v>0.91991154994614854</v>
      </c>
      <c r="BI75" s="68">
        <f t="shared" si="49"/>
        <v>0.86070143952</v>
      </c>
      <c r="BJ75" s="56">
        <f t="shared" si="50"/>
        <v>0.85606061008000001</v>
      </c>
      <c r="BK75" s="56">
        <f t="shared" si="51"/>
        <v>0.85311420047999997</v>
      </c>
      <c r="BL75" s="56">
        <f t="shared" si="52"/>
        <v>0.86744166448000004</v>
      </c>
      <c r="BM75" s="56">
        <f t="shared" si="53"/>
        <v>0.86984385559999999</v>
      </c>
      <c r="BN75" s="56">
        <f t="shared" si="54"/>
        <v>0.87220820791999998</v>
      </c>
      <c r="BO75" s="56">
        <f t="shared" si="55"/>
        <v>0.85717401319999997</v>
      </c>
      <c r="BP75" s="56">
        <f t="shared" si="56"/>
        <v>0.86785522330285714</v>
      </c>
      <c r="BQ75" s="56">
        <f t="shared" si="56"/>
        <v>0.84754798929362674</v>
      </c>
      <c r="BR75" s="68">
        <f t="shared" si="57"/>
        <v>0.86922817229714266</v>
      </c>
      <c r="BS75" s="56">
        <f t="shared" si="58"/>
        <v>0.87060112129142841</v>
      </c>
      <c r="BT75" s="106">
        <f t="shared" si="59"/>
        <v>0.87197407028571439</v>
      </c>
      <c r="BV75" s="109"/>
      <c r="BW75" s="377"/>
      <c r="BX75" s="109">
        <f t="shared" si="60"/>
        <v>1</v>
      </c>
    </row>
    <row r="76" spans="2:76" x14ac:dyDescent="0.25">
      <c r="B76" s="130" t="s">
        <v>63</v>
      </c>
      <c r="C76" s="143">
        <f t="shared" si="29"/>
        <v>0.7857142857142857</v>
      </c>
      <c r="D76" s="144">
        <f t="shared" si="30"/>
        <v>0.77920832039465526</v>
      </c>
      <c r="E76" s="144">
        <f t="shared" si="31"/>
        <v>0.65</v>
      </c>
      <c r="F76" s="145">
        <f t="shared" si="32"/>
        <v>0.65</v>
      </c>
      <c r="H76" s="112" t="s">
        <v>63</v>
      </c>
      <c r="I76" s="149">
        <v>302.38319130000002</v>
      </c>
      <c r="J76" s="150">
        <v>291.87164730000001</v>
      </c>
      <c r="K76" s="150">
        <v>299.86500289999998</v>
      </c>
      <c r="L76" s="150">
        <v>282.0388016</v>
      </c>
      <c r="M76" s="150">
        <v>300.43767509999998</v>
      </c>
      <c r="N76" s="150">
        <v>296.2469064</v>
      </c>
      <c r="O76" s="150">
        <v>297.30295269999999</v>
      </c>
      <c r="P76" s="150">
        <v>294.88980741428571</v>
      </c>
      <c r="Q76" s="159">
        <v>272.36884480161979</v>
      </c>
      <c r="R76" s="150">
        <v>294.67846722142855</v>
      </c>
      <c r="S76" s="150">
        <v>294.46712702857144</v>
      </c>
      <c r="T76" s="151">
        <v>294.25578683571428</v>
      </c>
      <c r="V76" s="68">
        <f t="shared" si="61"/>
        <v>0.75</v>
      </c>
      <c r="W76" s="69">
        <f t="shared" si="62"/>
        <v>0.8</v>
      </c>
      <c r="X76" s="69">
        <f t="shared" si="63"/>
        <v>0.8</v>
      </c>
      <c r="Y76" s="69">
        <f t="shared" si="64"/>
        <v>0.8</v>
      </c>
      <c r="Z76" s="69">
        <f t="shared" si="65"/>
        <v>0.75</v>
      </c>
      <c r="AA76" s="69">
        <f t="shared" si="66"/>
        <v>0.8</v>
      </c>
      <c r="AB76" s="69">
        <f t="shared" si="67"/>
        <v>0.8</v>
      </c>
      <c r="AC76" s="69">
        <f t="shared" si="33"/>
        <v>0.8</v>
      </c>
      <c r="AD76" s="299">
        <f t="shared" si="34"/>
        <v>0.8</v>
      </c>
      <c r="AE76" s="69">
        <f t="shared" si="68"/>
        <v>0.8</v>
      </c>
      <c r="AF76" s="69">
        <f t="shared" si="69"/>
        <v>0.8</v>
      </c>
      <c r="AG76" s="299">
        <f t="shared" si="70"/>
        <v>0.8</v>
      </c>
      <c r="AI76" s="68">
        <f t="shared" si="71"/>
        <v>0.77424500068376945</v>
      </c>
      <c r="AJ76" s="69">
        <f t="shared" si="72"/>
        <v>0.78209277025829649</v>
      </c>
      <c r="AK76" s="69">
        <f t="shared" si="73"/>
        <v>0.77612504440602825</v>
      </c>
      <c r="AL76" s="69">
        <f t="shared" si="74"/>
        <v>0.78943383331387418</v>
      </c>
      <c r="AM76" s="69">
        <f t="shared" si="75"/>
        <v>0.77569749546865641</v>
      </c>
      <c r="AN76" s="69">
        <f t="shared" si="76"/>
        <v>0.77882626390626553</v>
      </c>
      <c r="AO76" s="69">
        <f t="shared" si="77"/>
        <v>0.77803783472569688</v>
      </c>
      <c r="AP76" s="69">
        <f t="shared" si="35"/>
        <v>0.77983945474956229</v>
      </c>
      <c r="AQ76" s="299">
        <f t="shared" si="36"/>
        <v>0.79665328582716044</v>
      </c>
      <c r="AR76" s="69">
        <f t="shared" si="78"/>
        <v>0.77999723833828893</v>
      </c>
      <c r="AS76" s="69">
        <f t="shared" si="79"/>
        <v>0.78015502192701569</v>
      </c>
      <c r="AT76" s="299">
        <f t="shared" si="80"/>
        <v>0.78031280551574245</v>
      </c>
      <c r="AV76" s="68">
        <f t="shared" si="38"/>
        <v>0.65</v>
      </c>
      <c r="AW76" s="56">
        <f t="shared" si="39"/>
        <v>0.65</v>
      </c>
      <c r="AX76" s="56">
        <f t="shared" si="40"/>
        <v>0.65</v>
      </c>
      <c r="AY76" s="56">
        <f t="shared" si="41"/>
        <v>0.65</v>
      </c>
      <c r="AZ76" s="56">
        <f t="shared" si="42"/>
        <v>0.65</v>
      </c>
      <c r="BA76" s="56">
        <f t="shared" si="43"/>
        <v>0.65</v>
      </c>
      <c r="BB76" s="56">
        <f t="shared" si="44"/>
        <v>0.65</v>
      </c>
      <c r="BC76" s="56">
        <f t="shared" si="45"/>
        <v>0.65</v>
      </c>
      <c r="BD76" s="106">
        <f t="shared" si="45"/>
        <v>0.65</v>
      </c>
      <c r="BE76" s="56">
        <f t="shared" si="46"/>
        <v>0.65</v>
      </c>
      <c r="BF76" s="56">
        <f t="shared" si="47"/>
        <v>0.65</v>
      </c>
      <c r="BG76" s="106">
        <f t="shared" si="48"/>
        <v>0.65</v>
      </c>
      <c r="BI76" s="68">
        <f t="shared" si="49"/>
        <v>0.65</v>
      </c>
      <c r="BJ76" s="56">
        <f t="shared" si="50"/>
        <v>0.65</v>
      </c>
      <c r="BK76" s="56">
        <f t="shared" si="51"/>
        <v>0.65</v>
      </c>
      <c r="BL76" s="56">
        <f t="shared" si="52"/>
        <v>0.65</v>
      </c>
      <c r="BM76" s="56">
        <f t="shared" si="53"/>
        <v>0.65</v>
      </c>
      <c r="BN76" s="56">
        <f t="shared" si="54"/>
        <v>0.65</v>
      </c>
      <c r="BO76" s="56">
        <f t="shared" si="55"/>
        <v>0.65</v>
      </c>
      <c r="BP76" s="56">
        <f t="shared" si="56"/>
        <v>0.65</v>
      </c>
      <c r="BQ76" s="56">
        <f t="shared" si="56"/>
        <v>0.65</v>
      </c>
      <c r="BR76" s="68">
        <f t="shared" si="57"/>
        <v>0.65</v>
      </c>
      <c r="BS76" s="56">
        <f t="shared" si="58"/>
        <v>0.65</v>
      </c>
      <c r="BT76" s="106">
        <f t="shared" si="59"/>
        <v>0.65</v>
      </c>
      <c r="BV76" s="109">
        <v>1</v>
      </c>
      <c r="BW76" s="377"/>
      <c r="BX76" s="109" t="str">
        <f t="shared" si="60"/>
        <v/>
      </c>
    </row>
    <row r="77" spans="2:76" x14ac:dyDescent="0.25">
      <c r="B77" s="130" t="s">
        <v>64</v>
      </c>
      <c r="C77" s="143">
        <f t="shared" si="29"/>
        <v>0.84285714285714275</v>
      </c>
      <c r="D77" s="144">
        <f t="shared" si="30"/>
        <v>0.81903110641107291</v>
      </c>
      <c r="E77" s="144">
        <f t="shared" si="31"/>
        <v>0.87869292291845169</v>
      </c>
      <c r="F77" s="145">
        <f t="shared" si="32"/>
        <v>0.80608375722285719</v>
      </c>
      <c r="H77" s="112" t="s">
        <v>64</v>
      </c>
      <c r="I77" s="149">
        <v>252.42773030000001</v>
      </c>
      <c r="J77" s="150">
        <v>241.31619889999999</v>
      </c>
      <c r="K77" s="150">
        <v>248.6546639</v>
      </c>
      <c r="L77" s="150">
        <v>240.13065539999999</v>
      </c>
      <c r="M77" s="150">
        <v>240.79465020000001</v>
      </c>
      <c r="N77" s="150">
        <v>236.97846000000001</v>
      </c>
      <c r="O77" s="150">
        <v>236.46476559999999</v>
      </c>
      <c r="P77" s="150">
        <v>233.19181981428574</v>
      </c>
      <c r="Q77" s="159">
        <v>242.60864735576484</v>
      </c>
      <c r="R77" s="150">
        <v>230.89094889999978</v>
      </c>
      <c r="S77" s="150">
        <v>228.59007798571383</v>
      </c>
      <c r="T77" s="151">
        <v>226.28920707142879</v>
      </c>
      <c r="V77" s="68">
        <f t="shared" ref="V77:V108" si="81">IF(I77&lt;=100,(1-$Y$3),IF(I77&lt;=160,(1-$Y$4),(IF(I77&lt;=250,(1-$Y$5),IF(I77&lt;=300,(1-$Y$6),IF(I77&lt;=500,(1-$Y$7),""))))))</f>
        <v>0.8</v>
      </c>
      <c r="W77" s="69">
        <f t="shared" ref="W77:W108" si="82">IF(J77&lt;=100,(1-$Y$3),IF(J77&lt;=160,(1-$Y$4),(IF(J77&lt;=250,(1-$Y$5),IF(J77&lt;=300,(1-$Y$6),IF(J77&lt;=500,(1-$Y$7),""))))))</f>
        <v>0.85</v>
      </c>
      <c r="X77" s="69">
        <f t="shared" ref="X77:X108" si="83">IF(K77&lt;=100,(1-$Y$3),IF(K77&lt;=160,(1-$Y$4),(IF(K77&lt;=250,(1-$Y$5),IF(K77&lt;=300,(1-$Y$6),IF(K77&lt;=500,(1-$Y$7),""))))))</f>
        <v>0.85</v>
      </c>
      <c r="Y77" s="69">
        <f t="shared" ref="Y77:Y108" si="84">IF(L77&lt;=100,(1-$Y$3),IF(L77&lt;=160,(1-$Y$4),(IF(L77&lt;=250,(1-$Y$5),IF(L77&lt;=300,(1-$Y$6),IF(L77&lt;=500,(1-$Y$7),""))))))</f>
        <v>0.85</v>
      </c>
      <c r="Z77" s="69">
        <f t="shared" ref="Z77:Z108" si="85">IF(M77&lt;=100,(1-$Y$3),IF(M77&lt;=160,(1-$Y$4),(IF(M77&lt;=250,(1-$Y$5),IF(M77&lt;=300,(1-$Y$6),IF(M77&lt;=500,(1-$Y$7),""))))))</f>
        <v>0.85</v>
      </c>
      <c r="AA77" s="69">
        <f t="shared" ref="AA77:AA108" si="86">IF(N77&lt;=100,(1-$Y$3),IF(N77&lt;=160,(1-$Y$4),(IF(N77&lt;=250,(1-$Y$5),IF(N77&lt;=300,(1-$Y$6),IF(N77&lt;=500,(1-$Y$7),""))))))</f>
        <v>0.85</v>
      </c>
      <c r="AB77" s="69">
        <f t="shared" ref="AB77:AB108" si="87">IF(O77&lt;=100,(1-$Y$3),IF(O77&lt;=160,(1-$Y$4),(IF(O77&lt;=250,(1-$Y$5),IF(O77&lt;=300,(1-$Y$6),IF(O77&lt;=500,(1-$Y$7),""))))))</f>
        <v>0.85</v>
      </c>
      <c r="AC77" s="69">
        <f t="shared" si="33"/>
        <v>0.85</v>
      </c>
      <c r="AD77" s="299">
        <f t="shared" si="34"/>
        <v>0.85</v>
      </c>
      <c r="AE77" s="69">
        <f t="shared" ref="AE77:AE108" si="88">IF(R77&lt;=100,(1-$Y$3),IF(R77&lt;=160,(1-$Y$4),(IF(R77&lt;=250,(1-$Y$5),IF(R77&lt;=300,(1-$Y$6),IF(R77&lt;=500,(1-$Y$7),""))))))</f>
        <v>0.85</v>
      </c>
      <c r="AF77" s="69">
        <f t="shared" ref="AF77:AF108" si="89">IF(S77&lt;=100,(1-$Y$3),IF(S77&lt;=160,(1-$Y$4),(IF(S77&lt;=250,(1-$Y$5),IF(S77&lt;=300,(1-$Y$6),IF(S77&lt;=500,(1-$Y$7),""))))))</f>
        <v>0.85</v>
      </c>
      <c r="AG77" s="299">
        <f t="shared" ref="AG77:AG108" si="90">IF(T77&lt;=100,(1-$Y$3),IF(T77&lt;=160,(1-$Y$4),(IF(T77&lt;=250,(1-$Y$5),IF(T77&lt;=300,(1-$Y$6),IF(T77&lt;=500,(1-$Y$7),""))))))</f>
        <v>0.85</v>
      </c>
      <c r="AI77" s="68">
        <f t="shared" ref="AI77:AI108" si="91">1-(I77*EXP($AI$3))</f>
        <v>0.81154103891728413</v>
      </c>
      <c r="AJ77" s="69">
        <f t="shared" ref="AJ77:AJ108" si="92">1-(J77*EXP($AI$3))</f>
        <v>0.81983675056985605</v>
      </c>
      <c r="AK77" s="69">
        <f t="shared" ref="AK77:AK108" si="93">1-(K77*EXP($AI$3))</f>
        <v>0.81435795674558697</v>
      </c>
      <c r="AL77" s="69">
        <f t="shared" ref="AL77:AL108" si="94">1-(L77*EXP($AI$3))</f>
        <v>0.82072186052216922</v>
      </c>
      <c r="AM77" s="69">
        <f t="shared" ref="AM77:AM108" si="95">1-(M77*EXP($AI$3))</f>
        <v>0.82022613142765333</v>
      </c>
      <c r="AN77" s="69">
        <f t="shared" ref="AN77:AN108" si="96">1-(N77*EXP($AI$3))</f>
        <v>0.8230752448730394</v>
      </c>
      <c r="AO77" s="69">
        <f t="shared" ref="AO77:AO108" si="97">1-(O77*EXP($AI$3))</f>
        <v>0.82345876182192201</v>
      </c>
      <c r="AP77" s="69">
        <f t="shared" si="35"/>
        <v>0.82590229669712256</v>
      </c>
      <c r="AQ77" s="299">
        <f t="shared" si="36"/>
        <v>0.8188718268947236</v>
      </c>
      <c r="AR77" s="69">
        <f t="shared" ref="AR77:AR108" si="98">1-(R77*EXP($AI$3))</f>
        <v>0.82762009426863514</v>
      </c>
      <c r="AS77" s="69">
        <f t="shared" ref="AS77:AS108" si="99">1-(S77*EXP($AI$3))</f>
        <v>0.82933789184014772</v>
      </c>
      <c r="AT77" s="299">
        <f t="shared" ref="AT77:AT108" si="100">1-(T77*EXP($AI$3))</f>
        <v>0.83105568941165964</v>
      </c>
      <c r="AV77" s="68">
        <f t="shared" si="38"/>
        <v>0.8736721805312051</v>
      </c>
      <c r="AW77" s="56">
        <f t="shared" si="39"/>
        <v>0.87923296234805548</v>
      </c>
      <c r="AX77" s="56">
        <f t="shared" si="40"/>
        <v>0.87556041701955167</v>
      </c>
      <c r="AY77" s="56">
        <f t="shared" si="41"/>
        <v>0.87982626929203667</v>
      </c>
      <c r="AZ77" s="56">
        <f t="shared" si="42"/>
        <v>0.87949397214257952</v>
      </c>
      <c r="BA77" s="56">
        <f t="shared" si="43"/>
        <v>0.88140378999845148</v>
      </c>
      <c r="BB77" s="56">
        <f t="shared" si="44"/>
        <v>0.88166086909728192</v>
      </c>
      <c r="BC77" s="56">
        <f t="shared" si="45"/>
        <v>0.88329881950731604</v>
      </c>
      <c r="BD77" s="106">
        <f t="shared" si="45"/>
        <v>0.87858615466571988</v>
      </c>
      <c r="BE77" s="56">
        <f t="shared" si="46"/>
        <v>0.88445029365453232</v>
      </c>
      <c r="BF77" s="56">
        <f t="shared" si="47"/>
        <v>0.88560176780174849</v>
      </c>
      <c r="BG77" s="106">
        <f t="shared" si="48"/>
        <v>0.88675324194896421</v>
      </c>
      <c r="BI77" s="68">
        <f t="shared" si="49"/>
        <v>0.79805781576000001</v>
      </c>
      <c r="BJ77" s="56">
        <f t="shared" si="50"/>
        <v>0.80694704088000002</v>
      </c>
      <c r="BK77" s="56">
        <f t="shared" si="51"/>
        <v>0.80107626887999994</v>
      </c>
      <c r="BL77" s="56">
        <f t="shared" si="52"/>
        <v>0.80789547567999997</v>
      </c>
      <c r="BM77" s="56">
        <f t="shared" si="53"/>
        <v>0.80736427984000003</v>
      </c>
      <c r="BN77" s="56">
        <f t="shared" si="54"/>
        <v>0.81041723200000004</v>
      </c>
      <c r="BO77" s="56">
        <f t="shared" si="55"/>
        <v>0.81082818751999997</v>
      </c>
      <c r="BP77" s="56">
        <f t="shared" si="56"/>
        <v>0.81344654414857143</v>
      </c>
      <c r="BQ77" s="56">
        <f t="shared" si="56"/>
        <v>0.80591308211538815</v>
      </c>
      <c r="BR77" s="68">
        <f t="shared" si="57"/>
        <v>0.81528724088000015</v>
      </c>
      <c r="BS77" s="56">
        <f t="shared" si="58"/>
        <v>0.81712793761142888</v>
      </c>
      <c r="BT77" s="106">
        <f t="shared" si="59"/>
        <v>0.81896863434285694</v>
      </c>
      <c r="BV77" s="109"/>
      <c r="BW77" s="377"/>
      <c r="BX77" s="109" t="str">
        <f t="shared" si="60"/>
        <v/>
      </c>
    </row>
    <row r="78" spans="2:76" x14ac:dyDescent="0.25">
      <c r="B78" s="130" t="s">
        <v>65</v>
      </c>
      <c r="C78" s="143">
        <f t="shared" ref="C78:C141" si="101">AVERAGE(V78:AB78)</f>
        <v>0.83571428571428563</v>
      </c>
      <c r="D78" s="144">
        <f t="shared" ref="D78:D141" si="102">AVERAGE(AI78:AO78)</f>
        <v>0.81297269756947599</v>
      </c>
      <c r="E78" s="144">
        <f t="shared" ref="E78:E141" si="103">AVERAGE(AV78:BB78)</f>
        <v>0.87463185002484956</v>
      </c>
      <c r="F78" s="145">
        <f t="shared" ref="F78:F141" si="104">AVERAGE(BI78:BO78)</f>
        <v>0.79959190187428575</v>
      </c>
      <c r="H78" s="112" t="s">
        <v>65</v>
      </c>
      <c r="I78" s="149">
        <v>271.92953890000001</v>
      </c>
      <c r="J78" s="150">
        <v>244.04693370000001</v>
      </c>
      <c r="K78" s="150">
        <v>258.62965800000001</v>
      </c>
      <c r="L78" s="150">
        <v>245.66556679999999</v>
      </c>
      <c r="M78" s="150">
        <v>248.29473519999999</v>
      </c>
      <c r="N78" s="150">
        <v>243.67713879999999</v>
      </c>
      <c r="O78" s="150">
        <v>241.3272872</v>
      </c>
      <c r="P78" s="150">
        <v>235.81279870000071</v>
      </c>
      <c r="Q78" s="159">
        <v>235.31871699607805</v>
      </c>
      <c r="R78" s="150">
        <v>232.13846771071439</v>
      </c>
      <c r="S78" s="150">
        <v>228.46413672142899</v>
      </c>
      <c r="T78" s="151">
        <v>224.78980573214358</v>
      </c>
      <c r="V78" s="68">
        <f t="shared" si="81"/>
        <v>0.8</v>
      </c>
      <c r="W78" s="69">
        <f t="shared" si="82"/>
        <v>0.85</v>
      </c>
      <c r="X78" s="69">
        <f t="shared" si="83"/>
        <v>0.8</v>
      </c>
      <c r="Y78" s="69">
        <f t="shared" si="84"/>
        <v>0.85</v>
      </c>
      <c r="Z78" s="69">
        <f t="shared" si="85"/>
        <v>0.85</v>
      </c>
      <c r="AA78" s="69">
        <f t="shared" si="86"/>
        <v>0.85</v>
      </c>
      <c r="AB78" s="69">
        <f t="shared" si="87"/>
        <v>0.85</v>
      </c>
      <c r="AC78" s="69">
        <f t="shared" ref="AC78:AC141" si="105">IF(P78&lt;=100,(1-$Y$3),IF(P78&lt;=160,(1-$Y$4),(IF(P78&lt;=250,(1-$Y$5),IF(P78&lt;=300,(1-$Y$6),IF(P78&lt;=500,(1-$Y$7),""))))))</f>
        <v>0.85</v>
      </c>
      <c r="AD78" s="299">
        <f t="shared" ref="AD78:AD141" si="106">IF(Q78&lt;=100,(1-$Y$3),IF(Q78&lt;=160,(1-$Y$4),(IF(Q78&lt;=250,(1-$Y$5),IF(Q78&lt;=300,(1-$Y$6),IF(Q78&lt;=500,(1-$Y$7),""))))))</f>
        <v>0.85</v>
      </c>
      <c r="AE78" s="69">
        <f t="shared" si="88"/>
        <v>0.85</v>
      </c>
      <c r="AF78" s="69">
        <f t="shared" si="89"/>
        <v>0.85</v>
      </c>
      <c r="AG78" s="299">
        <f t="shared" si="90"/>
        <v>0.85</v>
      </c>
      <c r="AI78" s="68">
        <f t="shared" si="91"/>
        <v>0.79698126537884584</v>
      </c>
      <c r="AJ78" s="69">
        <f t="shared" si="92"/>
        <v>0.81779802272173563</v>
      </c>
      <c r="AK78" s="69">
        <f t="shared" si="93"/>
        <v>0.80691076771188586</v>
      </c>
      <c r="AL78" s="69">
        <f t="shared" si="94"/>
        <v>0.81658957422030687</v>
      </c>
      <c r="AM78" s="69">
        <f t="shared" si="95"/>
        <v>0.81462667440503456</v>
      </c>
      <c r="AN78" s="69">
        <f t="shared" si="96"/>
        <v>0.81807410634608568</v>
      </c>
      <c r="AO78" s="69">
        <f t="shared" si="97"/>
        <v>0.81982847220243693</v>
      </c>
      <c r="AP78" s="69">
        <f t="shared" ref="AP78:AP141" si="107">1-(P78*EXP($AI$3))</f>
        <v>0.82394551105699287</v>
      </c>
      <c r="AQ78" s="299">
        <f t="shared" ref="AQ78:AQ141" si="108">1-(Q78*EXP($AI$3))</f>
        <v>0.8243143854453201</v>
      </c>
      <c r="AR78" s="69">
        <f t="shared" si="98"/>
        <v>0.8266887144288726</v>
      </c>
      <c r="AS78" s="69">
        <f t="shared" si="99"/>
        <v>0.82943191780075176</v>
      </c>
      <c r="AT78" s="299">
        <f t="shared" si="100"/>
        <v>0.83217512117263093</v>
      </c>
      <c r="AV78" s="68">
        <f t="shared" ref="AV78:AV141" si="109">MIN(IF(IF($BV78=1,$BV$11,IF($BW78=1,$BW$11,1-(I78*EXP($AV$3))))&gt;1-(I78*EXP($AV$3)),1-(I78*EXP($AV$3)),IF($BV78=1,$BV$11,IF($BW78=1,$BW$11,1-(I78*EXP($AV$3))))),$BX$11)</f>
        <v>0.86391247246265068</v>
      </c>
      <c r="AW78" s="56">
        <f t="shared" ref="AW78:AW141" si="110">MIN(IF(IF($BV78=1,$BV$11,IF($BW78=1,$BW$11,1-(J78*EXP($AV$3))))&gt;1-(J78*EXP($AV$3)),1-(J78*EXP($AV$3)),IF($BV78=1,$BV$11,IF($BW78=1,$BW$11,1-(J78*EXP($AV$3))))),$BX$11)</f>
        <v>0.87786636220304926</v>
      </c>
      <c r="AX78" s="56">
        <f t="shared" ref="AX78:AX141" si="111">MIN(IF(IF($BV78=1,$BV$11,IF($BW78=1,$BW$11,1-(K78*EXP($AV$3))))&gt;1-(K78*EXP($AV$3)),1-(K78*EXP($AV$3)),IF($BV78=1,$BV$11,IF($BW78=1,$BW$11,1-(K78*EXP($AV$3))))),$BX$11)</f>
        <v>0.87056841692364506</v>
      </c>
      <c r="AY78" s="56">
        <f t="shared" ref="AY78:AY141" si="112">MIN(IF(IF($BV78=1,$BV$11,IF($BW78=1,$BW$11,1-(L78*EXP($AV$3))))&gt;1-(L78*EXP($AV$3)),1-(L78*EXP($AV$3)),IF($BV78=1,$BV$11,IF($BW78=1,$BW$11,1-(L78*EXP($AV$3))))),$BX$11)</f>
        <v>0.8770563149479399</v>
      </c>
      <c r="AZ78" s="56">
        <f t="shared" ref="AZ78:AZ141" si="113">MIN(IF(IF($BV78=1,$BV$11,IF($BW78=1,$BW$11,1-(M78*EXP($AV$3))))&gt;1-(M78*EXP($AV$3)),1-(M78*EXP($AV$3)),IF($BV78=1,$BV$11,IF($BW78=1,$BW$11,1-(M78*EXP($AV$3))))),$BX$11)</f>
        <v>0.87574054385340316</v>
      </c>
      <c r="BA78" s="56">
        <f t="shared" ref="BA78:BA141" si="114">MIN(IF(IF($BV78=1,$BV$11,IF($BW78=1,$BW$11,1-(N78*EXP($AV$3))))&gt;1-(N78*EXP($AV$3)),1-(N78*EXP($AV$3)),IF($BV78=1,$BV$11,IF($BW78=1,$BW$11,1-(N78*EXP($AV$3))))),$BX$11)</f>
        <v>0.87805142659083335</v>
      </c>
      <c r="BB78" s="56">
        <f t="shared" ref="BB78:BB141" si="115">MIN(IF(IF($BV78=1,$BV$11,IF($BW78=1,$BW$11,1-(O78*EXP($AV$3))))&gt;1-(O78*EXP($AV$3)),1-(O78*EXP($AV$3)),IF($BV78=1,$BV$11,IF($BW78=1,$BW$11,1-(O78*EXP($AV$3))))),$BX$11)</f>
        <v>0.87922741319242603</v>
      </c>
      <c r="BC78" s="56">
        <f t="shared" ref="BC78:BD141" si="116">MIN(IF(IF($BV78=1,$BV$11,IF($BW78=1,$BW$11,1-(P78*EXP($AV$3))))&gt;1-(P78*EXP($AV$3)),1-(P78*EXP($AV$3)),IF($BV78=1,$BV$11,IF($BW78=1,$BW$11,1-(P78*EXP($AV$3))))),$BX$11)</f>
        <v>0.88198714686694246</v>
      </c>
      <c r="BD78" s="106">
        <f t="shared" si="116"/>
        <v>0.8822344107639073</v>
      </c>
      <c r="BE78" s="56">
        <f t="shared" ref="BE78:BE141" si="117">MIN(IF(IF($BV78=1,$BV$11,IF($BW78=1,$BW$11,1-(R78*EXP($AV$3))))&gt;1-(R78*EXP($AV$3)),1-(R78*EXP($AV$3)),IF($BV78=1,$BV$11,IF($BW78=1,$BW$11,1-(R78*EXP($AV$3))))),$BX$11)</f>
        <v>0.88382597107746608</v>
      </c>
      <c r="BF78" s="56">
        <f t="shared" ref="BF78:BF141" si="118">MIN(IF(IF($BV78=1,$BV$11,IF($BW78=1,$BW$11,1-(S78*EXP($AV$3))))&gt;1-(S78*EXP($AV$3)),1-(S78*EXP($AV$3)),IF($BV78=1,$BV$11,IF($BW78=1,$BW$11,1-(S78*EXP($AV$3))))),$BX$11)</f>
        <v>0.88566479528798914</v>
      </c>
      <c r="BG78" s="106">
        <f t="shared" ref="BG78:BG141" si="119">MIN(IF(IF($BV78=1,$BV$11,IF($BW78=1,$BW$11,1-(T78*EXP($AV$3))))&gt;1-(T78*EXP($AV$3)),1-(T78*EXP($AV$3)),IF($BV78=1,$BV$11,IF($BW78=1,$BW$11,1-(T78*EXP($AV$3))))),$BX$11)</f>
        <v>0.88750361949851231</v>
      </c>
      <c r="BI78" s="68">
        <f t="shared" ref="BI78:BI141" si="120">IF(IF($BV78=1,$BV$11,IF($BW78=1,$BW$11,1-(I78*$BI$3)))&gt;1-(I78*$BI$3),1-(I78*$BI$3),IF($BV78=1,$BV$11,IF($BW78=1,$BW$11,1-(I78*$BI$3))))</f>
        <v>0.78245636887999992</v>
      </c>
      <c r="BJ78" s="56">
        <f t="shared" ref="BJ78:BJ141" si="121">IF(IF($BV78=1,$BV$11,IF($BW78=1,$BW$11,1-(J78*$BI$3)))&gt;1-(J78*$BI$3),1-(J78*$BI$3),IF($BV78=1,$BV$11,IF($BW78=1,$BW$11,1-(J78*$BI$3))))</f>
        <v>0.80476245303999994</v>
      </c>
      <c r="BK78" s="56">
        <f t="shared" ref="BK78:BK141" si="122">IF(IF($BV78=1,$BV$11,IF($BW78=1,$BW$11,1-(K78*$BI$3)))&gt;1-(K78*$BI$3),1-(K78*$BI$3),IF($BV78=1,$BV$11,IF($BW78=1,$BW$11,1-(K78*$BI$3))))</f>
        <v>0.79309627360000001</v>
      </c>
      <c r="BL78" s="56">
        <f t="shared" ref="BL78:BL141" si="123">IF(IF($BV78=1,$BV$11,IF($BW78=1,$BW$11,1-(L78*$BI$3)))&gt;1-(L78*$BI$3),1-(L78*$BI$3),IF($BV78=1,$BV$11,IF($BW78=1,$BW$11,1-(L78*$BI$3))))</f>
        <v>0.80346754655999997</v>
      </c>
      <c r="BM78" s="56">
        <f t="shared" ref="BM78:BM141" si="124">IF(IF($BV78=1,$BV$11,IF($BW78=1,$BW$11,1-(M78*$BI$3)))&gt;1-(M78*$BI$3),1-(M78*$BI$3),IF($BV78=1,$BV$11,IF($BW78=1,$BW$11,1-(M78*$BI$3))))</f>
        <v>0.80136421183999995</v>
      </c>
      <c r="BN78" s="56">
        <f t="shared" ref="BN78:BN141" si="125">IF(IF($BV78=1,$BV$11,IF($BW78=1,$BW$11,1-(N78*$BI$3)))&gt;1-(N78*$BI$3),1-(N78*$BI$3),IF($BV78=1,$BV$11,IF($BW78=1,$BW$11,1-(N78*$BI$3))))</f>
        <v>0.80505828895999998</v>
      </c>
      <c r="BO78" s="56">
        <f t="shared" ref="BO78:BO141" si="126">IF(IF($BV78=1,$BV$11,IF($BW78=1,$BW$11,1-(O78*$BI$3)))&gt;1-(O78*$BI$3),1-(O78*$BI$3),IF($BV78=1,$BV$11,IF($BW78=1,$BW$11,1-(O78*$BI$3))))</f>
        <v>0.80693817024000003</v>
      </c>
      <c r="BP78" s="56">
        <f t="shared" ref="BP78:BQ141" si="127">IF(IF($BV78=1,$BV$11,IF($BW78=1,$BW$11,1-(P78*$BI$3)))&gt;1-(P78*$BI$3),1-(P78*$BI$3),IF($BV78=1,$BV$11,IF($BW78=1,$BW$11,1-(P78*$BI$3))))</f>
        <v>0.81134976103999945</v>
      </c>
      <c r="BQ78" s="56">
        <f t="shared" si="127"/>
        <v>0.81174502640313762</v>
      </c>
      <c r="BR78" s="68">
        <f t="shared" ref="BR78:BR141" si="128">IF(IF($BV78=1,$BV$11,IF($BW78=1,$BW$11,1-(R78*$BI$3)))&gt;1-(R78*$BI$3),1-(R78*$BI$3),IF($BV78=1,$BV$11,IF($BW78=1,$BW$11,1-(R78*$BI$3))))</f>
        <v>0.81428922583142849</v>
      </c>
      <c r="BS78" s="56">
        <f t="shared" ref="BS78:BS141" si="129">IF(IF($BV78=1,$BV$11,IF($BW78=1,$BW$11,1-(S78*$BI$3)))&gt;1-(S78*$BI$3),1-(S78*$BI$3),IF($BV78=1,$BV$11,IF($BW78=1,$BW$11,1-(S78*$BI$3))))</f>
        <v>0.81722869062285675</v>
      </c>
      <c r="BT78" s="106">
        <f t="shared" ref="BT78:BT141" si="130">IF(IF($BV78=1,$BV$11,IF($BW78=1,$BW$11,1-(T78*$BI$3)))&gt;1-(T78*$BI$3),1-(T78*$BI$3),IF($BV78=1,$BV$11,IF($BW78=1,$BW$11,1-(T78*$BI$3))))</f>
        <v>0.82016815541428512</v>
      </c>
      <c r="BV78" s="109"/>
      <c r="BW78" s="377"/>
      <c r="BX78" s="109" t="str">
        <f t="shared" ref="BX78:BX141" si="131">IF(AVERAGE($I78:$P78)&gt;$BX$9,"",1)</f>
        <v/>
      </c>
    </row>
    <row r="79" spans="2:76" x14ac:dyDescent="0.25">
      <c r="B79" s="130" t="s">
        <v>66</v>
      </c>
      <c r="C79" s="143">
        <f t="shared" si="101"/>
        <v>0.84999999999999987</v>
      </c>
      <c r="D79" s="144">
        <f t="shared" si="102"/>
        <v>0.82261643147107022</v>
      </c>
      <c r="E79" s="144">
        <f t="shared" si="103"/>
        <v>0.88109623817772154</v>
      </c>
      <c r="F79" s="145">
        <f t="shared" si="104"/>
        <v>0.80992559297142852</v>
      </c>
      <c r="H79" s="112" t="s">
        <v>66</v>
      </c>
      <c r="I79" s="149">
        <v>246.73722319999999</v>
      </c>
      <c r="J79" s="150">
        <v>246.60142680000001</v>
      </c>
      <c r="K79" s="150">
        <v>240.1297289</v>
      </c>
      <c r="L79" s="150">
        <v>232.5393741</v>
      </c>
      <c r="M79" s="150">
        <v>232.69234030000001</v>
      </c>
      <c r="N79" s="150">
        <v>232.2947188</v>
      </c>
      <c r="O79" s="150">
        <v>232.15624940000001</v>
      </c>
      <c r="P79" s="150">
        <v>226.19390507142816</v>
      </c>
      <c r="Q79" s="159">
        <v>237.24179202396181</v>
      </c>
      <c r="R79" s="150">
        <v>223.34412914285713</v>
      </c>
      <c r="S79" s="150">
        <v>220.49435321428609</v>
      </c>
      <c r="T79" s="151">
        <v>217.64457728571415</v>
      </c>
      <c r="V79" s="68">
        <f t="shared" si="81"/>
        <v>0.85</v>
      </c>
      <c r="W79" s="69">
        <f t="shared" si="82"/>
        <v>0.85</v>
      </c>
      <c r="X79" s="69">
        <f t="shared" si="83"/>
        <v>0.85</v>
      </c>
      <c r="Y79" s="69">
        <f t="shared" si="84"/>
        <v>0.85</v>
      </c>
      <c r="Z79" s="69">
        <f t="shared" si="85"/>
        <v>0.85</v>
      </c>
      <c r="AA79" s="69">
        <f t="shared" si="86"/>
        <v>0.85</v>
      </c>
      <c r="AB79" s="69">
        <f t="shared" si="87"/>
        <v>0.85</v>
      </c>
      <c r="AC79" s="69">
        <f t="shared" si="105"/>
        <v>0.85</v>
      </c>
      <c r="AD79" s="299">
        <f t="shared" si="106"/>
        <v>0.85</v>
      </c>
      <c r="AE79" s="69">
        <f t="shared" si="88"/>
        <v>0.85</v>
      </c>
      <c r="AF79" s="69">
        <f t="shared" si="89"/>
        <v>0.85</v>
      </c>
      <c r="AG79" s="299">
        <f t="shared" si="90"/>
        <v>0.85</v>
      </c>
      <c r="AI79" s="68">
        <f t="shared" si="91"/>
        <v>0.81578949076061091</v>
      </c>
      <c r="AJ79" s="69">
        <f t="shared" si="92"/>
        <v>0.81589087442567954</v>
      </c>
      <c r="AK79" s="69">
        <f t="shared" si="93"/>
        <v>0.82072255223392065</v>
      </c>
      <c r="AL79" s="69">
        <f t="shared" si="94"/>
        <v>0.82638940340814449</v>
      </c>
      <c r="AM79" s="69">
        <f t="shared" si="95"/>
        <v>0.82627520101406315</v>
      </c>
      <c r="AN79" s="69">
        <f t="shared" si="96"/>
        <v>0.82657205958306856</v>
      </c>
      <c r="AO79" s="69">
        <f t="shared" si="97"/>
        <v>0.82667543887200301</v>
      </c>
      <c r="AP79" s="69">
        <f t="shared" si="107"/>
        <v>0.83112684053236996</v>
      </c>
      <c r="AQ79" s="299">
        <f t="shared" si="108"/>
        <v>0.82287864492105844</v>
      </c>
      <c r="AR79" s="69">
        <f t="shared" si="98"/>
        <v>0.83325444279769456</v>
      </c>
      <c r="AS79" s="69">
        <f t="shared" si="99"/>
        <v>0.83538204506301916</v>
      </c>
      <c r="AT79" s="299">
        <f t="shared" si="100"/>
        <v>0.83750964732834443</v>
      </c>
      <c r="AV79" s="68">
        <f t="shared" si="109"/>
        <v>0.87652000296640409</v>
      </c>
      <c r="AW79" s="56">
        <f t="shared" si="110"/>
        <v>0.87658796246944015</v>
      </c>
      <c r="AX79" s="56">
        <f t="shared" si="111"/>
        <v>0.87982673296028968</v>
      </c>
      <c r="AY79" s="56">
        <f t="shared" si="112"/>
        <v>0.88362533690027256</v>
      </c>
      <c r="AZ79" s="56">
        <f t="shared" si="113"/>
        <v>0.88354878474621457</v>
      </c>
      <c r="BA79" s="56">
        <f t="shared" si="114"/>
        <v>0.88374777499585644</v>
      </c>
      <c r="BB79" s="56">
        <f t="shared" si="115"/>
        <v>0.88381707220557404</v>
      </c>
      <c r="BC79" s="56">
        <f t="shared" si="116"/>
        <v>0.88680093597147436</v>
      </c>
      <c r="BD79" s="106">
        <f t="shared" si="116"/>
        <v>0.88127200510958903</v>
      </c>
      <c r="BE79" s="56">
        <f t="shared" si="117"/>
        <v>0.8882271104199122</v>
      </c>
      <c r="BF79" s="56">
        <f t="shared" si="118"/>
        <v>0.88965328486835016</v>
      </c>
      <c r="BG79" s="106">
        <f t="shared" si="119"/>
        <v>0.89107945931678856</v>
      </c>
      <c r="BI79" s="68">
        <f t="shared" si="120"/>
        <v>0.80261022143999994</v>
      </c>
      <c r="BJ79" s="56">
        <f t="shared" si="121"/>
        <v>0.80271885856000003</v>
      </c>
      <c r="BK79" s="56">
        <f t="shared" si="122"/>
        <v>0.80789621688000002</v>
      </c>
      <c r="BL79" s="56">
        <f t="shared" si="123"/>
        <v>0.81396850071999993</v>
      </c>
      <c r="BM79" s="56">
        <f t="shared" si="124"/>
        <v>0.81384612775999998</v>
      </c>
      <c r="BN79" s="56">
        <f t="shared" si="125"/>
        <v>0.81416422495999996</v>
      </c>
      <c r="BO79" s="56">
        <f t="shared" si="126"/>
        <v>0.81427500048000001</v>
      </c>
      <c r="BP79" s="56">
        <f t="shared" si="127"/>
        <v>0.81904487594285746</v>
      </c>
      <c r="BQ79" s="56">
        <f t="shared" si="127"/>
        <v>0.81020656638083055</v>
      </c>
      <c r="BR79" s="68">
        <f t="shared" si="128"/>
        <v>0.82132469668571428</v>
      </c>
      <c r="BS79" s="56">
        <f t="shared" si="129"/>
        <v>0.8236045174285711</v>
      </c>
      <c r="BT79" s="106">
        <f t="shared" si="130"/>
        <v>0.8258843381714287</v>
      </c>
      <c r="BV79" s="109"/>
      <c r="BW79" s="377"/>
      <c r="BX79" s="109" t="str">
        <f t="shared" si="131"/>
        <v/>
      </c>
    </row>
    <row r="80" spans="2:76" x14ac:dyDescent="0.25">
      <c r="B80" s="130" t="s">
        <v>67</v>
      </c>
      <c r="C80" s="143">
        <f t="shared" si="101"/>
        <v>0.84999999999999987</v>
      </c>
      <c r="D80" s="144">
        <f t="shared" si="102"/>
        <v>0.83543675160741071</v>
      </c>
      <c r="E80" s="144">
        <f t="shared" si="103"/>
        <v>0.88968995576170529</v>
      </c>
      <c r="F80" s="145">
        <f t="shared" si="104"/>
        <v>0.82366313793142865</v>
      </c>
      <c r="H80" s="112" t="s">
        <v>67</v>
      </c>
      <c r="I80" s="149">
        <v>228.91030040000001</v>
      </c>
      <c r="J80" s="150">
        <v>226.80538540000001</v>
      </c>
      <c r="K80" s="150">
        <v>227.48727</v>
      </c>
      <c r="L80" s="150">
        <v>219.88446339999999</v>
      </c>
      <c r="M80" s="150">
        <v>216.08497980000001</v>
      </c>
      <c r="N80" s="150">
        <v>219.04914460000001</v>
      </c>
      <c r="O80" s="150">
        <v>204.7259995</v>
      </c>
      <c r="P80" s="150">
        <v>206.21140980000018</v>
      </c>
      <c r="Q80" s="159">
        <v>203.76788355120854</v>
      </c>
      <c r="R80" s="150">
        <v>202.65899285357227</v>
      </c>
      <c r="S80" s="150">
        <v>199.10657590714345</v>
      </c>
      <c r="T80" s="151">
        <v>195.55415896071463</v>
      </c>
      <c r="V80" s="68">
        <f t="shared" si="81"/>
        <v>0.85</v>
      </c>
      <c r="W80" s="69">
        <f t="shared" si="82"/>
        <v>0.85</v>
      </c>
      <c r="X80" s="69">
        <f t="shared" si="83"/>
        <v>0.85</v>
      </c>
      <c r="Y80" s="69">
        <f t="shared" si="84"/>
        <v>0.85</v>
      </c>
      <c r="Z80" s="69">
        <f t="shared" si="85"/>
        <v>0.85</v>
      </c>
      <c r="AA80" s="69">
        <f t="shared" si="86"/>
        <v>0.85</v>
      </c>
      <c r="AB80" s="69">
        <f t="shared" si="87"/>
        <v>0.85</v>
      </c>
      <c r="AC80" s="69">
        <f t="shared" si="105"/>
        <v>0.85</v>
      </c>
      <c r="AD80" s="299">
        <f t="shared" si="106"/>
        <v>0.85</v>
      </c>
      <c r="AE80" s="69">
        <f t="shared" si="88"/>
        <v>0.85</v>
      </c>
      <c r="AF80" s="69">
        <f t="shared" si="89"/>
        <v>0.85</v>
      </c>
      <c r="AG80" s="299">
        <f t="shared" si="90"/>
        <v>0.85</v>
      </c>
      <c r="AI80" s="68">
        <f t="shared" si="91"/>
        <v>0.82909881833011756</v>
      </c>
      <c r="AJ80" s="69">
        <f t="shared" si="92"/>
        <v>0.83067031799695679</v>
      </c>
      <c r="AK80" s="69">
        <f t="shared" si="93"/>
        <v>0.8301612326316461</v>
      </c>
      <c r="AL80" s="69">
        <f t="shared" si="94"/>
        <v>0.83583738014303866</v>
      </c>
      <c r="AM80" s="69">
        <f t="shared" si="95"/>
        <v>0.8386740206779586</v>
      </c>
      <c r="AN80" s="69">
        <f t="shared" si="96"/>
        <v>0.83646101730458888</v>
      </c>
      <c r="AO80" s="69">
        <f t="shared" si="97"/>
        <v>0.84715447416756884</v>
      </c>
      <c r="AP80" s="69">
        <f t="shared" si="107"/>
        <v>0.84604548791797218</v>
      </c>
      <c r="AQ80" s="299">
        <f t="shared" si="108"/>
        <v>0.84786978993771589</v>
      </c>
      <c r="AR80" s="69">
        <f t="shared" si="98"/>
        <v>0.84869767199561208</v>
      </c>
      <c r="AS80" s="69">
        <f t="shared" si="99"/>
        <v>0.85134985607325264</v>
      </c>
      <c r="AT80" s="299">
        <f t="shared" si="100"/>
        <v>0.8540020401508932</v>
      </c>
      <c r="AV80" s="68">
        <f t="shared" si="109"/>
        <v>0.88544151203549915</v>
      </c>
      <c r="AW80" s="56">
        <f t="shared" si="110"/>
        <v>0.88649491976451977</v>
      </c>
      <c r="AX80" s="56">
        <f t="shared" si="111"/>
        <v>0.88615366963900877</v>
      </c>
      <c r="AY80" s="56">
        <f t="shared" si="112"/>
        <v>0.88995850510015051</v>
      </c>
      <c r="AZ80" s="56">
        <f t="shared" si="113"/>
        <v>0.89185996211410457</v>
      </c>
      <c r="BA80" s="56">
        <f t="shared" si="114"/>
        <v>0.89037654159099033</v>
      </c>
      <c r="BB80" s="56">
        <f t="shared" si="115"/>
        <v>0.89754458008766325</v>
      </c>
      <c r="BC80" s="56">
        <f t="shared" si="116"/>
        <v>0.89680120437378064</v>
      </c>
      <c r="BD80" s="106">
        <f t="shared" si="116"/>
        <v>0.89802407058763822</v>
      </c>
      <c r="BE80" s="56">
        <f t="shared" si="117"/>
        <v>0.89857901652679928</v>
      </c>
      <c r="BF80" s="56">
        <f t="shared" si="118"/>
        <v>0.90035682867981826</v>
      </c>
      <c r="BG80" s="106">
        <f t="shared" si="119"/>
        <v>0.90213464083283723</v>
      </c>
      <c r="BI80" s="68">
        <f t="shared" si="120"/>
        <v>0.81687175967999992</v>
      </c>
      <c r="BJ80" s="56">
        <f t="shared" si="121"/>
        <v>0.81855569167999997</v>
      </c>
      <c r="BK80" s="56">
        <f t="shared" si="122"/>
        <v>0.81801018400000003</v>
      </c>
      <c r="BL80" s="56">
        <f t="shared" si="123"/>
        <v>0.82409242928000004</v>
      </c>
      <c r="BM80" s="56">
        <f t="shared" si="124"/>
        <v>0.82713201615999998</v>
      </c>
      <c r="BN80" s="56">
        <f t="shared" si="125"/>
        <v>0.82476068431999994</v>
      </c>
      <c r="BO80" s="56">
        <f t="shared" si="126"/>
        <v>0.83621920039999997</v>
      </c>
      <c r="BP80" s="56">
        <f t="shared" si="127"/>
        <v>0.83503087215999983</v>
      </c>
      <c r="BQ80" s="56">
        <f t="shared" si="127"/>
        <v>0.83698569315903315</v>
      </c>
      <c r="BR80" s="68">
        <f t="shared" si="128"/>
        <v>0.83787280571714218</v>
      </c>
      <c r="BS80" s="56">
        <f t="shared" si="129"/>
        <v>0.84071473927428519</v>
      </c>
      <c r="BT80" s="106">
        <f t="shared" si="130"/>
        <v>0.84355667283142832</v>
      </c>
      <c r="BV80" s="109"/>
      <c r="BW80" s="377"/>
      <c r="BX80" s="109" t="str">
        <f t="shared" si="131"/>
        <v/>
      </c>
    </row>
    <row r="81" spans="2:80" x14ac:dyDescent="0.25">
      <c r="B81" s="130" t="s">
        <v>68</v>
      </c>
      <c r="C81" s="143">
        <f t="shared" si="101"/>
        <v>0.89285714285714302</v>
      </c>
      <c r="D81" s="144">
        <f t="shared" si="102"/>
        <v>0.89396963776095795</v>
      </c>
      <c r="E81" s="144">
        <f t="shared" si="103"/>
        <v>0.92892572270274976</v>
      </c>
      <c r="F81" s="145">
        <f t="shared" si="104"/>
        <v>0.88638373668571424</v>
      </c>
      <c r="H81" s="112" t="s">
        <v>68</v>
      </c>
      <c r="I81" s="149">
        <v>152.67623080000001</v>
      </c>
      <c r="J81" s="150">
        <v>158.0286667</v>
      </c>
      <c r="K81" s="150">
        <v>160.30451790000001</v>
      </c>
      <c r="L81" s="150">
        <v>133.82663980000001</v>
      </c>
      <c r="M81" s="150">
        <v>128.82803340000001</v>
      </c>
      <c r="N81" s="150">
        <v>132.019948</v>
      </c>
      <c r="O81" s="150">
        <v>128.45826740000001</v>
      </c>
      <c r="P81" s="150">
        <v>119.71349884285701</v>
      </c>
      <c r="Q81" s="159">
        <v>164.45349444998485</v>
      </c>
      <c r="R81" s="150">
        <v>114.13679126785792</v>
      </c>
      <c r="S81" s="150">
        <v>108.56008369285883</v>
      </c>
      <c r="T81" s="151">
        <v>102.98337611785792</v>
      </c>
      <c r="V81" s="68">
        <f t="shared" si="81"/>
        <v>0.9</v>
      </c>
      <c r="W81" s="69">
        <f t="shared" si="82"/>
        <v>0.9</v>
      </c>
      <c r="X81" s="69">
        <f t="shared" si="83"/>
        <v>0.85</v>
      </c>
      <c r="Y81" s="69">
        <f t="shared" si="84"/>
        <v>0.9</v>
      </c>
      <c r="Z81" s="69">
        <f t="shared" si="85"/>
        <v>0.9</v>
      </c>
      <c r="AA81" s="69">
        <f t="shared" si="86"/>
        <v>0.9</v>
      </c>
      <c r="AB81" s="69">
        <f t="shared" si="87"/>
        <v>0.9</v>
      </c>
      <c r="AC81" s="69">
        <f t="shared" si="105"/>
        <v>0.9</v>
      </c>
      <c r="AD81" s="299">
        <f t="shared" si="106"/>
        <v>0.85</v>
      </c>
      <c r="AE81" s="69">
        <f t="shared" si="88"/>
        <v>0.9</v>
      </c>
      <c r="AF81" s="69">
        <f t="shared" si="89"/>
        <v>0.9</v>
      </c>
      <c r="AG81" s="299">
        <f t="shared" si="90"/>
        <v>0.9</v>
      </c>
      <c r="AI81" s="68">
        <f t="shared" si="91"/>
        <v>0.88601409280827759</v>
      </c>
      <c r="AJ81" s="69">
        <f t="shared" si="92"/>
        <v>0.88201804012509166</v>
      </c>
      <c r="AK81" s="69">
        <f t="shared" si="93"/>
        <v>0.88031892191719463</v>
      </c>
      <c r="AL81" s="69">
        <f t="shared" si="94"/>
        <v>0.90008692994258233</v>
      </c>
      <c r="AM81" s="69">
        <f t="shared" si="95"/>
        <v>0.90381881854248314</v>
      </c>
      <c r="AN81" s="69">
        <f t="shared" si="96"/>
        <v>0.90143578040057282</v>
      </c>
      <c r="AO81" s="69">
        <f t="shared" si="97"/>
        <v>0.90409488059050336</v>
      </c>
      <c r="AP81" s="69">
        <f t="shared" si="107"/>
        <v>0.91062360069280501</v>
      </c>
      <c r="AQ81" s="299">
        <f t="shared" si="108"/>
        <v>0.87722135490568831</v>
      </c>
      <c r="AR81" s="69">
        <f t="shared" si="98"/>
        <v>0.91478709142576597</v>
      </c>
      <c r="AS81" s="69">
        <f t="shared" si="99"/>
        <v>0.91895058215872705</v>
      </c>
      <c r="AT81" s="299">
        <f t="shared" si="100"/>
        <v>0.92311407289168945</v>
      </c>
      <c r="AV81" s="68">
        <f t="shared" si="109"/>
        <v>0.92359296144383052</v>
      </c>
      <c r="AW81" s="56">
        <f t="shared" si="110"/>
        <v>0.92091432722527644</v>
      </c>
      <c r="AX81" s="56">
        <f t="shared" si="111"/>
        <v>0.91977537422993894</v>
      </c>
      <c r="AY81" s="56">
        <f t="shared" si="112"/>
        <v>0.93302626627954965</v>
      </c>
      <c r="AZ81" s="56">
        <f t="shared" si="113"/>
        <v>0.93552782601763507</v>
      </c>
      <c r="BA81" s="56">
        <f t="shared" si="114"/>
        <v>0.93393042778064506</v>
      </c>
      <c r="BB81" s="56">
        <f t="shared" si="115"/>
        <v>0.93571287594237273</v>
      </c>
      <c r="BC81" s="56">
        <f t="shared" si="116"/>
        <v>0.94008920790190131</v>
      </c>
      <c r="BD81" s="106">
        <f t="shared" si="116"/>
        <v>0.91769901296818757</v>
      </c>
      <c r="BE81" s="56">
        <f t="shared" si="117"/>
        <v>0.9428800792016887</v>
      </c>
      <c r="BF81" s="56">
        <f t="shared" si="118"/>
        <v>0.94567095050147609</v>
      </c>
      <c r="BG81" s="106">
        <f t="shared" si="119"/>
        <v>0.94846182180126448</v>
      </c>
      <c r="BI81" s="68">
        <f t="shared" si="120"/>
        <v>0.87785901535999999</v>
      </c>
      <c r="BJ81" s="56">
        <f t="shared" si="121"/>
        <v>0.87357706664000001</v>
      </c>
      <c r="BK81" s="56">
        <f t="shared" si="122"/>
        <v>0.87175638568000002</v>
      </c>
      <c r="BL81" s="56">
        <f t="shared" si="123"/>
        <v>0.89293868815999999</v>
      </c>
      <c r="BM81" s="56">
        <f t="shared" si="124"/>
        <v>0.89693757328000001</v>
      </c>
      <c r="BN81" s="56">
        <f t="shared" si="125"/>
        <v>0.89438404159999996</v>
      </c>
      <c r="BO81" s="56">
        <f t="shared" si="126"/>
        <v>0.89723338608000003</v>
      </c>
      <c r="BP81" s="56">
        <f t="shared" si="127"/>
        <v>0.90422920092571435</v>
      </c>
      <c r="BQ81" s="56">
        <f t="shared" si="127"/>
        <v>0.86843720444001216</v>
      </c>
      <c r="BR81" s="68">
        <f t="shared" si="128"/>
        <v>0.90869056698571371</v>
      </c>
      <c r="BS81" s="56">
        <f t="shared" si="129"/>
        <v>0.91315193304571296</v>
      </c>
      <c r="BT81" s="106">
        <f t="shared" si="130"/>
        <v>0.91761329910571365</v>
      </c>
      <c r="BV81" s="109"/>
      <c r="BW81" s="377"/>
      <c r="BX81" s="109">
        <f t="shared" si="131"/>
        <v>1</v>
      </c>
    </row>
    <row r="82" spans="2:80" x14ac:dyDescent="0.25">
      <c r="B82" s="130" t="s">
        <v>69</v>
      </c>
      <c r="C82" s="143">
        <f t="shared" si="101"/>
        <v>0.84999999999999987</v>
      </c>
      <c r="D82" s="144">
        <f t="shared" si="102"/>
        <v>0.86475269925863685</v>
      </c>
      <c r="E82" s="144">
        <f t="shared" si="103"/>
        <v>0.90934102314085352</v>
      </c>
      <c r="F82" s="145">
        <f t="shared" si="104"/>
        <v>0.85507648366857147</v>
      </c>
      <c r="H82" s="112" t="s">
        <v>69</v>
      </c>
      <c r="I82" s="149">
        <v>191.08372059999999</v>
      </c>
      <c r="J82" s="150">
        <v>182.83200880000001</v>
      </c>
      <c r="K82" s="150">
        <v>185.31547470000001</v>
      </c>
      <c r="L82" s="150">
        <v>177.00255060000001</v>
      </c>
      <c r="M82" s="150">
        <v>180.56913040000001</v>
      </c>
      <c r="N82" s="150">
        <v>175.72760700000001</v>
      </c>
      <c r="O82" s="150">
        <v>175.55027580000001</v>
      </c>
      <c r="P82" s="150">
        <v>171.78932651428568</v>
      </c>
      <c r="Q82" s="159">
        <v>190.33272744520949</v>
      </c>
      <c r="R82" s="150">
        <v>169.44805928928508</v>
      </c>
      <c r="S82" s="150">
        <v>167.1067920642854</v>
      </c>
      <c r="T82" s="151">
        <v>164.76552483928572</v>
      </c>
      <c r="V82" s="68">
        <f t="shared" si="81"/>
        <v>0.85</v>
      </c>
      <c r="W82" s="69">
        <f t="shared" si="82"/>
        <v>0.85</v>
      </c>
      <c r="X82" s="69">
        <f t="shared" si="83"/>
        <v>0.85</v>
      </c>
      <c r="Y82" s="69">
        <f t="shared" si="84"/>
        <v>0.85</v>
      </c>
      <c r="Z82" s="69">
        <f t="shared" si="85"/>
        <v>0.85</v>
      </c>
      <c r="AA82" s="69">
        <f t="shared" si="86"/>
        <v>0.85</v>
      </c>
      <c r="AB82" s="69">
        <f t="shared" si="87"/>
        <v>0.85</v>
      </c>
      <c r="AC82" s="69">
        <f t="shared" si="105"/>
        <v>0.85</v>
      </c>
      <c r="AD82" s="299">
        <f t="shared" si="106"/>
        <v>0.85</v>
      </c>
      <c r="AE82" s="69">
        <f t="shared" si="88"/>
        <v>0.85</v>
      </c>
      <c r="AF82" s="69">
        <f t="shared" si="89"/>
        <v>0.85</v>
      </c>
      <c r="AG82" s="299">
        <f t="shared" si="90"/>
        <v>0.85</v>
      </c>
      <c r="AI82" s="68">
        <f t="shared" si="91"/>
        <v>0.85733960598822545</v>
      </c>
      <c r="AJ82" s="69">
        <f t="shared" si="92"/>
        <v>0.86350021691291989</v>
      </c>
      <c r="AK82" s="69">
        <f t="shared" si="93"/>
        <v>0.86164609651639246</v>
      </c>
      <c r="AL82" s="69">
        <f t="shared" si="94"/>
        <v>0.86785240767556493</v>
      </c>
      <c r="AM82" s="69">
        <f t="shared" si="95"/>
        <v>0.86518964981244206</v>
      </c>
      <c r="AN82" s="69">
        <f t="shared" si="96"/>
        <v>0.8688042624738056</v>
      </c>
      <c r="AO82" s="69">
        <f t="shared" si="97"/>
        <v>0.86893665543110798</v>
      </c>
      <c r="AP82" s="69">
        <f t="shared" si="107"/>
        <v>0.87174452679384673</v>
      </c>
      <c r="AQ82" s="299">
        <f t="shared" si="108"/>
        <v>0.85790028681978014</v>
      </c>
      <c r="AR82" s="69">
        <f t="shared" si="98"/>
        <v>0.87349248367764964</v>
      </c>
      <c r="AS82" s="69">
        <f t="shared" si="99"/>
        <v>0.87524044056145178</v>
      </c>
      <c r="AT82" s="299">
        <f t="shared" si="100"/>
        <v>0.87698839744525403</v>
      </c>
      <c r="AV82" s="68">
        <f t="shared" si="109"/>
        <v>0.90437187811856479</v>
      </c>
      <c r="AW82" s="56">
        <f t="shared" si="110"/>
        <v>0.90850145911721358</v>
      </c>
      <c r="AX82" s="56">
        <f t="shared" si="111"/>
        <v>0.90725860504765776</v>
      </c>
      <c r="AY82" s="56">
        <f t="shared" si="112"/>
        <v>0.91141881982958572</v>
      </c>
      <c r="AZ82" s="56">
        <f t="shared" si="113"/>
        <v>0.90963391985619546</v>
      </c>
      <c r="BA82" s="56">
        <f t="shared" si="114"/>
        <v>0.91205686718176171</v>
      </c>
      <c r="BB82" s="56">
        <f t="shared" si="115"/>
        <v>0.9121456128349954</v>
      </c>
      <c r="BC82" s="56">
        <f t="shared" si="116"/>
        <v>0.9140277852961286</v>
      </c>
      <c r="BD82" s="106">
        <f t="shared" si="116"/>
        <v>0.90474771371938378</v>
      </c>
      <c r="BE82" s="56">
        <f t="shared" si="117"/>
        <v>0.91519947583494765</v>
      </c>
      <c r="BF82" s="56">
        <f t="shared" si="118"/>
        <v>0.91637116637376625</v>
      </c>
      <c r="BG82" s="106">
        <f t="shared" si="119"/>
        <v>0.91754285691258486</v>
      </c>
      <c r="BI82" s="68">
        <f t="shared" si="120"/>
        <v>0.84713302351999997</v>
      </c>
      <c r="BJ82" s="56">
        <f t="shared" si="121"/>
        <v>0.85373439295999998</v>
      </c>
      <c r="BK82" s="56">
        <f t="shared" si="122"/>
        <v>0.85174762023999995</v>
      </c>
      <c r="BL82" s="56">
        <f t="shared" si="123"/>
        <v>0.85839795951999998</v>
      </c>
      <c r="BM82" s="56">
        <f t="shared" si="124"/>
        <v>0.85554469568000002</v>
      </c>
      <c r="BN82" s="56">
        <f t="shared" si="125"/>
        <v>0.85941791440000004</v>
      </c>
      <c r="BO82" s="56">
        <f t="shared" si="126"/>
        <v>0.85955977936000005</v>
      </c>
      <c r="BP82" s="56">
        <f t="shared" si="127"/>
        <v>0.86256853878857143</v>
      </c>
      <c r="BQ82" s="56">
        <f t="shared" si="127"/>
        <v>0.84773381804383241</v>
      </c>
      <c r="BR82" s="68">
        <f t="shared" si="128"/>
        <v>0.86444155256857191</v>
      </c>
      <c r="BS82" s="56">
        <f t="shared" si="129"/>
        <v>0.86631456634857162</v>
      </c>
      <c r="BT82" s="106">
        <f t="shared" si="130"/>
        <v>0.86818758012857145</v>
      </c>
      <c r="BV82" s="109"/>
      <c r="BW82" s="377"/>
      <c r="BX82" s="109">
        <f t="shared" si="131"/>
        <v>1</v>
      </c>
    </row>
    <row r="83" spans="2:80" x14ac:dyDescent="0.25">
      <c r="B83" s="130" t="s">
        <v>70</v>
      </c>
      <c r="C83" s="143">
        <f t="shared" si="101"/>
        <v>0.78571428571428559</v>
      </c>
      <c r="D83" s="144">
        <f t="shared" si="102"/>
        <v>0.78505357515904228</v>
      </c>
      <c r="E83" s="144">
        <f t="shared" si="103"/>
        <v>0.65</v>
      </c>
      <c r="F83" s="145">
        <f t="shared" si="104"/>
        <v>0.65</v>
      </c>
      <c r="H83" s="112" t="s">
        <v>70</v>
      </c>
      <c r="I83" s="149">
        <v>302.92306129999997</v>
      </c>
      <c r="J83" s="150">
        <v>299.650351</v>
      </c>
      <c r="K83" s="150">
        <v>300.7026381</v>
      </c>
      <c r="L83" s="150">
        <v>270.00272910000001</v>
      </c>
      <c r="M83" s="150">
        <v>282.5448245</v>
      </c>
      <c r="N83" s="150">
        <v>277.66815889999998</v>
      </c>
      <c r="O83" s="150">
        <v>281.84921600000001</v>
      </c>
      <c r="P83" s="150">
        <v>269.99960645714418</v>
      </c>
      <c r="Q83" s="159">
        <v>276.38485304681473</v>
      </c>
      <c r="R83" s="150">
        <v>265.52304453928627</v>
      </c>
      <c r="S83" s="150">
        <v>261.04648262143019</v>
      </c>
      <c r="T83" s="151">
        <v>256.56992070357228</v>
      </c>
      <c r="V83" s="68">
        <f t="shared" si="81"/>
        <v>0.75</v>
      </c>
      <c r="W83" s="69">
        <f t="shared" si="82"/>
        <v>0.8</v>
      </c>
      <c r="X83" s="69">
        <f t="shared" si="83"/>
        <v>0.75</v>
      </c>
      <c r="Y83" s="69">
        <f t="shared" si="84"/>
        <v>0.8</v>
      </c>
      <c r="Z83" s="69">
        <f t="shared" si="85"/>
        <v>0.8</v>
      </c>
      <c r="AA83" s="69">
        <f t="shared" si="86"/>
        <v>0.8</v>
      </c>
      <c r="AB83" s="69">
        <f t="shared" si="87"/>
        <v>0.8</v>
      </c>
      <c r="AC83" s="69">
        <f t="shared" si="105"/>
        <v>0.8</v>
      </c>
      <c r="AD83" s="299">
        <f t="shared" si="106"/>
        <v>0.8</v>
      </c>
      <c r="AE83" s="69">
        <f t="shared" si="88"/>
        <v>0.8</v>
      </c>
      <c r="AF83" s="69">
        <f t="shared" si="89"/>
        <v>0.8</v>
      </c>
      <c r="AG83" s="299">
        <f t="shared" si="90"/>
        <v>0.8</v>
      </c>
      <c r="AI83" s="68">
        <f t="shared" si="91"/>
        <v>0.77384194140340123</v>
      </c>
      <c r="AJ83" s="69">
        <f t="shared" si="92"/>
        <v>0.77628530046830935</v>
      </c>
      <c r="AK83" s="69">
        <f t="shared" si="93"/>
        <v>0.77549967785311147</v>
      </c>
      <c r="AL83" s="69">
        <f t="shared" si="94"/>
        <v>0.79841979423096698</v>
      </c>
      <c r="AM83" s="69">
        <f t="shared" si="95"/>
        <v>0.78905604379802052</v>
      </c>
      <c r="AN83" s="69">
        <f t="shared" si="96"/>
        <v>0.79269689312717928</v>
      </c>
      <c r="AO83" s="69">
        <f t="shared" si="97"/>
        <v>0.7895753752323067</v>
      </c>
      <c r="AP83" s="69">
        <f t="shared" si="107"/>
        <v>0.7984221255518078</v>
      </c>
      <c r="AQ83" s="299">
        <f t="shared" si="108"/>
        <v>0.79365499106497417</v>
      </c>
      <c r="AR83" s="69">
        <f t="shared" si="98"/>
        <v>0.80176426314999993</v>
      </c>
      <c r="AS83" s="69">
        <f t="shared" si="99"/>
        <v>0.80510640074819084</v>
      </c>
      <c r="AT83" s="299">
        <f t="shared" si="100"/>
        <v>0.80844853834638297</v>
      </c>
      <c r="AV83" s="68">
        <f t="shared" si="109"/>
        <v>0.65</v>
      </c>
      <c r="AW83" s="56">
        <f t="shared" si="110"/>
        <v>0.65</v>
      </c>
      <c r="AX83" s="56">
        <f t="shared" si="111"/>
        <v>0.65</v>
      </c>
      <c r="AY83" s="56">
        <f t="shared" si="112"/>
        <v>0.65</v>
      </c>
      <c r="AZ83" s="56">
        <f t="shared" si="113"/>
        <v>0.65</v>
      </c>
      <c r="BA83" s="56">
        <f t="shared" si="114"/>
        <v>0.65</v>
      </c>
      <c r="BB83" s="56">
        <f t="shared" si="115"/>
        <v>0.65</v>
      </c>
      <c r="BC83" s="56">
        <f t="shared" si="116"/>
        <v>0.65</v>
      </c>
      <c r="BD83" s="106">
        <f t="shared" si="116"/>
        <v>0.65</v>
      </c>
      <c r="BE83" s="56">
        <f t="shared" si="117"/>
        <v>0.65</v>
      </c>
      <c r="BF83" s="56">
        <f t="shared" si="118"/>
        <v>0.65</v>
      </c>
      <c r="BG83" s="106">
        <f t="shared" si="119"/>
        <v>0.65</v>
      </c>
      <c r="BI83" s="68">
        <f t="shared" si="120"/>
        <v>0.65</v>
      </c>
      <c r="BJ83" s="56">
        <f t="shared" si="121"/>
        <v>0.65</v>
      </c>
      <c r="BK83" s="56">
        <f t="shared" si="122"/>
        <v>0.65</v>
      </c>
      <c r="BL83" s="56">
        <f t="shared" si="123"/>
        <v>0.65</v>
      </c>
      <c r="BM83" s="56">
        <f t="shared" si="124"/>
        <v>0.65</v>
      </c>
      <c r="BN83" s="56">
        <f t="shared" si="125"/>
        <v>0.65</v>
      </c>
      <c r="BO83" s="56">
        <f t="shared" si="126"/>
        <v>0.65</v>
      </c>
      <c r="BP83" s="56">
        <f t="shared" si="127"/>
        <v>0.65</v>
      </c>
      <c r="BQ83" s="56">
        <f t="shared" si="127"/>
        <v>0.65</v>
      </c>
      <c r="BR83" s="68">
        <f t="shared" si="128"/>
        <v>0.65</v>
      </c>
      <c r="BS83" s="56">
        <f t="shared" si="129"/>
        <v>0.65</v>
      </c>
      <c r="BT83" s="106">
        <f t="shared" si="130"/>
        <v>0.65</v>
      </c>
      <c r="BV83" s="109">
        <v>1</v>
      </c>
      <c r="BW83" s="377"/>
      <c r="BX83" s="109" t="str">
        <f t="shared" si="131"/>
        <v/>
      </c>
    </row>
    <row r="84" spans="2:80" x14ac:dyDescent="0.25">
      <c r="B84" s="130" t="s">
        <v>71</v>
      </c>
      <c r="C84" s="143">
        <f t="shared" si="101"/>
        <v>0.80714285714285705</v>
      </c>
      <c r="D84" s="144">
        <f t="shared" si="102"/>
        <v>0.8079175590882709</v>
      </c>
      <c r="E84" s="144">
        <f t="shared" si="103"/>
        <v>0.87124328936541173</v>
      </c>
      <c r="F84" s="145">
        <f t="shared" si="104"/>
        <v>0.79417509547428577</v>
      </c>
      <c r="H84" s="112" t="s">
        <v>71</v>
      </c>
      <c r="I84" s="149">
        <v>253.82372670000001</v>
      </c>
      <c r="J84" s="150">
        <v>246.7709035</v>
      </c>
      <c r="K84" s="150">
        <v>267.77297479999999</v>
      </c>
      <c r="L84" s="150">
        <v>250.449488</v>
      </c>
      <c r="M84" s="150">
        <v>261.51102659999998</v>
      </c>
      <c r="N84" s="150">
        <v>257.0840422</v>
      </c>
      <c r="O84" s="150">
        <v>263.55575279999999</v>
      </c>
      <c r="P84" s="150">
        <v>263.5040460142859</v>
      </c>
      <c r="Q84" s="159">
        <v>262.8385588489125</v>
      </c>
      <c r="R84" s="150">
        <v>265.05977485357153</v>
      </c>
      <c r="S84" s="150">
        <v>266.61550369285715</v>
      </c>
      <c r="T84" s="151">
        <v>268.17123253214277</v>
      </c>
      <c r="V84" s="68">
        <f t="shared" si="81"/>
        <v>0.8</v>
      </c>
      <c r="W84" s="69">
        <f t="shared" si="82"/>
        <v>0.85</v>
      </c>
      <c r="X84" s="69">
        <f t="shared" si="83"/>
        <v>0.8</v>
      </c>
      <c r="Y84" s="69">
        <f t="shared" si="84"/>
        <v>0.8</v>
      </c>
      <c r="Z84" s="69">
        <f t="shared" si="85"/>
        <v>0.8</v>
      </c>
      <c r="AA84" s="69">
        <f t="shared" si="86"/>
        <v>0.8</v>
      </c>
      <c r="AB84" s="69">
        <f t="shared" si="87"/>
        <v>0.8</v>
      </c>
      <c r="AC84" s="69">
        <f t="shared" si="105"/>
        <v>0.8</v>
      </c>
      <c r="AD84" s="299">
        <f t="shared" si="106"/>
        <v>0.8</v>
      </c>
      <c r="AE84" s="69">
        <f t="shared" si="88"/>
        <v>0.8</v>
      </c>
      <c r="AF84" s="69">
        <f t="shared" si="89"/>
        <v>0.8</v>
      </c>
      <c r="AG84" s="299">
        <f t="shared" si="90"/>
        <v>0.8</v>
      </c>
      <c r="AI84" s="68">
        <f t="shared" si="91"/>
        <v>0.81049880781649919</v>
      </c>
      <c r="AJ84" s="69">
        <f t="shared" si="92"/>
        <v>0.81576434552660904</v>
      </c>
      <c r="AK84" s="69">
        <f t="shared" si="93"/>
        <v>0.80008449714751384</v>
      </c>
      <c r="AL84" s="69">
        <f t="shared" si="94"/>
        <v>0.81301796654399461</v>
      </c>
      <c r="AM84" s="69">
        <f t="shared" si="95"/>
        <v>0.80475957880642379</v>
      </c>
      <c r="AN84" s="69">
        <f t="shared" si="96"/>
        <v>0.80806470253336871</v>
      </c>
      <c r="AO84" s="69">
        <f t="shared" si="97"/>
        <v>0.80323301524348778</v>
      </c>
      <c r="AP84" s="69">
        <f t="shared" si="107"/>
        <v>0.8032716187958987</v>
      </c>
      <c r="AQ84" s="299">
        <f t="shared" si="108"/>
        <v>0.80376846206922326</v>
      </c>
      <c r="AR84" s="69">
        <f t="shared" si="98"/>
        <v>0.80211013372280571</v>
      </c>
      <c r="AS84" s="69">
        <f t="shared" si="99"/>
        <v>0.80094864864971271</v>
      </c>
      <c r="AT84" s="299">
        <f t="shared" si="100"/>
        <v>0.79978716357661983</v>
      </c>
      <c r="AV84" s="68">
        <f t="shared" si="109"/>
        <v>0.87297355213174721</v>
      </c>
      <c r="AW84" s="56">
        <f t="shared" si="110"/>
        <v>0.87650314761199033</v>
      </c>
      <c r="AX84" s="56">
        <f t="shared" si="111"/>
        <v>0.86599263092468348</v>
      </c>
      <c r="AY84" s="56">
        <f t="shared" si="112"/>
        <v>0.87466219472593298</v>
      </c>
      <c r="AZ84" s="56">
        <f t="shared" si="113"/>
        <v>0.86912643187750427</v>
      </c>
      <c r="BA84" s="56">
        <f t="shared" si="114"/>
        <v>0.8713419225663035</v>
      </c>
      <c r="BB84" s="56">
        <f t="shared" si="115"/>
        <v>0.86810314571972069</v>
      </c>
      <c r="BC84" s="56">
        <f t="shared" si="116"/>
        <v>0.86812902245474999</v>
      </c>
      <c r="BD84" s="106">
        <f t="shared" si="116"/>
        <v>0.86846206646059743</v>
      </c>
      <c r="BE84" s="56">
        <f t="shared" si="117"/>
        <v>0.86735045572708458</v>
      </c>
      <c r="BF84" s="56">
        <f t="shared" si="118"/>
        <v>0.86657188899941917</v>
      </c>
      <c r="BG84" s="106">
        <f t="shared" si="119"/>
        <v>0.86579332227175376</v>
      </c>
      <c r="BI84" s="68">
        <f t="shared" si="120"/>
        <v>0.79694101864</v>
      </c>
      <c r="BJ84" s="56">
        <f t="shared" si="121"/>
        <v>0.8025832772</v>
      </c>
      <c r="BK84" s="56">
        <f t="shared" si="122"/>
        <v>0.78578162015999997</v>
      </c>
      <c r="BL84" s="56">
        <f t="shared" si="123"/>
        <v>0.79964040960000005</v>
      </c>
      <c r="BM84" s="56">
        <f t="shared" si="124"/>
        <v>0.79079117872000004</v>
      </c>
      <c r="BN84" s="56">
        <f t="shared" si="125"/>
        <v>0.79433276623999993</v>
      </c>
      <c r="BO84" s="56">
        <f t="shared" si="126"/>
        <v>0.78915539775999999</v>
      </c>
      <c r="BP84" s="56">
        <f t="shared" si="127"/>
        <v>0.78919676318857124</v>
      </c>
      <c r="BQ84" s="56">
        <f t="shared" si="127"/>
        <v>0.78972915292086998</v>
      </c>
      <c r="BR84" s="68">
        <f t="shared" si="128"/>
        <v>0.78795218011714274</v>
      </c>
      <c r="BS84" s="56">
        <f t="shared" si="129"/>
        <v>0.78670759704571425</v>
      </c>
      <c r="BT84" s="106">
        <f t="shared" si="130"/>
        <v>0.78546301397428575</v>
      </c>
      <c r="BV84" s="109"/>
      <c r="BW84" s="377"/>
      <c r="BX84" s="109" t="str">
        <f t="shared" si="131"/>
        <v/>
      </c>
    </row>
    <row r="85" spans="2:80" x14ac:dyDescent="0.25">
      <c r="B85" s="130" t="s">
        <v>72</v>
      </c>
      <c r="C85" s="143">
        <f t="shared" si="101"/>
        <v>0.84285714285714275</v>
      </c>
      <c r="D85" s="144">
        <f t="shared" si="102"/>
        <v>0.82754404478777077</v>
      </c>
      <c r="E85" s="144">
        <f t="shared" si="103"/>
        <v>0.88439931616301837</v>
      </c>
      <c r="F85" s="145">
        <f t="shared" si="104"/>
        <v>0.81520575046857147</v>
      </c>
      <c r="H85" s="112" t="s">
        <v>72</v>
      </c>
      <c r="I85" s="149">
        <v>250.28428439999999</v>
      </c>
      <c r="J85" s="150">
        <v>228.4987485</v>
      </c>
      <c r="K85" s="150">
        <v>239.32187200000001</v>
      </c>
      <c r="L85" s="150">
        <v>216.75084910000001</v>
      </c>
      <c r="M85" s="150">
        <v>231.64136790000001</v>
      </c>
      <c r="N85" s="150">
        <v>227.54429870000001</v>
      </c>
      <c r="O85" s="150">
        <v>222.90826279999999</v>
      </c>
      <c r="P85" s="150">
        <v>217.89031641428664</v>
      </c>
      <c r="Q85" s="159">
        <v>227.16507431021185</v>
      </c>
      <c r="R85" s="150">
        <v>214.6146925392859</v>
      </c>
      <c r="S85" s="150">
        <v>211.33906866428606</v>
      </c>
      <c r="T85" s="151">
        <v>208.06344478928622</v>
      </c>
      <c r="V85" s="68">
        <f t="shared" si="81"/>
        <v>0.8</v>
      </c>
      <c r="W85" s="69">
        <f t="shared" si="82"/>
        <v>0.85</v>
      </c>
      <c r="X85" s="69">
        <f t="shared" si="83"/>
        <v>0.85</v>
      </c>
      <c r="Y85" s="69">
        <f t="shared" si="84"/>
        <v>0.85</v>
      </c>
      <c r="Z85" s="69">
        <f t="shared" si="85"/>
        <v>0.85</v>
      </c>
      <c r="AA85" s="69">
        <f t="shared" si="86"/>
        <v>0.85</v>
      </c>
      <c r="AB85" s="69">
        <f t="shared" si="87"/>
        <v>0.85</v>
      </c>
      <c r="AC85" s="69">
        <f t="shared" si="105"/>
        <v>0.85</v>
      </c>
      <c r="AD85" s="299">
        <f t="shared" si="106"/>
        <v>0.85</v>
      </c>
      <c r="AE85" s="69">
        <f t="shared" si="88"/>
        <v>0.85</v>
      </c>
      <c r="AF85" s="69">
        <f t="shared" si="89"/>
        <v>0.85</v>
      </c>
      <c r="AG85" s="299">
        <f t="shared" si="90"/>
        <v>0.85</v>
      </c>
      <c r="AI85" s="68">
        <f t="shared" si="91"/>
        <v>0.81314130520724737</v>
      </c>
      <c r="AJ85" s="69">
        <f t="shared" si="92"/>
        <v>0.82940607713806802</v>
      </c>
      <c r="AK85" s="69">
        <f t="shared" si="93"/>
        <v>0.82132568673065987</v>
      </c>
      <c r="AL85" s="69">
        <f t="shared" si="94"/>
        <v>0.8381768921083449</v>
      </c>
      <c r="AM85" s="69">
        <f t="shared" si="95"/>
        <v>0.82705984209289873</v>
      </c>
      <c r="AN85" s="69">
        <f t="shared" si="96"/>
        <v>0.83011865581355593</v>
      </c>
      <c r="AO85" s="69">
        <f t="shared" si="97"/>
        <v>0.83357985442362081</v>
      </c>
      <c r="AP85" s="69">
        <f t="shared" si="107"/>
        <v>0.83732618198238939</v>
      </c>
      <c r="AQ85" s="299">
        <f t="shared" si="108"/>
        <v>0.83040177936116211</v>
      </c>
      <c r="AR85" s="69">
        <f t="shared" si="98"/>
        <v>0.83977171628104474</v>
      </c>
      <c r="AS85" s="69">
        <f t="shared" si="99"/>
        <v>0.84221725057969943</v>
      </c>
      <c r="AT85" s="299">
        <f t="shared" si="100"/>
        <v>0.84466278487835422</v>
      </c>
      <c r="AV85" s="68">
        <f t="shared" si="109"/>
        <v>0.8747448711043625</v>
      </c>
      <c r="AW85" s="56">
        <f t="shared" si="110"/>
        <v>0.88564747377378938</v>
      </c>
      <c r="AX85" s="56">
        <f t="shared" si="111"/>
        <v>0.88023102610390958</v>
      </c>
      <c r="AY85" s="56">
        <f t="shared" si="112"/>
        <v>0.89152672686843548</v>
      </c>
      <c r="AZ85" s="56">
        <f t="shared" si="113"/>
        <v>0.88407474539030106</v>
      </c>
      <c r="BA85" s="56">
        <f t="shared" si="114"/>
        <v>0.88612512954434641</v>
      </c>
      <c r="BB85" s="56">
        <f t="shared" si="115"/>
        <v>0.8884452403559836</v>
      </c>
      <c r="BC85" s="56">
        <f t="shared" si="116"/>
        <v>0.89095647881764195</v>
      </c>
      <c r="BD85" s="106">
        <f t="shared" si="116"/>
        <v>0.88631491293381159</v>
      </c>
      <c r="BE85" s="56">
        <f t="shared" si="117"/>
        <v>0.89259576948129837</v>
      </c>
      <c r="BF85" s="56">
        <f t="shared" si="118"/>
        <v>0.89423506014495435</v>
      </c>
      <c r="BG85" s="106">
        <f t="shared" si="119"/>
        <v>0.89587435080861033</v>
      </c>
      <c r="BI85" s="68">
        <f t="shared" si="120"/>
        <v>0.79977257248</v>
      </c>
      <c r="BJ85" s="56">
        <f t="shared" si="121"/>
        <v>0.81720100119999994</v>
      </c>
      <c r="BK85" s="56">
        <f t="shared" si="122"/>
        <v>0.80854250239999992</v>
      </c>
      <c r="BL85" s="56">
        <f t="shared" si="123"/>
        <v>0.82659932071999997</v>
      </c>
      <c r="BM85" s="56">
        <f t="shared" si="124"/>
        <v>0.81468690568000002</v>
      </c>
      <c r="BN85" s="56">
        <f t="shared" si="125"/>
        <v>0.81796456103999993</v>
      </c>
      <c r="BO85" s="56">
        <f t="shared" si="126"/>
        <v>0.82167338976000004</v>
      </c>
      <c r="BP85" s="56">
        <f t="shared" si="127"/>
        <v>0.82568774686857072</v>
      </c>
      <c r="BQ85" s="56">
        <f t="shared" si="127"/>
        <v>0.8182679405518305</v>
      </c>
      <c r="BR85" s="68">
        <f t="shared" si="128"/>
        <v>0.82830824596857133</v>
      </c>
      <c r="BS85" s="56">
        <f t="shared" si="129"/>
        <v>0.83092874506857117</v>
      </c>
      <c r="BT85" s="106">
        <f t="shared" si="130"/>
        <v>0.83354924416857101</v>
      </c>
      <c r="BV85" s="109"/>
      <c r="BW85" s="377"/>
      <c r="BX85" s="109" t="str">
        <f t="shared" si="131"/>
        <v/>
      </c>
    </row>
    <row r="86" spans="2:80" x14ac:dyDescent="0.25">
      <c r="B86" s="130" t="s">
        <v>73</v>
      </c>
      <c r="C86" s="143">
        <f t="shared" si="101"/>
        <v>0.75</v>
      </c>
      <c r="D86" s="144">
        <f t="shared" si="102"/>
        <v>0.74817556283028275</v>
      </c>
      <c r="E86" s="144">
        <f t="shared" si="103"/>
        <v>0.54999999999999993</v>
      </c>
      <c r="F86" s="145">
        <f t="shared" si="104"/>
        <v>0.54999999999999993</v>
      </c>
      <c r="H86" s="112" t="s">
        <v>73</v>
      </c>
      <c r="I86" s="149">
        <v>353.81340319999998</v>
      </c>
      <c r="J86" s="150">
        <v>340.72295450000001</v>
      </c>
      <c r="K86" s="150">
        <v>345.20396410000001</v>
      </c>
      <c r="L86" s="150">
        <v>313.99647240000002</v>
      </c>
      <c r="M86" s="150">
        <v>339.19767719999999</v>
      </c>
      <c r="N86" s="150">
        <v>328.54883719999998</v>
      </c>
      <c r="O86" s="150">
        <v>339.62648000000002</v>
      </c>
      <c r="P86" s="150">
        <v>326.88492821428645</v>
      </c>
      <c r="Q86" s="159">
        <v>300.7757716481363</v>
      </c>
      <c r="R86" s="150">
        <v>324.28081067500079</v>
      </c>
      <c r="S86" s="150">
        <v>321.67669313571514</v>
      </c>
      <c r="T86" s="151">
        <v>319.07257559642949</v>
      </c>
      <c r="V86" s="68">
        <f t="shared" si="81"/>
        <v>0.75</v>
      </c>
      <c r="W86" s="69">
        <f t="shared" si="82"/>
        <v>0.75</v>
      </c>
      <c r="X86" s="69">
        <f t="shared" si="83"/>
        <v>0.75</v>
      </c>
      <c r="Y86" s="69">
        <f t="shared" si="84"/>
        <v>0.75</v>
      </c>
      <c r="Z86" s="69">
        <f t="shared" si="85"/>
        <v>0.75</v>
      </c>
      <c r="AA86" s="69">
        <f t="shared" si="86"/>
        <v>0.75</v>
      </c>
      <c r="AB86" s="69">
        <f t="shared" si="87"/>
        <v>0.75</v>
      </c>
      <c r="AC86" s="69">
        <f t="shared" si="105"/>
        <v>0.75</v>
      </c>
      <c r="AD86" s="299">
        <f t="shared" si="106"/>
        <v>0.75</v>
      </c>
      <c r="AE86" s="69">
        <f t="shared" si="88"/>
        <v>0.75</v>
      </c>
      <c r="AF86" s="69">
        <f t="shared" si="89"/>
        <v>0.75</v>
      </c>
      <c r="AG86" s="299">
        <f t="shared" si="90"/>
        <v>0.75</v>
      </c>
      <c r="AI86" s="68">
        <f t="shared" si="91"/>
        <v>0.73584793435742402</v>
      </c>
      <c r="AJ86" s="69">
        <f t="shared" si="92"/>
        <v>0.74562107758212703</v>
      </c>
      <c r="AK86" s="69">
        <f t="shared" si="93"/>
        <v>0.74227561940756737</v>
      </c>
      <c r="AL86" s="69">
        <f t="shared" si="94"/>
        <v>0.76557468982582033</v>
      </c>
      <c r="AM86" s="69">
        <f t="shared" si="95"/>
        <v>0.74675982796814611</v>
      </c>
      <c r="AN86" s="69">
        <f t="shared" si="96"/>
        <v>0.75471010078782008</v>
      </c>
      <c r="AO86" s="69">
        <f t="shared" si="97"/>
        <v>0.74643968988307385</v>
      </c>
      <c r="AP86" s="69">
        <f t="shared" si="107"/>
        <v>0.75595235162298424</v>
      </c>
      <c r="AQ86" s="299">
        <f t="shared" si="108"/>
        <v>0.77544507738395674</v>
      </c>
      <c r="AR86" s="69">
        <f t="shared" si="98"/>
        <v>0.75789654882115964</v>
      </c>
      <c r="AS86" s="69">
        <f t="shared" si="99"/>
        <v>0.75984074601933516</v>
      </c>
      <c r="AT86" s="299">
        <f t="shared" si="100"/>
        <v>0.76178494321751056</v>
      </c>
      <c r="AV86" s="68">
        <f t="shared" si="109"/>
        <v>0.55000000000000004</v>
      </c>
      <c r="AW86" s="56">
        <f t="shared" si="110"/>
        <v>0.55000000000000004</v>
      </c>
      <c r="AX86" s="56">
        <f t="shared" si="111"/>
        <v>0.55000000000000004</v>
      </c>
      <c r="AY86" s="56">
        <f t="shared" si="112"/>
        <v>0.55000000000000004</v>
      </c>
      <c r="AZ86" s="56">
        <f t="shared" si="113"/>
        <v>0.55000000000000004</v>
      </c>
      <c r="BA86" s="56">
        <f t="shared" si="114"/>
        <v>0.55000000000000004</v>
      </c>
      <c r="BB86" s="56">
        <f t="shared" si="115"/>
        <v>0.55000000000000004</v>
      </c>
      <c r="BC86" s="56">
        <f t="shared" si="116"/>
        <v>0.55000000000000004</v>
      </c>
      <c r="BD86" s="106">
        <f t="shared" si="116"/>
        <v>0.55000000000000004</v>
      </c>
      <c r="BE86" s="56">
        <f t="shared" si="117"/>
        <v>0.55000000000000004</v>
      </c>
      <c r="BF86" s="56">
        <f t="shared" si="118"/>
        <v>0.55000000000000004</v>
      </c>
      <c r="BG86" s="106">
        <f t="shared" si="119"/>
        <v>0.55000000000000004</v>
      </c>
      <c r="BI86" s="68">
        <f t="shared" si="120"/>
        <v>0.55000000000000004</v>
      </c>
      <c r="BJ86" s="56">
        <f t="shared" si="121"/>
        <v>0.55000000000000004</v>
      </c>
      <c r="BK86" s="56">
        <f t="shared" si="122"/>
        <v>0.55000000000000004</v>
      </c>
      <c r="BL86" s="56">
        <f t="shared" si="123"/>
        <v>0.55000000000000004</v>
      </c>
      <c r="BM86" s="56">
        <f t="shared" si="124"/>
        <v>0.55000000000000004</v>
      </c>
      <c r="BN86" s="56">
        <f t="shared" si="125"/>
        <v>0.55000000000000004</v>
      </c>
      <c r="BO86" s="56">
        <f t="shared" si="126"/>
        <v>0.55000000000000004</v>
      </c>
      <c r="BP86" s="56">
        <f t="shared" si="127"/>
        <v>0.55000000000000004</v>
      </c>
      <c r="BQ86" s="56">
        <f t="shared" si="127"/>
        <v>0.55000000000000004</v>
      </c>
      <c r="BR86" s="68">
        <f t="shared" si="128"/>
        <v>0.55000000000000004</v>
      </c>
      <c r="BS86" s="56">
        <f t="shared" si="129"/>
        <v>0.55000000000000004</v>
      </c>
      <c r="BT86" s="106">
        <f t="shared" si="130"/>
        <v>0.55000000000000004</v>
      </c>
      <c r="BV86" s="109"/>
      <c r="BW86" s="377">
        <v>1</v>
      </c>
      <c r="BX86" s="109" t="str">
        <f t="shared" si="131"/>
        <v/>
      </c>
    </row>
    <row r="87" spans="2:80" x14ac:dyDescent="0.25">
      <c r="B87" s="130" t="s">
        <v>74</v>
      </c>
      <c r="C87" s="143">
        <f t="shared" si="101"/>
        <v>0.84999999999999987</v>
      </c>
      <c r="D87" s="144">
        <f t="shared" si="102"/>
        <v>0.8355234558383221</v>
      </c>
      <c r="E87" s="144">
        <f t="shared" si="103"/>
        <v>0.88974807534576106</v>
      </c>
      <c r="F87" s="145">
        <f t="shared" si="104"/>
        <v>0.82375604538285718</v>
      </c>
      <c r="H87" s="112" t="s">
        <v>74</v>
      </c>
      <c r="I87" s="149">
        <v>235.26589540000001</v>
      </c>
      <c r="J87" s="150">
        <v>222.98228950000001</v>
      </c>
      <c r="K87" s="150">
        <v>230.9761249</v>
      </c>
      <c r="L87" s="150">
        <v>219.15921610000001</v>
      </c>
      <c r="M87" s="150">
        <v>210.99618749999999</v>
      </c>
      <c r="N87" s="150">
        <v>214.10658069999999</v>
      </c>
      <c r="O87" s="150">
        <v>208.6483088</v>
      </c>
      <c r="P87" s="150">
        <v>203.50721258571321</v>
      </c>
      <c r="Q87" s="159">
        <v>229.67418413590701</v>
      </c>
      <c r="R87" s="150">
        <v>199.30777991428477</v>
      </c>
      <c r="S87" s="150">
        <v>195.10834724285633</v>
      </c>
      <c r="T87" s="151">
        <v>190.90891457142789</v>
      </c>
      <c r="V87" s="68">
        <f t="shared" si="81"/>
        <v>0.85</v>
      </c>
      <c r="W87" s="69">
        <f t="shared" si="82"/>
        <v>0.85</v>
      </c>
      <c r="X87" s="69">
        <f t="shared" si="83"/>
        <v>0.85</v>
      </c>
      <c r="Y87" s="69">
        <f t="shared" si="84"/>
        <v>0.85</v>
      </c>
      <c r="Z87" s="69">
        <f t="shared" si="85"/>
        <v>0.85</v>
      </c>
      <c r="AA87" s="69">
        <f t="shared" si="86"/>
        <v>0.85</v>
      </c>
      <c r="AB87" s="69">
        <f t="shared" si="87"/>
        <v>0.85</v>
      </c>
      <c r="AC87" s="69">
        <f t="shared" si="105"/>
        <v>0.85</v>
      </c>
      <c r="AD87" s="299">
        <f t="shared" si="106"/>
        <v>0.85</v>
      </c>
      <c r="AE87" s="69">
        <f t="shared" si="88"/>
        <v>0.85</v>
      </c>
      <c r="AF87" s="69">
        <f t="shared" si="89"/>
        <v>0.85</v>
      </c>
      <c r="AG87" s="299">
        <f t="shared" si="90"/>
        <v>0.85</v>
      </c>
      <c r="AI87" s="68">
        <f t="shared" si="91"/>
        <v>0.82435382129932777</v>
      </c>
      <c r="AJ87" s="69">
        <f t="shared" si="92"/>
        <v>0.8335245871399598</v>
      </c>
      <c r="AK87" s="69">
        <f t="shared" si="93"/>
        <v>0.82755650307582074</v>
      </c>
      <c r="AL87" s="69">
        <f t="shared" si="94"/>
        <v>0.8363788394847822</v>
      </c>
      <c r="AM87" s="69">
        <f t="shared" si="95"/>
        <v>0.84247324079091512</v>
      </c>
      <c r="AN87" s="69">
        <f t="shared" si="96"/>
        <v>0.84015106536932382</v>
      </c>
      <c r="AO87" s="69">
        <f t="shared" si="97"/>
        <v>0.84422613370812505</v>
      </c>
      <c r="AP87" s="69">
        <f t="shared" si="107"/>
        <v>0.84806440318121057</v>
      </c>
      <c r="AQ87" s="299">
        <f t="shared" si="108"/>
        <v>0.82852851357363955</v>
      </c>
      <c r="AR87" s="69">
        <f t="shared" si="98"/>
        <v>0.85119964001693238</v>
      </c>
      <c r="AS87" s="69">
        <f t="shared" si="99"/>
        <v>0.8543348768526543</v>
      </c>
      <c r="AT87" s="299">
        <f t="shared" si="100"/>
        <v>0.85747011368837611</v>
      </c>
      <c r="AV87" s="68">
        <f t="shared" si="109"/>
        <v>0.88226084540738114</v>
      </c>
      <c r="AW87" s="56">
        <f t="shared" si="110"/>
        <v>0.88840819358785572</v>
      </c>
      <c r="AX87" s="56">
        <f t="shared" si="111"/>
        <v>0.88440766720323749</v>
      </c>
      <c r="AY87" s="56">
        <f t="shared" si="112"/>
        <v>0.89032145615103442</v>
      </c>
      <c r="AZ87" s="56">
        <f t="shared" si="113"/>
        <v>0.89440665551512111</v>
      </c>
      <c r="BA87" s="56">
        <f t="shared" si="114"/>
        <v>0.89285005477961721</v>
      </c>
      <c r="BB87" s="56">
        <f t="shared" si="115"/>
        <v>0.89558165477608076</v>
      </c>
      <c r="BC87" s="56">
        <f t="shared" si="116"/>
        <v>0.89815452374597671</v>
      </c>
      <c r="BD87" s="106">
        <f t="shared" si="116"/>
        <v>0.88505922532488257</v>
      </c>
      <c r="BE87" s="56">
        <f t="shared" si="117"/>
        <v>0.90025613584603037</v>
      </c>
      <c r="BF87" s="56">
        <f t="shared" si="118"/>
        <v>0.90235774794608414</v>
      </c>
      <c r="BG87" s="106">
        <f t="shared" si="119"/>
        <v>0.90445936004613781</v>
      </c>
      <c r="BI87" s="68">
        <f t="shared" si="120"/>
        <v>0.81178728367999997</v>
      </c>
      <c r="BJ87" s="56">
        <f t="shared" si="121"/>
        <v>0.82161416840000001</v>
      </c>
      <c r="BK87" s="56">
        <f t="shared" si="122"/>
        <v>0.81521910007999998</v>
      </c>
      <c r="BL87" s="56">
        <f t="shared" si="123"/>
        <v>0.82467262712</v>
      </c>
      <c r="BM87" s="56">
        <f t="shared" si="124"/>
        <v>0.83120305000000005</v>
      </c>
      <c r="BN87" s="56">
        <f t="shared" si="125"/>
        <v>0.82871473543999996</v>
      </c>
      <c r="BO87" s="56">
        <f t="shared" si="126"/>
        <v>0.83308135295999997</v>
      </c>
      <c r="BP87" s="56">
        <f t="shared" si="127"/>
        <v>0.83719422993142945</v>
      </c>
      <c r="BQ87" s="56">
        <f t="shared" si="127"/>
        <v>0.81626065269127435</v>
      </c>
      <c r="BR87" s="68">
        <f t="shared" si="128"/>
        <v>0.84055377606857218</v>
      </c>
      <c r="BS87" s="56">
        <f t="shared" si="129"/>
        <v>0.84391332220571491</v>
      </c>
      <c r="BT87" s="106">
        <f t="shared" si="130"/>
        <v>0.84727286834285764</v>
      </c>
      <c r="BV87" s="109"/>
      <c r="BW87" s="377"/>
      <c r="BX87" s="109" t="str">
        <f t="shared" si="131"/>
        <v/>
      </c>
    </row>
    <row r="88" spans="2:80" x14ac:dyDescent="0.25">
      <c r="B88" s="130" t="s">
        <v>75</v>
      </c>
      <c r="C88" s="143">
        <f t="shared" si="101"/>
        <v>0.79999999999999993</v>
      </c>
      <c r="D88" s="144">
        <f t="shared" si="102"/>
        <v>0.79638005489772801</v>
      </c>
      <c r="E88" s="144">
        <f t="shared" si="103"/>
        <v>0.65</v>
      </c>
      <c r="F88" s="145">
        <f t="shared" si="104"/>
        <v>0.65</v>
      </c>
      <c r="H88" s="112" t="s">
        <v>75</v>
      </c>
      <c r="I88" s="149">
        <v>283.06906709999998</v>
      </c>
      <c r="J88" s="150">
        <v>265.75525099999999</v>
      </c>
      <c r="K88" s="150">
        <v>284.00487379999998</v>
      </c>
      <c r="L88" s="150">
        <v>254.0411369</v>
      </c>
      <c r="M88" s="150">
        <v>276.40809200000001</v>
      </c>
      <c r="N88" s="150">
        <v>273.36604290000002</v>
      </c>
      <c r="O88" s="150">
        <v>272.49926729999999</v>
      </c>
      <c r="P88" s="150">
        <v>269.29416194285704</v>
      </c>
      <c r="Q88" s="159">
        <v>268.05505179175481</v>
      </c>
      <c r="R88" s="150">
        <v>268.43399774999989</v>
      </c>
      <c r="S88" s="150">
        <v>267.57383355714273</v>
      </c>
      <c r="T88" s="151">
        <v>266.71366936428558</v>
      </c>
      <c r="V88" s="68">
        <f t="shared" si="81"/>
        <v>0.8</v>
      </c>
      <c r="W88" s="69">
        <f t="shared" si="82"/>
        <v>0.8</v>
      </c>
      <c r="X88" s="69">
        <f t="shared" si="83"/>
        <v>0.8</v>
      </c>
      <c r="Y88" s="69">
        <f t="shared" si="84"/>
        <v>0.8</v>
      </c>
      <c r="Z88" s="69">
        <f t="shared" si="85"/>
        <v>0.8</v>
      </c>
      <c r="AA88" s="69">
        <f t="shared" si="86"/>
        <v>0.8</v>
      </c>
      <c r="AB88" s="69">
        <f t="shared" si="87"/>
        <v>0.8</v>
      </c>
      <c r="AC88" s="69">
        <f t="shared" si="105"/>
        <v>0.8</v>
      </c>
      <c r="AD88" s="299">
        <f t="shared" si="106"/>
        <v>0.8</v>
      </c>
      <c r="AE88" s="69">
        <f t="shared" si="88"/>
        <v>0.8</v>
      </c>
      <c r="AF88" s="69">
        <f t="shared" si="89"/>
        <v>0.8</v>
      </c>
      <c r="AG88" s="299">
        <f t="shared" si="90"/>
        <v>0.8</v>
      </c>
      <c r="AI88" s="68">
        <f t="shared" si="91"/>
        <v>0.78866465171271405</v>
      </c>
      <c r="AJ88" s="69">
        <f t="shared" si="92"/>
        <v>0.80159090110181774</v>
      </c>
      <c r="AK88" s="69">
        <f t="shared" si="93"/>
        <v>0.78796599171111026</v>
      </c>
      <c r="AL88" s="69">
        <f t="shared" si="94"/>
        <v>0.8103364924465829</v>
      </c>
      <c r="AM88" s="69">
        <f t="shared" si="95"/>
        <v>0.79363764119232449</v>
      </c>
      <c r="AN88" s="69">
        <f t="shared" si="96"/>
        <v>0.79590879187876951</v>
      </c>
      <c r="AO88" s="69">
        <f t="shared" si="97"/>
        <v>0.79655591424077676</v>
      </c>
      <c r="AP88" s="69">
        <f t="shared" si="107"/>
        <v>0.79894880041477168</v>
      </c>
      <c r="AQ88" s="299">
        <f t="shared" si="108"/>
        <v>0.79987390246860013</v>
      </c>
      <c r="AR88" s="69">
        <f t="shared" si="98"/>
        <v>0.79959098679403262</v>
      </c>
      <c r="AS88" s="69">
        <f t="shared" si="99"/>
        <v>0.80023317317329357</v>
      </c>
      <c r="AT88" s="299">
        <f t="shared" si="100"/>
        <v>0.80087535955255451</v>
      </c>
      <c r="AV88" s="68">
        <f t="shared" si="109"/>
        <v>0.65</v>
      </c>
      <c r="AW88" s="56">
        <f t="shared" si="110"/>
        <v>0.65</v>
      </c>
      <c r="AX88" s="56">
        <f t="shared" si="111"/>
        <v>0.65</v>
      </c>
      <c r="AY88" s="56">
        <f t="shared" si="112"/>
        <v>0.65</v>
      </c>
      <c r="AZ88" s="56">
        <f t="shared" si="113"/>
        <v>0.65</v>
      </c>
      <c r="BA88" s="56">
        <f t="shared" si="114"/>
        <v>0.65</v>
      </c>
      <c r="BB88" s="56">
        <f t="shared" si="115"/>
        <v>0.65</v>
      </c>
      <c r="BC88" s="56">
        <f t="shared" si="116"/>
        <v>0.65</v>
      </c>
      <c r="BD88" s="106">
        <f t="shared" si="116"/>
        <v>0.65</v>
      </c>
      <c r="BE88" s="56">
        <f t="shared" si="117"/>
        <v>0.65</v>
      </c>
      <c r="BF88" s="56">
        <f t="shared" si="118"/>
        <v>0.65</v>
      </c>
      <c r="BG88" s="106">
        <f t="shared" si="119"/>
        <v>0.65</v>
      </c>
      <c r="BI88" s="68">
        <f t="shared" si="120"/>
        <v>0.65</v>
      </c>
      <c r="BJ88" s="56">
        <f t="shared" si="121"/>
        <v>0.65</v>
      </c>
      <c r="BK88" s="56">
        <f t="shared" si="122"/>
        <v>0.65</v>
      </c>
      <c r="BL88" s="56">
        <f t="shared" si="123"/>
        <v>0.65</v>
      </c>
      <c r="BM88" s="56">
        <f t="shared" si="124"/>
        <v>0.65</v>
      </c>
      <c r="BN88" s="56">
        <f t="shared" si="125"/>
        <v>0.65</v>
      </c>
      <c r="BO88" s="56">
        <f t="shared" si="126"/>
        <v>0.65</v>
      </c>
      <c r="BP88" s="56">
        <f t="shared" si="127"/>
        <v>0.65</v>
      </c>
      <c r="BQ88" s="56">
        <f t="shared" si="127"/>
        <v>0.65</v>
      </c>
      <c r="BR88" s="68">
        <f t="shared" si="128"/>
        <v>0.65</v>
      </c>
      <c r="BS88" s="56">
        <f t="shared" si="129"/>
        <v>0.65</v>
      </c>
      <c r="BT88" s="106">
        <f t="shared" si="130"/>
        <v>0.65</v>
      </c>
      <c r="BV88" s="109">
        <v>1</v>
      </c>
      <c r="BW88" s="377"/>
      <c r="BX88" s="109" t="str">
        <f t="shared" si="131"/>
        <v/>
      </c>
    </row>
    <row r="89" spans="2:80" x14ac:dyDescent="0.25">
      <c r="B89" s="130" t="s">
        <v>76</v>
      </c>
      <c r="C89" s="143">
        <f t="shared" si="101"/>
        <v>0.8285714285714284</v>
      </c>
      <c r="D89" s="144">
        <f t="shared" si="102"/>
        <v>0.81639438847971924</v>
      </c>
      <c r="E89" s="144">
        <f t="shared" si="103"/>
        <v>0.87692547803332377</v>
      </c>
      <c r="F89" s="145">
        <f t="shared" si="104"/>
        <v>0.80325839633142848</v>
      </c>
      <c r="H89" s="112" t="s">
        <v>76</v>
      </c>
      <c r="I89" s="149">
        <v>240.1916387</v>
      </c>
      <c r="J89" s="150">
        <v>240.78361620000001</v>
      </c>
      <c r="K89" s="150">
        <v>270.10674920000002</v>
      </c>
      <c r="L89" s="150">
        <v>251.03054589999999</v>
      </c>
      <c r="M89" s="150">
        <v>252.1397073</v>
      </c>
      <c r="N89" s="150">
        <v>245.85152189999999</v>
      </c>
      <c r="O89" s="150">
        <v>221.38525290000001</v>
      </c>
      <c r="P89" s="150">
        <v>236.74837774285697</v>
      </c>
      <c r="Q89" s="159">
        <v>229.21920488954885</v>
      </c>
      <c r="R89" s="150">
        <v>234.45372103214322</v>
      </c>
      <c r="S89" s="150">
        <v>232.15906432142856</v>
      </c>
      <c r="T89" s="151">
        <v>229.8644076107139</v>
      </c>
      <c r="V89" s="68">
        <f t="shared" si="81"/>
        <v>0.85</v>
      </c>
      <c r="W89" s="69">
        <f t="shared" si="82"/>
        <v>0.85</v>
      </c>
      <c r="X89" s="69">
        <f t="shared" si="83"/>
        <v>0.8</v>
      </c>
      <c r="Y89" s="69">
        <f t="shared" si="84"/>
        <v>0.8</v>
      </c>
      <c r="Z89" s="69">
        <f t="shared" si="85"/>
        <v>0.8</v>
      </c>
      <c r="AA89" s="69">
        <f t="shared" si="86"/>
        <v>0.85</v>
      </c>
      <c r="AB89" s="69">
        <f t="shared" si="87"/>
        <v>0.85</v>
      </c>
      <c r="AC89" s="69">
        <f t="shared" si="105"/>
        <v>0.85</v>
      </c>
      <c r="AD89" s="299">
        <f t="shared" si="106"/>
        <v>0.85</v>
      </c>
      <c r="AE89" s="69">
        <f t="shared" si="88"/>
        <v>0.85</v>
      </c>
      <c r="AF89" s="69">
        <f t="shared" si="89"/>
        <v>0.85</v>
      </c>
      <c r="AG89" s="299">
        <f t="shared" si="90"/>
        <v>0.85</v>
      </c>
      <c r="AI89" s="68">
        <f t="shared" si="91"/>
        <v>0.82067633125584127</v>
      </c>
      <c r="AJ89" s="69">
        <f t="shared" si="92"/>
        <v>0.82023436925546289</v>
      </c>
      <c r="AK89" s="69">
        <f t="shared" si="93"/>
        <v>0.79834213430052103</v>
      </c>
      <c r="AL89" s="69">
        <f t="shared" si="94"/>
        <v>0.81258415696200936</v>
      </c>
      <c r="AM89" s="69">
        <f t="shared" si="95"/>
        <v>0.81175607280157025</v>
      </c>
      <c r="AN89" s="69">
        <f t="shared" si="96"/>
        <v>0.81645074278165164</v>
      </c>
      <c r="AO89" s="69">
        <f t="shared" si="97"/>
        <v>0.83471691200097786</v>
      </c>
      <c r="AP89" s="69">
        <f t="shared" si="107"/>
        <v>0.82324702102098168</v>
      </c>
      <c r="AQ89" s="299">
        <f t="shared" si="108"/>
        <v>0.8288681946220765</v>
      </c>
      <c r="AR89" s="69">
        <f t="shared" si="98"/>
        <v>0.82496017915629694</v>
      </c>
      <c r="AS89" s="69">
        <f t="shared" si="99"/>
        <v>0.82667333729161285</v>
      </c>
      <c r="AT89" s="299">
        <f t="shared" si="100"/>
        <v>0.82838649542692866</v>
      </c>
      <c r="AV89" s="68">
        <f t="shared" si="109"/>
        <v>0.87979575011213573</v>
      </c>
      <c r="AW89" s="56">
        <f t="shared" si="110"/>
        <v>0.8794994941236961</v>
      </c>
      <c r="AX89" s="56">
        <f t="shared" si="111"/>
        <v>0.86482469018087649</v>
      </c>
      <c r="AY89" s="56">
        <f t="shared" si="112"/>
        <v>0.87437140346696596</v>
      </c>
      <c r="AZ89" s="56">
        <f t="shared" si="113"/>
        <v>0.87381632205441895</v>
      </c>
      <c r="BA89" s="56">
        <f t="shared" si="114"/>
        <v>0.87696325345158932</v>
      </c>
      <c r="BB89" s="56">
        <f t="shared" si="115"/>
        <v>0.88920743284358283</v>
      </c>
      <c r="BC89" s="56">
        <f t="shared" si="116"/>
        <v>0.88151893499384804</v>
      </c>
      <c r="BD89" s="106">
        <f t="shared" si="116"/>
        <v>0.88528692034090817</v>
      </c>
      <c r="BE89" s="56">
        <f t="shared" si="117"/>
        <v>0.8826672992339788</v>
      </c>
      <c r="BF89" s="56">
        <f t="shared" si="118"/>
        <v>0.88381566347411011</v>
      </c>
      <c r="BG89" s="106">
        <f t="shared" si="119"/>
        <v>0.88496402771424143</v>
      </c>
      <c r="BI89" s="68">
        <f t="shared" si="120"/>
        <v>0.80784668904000001</v>
      </c>
      <c r="BJ89" s="56">
        <f t="shared" si="121"/>
        <v>0.80737310703999998</v>
      </c>
      <c r="BK89" s="56">
        <f t="shared" si="122"/>
        <v>0.78391460063999996</v>
      </c>
      <c r="BL89" s="56">
        <f t="shared" si="123"/>
        <v>0.79917556327999995</v>
      </c>
      <c r="BM89" s="56">
        <f t="shared" si="124"/>
        <v>0.79828823415999994</v>
      </c>
      <c r="BN89" s="56">
        <f t="shared" si="125"/>
        <v>0.80331878247999999</v>
      </c>
      <c r="BO89" s="56">
        <f t="shared" si="126"/>
        <v>0.82289179767999998</v>
      </c>
      <c r="BP89" s="56">
        <f t="shared" si="127"/>
        <v>0.81060129780571444</v>
      </c>
      <c r="BQ89" s="56">
        <f t="shared" si="127"/>
        <v>0.81662463608836089</v>
      </c>
      <c r="BR89" s="68">
        <f t="shared" si="128"/>
        <v>0.81243702317428546</v>
      </c>
      <c r="BS89" s="56">
        <f t="shared" si="129"/>
        <v>0.81427274854285714</v>
      </c>
      <c r="BT89" s="106">
        <f t="shared" si="130"/>
        <v>0.81610847391142882</v>
      </c>
      <c r="BV89" s="109"/>
      <c r="BW89" s="377"/>
      <c r="BX89" s="109" t="str">
        <f t="shared" si="131"/>
        <v/>
      </c>
    </row>
    <row r="90" spans="2:80" x14ac:dyDescent="0.25">
      <c r="B90" s="130" t="s">
        <v>77</v>
      </c>
      <c r="C90" s="143">
        <f t="shared" si="101"/>
        <v>0.84999999999999987</v>
      </c>
      <c r="D90" s="144">
        <f t="shared" si="102"/>
        <v>0.833460349521156</v>
      </c>
      <c r="E90" s="144">
        <f t="shared" si="103"/>
        <v>0.88836513382426197</v>
      </c>
      <c r="F90" s="145">
        <f t="shared" si="104"/>
        <v>0.82154533492571424</v>
      </c>
      <c r="H90" s="112" t="s">
        <v>77</v>
      </c>
      <c r="I90" s="149">
        <v>231.88337390000001</v>
      </c>
      <c r="J90" s="150">
        <v>217.9887999</v>
      </c>
      <c r="K90" s="150">
        <v>231.6789588</v>
      </c>
      <c r="L90" s="150">
        <v>219.07212820000001</v>
      </c>
      <c r="M90" s="150">
        <v>225.43789699999999</v>
      </c>
      <c r="N90" s="150">
        <v>217.96323910000001</v>
      </c>
      <c r="O90" s="150">
        <v>217.4539225</v>
      </c>
      <c r="P90" s="150">
        <v>215.98539739999978</v>
      </c>
      <c r="Q90" s="159">
        <v>233.10342657862142</v>
      </c>
      <c r="R90" s="150">
        <v>214.21466391428567</v>
      </c>
      <c r="S90" s="150">
        <v>212.44393042857155</v>
      </c>
      <c r="T90" s="151">
        <v>210.67319694285698</v>
      </c>
      <c r="V90" s="68">
        <f t="shared" si="81"/>
        <v>0.85</v>
      </c>
      <c r="W90" s="69">
        <f t="shared" si="82"/>
        <v>0.85</v>
      </c>
      <c r="X90" s="69">
        <f t="shared" si="83"/>
        <v>0.85</v>
      </c>
      <c r="Y90" s="69">
        <f t="shared" si="84"/>
        <v>0.85</v>
      </c>
      <c r="Z90" s="69">
        <f t="shared" si="85"/>
        <v>0.85</v>
      </c>
      <c r="AA90" s="69">
        <f t="shared" si="86"/>
        <v>0.85</v>
      </c>
      <c r="AB90" s="69">
        <f t="shared" si="87"/>
        <v>0.85</v>
      </c>
      <c r="AC90" s="69">
        <f t="shared" si="105"/>
        <v>0.85</v>
      </c>
      <c r="AD90" s="299">
        <f t="shared" si="106"/>
        <v>0.85</v>
      </c>
      <c r="AE90" s="69">
        <f t="shared" si="88"/>
        <v>0.85</v>
      </c>
      <c r="AF90" s="69">
        <f t="shared" si="89"/>
        <v>0.85</v>
      </c>
      <c r="AG90" s="299">
        <f t="shared" si="90"/>
        <v>0.85</v>
      </c>
      <c r="AI90" s="68">
        <f t="shared" si="91"/>
        <v>0.82687916384775673</v>
      </c>
      <c r="AJ90" s="69">
        <f t="shared" si="92"/>
        <v>0.83725265560959627</v>
      </c>
      <c r="AK90" s="69">
        <f t="shared" si="93"/>
        <v>0.82703177726043464</v>
      </c>
      <c r="AL90" s="69">
        <f t="shared" si="94"/>
        <v>0.83644385807500354</v>
      </c>
      <c r="AM90" s="69">
        <f t="shared" si="95"/>
        <v>0.83169126542951644</v>
      </c>
      <c r="AN90" s="69">
        <f t="shared" si="96"/>
        <v>0.83727173894012707</v>
      </c>
      <c r="AO90" s="69">
        <f t="shared" si="97"/>
        <v>0.83765198748565772</v>
      </c>
      <c r="AP90" s="69">
        <f t="shared" si="107"/>
        <v>0.83874836748456283</v>
      </c>
      <c r="AQ90" s="299">
        <f t="shared" si="108"/>
        <v>0.82596828983242609</v>
      </c>
      <c r="AR90" s="69">
        <f t="shared" si="98"/>
        <v>0.84007037197541434</v>
      </c>
      <c r="AS90" s="69">
        <f t="shared" si="99"/>
        <v>0.84139237646626586</v>
      </c>
      <c r="AT90" s="299">
        <f t="shared" si="100"/>
        <v>0.84271438095711781</v>
      </c>
      <c r="AV90" s="68">
        <f t="shared" si="109"/>
        <v>0.88395363314069986</v>
      </c>
      <c r="AW90" s="56">
        <f t="shared" si="110"/>
        <v>0.89090719261604656</v>
      </c>
      <c r="AX90" s="56">
        <f t="shared" si="111"/>
        <v>0.88405593297051177</v>
      </c>
      <c r="AY90" s="56">
        <f t="shared" si="112"/>
        <v>0.89036503941542477</v>
      </c>
      <c r="AZ90" s="56">
        <f t="shared" si="113"/>
        <v>0.88717928129451318</v>
      </c>
      <c r="BA90" s="56">
        <f t="shared" si="114"/>
        <v>0.8909199845550464</v>
      </c>
      <c r="BB90" s="56">
        <f t="shared" si="115"/>
        <v>0.89117487277759144</v>
      </c>
      <c r="BC90" s="56">
        <f t="shared" si="116"/>
        <v>0.89190979826893013</v>
      </c>
      <c r="BD90" s="106">
        <f t="shared" si="116"/>
        <v>0.88334305602881069</v>
      </c>
      <c r="BE90" s="56">
        <f t="shared" si="117"/>
        <v>0.89279596438009701</v>
      </c>
      <c r="BF90" s="56">
        <f t="shared" si="118"/>
        <v>0.89368213049126399</v>
      </c>
      <c r="BG90" s="106">
        <f t="shared" si="119"/>
        <v>0.89456829660243109</v>
      </c>
      <c r="BI90" s="68">
        <f t="shared" si="120"/>
        <v>0.81449330087999994</v>
      </c>
      <c r="BJ90" s="56">
        <f t="shared" si="121"/>
        <v>0.82560896007999995</v>
      </c>
      <c r="BK90" s="56">
        <f t="shared" si="122"/>
        <v>0.81465683296000002</v>
      </c>
      <c r="BL90" s="56">
        <f t="shared" si="123"/>
        <v>0.82474229744000005</v>
      </c>
      <c r="BM90" s="56">
        <f t="shared" si="124"/>
        <v>0.81964968240000002</v>
      </c>
      <c r="BN90" s="56">
        <f t="shared" si="125"/>
        <v>0.82562940872000001</v>
      </c>
      <c r="BO90" s="56">
        <f t="shared" si="126"/>
        <v>0.82603686200000004</v>
      </c>
      <c r="BP90" s="56">
        <f t="shared" si="127"/>
        <v>0.82721168208000018</v>
      </c>
      <c r="BQ90" s="56">
        <f t="shared" si="127"/>
        <v>0.8135172587371029</v>
      </c>
      <c r="BR90" s="68">
        <f t="shared" si="128"/>
        <v>0.82862826886857144</v>
      </c>
      <c r="BS90" s="56">
        <f t="shared" si="129"/>
        <v>0.8300448556571427</v>
      </c>
      <c r="BT90" s="106">
        <f t="shared" si="130"/>
        <v>0.8314614424457144</v>
      </c>
      <c r="BV90" s="109"/>
      <c r="BW90" s="377"/>
      <c r="BX90" s="109" t="str">
        <f t="shared" si="131"/>
        <v/>
      </c>
    </row>
    <row r="91" spans="2:80" x14ac:dyDescent="0.25">
      <c r="B91" s="130" t="s">
        <v>78</v>
      </c>
      <c r="C91" s="143">
        <f t="shared" si="101"/>
        <v>0.79999999999999993</v>
      </c>
      <c r="D91" s="144">
        <f t="shared" si="102"/>
        <v>0.80551754325444735</v>
      </c>
      <c r="E91" s="144">
        <f t="shared" si="103"/>
        <v>0.86963451064119668</v>
      </c>
      <c r="F91" s="145">
        <f t="shared" si="104"/>
        <v>0.79160337144000004</v>
      </c>
      <c r="H91" s="112" t="s">
        <v>78</v>
      </c>
      <c r="I91" s="149">
        <v>263.8868756</v>
      </c>
      <c r="J91" s="150">
        <v>254.08370640000001</v>
      </c>
      <c r="K91" s="150">
        <v>265.8835861</v>
      </c>
      <c r="L91" s="150">
        <v>253.82331300000001</v>
      </c>
      <c r="M91" s="150">
        <v>260.63842579999999</v>
      </c>
      <c r="N91" s="150">
        <v>256.39331060000001</v>
      </c>
      <c r="O91" s="150">
        <v>268.76128240000003</v>
      </c>
      <c r="P91" s="150">
        <v>262.4953954857142</v>
      </c>
      <c r="Q91" s="159">
        <v>259.23431853315356</v>
      </c>
      <c r="R91" s="150">
        <v>262.99529793214276</v>
      </c>
      <c r="S91" s="150">
        <v>263.49520037857133</v>
      </c>
      <c r="T91" s="151">
        <v>263.995102825</v>
      </c>
      <c r="V91" s="68">
        <f t="shared" si="81"/>
        <v>0.8</v>
      </c>
      <c r="W91" s="69">
        <f t="shared" si="82"/>
        <v>0.8</v>
      </c>
      <c r="X91" s="69">
        <f t="shared" si="83"/>
        <v>0.8</v>
      </c>
      <c r="Y91" s="69">
        <f t="shared" si="84"/>
        <v>0.8</v>
      </c>
      <c r="Z91" s="69">
        <f t="shared" si="85"/>
        <v>0.8</v>
      </c>
      <c r="AA91" s="69">
        <f t="shared" si="86"/>
        <v>0.8</v>
      </c>
      <c r="AB91" s="69">
        <f t="shared" si="87"/>
        <v>0.8</v>
      </c>
      <c r="AC91" s="69">
        <f t="shared" si="105"/>
        <v>0.8</v>
      </c>
      <c r="AD91" s="299">
        <f t="shared" si="106"/>
        <v>0.8</v>
      </c>
      <c r="AE91" s="69">
        <f t="shared" si="88"/>
        <v>0.8</v>
      </c>
      <c r="AF91" s="69">
        <f t="shared" si="89"/>
        <v>0.8</v>
      </c>
      <c r="AG91" s="299">
        <f t="shared" si="90"/>
        <v>0.8</v>
      </c>
      <c r="AI91" s="68">
        <f t="shared" si="91"/>
        <v>0.8029858036601778</v>
      </c>
      <c r="AJ91" s="69">
        <f t="shared" si="92"/>
        <v>0.81030471066201315</v>
      </c>
      <c r="AK91" s="69">
        <f t="shared" si="93"/>
        <v>0.80149508793744118</v>
      </c>
      <c r="AL91" s="69">
        <f t="shared" si="94"/>
        <v>0.81049911667904806</v>
      </c>
      <c r="AM91" s="69">
        <f t="shared" si="95"/>
        <v>0.80541105018008186</v>
      </c>
      <c r="AN91" s="69">
        <f t="shared" si="96"/>
        <v>0.80858039294332595</v>
      </c>
      <c r="AO91" s="69">
        <f t="shared" si="97"/>
        <v>0.79934664071904304</v>
      </c>
      <c r="AP91" s="69">
        <f t="shared" si="107"/>
        <v>0.80402466296614195</v>
      </c>
      <c r="AQ91" s="299">
        <f t="shared" si="108"/>
        <v>0.80645933673894798</v>
      </c>
      <c r="AR91" s="69">
        <f t="shared" si="98"/>
        <v>0.80365144289406565</v>
      </c>
      <c r="AS91" s="69">
        <f t="shared" si="99"/>
        <v>0.80327822282198924</v>
      </c>
      <c r="AT91" s="299">
        <f t="shared" si="100"/>
        <v>0.80290500274991283</v>
      </c>
      <c r="AV91" s="68">
        <f t="shared" si="109"/>
        <v>0.86793743483981589</v>
      </c>
      <c r="AW91" s="56">
        <f t="shared" si="110"/>
        <v>0.87284344491821675</v>
      </c>
      <c r="AX91" s="56">
        <f t="shared" si="111"/>
        <v>0.86693817820792496</v>
      </c>
      <c r="AY91" s="56">
        <f t="shared" si="112"/>
        <v>0.87297375916850517</v>
      </c>
      <c r="AZ91" s="56">
        <f t="shared" si="113"/>
        <v>0.8695631261986857</v>
      </c>
      <c r="BA91" s="56">
        <f t="shared" si="114"/>
        <v>0.87168760018564617</v>
      </c>
      <c r="BB91" s="56">
        <f t="shared" si="115"/>
        <v>0.86549803096958322</v>
      </c>
      <c r="BC91" s="56">
        <f t="shared" si="116"/>
        <v>0.86863380305761428</v>
      </c>
      <c r="BD91" s="106">
        <f t="shared" si="116"/>
        <v>0.87026581369308342</v>
      </c>
      <c r="BE91" s="56">
        <f t="shared" si="117"/>
        <v>0.8683836261617186</v>
      </c>
      <c r="BF91" s="56">
        <f t="shared" si="118"/>
        <v>0.86813344926582303</v>
      </c>
      <c r="BG91" s="106">
        <f t="shared" si="119"/>
        <v>0.86788327236992724</v>
      </c>
      <c r="BI91" s="68">
        <f t="shared" si="120"/>
        <v>0.78889049952000001</v>
      </c>
      <c r="BJ91" s="56">
        <f t="shared" si="121"/>
        <v>0.79673303487999991</v>
      </c>
      <c r="BK91" s="56">
        <f t="shared" si="122"/>
        <v>0.78729313111999999</v>
      </c>
      <c r="BL91" s="56">
        <f t="shared" si="123"/>
        <v>0.79694134959999996</v>
      </c>
      <c r="BM91" s="56">
        <f t="shared" si="124"/>
        <v>0.79148925936000003</v>
      </c>
      <c r="BN91" s="56">
        <f t="shared" si="125"/>
        <v>0.79488535151999995</v>
      </c>
      <c r="BO91" s="56">
        <f t="shared" si="126"/>
        <v>0.78499097407999996</v>
      </c>
      <c r="BP91" s="56">
        <f t="shared" si="127"/>
        <v>0.79000368361142859</v>
      </c>
      <c r="BQ91" s="56">
        <f t="shared" si="127"/>
        <v>0.79261254517347712</v>
      </c>
      <c r="BR91" s="68">
        <f t="shared" si="128"/>
        <v>0.78960376165428581</v>
      </c>
      <c r="BS91" s="56">
        <f t="shared" si="129"/>
        <v>0.78920383969714292</v>
      </c>
      <c r="BT91" s="106">
        <f t="shared" si="130"/>
        <v>0.78880391774000003</v>
      </c>
      <c r="BV91" s="109"/>
      <c r="BW91" s="377"/>
      <c r="BX91" s="109" t="str">
        <f t="shared" si="131"/>
        <v/>
      </c>
    </row>
    <row r="92" spans="2:80" x14ac:dyDescent="0.25">
      <c r="B92" s="130" t="s">
        <v>79</v>
      </c>
      <c r="C92" s="143">
        <f t="shared" si="101"/>
        <v>0.84999999999999987</v>
      </c>
      <c r="D92" s="144">
        <f t="shared" si="102"/>
        <v>0.83402473415599676</v>
      </c>
      <c r="E92" s="144">
        <f t="shared" si="103"/>
        <v>0.88874345215867023</v>
      </c>
      <c r="F92" s="145">
        <f t="shared" si="104"/>
        <v>0.82215009823999996</v>
      </c>
      <c r="H92" s="112" t="s">
        <v>79</v>
      </c>
      <c r="I92" s="149">
        <v>240.4256843</v>
      </c>
      <c r="J92" s="150">
        <v>227.90566860000001</v>
      </c>
      <c r="K92" s="150">
        <v>229.33477550000001</v>
      </c>
      <c r="L92" s="150">
        <v>210.391119</v>
      </c>
      <c r="M92" s="150">
        <v>219.1683793</v>
      </c>
      <c r="N92" s="150">
        <v>215.40963350000001</v>
      </c>
      <c r="O92" s="150">
        <v>213.55138020000001</v>
      </c>
      <c r="P92" s="150">
        <v>205.77218024285685</v>
      </c>
      <c r="Q92" s="159">
        <v>208.98426978377756</v>
      </c>
      <c r="R92" s="150">
        <v>201.63713100357018</v>
      </c>
      <c r="S92" s="150">
        <v>197.50208176428532</v>
      </c>
      <c r="T92" s="151">
        <v>193.36703252499865</v>
      </c>
      <c r="V92" s="68">
        <f t="shared" si="81"/>
        <v>0.85</v>
      </c>
      <c r="W92" s="69">
        <f t="shared" si="82"/>
        <v>0.85</v>
      </c>
      <c r="X92" s="69">
        <f t="shared" si="83"/>
        <v>0.85</v>
      </c>
      <c r="Y92" s="69">
        <f t="shared" si="84"/>
        <v>0.85</v>
      </c>
      <c r="Z92" s="69">
        <f t="shared" si="85"/>
        <v>0.85</v>
      </c>
      <c r="AA92" s="69">
        <f t="shared" si="86"/>
        <v>0.85</v>
      </c>
      <c r="AB92" s="69">
        <f t="shared" si="87"/>
        <v>0.85</v>
      </c>
      <c r="AC92" s="69">
        <f t="shared" si="105"/>
        <v>0.85</v>
      </c>
      <c r="AD92" s="299">
        <f t="shared" si="106"/>
        <v>0.85</v>
      </c>
      <c r="AE92" s="69">
        <f t="shared" si="88"/>
        <v>0.85</v>
      </c>
      <c r="AF92" s="69">
        <f t="shared" si="89"/>
        <v>0.85</v>
      </c>
      <c r="AG92" s="299">
        <f t="shared" si="90"/>
        <v>0.85</v>
      </c>
      <c r="AI92" s="68">
        <f t="shared" si="91"/>
        <v>0.82050159613236828</v>
      </c>
      <c r="AJ92" s="69">
        <f t="shared" si="92"/>
        <v>0.82984886217464138</v>
      </c>
      <c r="AK92" s="69">
        <f t="shared" si="93"/>
        <v>0.82878191124444822</v>
      </c>
      <c r="AL92" s="69">
        <f t="shared" si="94"/>
        <v>0.84292497634611085</v>
      </c>
      <c r="AM92" s="69">
        <f t="shared" si="95"/>
        <v>0.83637199836970288</v>
      </c>
      <c r="AN92" s="69">
        <f t="shared" si="96"/>
        <v>0.83917822464127823</v>
      </c>
      <c r="AO92" s="69">
        <f t="shared" si="97"/>
        <v>0.84056557018342737</v>
      </c>
      <c r="AP92" s="69">
        <f t="shared" si="107"/>
        <v>0.84637341047195502</v>
      </c>
      <c r="AQ92" s="299">
        <f t="shared" si="108"/>
        <v>0.84397531000546844</v>
      </c>
      <c r="AR92" s="69">
        <f t="shared" si="98"/>
        <v>0.84946057955094523</v>
      </c>
      <c r="AS92" s="69">
        <f t="shared" si="99"/>
        <v>0.85254774862993399</v>
      </c>
      <c r="AT92" s="299">
        <f t="shared" si="100"/>
        <v>0.8556349177089243</v>
      </c>
      <c r="AV92" s="68">
        <f t="shared" si="109"/>
        <v>0.8796786216561252</v>
      </c>
      <c r="AW92" s="56">
        <f t="shared" si="110"/>
        <v>0.88594428145988924</v>
      </c>
      <c r="AX92" s="56">
        <f t="shared" si="111"/>
        <v>0.88522908286324431</v>
      </c>
      <c r="AY92" s="56">
        <f t="shared" si="112"/>
        <v>0.89470946291327591</v>
      </c>
      <c r="AZ92" s="56">
        <f t="shared" si="113"/>
        <v>0.8903168704144595</v>
      </c>
      <c r="BA92" s="56">
        <f t="shared" si="114"/>
        <v>0.89219794013800835</v>
      </c>
      <c r="BB92" s="56">
        <f t="shared" si="115"/>
        <v>0.89312790566568911</v>
      </c>
      <c r="BC92" s="56">
        <f t="shared" si="116"/>
        <v>0.89702101743526252</v>
      </c>
      <c r="BD92" s="106">
        <f t="shared" si="116"/>
        <v>0.89541352262016916</v>
      </c>
      <c r="BE92" s="56">
        <f t="shared" si="117"/>
        <v>0.89909040875441104</v>
      </c>
      <c r="BF92" s="56">
        <f t="shared" si="118"/>
        <v>0.90115980007355867</v>
      </c>
      <c r="BG92" s="106">
        <f t="shared" si="119"/>
        <v>0.90322919139270719</v>
      </c>
      <c r="BI92" s="68">
        <f t="shared" si="120"/>
        <v>0.80765945256000005</v>
      </c>
      <c r="BJ92" s="56">
        <f t="shared" si="121"/>
        <v>0.81767546512</v>
      </c>
      <c r="BK92" s="56">
        <f t="shared" si="122"/>
        <v>0.81653217960000002</v>
      </c>
      <c r="BL92" s="56">
        <f t="shared" si="123"/>
        <v>0.83168710479999997</v>
      </c>
      <c r="BM92" s="56">
        <f t="shared" si="124"/>
        <v>0.82466529655999998</v>
      </c>
      <c r="BN92" s="56">
        <f t="shared" si="125"/>
        <v>0.82767229320000002</v>
      </c>
      <c r="BO92" s="56">
        <f t="shared" si="126"/>
        <v>0.82915889584000002</v>
      </c>
      <c r="BP92" s="56">
        <f t="shared" si="127"/>
        <v>0.83538225580571446</v>
      </c>
      <c r="BQ92" s="56">
        <f t="shared" si="127"/>
        <v>0.83281258417297788</v>
      </c>
      <c r="BR92" s="68">
        <f t="shared" si="128"/>
        <v>0.83869029519714389</v>
      </c>
      <c r="BS92" s="56">
        <f t="shared" si="129"/>
        <v>0.84199833458857176</v>
      </c>
      <c r="BT92" s="106">
        <f t="shared" si="130"/>
        <v>0.84530637398000108</v>
      </c>
      <c r="BV92" s="109"/>
      <c r="BW92" s="377"/>
      <c r="BX92" s="109" t="str">
        <f t="shared" si="131"/>
        <v/>
      </c>
    </row>
    <row r="93" spans="2:80" x14ac:dyDescent="0.25">
      <c r="B93" s="130" t="s">
        <v>80</v>
      </c>
      <c r="C93" s="143">
        <f t="shared" si="101"/>
        <v>0.76428571428571423</v>
      </c>
      <c r="D93" s="144">
        <f t="shared" si="102"/>
        <v>0.76812654195115393</v>
      </c>
      <c r="E93" s="144">
        <f t="shared" si="103"/>
        <v>0.65</v>
      </c>
      <c r="F93" s="145">
        <f t="shared" si="104"/>
        <v>0.65</v>
      </c>
      <c r="H93" s="112" t="s">
        <v>80</v>
      </c>
      <c r="I93" s="149">
        <v>315.23610059999999</v>
      </c>
      <c r="J93" s="150">
        <v>298.74320410000001</v>
      </c>
      <c r="K93" s="150">
        <v>320.26034470000002</v>
      </c>
      <c r="L93" s="150">
        <v>299.79847799999999</v>
      </c>
      <c r="M93" s="150">
        <v>316.67656499999998</v>
      </c>
      <c r="N93" s="150">
        <v>311.0934547</v>
      </c>
      <c r="O93" s="150">
        <v>312.24095499999999</v>
      </c>
      <c r="P93" s="150">
        <v>312.31148382857134</v>
      </c>
      <c r="Q93" s="159">
        <v>301.83080110413027</v>
      </c>
      <c r="R93" s="150">
        <v>312.7447439964285</v>
      </c>
      <c r="S93" s="150">
        <v>313.17800416428565</v>
      </c>
      <c r="T93" s="151">
        <v>313.61126433214281</v>
      </c>
      <c r="V93" s="68">
        <f t="shared" si="81"/>
        <v>0.75</v>
      </c>
      <c r="W93" s="69">
        <f t="shared" si="82"/>
        <v>0.8</v>
      </c>
      <c r="X93" s="69">
        <f t="shared" si="83"/>
        <v>0.75</v>
      </c>
      <c r="Y93" s="69">
        <f t="shared" si="84"/>
        <v>0.8</v>
      </c>
      <c r="Z93" s="69">
        <f t="shared" si="85"/>
        <v>0.75</v>
      </c>
      <c r="AA93" s="69">
        <f t="shared" si="86"/>
        <v>0.75</v>
      </c>
      <c r="AB93" s="69">
        <f t="shared" si="87"/>
        <v>0.75</v>
      </c>
      <c r="AC93" s="69">
        <f t="shared" si="105"/>
        <v>0.75</v>
      </c>
      <c r="AD93" s="299">
        <f t="shared" si="106"/>
        <v>0.75</v>
      </c>
      <c r="AE93" s="69">
        <f t="shared" si="88"/>
        <v>0.75</v>
      </c>
      <c r="AF93" s="69">
        <f t="shared" si="89"/>
        <v>0.75</v>
      </c>
      <c r="AG93" s="299">
        <f t="shared" si="90"/>
        <v>0.75</v>
      </c>
      <c r="AI93" s="68">
        <f t="shared" si="91"/>
        <v>0.76464920100403688</v>
      </c>
      <c r="AJ93" s="69">
        <f t="shared" si="92"/>
        <v>0.77696256346996218</v>
      </c>
      <c r="AK93" s="69">
        <f t="shared" si="93"/>
        <v>0.76089817166115659</v>
      </c>
      <c r="AL93" s="69">
        <f t="shared" si="94"/>
        <v>0.77617471095227197</v>
      </c>
      <c r="AM93" s="69">
        <f t="shared" si="95"/>
        <v>0.76357377072552501</v>
      </c>
      <c r="AN93" s="69">
        <f t="shared" si="96"/>
        <v>0.76774204164210669</v>
      </c>
      <c r="AO93" s="69">
        <f t="shared" si="97"/>
        <v>0.76688533420301863</v>
      </c>
      <c r="AP93" s="69">
        <f t="shared" si="107"/>
        <v>0.76683267838052593</v>
      </c>
      <c r="AQ93" s="299">
        <f t="shared" si="108"/>
        <v>0.77465740736469224</v>
      </c>
      <c r="AR93" s="69">
        <f t="shared" si="98"/>
        <v>0.76650921248786885</v>
      </c>
      <c r="AS93" s="69">
        <f t="shared" si="99"/>
        <v>0.76618574659521177</v>
      </c>
      <c r="AT93" s="299">
        <f t="shared" si="100"/>
        <v>0.7658622807025548</v>
      </c>
      <c r="AV93" s="68">
        <f t="shared" si="109"/>
        <v>0.65</v>
      </c>
      <c r="AW93" s="56">
        <f t="shared" si="110"/>
        <v>0.65</v>
      </c>
      <c r="AX93" s="56">
        <f t="shared" si="111"/>
        <v>0.65</v>
      </c>
      <c r="AY93" s="56">
        <f t="shared" si="112"/>
        <v>0.65</v>
      </c>
      <c r="AZ93" s="56">
        <f t="shared" si="113"/>
        <v>0.65</v>
      </c>
      <c r="BA93" s="56">
        <f t="shared" si="114"/>
        <v>0.65</v>
      </c>
      <c r="BB93" s="56">
        <f t="shared" si="115"/>
        <v>0.65</v>
      </c>
      <c r="BC93" s="56">
        <f t="shared" si="116"/>
        <v>0.65</v>
      </c>
      <c r="BD93" s="106">
        <f t="shared" si="116"/>
        <v>0.65</v>
      </c>
      <c r="BE93" s="56">
        <f t="shared" si="117"/>
        <v>0.65</v>
      </c>
      <c r="BF93" s="56">
        <f t="shared" si="118"/>
        <v>0.65</v>
      </c>
      <c r="BG93" s="106">
        <f t="shared" si="119"/>
        <v>0.65</v>
      </c>
      <c r="BI93" s="68">
        <f t="shared" si="120"/>
        <v>0.65</v>
      </c>
      <c r="BJ93" s="56">
        <f t="shared" si="121"/>
        <v>0.65</v>
      </c>
      <c r="BK93" s="56">
        <f t="shared" si="122"/>
        <v>0.65</v>
      </c>
      <c r="BL93" s="56">
        <f t="shared" si="123"/>
        <v>0.65</v>
      </c>
      <c r="BM93" s="56">
        <f t="shared" si="124"/>
        <v>0.65</v>
      </c>
      <c r="BN93" s="56">
        <f t="shared" si="125"/>
        <v>0.65</v>
      </c>
      <c r="BO93" s="56">
        <f t="shared" si="126"/>
        <v>0.65</v>
      </c>
      <c r="BP93" s="56">
        <f t="shared" si="127"/>
        <v>0.65</v>
      </c>
      <c r="BQ93" s="56">
        <f t="shared" si="127"/>
        <v>0.65</v>
      </c>
      <c r="BR93" s="68">
        <f t="shared" si="128"/>
        <v>0.65</v>
      </c>
      <c r="BS93" s="56">
        <f t="shared" si="129"/>
        <v>0.65</v>
      </c>
      <c r="BT93" s="106">
        <f t="shared" si="130"/>
        <v>0.65</v>
      </c>
      <c r="BV93" s="109">
        <v>1</v>
      </c>
      <c r="BW93" s="377"/>
      <c r="BX93" s="109" t="str">
        <f t="shared" si="131"/>
        <v/>
      </c>
      <c r="CA93" s="118"/>
      <c r="CB93" s="118"/>
    </row>
    <row r="94" spans="2:80" s="118" customFormat="1" x14ac:dyDescent="0.25">
      <c r="B94" s="9" t="s">
        <v>81</v>
      </c>
      <c r="C94" s="154">
        <f t="shared" si="101"/>
        <v>0.75</v>
      </c>
      <c r="D94" s="155">
        <f t="shared" si="102"/>
        <v>0.70367275526329898</v>
      </c>
      <c r="E94" s="155">
        <f t="shared" si="103"/>
        <v>0.54999999999999993</v>
      </c>
      <c r="F94" s="156">
        <f t="shared" si="104"/>
        <v>0.54999999999999993</v>
      </c>
      <c r="H94" s="60" t="s">
        <v>81</v>
      </c>
      <c r="I94" s="157">
        <v>404.23373190000001</v>
      </c>
      <c r="J94" s="158">
        <v>383.11983850000001</v>
      </c>
      <c r="K94" s="158">
        <v>410.12457439999997</v>
      </c>
      <c r="L94" s="158">
        <v>364.74669499999999</v>
      </c>
      <c r="M94" s="158">
        <v>410.07513060000002</v>
      </c>
      <c r="N94" s="158">
        <v>396.30086160000002</v>
      </c>
      <c r="O94" s="158">
        <v>409.76796350000001</v>
      </c>
      <c r="P94" s="158">
        <v>403.04058467142841</v>
      </c>
      <c r="Q94" s="159">
        <v>354.94293973482053</v>
      </c>
      <c r="R94" s="158">
        <v>404.57327385714279</v>
      </c>
      <c r="S94" s="158">
        <v>406.10596304285718</v>
      </c>
      <c r="T94" s="159">
        <v>407.63865222857112</v>
      </c>
      <c r="V94" s="68">
        <f t="shared" si="81"/>
        <v>0.75</v>
      </c>
      <c r="W94" s="300">
        <f t="shared" si="82"/>
        <v>0.75</v>
      </c>
      <c r="X94" s="300">
        <f t="shared" si="83"/>
        <v>0.75</v>
      </c>
      <c r="Y94" s="300">
        <f t="shared" si="84"/>
        <v>0.75</v>
      </c>
      <c r="Z94" s="300">
        <f t="shared" si="85"/>
        <v>0.75</v>
      </c>
      <c r="AA94" s="300">
        <f t="shared" si="86"/>
        <v>0.75</v>
      </c>
      <c r="AB94" s="300">
        <f t="shared" si="87"/>
        <v>0.75</v>
      </c>
      <c r="AC94" s="69">
        <f t="shared" si="105"/>
        <v>0.75</v>
      </c>
      <c r="AD94" s="299">
        <f t="shared" si="106"/>
        <v>0.75</v>
      </c>
      <c r="AE94" s="300">
        <f t="shared" si="88"/>
        <v>0.75</v>
      </c>
      <c r="AF94" s="300">
        <f t="shared" si="89"/>
        <v>0.75</v>
      </c>
      <c r="AG94" s="301">
        <f t="shared" si="90"/>
        <v>0.75</v>
      </c>
      <c r="AI94" s="68">
        <f t="shared" si="91"/>
        <v>0.6982048324963166</v>
      </c>
      <c r="AJ94" s="300">
        <f t="shared" si="92"/>
        <v>0.71396816566833476</v>
      </c>
      <c r="AK94" s="300">
        <f t="shared" si="93"/>
        <v>0.69380681308643455</v>
      </c>
      <c r="AL94" s="300">
        <f t="shared" si="94"/>
        <v>0.72768529386070302</v>
      </c>
      <c r="AM94" s="300">
        <f t="shared" si="95"/>
        <v>0.69384372712582665</v>
      </c>
      <c r="AN94" s="300">
        <f t="shared" si="96"/>
        <v>0.70412740088198955</v>
      </c>
      <c r="AO94" s="300">
        <f t="shared" si="97"/>
        <v>0.69407305372348693</v>
      </c>
      <c r="AP94" s="69">
        <f t="shared" si="107"/>
        <v>0.69909561928447217</v>
      </c>
      <c r="AQ94" s="299">
        <f t="shared" si="108"/>
        <v>0.73500463841048402</v>
      </c>
      <c r="AR94" s="300">
        <f t="shared" si="98"/>
        <v>0.6979513352897655</v>
      </c>
      <c r="AS94" s="300">
        <f t="shared" si="99"/>
        <v>0.6968070512950586</v>
      </c>
      <c r="AT94" s="301">
        <f t="shared" si="100"/>
        <v>0.69566276730035215</v>
      </c>
      <c r="AV94" s="68">
        <f t="shared" si="109"/>
        <v>0.55000000000000004</v>
      </c>
      <c r="AW94" s="56">
        <f t="shared" si="110"/>
        <v>0.55000000000000004</v>
      </c>
      <c r="AX94" s="56">
        <f t="shared" si="111"/>
        <v>0.55000000000000004</v>
      </c>
      <c r="AY94" s="56">
        <f t="shared" si="112"/>
        <v>0.55000000000000004</v>
      </c>
      <c r="AZ94" s="56">
        <f t="shared" si="113"/>
        <v>0.55000000000000004</v>
      </c>
      <c r="BA94" s="56">
        <f t="shared" si="114"/>
        <v>0.55000000000000004</v>
      </c>
      <c r="BB94" s="56">
        <f t="shared" si="115"/>
        <v>0.55000000000000004</v>
      </c>
      <c r="BC94" s="56">
        <f t="shared" si="116"/>
        <v>0.55000000000000004</v>
      </c>
      <c r="BD94" s="106">
        <f t="shared" si="116"/>
        <v>0.55000000000000004</v>
      </c>
      <c r="BE94" s="56">
        <f t="shared" si="117"/>
        <v>0.55000000000000004</v>
      </c>
      <c r="BF94" s="56">
        <f t="shared" si="118"/>
        <v>0.55000000000000004</v>
      </c>
      <c r="BG94" s="106">
        <f t="shared" si="119"/>
        <v>0.55000000000000004</v>
      </c>
      <c r="BI94" s="68">
        <f t="shared" si="120"/>
        <v>0.55000000000000004</v>
      </c>
      <c r="BJ94" s="56">
        <f t="shared" si="121"/>
        <v>0.55000000000000004</v>
      </c>
      <c r="BK94" s="56">
        <f t="shared" si="122"/>
        <v>0.55000000000000004</v>
      </c>
      <c r="BL94" s="56">
        <f t="shared" si="123"/>
        <v>0.55000000000000004</v>
      </c>
      <c r="BM94" s="56">
        <f t="shared" si="124"/>
        <v>0.55000000000000004</v>
      </c>
      <c r="BN94" s="56">
        <f t="shared" si="125"/>
        <v>0.55000000000000004</v>
      </c>
      <c r="BO94" s="56">
        <f t="shared" si="126"/>
        <v>0.55000000000000004</v>
      </c>
      <c r="BP94" s="56">
        <f t="shared" si="127"/>
        <v>0.55000000000000004</v>
      </c>
      <c r="BQ94" s="56">
        <f t="shared" si="127"/>
        <v>0.55000000000000004</v>
      </c>
      <c r="BR94" s="68">
        <f t="shared" si="128"/>
        <v>0.55000000000000004</v>
      </c>
      <c r="BS94" s="56">
        <f t="shared" si="129"/>
        <v>0.55000000000000004</v>
      </c>
      <c r="BT94" s="106">
        <f t="shared" si="130"/>
        <v>0.55000000000000004</v>
      </c>
      <c r="BV94" s="97"/>
      <c r="BW94" s="121">
        <v>1</v>
      </c>
      <c r="BX94" s="109" t="str">
        <f t="shared" si="131"/>
        <v/>
      </c>
    </row>
    <row r="95" spans="2:80" s="118" customFormat="1" x14ac:dyDescent="0.25">
      <c r="B95" s="9" t="s">
        <v>82</v>
      </c>
      <c r="C95" s="154">
        <f t="shared" si="101"/>
        <v>0.95000000000000007</v>
      </c>
      <c r="D95" s="155">
        <f t="shared" si="102"/>
        <v>0.97265278424814106</v>
      </c>
      <c r="E95" s="155">
        <f t="shared" si="103"/>
        <v>0.97956895749020367</v>
      </c>
      <c r="F95" s="156">
        <f t="shared" si="104"/>
        <v>0.97069623832114282</v>
      </c>
      <c r="H95" s="60" t="s">
        <v>82</v>
      </c>
      <c r="I95" s="157">
        <v>34.77976795</v>
      </c>
      <c r="J95" s="158">
        <v>41.710501950000001</v>
      </c>
      <c r="K95" s="158">
        <v>44.246485470000003</v>
      </c>
      <c r="L95" s="158">
        <v>26.375300670000001</v>
      </c>
      <c r="M95" s="158">
        <v>38.084328730000003</v>
      </c>
      <c r="N95" s="158">
        <v>37.168708969999997</v>
      </c>
      <c r="O95" s="158">
        <v>34.042820949999999</v>
      </c>
      <c r="P95" s="158">
        <v>34.135904427142805</v>
      </c>
      <c r="Q95" s="159">
        <v>54.973192245142101</v>
      </c>
      <c r="R95" s="158">
        <v>33.512455009285759</v>
      </c>
      <c r="S95" s="158">
        <v>32.889005591428486</v>
      </c>
      <c r="T95" s="159">
        <v>32.26555617357144</v>
      </c>
      <c r="V95" s="68">
        <f t="shared" si="81"/>
        <v>0.95</v>
      </c>
      <c r="W95" s="300">
        <f t="shared" si="82"/>
        <v>0.95</v>
      </c>
      <c r="X95" s="300">
        <f t="shared" si="83"/>
        <v>0.95</v>
      </c>
      <c r="Y95" s="300">
        <f t="shared" si="84"/>
        <v>0.95</v>
      </c>
      <c r="Z95" s="300">
        <f t="shared" si="85"/>
        <v>0.95</v>
      </c>
      <c r="AA95" s="300">
        <f t="shared" si="86"/>
        <v>0.95</v>
      </c>
      <c r="AB95" s="300">
        <f t="shared" si="87"/>
        <v>0.95</v>
      </c>
      <c r="AC95" s="69">
        <f t="shared" si="105"/>
        <v>0.95</v>
      </c>
      <c r="AD95" s="299">
        <f t="shared" si="106"/>
        <v>0.95</v>
      </c>
      <c r="AE95" s="300">
        <f t="shared" si="88"/>
        <v>0.95</v>
      </c>
      <c r="AF95" s="300">
        <f t="shared" si="89"/>
        <v>0.95</v>
      </c>
      <c r="AG95" s="301">
        <f t="shared" si="90"/>
        <v>0.95</v>
      </c>
      <c r="AI95" s="68">
        <f t="shared" si="91"/>
        <v>0.97403391882989598</v>
      </c>
      <c r="AJ95" s="300">
        <f t="shared" si="92"/>
        <v>0.96885953118386214</v>
      </c>
      <c r="AK95" s="300">
        <f t="shared" si="93"/>
        <v>0.96696620187755311</v>
      </c>
      <c r="AL95" s="300">
        <f t="shared" si="94"/>
        <v>0.98030857482811007</v>
      </c>
      <c r="AM95" s="300">
        <f t="shared" si="95"/>
        <v>0.97156678064862978</v>
      </c>
      <c r="AN95" s="300">
        <f t="shared" si="96"/>
        <v>0.97225036936731501</v>
      </c>
      <c r="AO95" s="300">
        <f t="shared" si="97"/>
        <v>0.97458411300162173</v>
      </c>
      <c r="AP95" s="69">
        <f t="shared" si="107"/>
        <v>0.97451461819859253</v>
      </c>
      <c r="AQ95" s="299">
        <f t="shared" si="108"/>
        <v>0.95895779482861399</v>
      </c>
      <c r="AR95" s="300">
        <f t="shared" si="98"/>
        <v>0.97498007668620534</v>
      </c>
      <c r="AS95" s="300">
        <f t="shared" si="99"/>
        <v>0.97544553517381827</v>
      </c>
      <c r="AT95" s="301">
        <f t="shared" si="100"/>
        <v>0.97591099366143097</v>
      </c>
      <c r="AV95" s="68">
        <f t="shared" si="109"/>
        <v>0.98</v>
      </c>
      <c r="AW95" s="56">
        <f t="shared" si="110"/>
        <v>0.97912591950959516</v>
      </c>
      <c r="AX95" s="56">
        <f t="shared" si="111"/>
        <v>0.97785678292182932</v>
      </c>
      <c r="AY95" s="56">
        <f t="shared" si="112"/>
        <v>0.98</v>
      </c>
      <c r="AZ95" s="56">
        <f t="shared" si="113"/>
        <v>0.98</v>
      </c>
      <c r="BA95" s="56">
        <f t="shared" si="114"/>
        <v>0.98</v>
      </c>
      <c r="BB95" s="56">
        <f t="shared" si="115"/>
        <v>0.98</v>
      </c>
      <c r="BC95" s="56">
        <f t="shared" si="116"/>
        <v>0.98</v>
      </c>
      <c r="BD95" s="106">
        <f t="shared" si="116"/>
        <v>0.97248858714011233</v>
      </c>
      <c r="BE95" s="56">
        <f t="shared" si="117"/>
        <v>0.98</v>
      </c>
      <c r="BF95" s="56">
        <f t="shared" si="118"/>
        <v>0.98</v>
      </c>
      <c r="BG95" s="106">
        <f t="shared" si="119"/>
        <v>0.98</v>
      </c>
      <c r="BI95" s="68">
        <f t="shared" si="120"/>
        <v>0.97217618563999997</v>
      </c>
      <c r="BJ95" s="56">
        <f t="shared" si="121"/>
        <v>0.96663159844000002</v>
      </c>
      <c r="BK95" s="56">
        <f t="shared" si="122"/>
        <v>0.96460281162399997</v>
      </c>
      <c r="BL95" s="56">
        <f t="shared" si="123"/>
        <v>0.97889975946399999</v>
      </c>
      <c r="BM95" s="56">
        <f t="shared" si="124"/>
        <v>0.96953253701599995</v>
      </c>
      <c r="BN95" s="56">
        <f t="shared" si="125"/>
        <v>0.97026503282400001</v>
      </c>
      <c r="BO95" s="56">
        <f t="shared" si="126"/>
        <v>0.97276574323999998</v>
      </c>
      <c r="BP95" s="56">
        <f t="shared" si="127"/>
        <v>0.97269127645828579</v>
      </c>
      <c r="BQ95" s="56">
        <f t="shared" si="127"/>
        <v>0.95602144620388629</v>
      </c>
      <c r="BR95" s="68">
        <f t="shared" si="128"/>
        <v>0.97319003599257137</v>
      </c>
      <c r="BS95" s="56">
        <f t="shared" si="129"/>
        <v>0.97368879552685716</v>
      </c>
      <c r="BT95" s="106">
        <f t="shared" si="130"/>
        <v>0.97418755506114285</v>
      </c>
      <c r="BV95" s="97"/>
      <c r="BW95" s="121"/>
      <c r="BX95" s="109">
        <f t="shared" si="131"/>
        <v>1</v>
      </c>
    </row>
    <row r="96" spans="2:80" s="118" customFormat="1" x14ac:dyDescent="0.25">
      <c r="B96" s="9" t="s">
        <v>83</v>
      </c>
      <c r="C96" s="154">
        <f t="shared" si="101"/>
        <v>0.84999999999999987</v>
      </c>
      <c r="D96" s="155">
        <f t="shared" si="102"/>
        <v>0.83982109655162684</v>
      </c>
      <c r="E96" s="155">
        <f t="shared" si="103"/>
        <v>0.89262887006654823</v>
      </c>
      <c r="F96" s="156">
        <f t="shared" si="104"/>
        <v>0.82836115913142871</v>
      </c>
      <c r="H96" s="60" t="s">
        <v>83</v>
      </c>
      <c r="I96" s="157">
        <v>218.02686639999999</v>
      </c>
      <c r="J96" s="158">
        <v>214.58614449999999</v>
      </c>
      <c r="K96" s="158">
        <v>221.6775791</v>
      </c>
      <c r="L96" s="158">
        <v>206.13939360000001</v>
      </c>
      <c r="M96" s="158">
        <v>217.0025129</v>
      </c>
      <c r="N96" s="158">
        <v>209.45763170000001</v>
      </c>
      <c r="O96" s="158">
        <v>214.9497294</v>
      </c>
      <c r="P96" s="158">
        <v>211.09662211428576</v>
      </c>
      <c r="Q96" s="159">
        <v>221.2456077195915</v>
      </c>
      <c r="R96" s="158">
        <v>210.23363987142875</v>
      </c>
      <c r="S96" s="158">
        <v>209.37065762857151</v>
      </c>
      <c r="T96" s="159">
        <v>208.50767538571449</v>
      </c>
      <c r="V96" s="68">
        <f t="shared" si="81"/>
        <v>0.85</v>
      </c>
      <c r="W96" s="300">
        <f t="shared" si="82"/>
        <v>0.85</v>
      </c>
      <c r="X96" s="300">
        <f t="shared" si="83"/>
        <v>0.85</v>
      </c>
      <c r="Y96" s="300">
        <f t="shared" si="84"/>
        <v>0.85</v>
      </c>
      <c r="Z96" s="300">
        <f t="shared" si="85"/>
        <v>0.85</v>
      </c>
      <c r="AA96" s="300">
        <f t="shared" si="86"/>
        <v>0.85</v>
      </c>
      <c r="AB96" s="300">
        <f t="shared" si="87"/>
        <v>0.85</v>
      </c>
      <c r="AC96" s="69">
        <f t="shared" si="105"/>
        <v>0.85</v>
      </c>
      <c r="AD96" s="299">
        <f t="shared" si="106"/>
        <v>0.85</v>
      </c>
      <c r="AE96" s="300">
        <f t="shared" si="88"/>
        <v>0.85</v>
      </c>
      <c r="AF96" s="300">
        <f t="shared" si="89"/>
        <v>0.85</v>
      </c>
      <c r="AG96" s="301">
        <f t="shared" si="90"/>
        <v>0.85</v>
      </c>
      <c r="AI96" s="68">
        <f t="shared" si="91"/>
        <v>0.83722423570092175</v>
      </c>
      <c r="AJ96" s="300">
        <f t="shared" si="92"/>
        <v>0.83979302984203263</v>
      </c>
      <c r="AK96" s="300">
        <f t="shared" si="93"/>
        <v>0.83449866540864126</v>
      </c>
      <c r="AL96" s="300">
        <f t="shared" si="94"/>
        <v>0.84609925419086551</v>
      </c>
      <c r="AM96" s="300">
        <f t="shared" si="95"/>
        <v>0.83798900348678274</v>
      </c>
      <c r="AN96" s="300">
        <f t="shared" si="96"/>
        <v>0.84362190471659071</v>
      </c>
      <c r="AO96" s="300">
        <f t="shared" si="97"/>
        <v>0.83952158251555253</v>
      </c>
      <c r="AP96" s="69">
        <f t="shared" si="107"/>
        <v>0.84239825773321964</v>
      </c>
      <c r="AQ96" s="299">
        <f t="shared" si="108"/>
        <v>0.83482116911087911</v>
      </c>
      <c r="AR96" s="300">
        <f t="shared" si="98"/>
        <v>0.84304254802861767</v>
      </c>
      <c r="AS96" s="300">
        <f t="shared" si="99"/>
        <v>0.84368683832401603</v>
      </c>
      <c r="AT96" s="301">
        <f t="shared" si="100"/>
        <v>0.84433112861941417</v>
      </c>
      <c r="AV96" s="68">
        <f t="shared" si="109"/>
        <v>0.89088814218155543</v>
      </c>
      <c r="AW96" s="56">
        <f t="shared" si="110"/>
        <v>0.8926100563884809</v>
      </c>
      <c r="AX96" s="56">
        <f t="shared" si="111"/>
        <v>0.88906113777776064</v>
      </c>
      <c r="AY96" s="56">
        <f t="shared" si="112"/>
        <v>0.89683724498430173</v>
      </c>
      <c r="AZ96" s="56">
        <f t="shared" si="113"/>
        <v>0.89140078135898038</v>
      </c>
      <c r="BA96" s="56">
        <f t="shared" si="114"/>
        <v>0.89517662797065944</v>
      </c>
      <c r="BB96" s="56">
        <f t="shared" si="115"/>
        <v>0.89242809980409854</v>
      </c>
      <c r="BC96" s="56">
        <f t="shared" si="116"/>
        <v>0.89435639286843471</v>
      </c>
      <c r="BD96" s="106">
        <f t="shared" si="116"/>
        <v>0.88927731847429137</v>
      </c>
      <c r="BE96" s="56">
        <f t="shared" si="117"/>
        <v>0.89478827356890633</v>
      </c>
      <c r="BF96" s="56">
        <f t="shared" si="118"/>
        <v>0.89522015426937807</v>
      </c>
      <c r="BG96" s="106">
        <f t="shared" si="119"/>
        <v>0.89565203496984958</v>
      </c>
      <c r="BI96" s="68">
        <f t="shared" si="120"/>
        <v>0.82557850688000001</v>
      </c>
      <c r="BJ96" s="56">
        <f t="shared" si="121"/>
        <v>0.82833108440000003</v>
      </c>
      <c r="BK96" s="56">
        <f t="shared" si="122"/>
        <v>0.82265793671999998</v>
      </c>
      <c r="BL96" s="56">
        <f t="shared" si="123"/>
        <v>0.83508848512</v>
      </c>
      <c r="BM96" s="56">
        <f t="shared" si="124"/>
        <v>0.82639798968</v>
      </c>
      <c r="BN96" s="56">
        <f t="shared" si="125"/>
        <v>0.83243389463999995</v>
      </c>
      <c r="BO96" s="56">
        <f t="shared" si="126"/>
        <v>0.82804021648000004</v>
      </c>
      <c r="BP96" s="56">
        <f t="shared" si="127"/>
        <v>0.83112270230857144</v>
      </c>
      <c r="BQ96" s="56">
        <f t="shared" si="127"/>
        <v>0.82300351382432679</v>
      </c>
      <c r="BR96" s="68">
        <f t="shared" si="128"/>
        <v>0.83181308810285692</v>
      </c>
      <c r="BS96" s="56">
        <f t="shared" si="129"/>
        <v>0.83250347389714285</v>
      </c>
      <c r="BT96" s="106">
        <f t="shared" si="130"/>
        <v>0.83319385969142834</v>
      </c>
      <c r="BV96" s="97"/>
      <c r="BW96" s="121"/>
      <c r="BX96" s="109" t="str">
        <f t="shared" si="131"/>
        <v/>
      </c>
    </row>
    <row r="97" spans="2:76" s="118" customFormat="1" x14ac:dyDescent="0.25">
      <c r="B97" s="9" t="s">
        <v>84</v>
      </c>
      <c r="C97" s="154">
        <f t="shared" si="101"/>
        <v>0.84999999999999987</v>
      </c>
      <c r="D97" s="155">
        <f t="shared" si="102"/>
        <v>0.82776956996247386</v>
      </c>
      <c r="E97" s="155">
        <f t="shared" si="103"/>
        <v>0.88455049020850762</v>
      </c>
      <c r="F97" s="156">
        <f t="shared" si="104"/>
        <v>0.81544741075428562</v>
      </c>
      <c r="H97" s="60" t="s">
        <v>84</v>
      </c>
      <c r="I97" s="157">
        <v>243.44670919999999</v>
      </c>
      <c r="J97" s="158">
        <v>232.4986083</v>
      </c>
      <c r="K97" s="158">
        <v>241.93212130000001</v>
      </c>
      <c r="L97" s="158">
        <v>221.02891070000001</v>
      </c>
      <c r="M97" s="158">
        <v>225.37709240000001</v>
      </c>
      <c r="N97" s="158">
        <v>226.0977757</v>
      </c>
      <c r="O97" s="158">
        <v>224.4539383</v>
      </c>
      <c r="P97" s="158">
        <v>218.35716415714342</v>
      </c>
      <c r="Q97" s="159">
        <v>224.55157033418351</v>
      </c>
      <c r="R97" s="158">
        <v>215.27377105714368</v>
      </c>
      <c r="S97" s="158">
        <v>212.19037795714303</v>
      </c>
      <c r="T97" s="159">
        <v>209.10698485714329</v>
      </c>
      <c r="V97" s="68">
        <f t="shared" si="81"/>
        <v>0.85</v>
      </c>
      <c r="W97" s="300">
        <f t="shared" si="82"/>
        <v>0.85</v>
      </c>
      <c r="X97" s="300">
        <f t="shared" si="83"/>
        <v>0.85</v>
      </c>
      <c r="Y97" s="300">
        <f t="shared" si="84"/>
        <v>0.85</v>
      </c>
      <c r="Z97" s="300">
        <f t="shared" si="85"/>
        <v>0.85</v>
      </c>
      <c r="AA97" s="300">
        <f t="shared" si="86"/>
        <v>0.85</v>
      </c>
      <c r="AB97" s="300">
        <f t="shared" si="87"/>
        <v>0.85</v>
      </c>
      <c r="AC97" s="69">
        <f t="shared" si="105"/>
        <v>0.85</v>
      </c>
      <c r="AD97" s="299">
        <f t="shared" si="106"/>
        <v>0.85</v>
      </c>
      <c r="AE97" s="300">
        <f t="shared" si="88"/>
        <v>0.85</v>
      </c>
      <c r="AF97" s="300">
        <f t="shared" si="89"/>
        <v>0.85</v>
      </c>
      <c r="AG97" s="301">
        <f t="shared" si="90"/>
        <v>0.85</v>
      </c>
      <c r="AI97" s="68">
        <f t="shared" si="91"/>
        <v>0.81824614181527566</v>
      </c>
      <c r="AJ97" s="300">
        <f t="shared" si="92"/>
        <v>0.82641983857589163</v>
      </c>
      <c r="AK97" s="300">
        <f t="shared" si="93"/>
        <v>0.8193769116469547</v>
      </c>
      <c r="AL97" s="300">
        <f t="shared" si="94"/>
        <v>0.83498295203042372</v>
      </c>
      <c r="AM97" s="300">
        <f t="shared" si="95"/>
        <v>0.83173666128096047</v>
      </c>
      <c r="AN97" s="300">
        <f t="shared" si="96"/>
        <v>0.83119860935684642</v>
      </c>
      <c r="AO97" s="300">
        <f t="shared" si="97"/>
        <v>0.83242587503096521</v>
      </c>
      <c r="AP97" s="69">
        <f t="shared" si="107"/>
        <v>0.83697764008289988</v>
      </c>
      <c r="AQ97" s="299">
        <f t="shared" si="108"/>
        <v>0.83235298433980087</v>
      </c>
      <c r="AR97" s="300">
        <f t="shared" si="98"/>
        <v>0.83927965761300616</v>
      </c>
      <c r="AS97" s="300">
        <f t="shared" si="99"/>
        <v>0.84158167514311333</v>
      </c>
      <c r="AT97" s="301">
        <f t="shared" si="100"/>
        <v>0.84388369267321961</v>
      </c>
      <c r="AV97" s="68">
        <f t="shared" si="109"/>
        <v>0.87816674541446049</v>
      </c>
      <c r="AW97" s="56">
        <f t="shared" si="110"/>
        <v>0.88364573820331793</v>
      </c>
      <c r="AX97" s="56">
        <f t="shared" si="111"/>
        <v>0.87892472310008729</v>
      </c>
      <c r="AY97" s="56">
        <f t="shared" si="112"/>
        <v>0.88938576480836828</v>
      </c>
      <c r="AZ97" s="56">
        <f t="shared" si="113"/>
        <v>0.88720971104374302</v>
      </c>
      <c r="BA97" s="56">
        <f t="shared" si="114"/>
        <v>0.88684904405320131</v>
      </c>
      <c r="BB97" s="56">
        <f t="shared" si="115"/>
        <v>0.88767170483637459</v>
      </c>
      <c r="BC97" s="56">
        <f t="shared" si="116"/>
        <v>0.89072284419553083</v>
      </c>
      <c r="BD97" s="106">
        <f t="shared" si="116"/>
        <v>0.88762284474491771</v>
      </c>
      <c r="BE97" s="56">
        <f t="shared" si="117"/>
        <v>0.8922659326922866</v>
      </c>
      <c r="BF97" s="56">
        <f t="shared" si="118"/>
        <v>0.89380902118904282</v>
      </c>
      <c r="BG97" s="106">
        <f t="shared" si="119"/>
        <v>0.89535210968579859</v>
      </c>
      <c r="BI97" s="68">
        <f t="shared" si="120"/>
        <v>0.80524263263999996</v>
      </c>
      <c r="BJ97" s="56">
        <f t="shared" si="121"/>
        <v>0.81400111336000003</v>
      </c>
      <c r="BK97" s="56">
        <f t="shared" si="122"/>
        <v>0.80645430295999998</v>
      </c>
      <c r="BL97" s="56">
        <f t="shared" si="123"/>
        <v>0.82317687143999996</v>
      </c>
      <c r="BM97" s="56">
        <f t="shared" si="124"/>
        <v>0.81969832607999993</v>
      </c>
      <c r="BN97" s="56">
        <f t="shared" si="125"/>
        <v>0.81912177943999998</v>
      </c>
      <c r="BO97" s="56">
        <f t="shared" si="126"/>
        <v>0.82043684936000005</v>
      </c>
      <c r="BP97" s="56">
        <f t="shared" si="127"/>
        <v>0.82531426867428526</v>
      </c>
      <c r="BQ97" s="56">
        <f t="shared" si="127"/>
        <v>0.82035874373265316</v>
      </c>
      <c r="BR97" s="68">
        <f t="shared" si="128"/>
        <v>0.82778098315428505</v>
      </c>
      <c r="BS97" s="56">
        <f t="shared" si="129"/>
        <v>0.83024769763428563</v>
      </c>
      <c r="BT97" s="106">
        <f t="shared" si="130"/>
        <v>0.83271441211428532</v>
      </c>
      <c r="BV97" s="97"/>
      <c r="BW97" s="121"/>
      <c r="BX97" s="109" t="str">
        <f t="shared" si="131"/>
        <v/>
      </c>
    </row>
    <row r="98" spans="2:76" s="118" customFormat="1" x14ac:dyDescent="0.25">
      <c r="B98" s="9" t="s">
        <v>85</v>
      </c>
      <c r="C98" s="154">
        <f t="shared" si="101"/>
        <v>0.75</v>
      </c>
      <c r="D98" s="155">
        <f t="shared" si="102"/>
        <v>0.69969589065663274</v>
      </c>
      <c r="E98" s="155">
        <f t="shared" si="103"/>
        <v>0.54999999999999993</v>
      </c>
      <c r="F98" s="156">
        <f t="shared" si="104"/>
        <v>0.54999999999999993</v>
      </c>
      <c r="H98" s="60" t="s">
        <v>85</v>
      </c>
      <c r="I98" s="157">
        <v>393.5760621</v>
      </c>
      <c r="J98" s="158">
        <v>405.3178532</v>
      </c>
      <c r="K98" s="158">
        <v>426.3288129</v>
      </c>
      <c r="L98" s="158">
        <v>370.67552590000003</v>
      </c>
      <c r="M98" s="158">
        <v>414.89051569999998</v>
      </c>
      <c r="N98" s="158">
        <v>418.12984130000001</v>
      </c>
      <c r="O98" s="158">
        <v>386.73732799999999</v>
      </c>
      <c r="P98" s="158">
        <v>401.3322022571428</v>
      </c>
      <c r="Q98" s="159">
        <v>327.04201941750671</v>
      </c>
      <c r="R98" s="158">
        <v>401.1061121392857</v>
      </c>
      <c r="S98" s="158">
        <v>400.88002202142854</v>
      </c>
      <c r="T98" s="159">
        <v>400.65393190357139</v>
      </c>
      <c r="V98" s="68">
        <f t="shared" si="81"/>
        <v>0.75</v>
      </c>
      <c r="W98" s="300">
        <f t="shared" si="82"/>
        <v>0.75</v>
      </c>
      <c r="X98" s="300">
        <f t="shared" si="83"/>
        <v>0.75</v>
      </c>
      <c r="Y98" s="300">
        <f t="shared" si="84"/>
        <v>0.75</v>
      </c>
      <c r="Z98" s="300">
        <f t="shared" si="85"/>
        <v>0.75</v>
      </c>
      <c r="AA98" s="300">
        <f t="shared" si="86"/>
        <v>0.75</v>
      </c>
      <c r="AB98" s="300">
        <f t="shared" si="87"/>
        <v>0.75</v>
      </c>
      <c r="AC98" s="69">
        <f t="shared" si="105"/>
        <v>0.75</v>
      </c>
      <c r="AD98" s="299">
        <f t="shared" si="106"/>
        <v>0.75</v>
      </c>
      <c r="AE98" s="300">
        <f t="shared" si="88"/>
        <v>0.75</v>
      </c>
      <c r="AF98" s="300">
        <f t="shared" si="89"/>
        <v>0.75</v>
      </c>
      <c r="AG98" s="301">
        <f t="shared" si="90"/>
        <v>0.75</v>
      </c>
      <c r="AI98" s="68">
        <f t="shared" si="91"/>
        <v>0.70616169751936142</v>
      </c>
      <c r="AJ98" s="300">
        <f t="shared" si="92"/>
        <v>0.69739544291917777</v>
      </c>
      <c r="AK98" s="300">
        <f t="shared" si="93"/>
        <v>0.68170895858678349</v>
      </c>
      <c r="AL98" s="300">
        <f t="shared" si="94"/>
        <v>0.72325891285049781</v>
      </c>
      <c r="AM98" s="300">
        <f t="shared" si="95"/>
        <v>0.69024862894829819</v>
      </c>
      <c r="AN98" s="300">
        <f t="shared" si="96"/>
        <v>0.68783019442662696</v>
      </c>
      <c r="AO98" s="300">
        <f t="shared" si="97"/>
        <v>0.71126739934568306</v>
      </c>
      <c r="AP98" s="69">
        <f t="shared" si="107"/>
        <v>0.70037107335025817</v>
      </c>
      <c r="AQ98" s="299">
        <f t="shared" si="108"/>
        <v>0.7558350695600391</v>
      </c>
      <c r="AR98" s="300">
        <f t="shared" si="98"/>
        <v>0.70053986902366439</v>
      </c>
      <c r="AS98" s="300">
        <f t="shared" si="99"/>
        <v>0.70070866469707083</v>
      </c>
      <c r="AT98" s="301">
        <f t="shared" si="100"/>
        <v>0.70087746037047716</v>
      </c>
      <c r="AV98" s="68">
        <f t="shared" si="109"/>
        <v>0.55000000000000004</v>
      </c>
      <c r="AW98" s="56">
        <f t="shared" si="110"/>
        <v>0.55000000000000004</v>
      </c>
      <c r="AX98" s="56">
        <f t="shared" si="111"/>
        <v>0.55000000000000004</v>
      </c>
      <c r="AY98" s="56">
        <f t="shared" si="112"/>
        <v>0.55000000000000004</v>
      </c>
      <c r="AZ98" s="56">
        <f t="shared" si="113"/>
        <v>0.55000000000000004</v>
      </c>
      <c r="BA98" s="56">
        <f t="shared" si="114"/>
        <v>0.55000000000000004</v>
      </c>
      <c r="BB98" s="56">
        <f t="shared" si="115"/>
        <v>0.55000000000000004</v>
      </c>
      <c r="BC98" s="56">
        <f t="shared" si="116"/>
        <v>0.55000000000000004</v>
      </c>
      <c r="BD98" s="106">
        <f t="shared" si="116"/>
        <v>0.55000000000000004</v>
      </c>
      <c r="BE98" s="56">
        <f t="shared" si="117"/>
        <v>0.55000000000000004</v>
      </c>
      <c r="BF98" s="56">
        <f t="shared" si="118"/>
        <v>0.55000000000000004</v>
      </c>
      <c r="BG98" s="106">
        <f t="shared" si="119"/>
        <v>0.55000000000000004</v>
      </c>
      <c r="BI98" s="68">
        <f t="shared" si="120"/>
        <v>0.55000000000000004</v>
      </c>
      <c r="BJ98" s="56">
        <f t="shared" si="121"/>
        <v>0.55000000000000004</v>
      </c>
      <c r="BK98" s="56">
        <f t="shared" si="122"/>
        <v>0.55000000000000004</v>
      </c>
      <c r="BL98" s="56">
        <f t="shared" si="123"/>
        <v>0.55000000000000004</v>
      </c>
      <c r="BM98" s="56">
        <f t="shared" si="124"/>
        <v>0.55000000000000004</v>
      </c>
      <c r="BN98" s="56">
        <f t="shared" si="125"/>
        <v>0.55000000000000004</v>
      </c>
      <c r="BO98" s="56">
        <f t="shared" si="126"/>
        <v>0.55000000000000004</v>
      </c>
      <c r="BP98" s="56">
        <f t="shared" si="127"/>
        <v>0.55000000000000004</v>
      </c>
      <c r="BQ98" s="56">
        <f t="shared" si="127"/>
        <v>0.55000000000000004</v>
      </c>
      <c r="BR98" s="68">
        <f t="shared" si="128"/>
        <v>0.55000000000000004</v>
      </c>
      <c r="BS98" s="56">
        <f t="shared" si="129"/>
        <v>0.55000000000000004</v>
      </c>
      <c r="BT98" s="106">
        <f t="shared" si="130"/>
        <v>0.55000000000000004</v>
      </c>
      <c r="BV98" s="97"/>
      <c r="BW98" s="121">
        <v>1</v>
      </c>
      <c r="BX98" s="109" t="str">
        <f t="shared" si="131"/>
        <v/>
      </c>
    </row>
    <row r="99" spans="2:76" s="118" customFormat="1" x14ac:dyDescent="0.25">
      <c r="B99" s="9" t="s">
        <v>86</v>
      </c>
      <c r="C99" s="154">
        <f t="shared" si="101"/>
        <v>0.75</v>
      </c>
      <c r="D99" s="155">
        <f t="shared" si="102"/>
        <v>0.74397600007073528</v>
      </c>
      <c r="E99" s="155">
        <f t="shared" si="103"/>
        <v>0.54999999999999993</v>
      </c>
      <c r="F99" s="156">
        <f t="shared" si="104"/>
        <v>0.54999999999999993</v>
      </c>
      <c r="H99" s="60" t="s">
        <v>86</v>
      </c>
      <c r="I99" s="157">
        <v>336.20757950000001</v>
      </c>
      <c r="J99" s="158">
        <v>331.27396099999999</v>
      </c>
      <c r="K99" s="158">
        <v>355.2306021</v>
      </c>
      <c r="L99" s="158">
        <v>317.53289239999998</v>
      </c>
      <c r="M99" s="158">
        <v>356.09872369999999</v>
      </c>
      <c r="N99" s="158">
        <v>344.7363987</v>
      </c>
      <c r="O99" s="158">
        <v>359.4047961</v>
      </c>
      <c r="P99" s="158">
        <v>356.83851432857227</v>
      </c>
      <c r="Q99" s="159">
        <v>329.01762580297725</v>
      </c>
      <c r="R99" s="158">
        <v>360.31653742857179</v>
      </c>
      <c r="S99" s="158">
        <v>363.79456052857222</v>
      </c>
      <c r="T99" s="159">
        <v>367.27258362857174</v>
      </c>
      <c r="V99" s="68">
        <f t="shared" si="81"/>
        <v>0.75</v>
      </c>
      <c r="W99" s="300">
        <f t="shared" si="82"/>
        <v>0.75</v>
      </c>
      <c r="X99" s="300">
        <f t="shared" si="83"/>
        <v>0.75</v>
      </c>
      <c r="Y99" s="300">
        <f t="shared" si="84"/>
        <v>0.75</v>
      </c>
      <c r="Z99" s="300">
        <f t="shared" si="85"/>
        <v>0.75</v>
      </c>
      <c r="AA99" s="300">
        <f t="shared" si="86"/>
        <v>0.75</v>
      </c>
      <c r="AB99" s="300">
        <f t="shared" si="87"/>
        <v>0.75</v>
      </c>
      <c r="AC99" s="69">
        <f t="shared" si="105"/>
        <v>0.75</v>
      </c>
      <c r="AD99" s="299">
        <f t="shared" si="106"/>
        <v>0.75</v>
      </c>
      <c r="AE99" s="300">
        <f t="shared" si="88"/>
        <v>0.75</v>
      </c>
      <c r="AF99" s="300">
        <f t="shared" si="89"/>
        <v>0.75</v>
      </c>
      <c r="AG99" s="301">
        <f t="shared" si="90"/>
        <v>0.75</v>
      </c>
      <c r="AI99" s="68">
        <f t="shared" si="91"/>
        <v>0.74899219247662585</v>
      </c>
      <c r="AJ99" s="300">
        <f t="shared" si="92"/>
        <v>0.7526755620326705</v>
      </c>
      <c r="AK99" s="300">
        <f t="shared" si="93"/>
        <v>0.73478987377103699</v>
      </c>
      <c r="AL99" s="300">
        <f t="shared" si="94"/>
        <v>0.76293444884136097</v>
      </c>
      <c r="AM99" s="300">
        <f t="shared" si="95"/>
        <v>0.73414174650453179</v>
      </c>
      <c r="AN99" s="300">
        <f t="shared" si="96"/>
        <v>0.74262469709969525</v>
      </c>
      <c r="AO99" s="300">
        <f t="shared" si="97"/>
        <v>0.73167347976922592</v>
      </c>
      <c r="AP99" s="69">
        <f t="shared" si="107"/>
        <v>0.73358942932006965</v>
      </c>
      <c r="AQ99" s="299">
        <f t="shared" si="108"/>
        <v>0.75436010986970847</v>
      </c>
      <c r="AR99" s="300">
        <f t="shared" si="98"/>
        <v>0.73099278663240375</v>
      </c>
      <c r="AS99" s="300">
        <f t="shared" si="99"/>
        <v>0.72839614394473717</v>
      </c>
      <c r="AT99" s="301">
        <f t="shared" si="100"/>
        <v>0.72579950125707127</v>
      </c>
      <c r="AV99" s="68">
        <f t="shared" si="109"/>
        <v>0.55000000000000004</v>
      </c>
      <c r="AW99" s="56">
        <f t="shared" si="110"/>
        <v>0.55000000000000004</v>
      </c>
      <c r="AX99" s="56">
        <f t="shared" si="111"/>
        <v>0.55000000000000004</v>
      </c>
      <c r="AY99" s="56">
        <f t="shared" si="112"/>
        <v>0.55000000000000004</v>
      </c>
      <c r="AZ99" s="56">
        <f t="shared" si="113"/>
        <v>0.55000000000000004</v>
      </c>
      <c r="BA99" s="56">
        <f t="shared" si="114"/>
        <v>0.55000000000000004</v>
      </c>
      <c r="BB99" s="56">
        <f t="shared" si="115"/>
        <v>0.55000000000000004</v>
      </c>
      <c r="BC99" s="56">
        <f t="shared" si="116"/>
        <v>0.55000000000000004</v>
      </c>
      <c r="BD99" s="106">
        <f t="shared" si="116"/>
        <v>0.55000000000000004</v>
      </c>
      <c r="BE99" s="56">
        <f t="shared" si="117"/>
        <v>0.55000000000000004</v>
      </c>
      <c r="BF99" s="56">
        <f t="shared" si="118"/>
        <v>0.55000000000000004</v>
      </c>
      <c r="BG99" s="106">
        <f t="shared" si="119"/>
        <v>0.55000000000000004</v>
      </c>
      <c r="BI99" s="68">
        <f t="shared" si="120"/>
        <v>0.55000000000000004</v>
      </c>
      <c r="BJ99" s="56">
        <f t="shared" si="121"/>
        <v>0.55000000000000004</v>
      </c>
      <c r="BK99" s="56">
        <f t="shared" si="122"/>
        <v>0.55000000000000004</v>
      </c>
      <c r="BL99" s="56">
        <f t="shared" si="123"/>
        <v>0.55000000000000004</v>
      </c>
      <c r="BM99" s="56">
        <f t="shared" si="124"/>
        <v>0.55000000000000004</v>
      </c>
      <c r="BN99" s="56">
        <f t="shared" si="125"/>
        <v>0.55000000000000004</v>
      </c>
      <c r="BO99" s="56">
        <f t="shared" si="126"/>
        <v>0.55000000000000004</v>
      </c>
      <c r="BP99" s="56">
        <f t="shared" si="127"/>
        <v>0.55000000000000004</v>
      </c>
      <c r="BQ99" s="56">
        <f t="shared" si="127"/>
        <v>0.55000000000000004</v>
      </c>
      <c r="BR99" s="68">
        <f t="shared" si="128"/>
        <v>0.55000000000000004</v>
      </c>
      <c r="BS99" s="56">
        <f t="shared" si="129"/>
        <v>0.55000000000000004</v>
      </c>
      <c r="BT99" s="106">
        <f t="shared" si="130"/>
        <v>0.55000000000000004</v>
      </c>
      <c r="BV99" s="97"/>
      <c r="BW99" s="121">
        <v>1</v>
      </c>
      <c r="BX99" s="109" t="str">
        <f t="shared" si="131"/>
        <v/>
      </c>
    </row>
    <row r="100" spans="2:76" s="118" customFormat="1" x14ac:dyDescent="0.25">
      <c r="B100" s="9" t="s">
        <v>87</v>
      </c>
      <c r="C100" s="154">
        <f t="shared" si="101"/>
        <v>0.84999999999999987</v>
      </c>
      <c r="D100" s="155">
        <f t="shared" si="102"/>
        <v>0.83082395469080905</v>
      </c>
      <c r="E100" s="155">
        <f t="shared" si="103"/>
        <v>0.88659790552021567</v>
      </c>
      <c r="F100" s="156">
        <f t="shared" si="104"/>
        <v>0.81872032025142871</v>
      </c>
      <c r="H100" s="60" t="s">
        <v>87</v>
      </c>
      <c r="I100" s="157">
        <v>246.7671847</v>
      </c>
      <c r="J100" s="158">
        <v>227.23624620000001</v>
      </c>
      <c r="K100" s="158">
        <v>231.88469929999999</v>
      </c>
      <c r="L100" s="158">
        <v>219.81471959999999</v>
      </c>
      <c r="M100" s="158">
        <v>223.1244801</v>
      </c>
      <c r="N100" s="158">
        <v>222.11988790000001</v>
      </c>
      <c r="O100" s="158">
        <v>215.24997999999999</v>
      </c>
      <c r="P100" s="158">
        <v>210.37894969999888</v>
      </c>
      <c r="Q100" s="159">
        <v>225.11440893304183</v>
      </c>
      <c r="R100" s="158">
        <v>206.32378720357065</v>
      </c>
      <c r="S100" s="158">
        <v>202.26862470714241</v>
      </c>
      <c r="T100" s="159">
        <v>198.21346221071326</v>
      </c>
      <c r="V100" s="68">
        <f t="shared" si="81"/>
        <v>0.85</v>
      </c>
      <c r="W100" s="300">
        <f t="shared" si="82"/>
        <v>0.85</v>
      </c>
      <c r="X100" s="300">
        <f t="shared" si="83"/>
        <v>0.85</v>
      </c>
      <c r="Y100" s="300">
        <f t="shared" si="84"/>
        <v>0.85</v>
      </c>
      <c r="Z100" s="300">
        <f t="shared" si="85"/>
        <v>0.85</v>
      </c>
      <c r="AA100" s="300">
        <f t="shared" si="86"/>
        <v>0.85</v>
      </c>
      <c r="AB100" s="300">
        <f t="shared" si="87"/>
        <v>0.85</v>
      </c>
      <c r="AC100" s="69">
        <f t="shared" si="105"/>
        <v>0.85</v>
      </c>
      <c r="AD100" s="299">
        <f t="shared" si="106"/>
        <v>0.85</v>
      </c>
      <c r="AE100" s="300">
        <f t="shared" si="88"/>
        <v>0.85</v>
      </c>
      <c r="AF100" s="300">
        <f t="shared" si="89"/>
        <v>0.85</v>
      </c>
      <c r="AG100" s="301">
        <f t="shared" si="90"/>
        <v>0.85</v>
      </c>
      <c r="AI100" s="68">
        <f t="shared" si="91"/>
        <v>0.81576712192991319</v>
      </c>
      <c r="AJ100" s="300">
        <f t="shared" si="92"/>
        <v>0.83034864343829096</v>
      </c>
      <c r="AK100" s="300">
        <f t="shared" si="93"/>
        <v>0.82687817432292632</v>
      </c>
      <c r="AL100" s="300">
        <f t="shared" si="94"/>
        <v>0.835889449874341</v>
      </c>
      <c r="AM100" s="300">
        <f t="shared" si="95"/>
        <v>0.83341842965591528</v>
      </c>
      <c r="AN100" s="300">
        <f t="shared" si="96"/>
        <v>0.83416844393564116</v>
      </c>
      <c r="AO100" s="300">
        <f t="shared" si="97"/>
        <v>0.83929741967863603</v>
      </c>
      <c r="AP100" s="69">
        <f t="shared" si="107"/>
        <v>0.84293406177278962</v>
      </c>
      <c r="AQ100" s="299">
        <f t="shared" si="108"/>
        <v>0.83193277702948665</v>
      </c>
      <c r="AR100" s="300">
        <f t="shared" si="98"/>
        <v>0.84596158854328429</v>
      </c>
      <c r="AS100" s="300">
        <f t="shared" si="99"/>
        <v>0.84898911531377896</v>
      </c>
      <c r="AT100" s="301">
        <f t="shared" si="100"/>
        <v>0.8520166420842743</v>
      </c>
      <c r="AV100" s="68">
        <f t="shared" si="109"/>
        <v>0.87650500869078107</v>
      </c>
      <c r="AW100" s="56">
        <f t="shared" si="110"/>
        <v>0.88627929485954648</v>
      </c>
      <c r="AX100" s="56">
        <f t="shared" si="111"/>
        <v>0.88395296984237004</v>
      </c>
      <c r="AY100" s="56">
        <f t="shared" si="112"/>
        <v>0.8899934084848341</v>
      </c>
      <c r="AZ100" s="56">
        <f t="shared" si="113"/>
        <v>0.88833703409826392</v>
      </c>
      <c r="BA100" s="56">
        <f t="shared" si="114"/>
        <v>0.88883978370477723</v>
      </c>
      <c r="BB100" s="56">
        <f t="shared" si="115"/>
        <v>0.89227783896093715</v>
      </c>
      <c r="BC100" s="56">
        <f t="shared" si="116"/>
        <v>0.89471555305690542</v>
      </c>
      <c r="BD100" s="106">
        <f t="shared" si="116"/>
        <v>0.8873411713613234</v>
      </c>
      <c r="BE100" s="56">
        <f t="shared" si="117"/>
        <v>0.89674496494107747</v>
      </c>
      <c r="BF100" s="56">
        <f t="shared" si="118"/>
        <v>0.89877437682524963</v>
      </c>
      <c r="BG100" s="106">
        <f t="shared" si="119"/>
        <v>0.90080378870942224</v>
      </c>
      <c r="BI100" s="68">
        <f t="shared" si="120"/>
        <v>0.80258625224000002</v>
      </c>
      <c r="BJ100" s="56">
        <f t="shared" si="121"/>
        <v>0.81821100304000005</v>
      </c>
      <c r="BK100" s="56">
        <f t="shared" si="122"/>
        <v>0.81449224056000002</v>
      </c>
      <c r="BL100" s="56">
        <f t="shared" si="123"/>
        <v>0.82414822432000001</v>
      </c>
      <c r="BM100" s="56">
        <f t="shared" si="124"/>
        <v>0.82150041592</v>
      </c>
      <c r="BN100" s="56">
        <f t="shared" si="125"/>
        <v>0.82230408968000002</v>
      </c>
      <c r="BO100" s="56">
        <f t="shared" si="126"/>
        <v>0.82780001599999997</v>
      </c>
      <c r="BP100" s="56">
        <f t="shared" si="127"/>
        <v>0.8316968402400009</v>
      </c>
      <c r="BQ100" s="56">
        <f t="shared" si="127"/>
        <v>0.81990847285356649</v>
      </c>
      <c r="BR100" s="68">
        <f t="shared" si="128"/>
        <v>0.83494097023714353</v>
      </c>
      <c r="BS100" s="56">
        <f t="shared" si="129"/>
        <v>0.83818510023428605</v>
      </c>
      <c r="BT100" s="106">
        <f t="shared" si="130"/>
        <v>0.84142923023142935</v>
      </c>
      <c r="BV100" s="97"/>
      <c r="BW100" s="121"/>
      <c r="BX100" s="109" t="str">
        <f t="shared" si="131"/>
        <v/>
      </c>
    </row>
    <row r="101" spans="2:76" s="118" customFormat="1" x14ac:dyDescent="0.25">
      <c r="B101" s="9" t="s">
        <v>88</v>
      </c>
      <c r="C101" s="154">
        <f t="shared" si="101"/>
        <v>0.83571428571428563</v>
      </c>
      <c r="D101" s="155">
        <f t="shared" si="102"/>
        <v>0.81355795854599022</v>
      </c>
      <c r="E101" s="155">
        <f t="shared" si="103"/>
        <v>0.87502416218956969</v>
      </c>
      <c r="F101" s="156">
        <f t="shared" si="104"/>
        <v>0.80021903511999981</v>
      </c>
      <c r="H101" s="60" t="s">
        <v>88</v>
      </c>
      <c r="I101" s="157">
        <v>269.93934519999999</v>
      </c>
      <c r="J101" s="158">
        <v>246.88516970000001</v>
      </c>
      <c r="K101" s="158">
        <v>260.4266758</v>
      </c>
      <c r="L101" s="158">
        <v>241.3074762</v>
      </c>
      <c r="M101" s="158">
        <v>244.4309815</v>
      </c>
      <c r="N101" s="158">
        <v>243.2147928</v>
      </c>
      <c r="O101" s="158">
        <v>241.87900149999999</v>
      </c>
      <c r="P101" s="158">
        <v>234.36656621428574</v>
      </c>
      <c r="Q101" s="159">
        <v>245.32033457936694</v>
      </c>
      <c r="R101" s="158">
        <v>230.52665624285783</v>
      </c>
      <c r="S101" s="158">
        <v>226.686746271429</v>
      </c>
      <c r="T101" s="159">
        <v>222.84683630000018</v>
      </c>
      <c r="V101" s="68">
        <f t="shared" si="81"/>
        <v>0.8</v>
      </c>
      <c r="W101" s="300">
        <f t="shared" si="82"/>
        <v>0.85</v>
      </c>
      <c r="X101" s="300">
        <f t="shared" si="83"/>
        <v>0.8</v>
      </c>
      <c r="Y101" s="300">
        <f t="shared" si="84"/>
        <v>0.85</v>
      </c>
      <c r="Z101" s="300">
        <f t="shared" si="85"/>
        <v>0.85</v>
      </c>
      <c r="AA101" s="300">
        <f t="shared" si="86"/>
        <v>0.85</v>
      </c>
      <c r="AB101" s="300">
        <f t="shared" si="87"/>
        <v>0.85</v>
      </c>
      <c r="AC101" s="69">
        <f t="shared" si="105"/>
        <v>0.85</v>
      </c>
      <c r="AD101" s="299">
        <f t="shared" si="106"/>
        <v>0.85</v>
      </c>
      <c r="AE101" s="300">
        <f t="shared" si="88"/>
        <v>0.85</v>
      </c>
      <c r="AF101" s="300">
        <f t="shared" si="89"/>
        <v>0.85</v>
      </c>
      <c r="AG101" s="301">
        <f t="shared" si="90"/>
        <v>0.85</v>
      </c>
      <c r="AI101" s="68">
        <f t="shared" si="91"/>
        <v>0.79846711575118656</v>
      </c>
      <c r="AJ101" s="300">
        <f t="shared" si="92"/>
        <v>0.81567903600331193</v>
      </c>
      <c r="AK101" s="300">
        <f t="shared" si="93"/>
        <v>0.80556913972500566</v>
      </c>
      <c r="AL101" s="300">
        <f t="shared" si="94"/>
        <v>0.81984326281388675</v>
      </c>
      <c r="AM101" s="300">
        <f t="shared" si="95"/>
        <v>0.81751129808451739</v>
      </c>
      <c r="AN101" s="300">
        <f t="shared" si="96"/>
        <v>0.81841928730824542</v>
      </c>
      <c r="AO101" s="300">
        <f t="shared" si="97"/>
        <v>0.81941657013577851</v>
      </c>
      <c r="AP101" s="69">
        <f t="shared" si="107"/>
        <v>0.82502524770644103</v>
      </c>
      <c r="AQ101" s="299">
        <f t="shared" si="108"/>
        <v>0.81684731969682589</v>
      </c>
      <c r="AR101" s="300">
        <f t="shared" si="98"/>
        <v>0.82789206999655318</v>
      </c>
      <c r="AS101" s="300">
        <f t="shared" si="99"/>
        <v>0.830758892286666</v>
      </c>
      <c r="AT101" s="301">
        <f t="shared" si="100"/>
        <v>0.83362571457677892</v>
      </c>
      <c r="AV101" s="68">
        <f t="shared" si="109"/>
        <v>0.86490846775264019</v>
      </c>
      <c r="AW101" s="56">
        <f t="shared" si="110"/>
        <v>0.87644596292840649</v>
      </c>
      <c r="AX101" s="56">
        <f t="shared" si="111"/>
        <v>0.86966909678971671</v>
      </c>
      <c r="AY101" s="56">
        <f t="shared" si="112"/>
        <v>0.87923732763577389</v>
      </c>
      <c r="AZ101" s="56">
        <f t="shared" si="113"/>
        <v>0.87767416493102957</v>
      </c>
      <c r="BA101" s="56">
        <f t="shared" si="114"/>
        <v>0.87828280830927885</v>
      </c>
      <c r="BB101" s="56">
        <f t="shared" si="115"/>
        <v>0.87895130698014134</v>
      </c>
      <c r="BC101" s="56">
        <f t="shared" si="116"/>
        <v>0.88271091598750684</v>
      </c>
      <c r="BD101" s="106">
        <f t="shared" si="116"/>
        <v>0.87722908690762558</v>
      </c>
      <c r="BE101" s="56">
        <f t="shared" si="117"/>
        <v>0.88463260443699088</v>
      </c>
      <c r="BF101" s="56">
        <f t="shared" si="118"/>
        <v>0.88655429288647536</v>
      </c>
      <c r="BG101" s="106">
        <f t="shared" si="119"/>
        <v>0.88847598133595973</v>
      </c>
      <c r="BI101" s="68">
        <f t="shared" si="120"/>
        <v>0.78404852384000001</v>
      </c>
      <c r="BJ101" s="56">
        <f t="shared" si="121"/>
        <v>0.80249186423999996</v>
      </c>
      <c r="BK101" s="56">
        <f t="shared" si="122"/>
        <v>0.79165865936000002</v>
      </c>
      <c r="BL101" s="56">
        <f t="shared" si="123"/>
        <v>0.80695401903999997</v>
      </c>
      <c r="BM101" s="56">
        <f t="shared" si="124"/>
        <v>0.80445521479999993</v>
      </c>
      <c r="BN101" s="56">
        <f t="shared" si="125"/>
        <v>0.80542816575999998</v>
      </c>
      <c r="BO101" s="56">
        <f t="shared" si="126"/>
        <v>0.80649679880000003</v>
      </c>
      <c r="BP101" s="56">
        <f t="shared" si="127"/>
        <v>0.8125067470285714</v>
      </c>
      <c r="BQ101" s="56">
        <f t="shared" si="127"/>
        <v>0.80374373233650642</v>
      </c>
      <c r="BR101" s="68">
        <f t="shared" si="128"/>
        <v>0.81557867500571368</v>
      </c>
      <c r="BS101" s="56">
        <f t="shared" si="129"/>
        <v>0.81865060298285686</v>
      </c>
      <c r="BT101" s="106">
        <f t="shared" si="130"/>
        <v>0.82172253095999981</v>
      </c>
      <c r="BV101" s="97"/>
      <c r="BW101" s="121"/>
      <c r="BX101" s="109" t="str">
        <f t="shared" si="131"/>
        <v/>
      </c>
    </row>
    <row r="102" spans="2:76" s="118" customFormat="1" x14ac:dyDescent="0.25">
      <c r="B102" s="9" t="s">
        <v>89</v>
      </c>
      <c r="C102" s="154">
        <f t="shared" si="101"/>
        <v>0.84999999999999987</v>
      </c>
      <c r="D102" s="155">
        <f t="shared" si="102"/>
        <v>0.8413870748964476</v>
      </c>
      <c r="E102" s="155">
        <f t="shared" si="103"/>
        <v>0.89367857674273932</v>
      </c>
      <c r="F102" s="156">
        <f t="shared" si="104"/>
        <v>0.83003917478857137</v>
      </c>
      <c r="H102" s="60" t="s">
        <v>89</v>
      </c>
      <c r="I102" s="157">
        <v>220.94694459999999</v>
      </c>
      <c r="J102" s="158">
        <v>205.7345541</v>
      </c>
      <c r="K102" s="158">
        <v>217.78354659999999</v>
      </c>
      <c r="L102" s="158">
        <v>204.7891204</v>
      </c>
      <c r="M102" s="158">
        <v>214.90520620000001</v>
      </c>
      <c r="N102" s="158">
        <v>211.64479979999999</v>
      </c>
      <c r="O102" s="158">
        <v>211.3530489</v>
      </c>
      <c r="P102" s="158">
        <v>209.61681207142851</v>
      </c>
      <c r="Q102" s="159">
        <v>218.48546890875164</v>
      </c>
      <c r="R102" s="158">
        <v>208.90825721071428</v>
      </c>
      <c r="S102" s="158">
        <v>208.19970235000005</v>
      </c>
      <c r="T102" s="159">
        <v>207.49114748928582</v>
      </c>
      <c r="V102" s="68">
        <f t="shared" si="81"/>
        <v>0.85</v>
      </c>
      <c r="W102" s="300">
        <f t="shared" si="82"/>
        <v>0.85</v>
      </c>
      <c r="X102" s="300">
        <f t="shared" si="83"/>
        <v>0.85</v>
      </c>
      <c r="Y102" s="300">
        <f t="shared" si="84"/>
        <v>0.85</v>
      </c>
      <c r="Z102" s="300">
        <f t="shared" si="85"/>
        <v>0.85</v>
      </c>
      <c r="AA102" s="300">
        <f t="shared" si="86"/>
        <v>0.85</v>
      </c>
      <c r="AB102" s="300">
        <f t="shared" si="87"/>
        <v>0.85</v>
      </c>
      <c r="AC102" s="69">
        <f t="shared" si="105"/>
        <v>0.85</v>
      </c>
      <c r="AD102" s="299">
        <f t="shared" si="106"/>
        <v>0.85</v>
      </c>
      <c r="AE102" s="300">
        <f t="shared" si="88"/>
        <v>0.85</v>
      </c>
      <c r="AF102" s="300">
        <f t="shared" si="89"/>
        <v>0.85</v>
      </c>
      <c r="AG102" s="301">
        <f t="shared" si="90"/>
        <v>0.85</v>
      </c>
      <c r="AI102" s="68">
        <f t="shared" si="91"/>
        <v>0.83504414675745164</v>
      </c>
      <c r="AJ102" s="300">
        <f t="shared" si="92"/>
        <v>0.84640150161623584</v>
      </c>
      <c r="AK102" s="300">
        <f t="shared" si="93"/>
        <v>0.83740589481049876</v>
      </c>
      <c r="AL102" s="300">
        <f t="shared" si="94"/>
        <v>0.84710734899941698</v>
      </c>
      <c r="AM102" s="300">
        <f t="shared" si="95"/>
        <v>0.83955482290481609</v>
      </c>
      <c r="AN102" s="300">
        <f t="shared" si="96"/>
        <v>0.84198899605259658</v>
      </c>
      <c r="AO102" s="300">
        <f t="shared" si="97"/>
        <v>0.84220681313411772</v>
      </c>
      <c r="AP102" s="69">
        <f t="shared" si="107"/>
        <v>0.84350306291031008</v>
      </c>
      <c r="AQ102" s="299">
        <f t="shared" si="108"/>
        <v>0.83688184957620182</v>
      </c>
      <c r="AR102" s="300">
        <f t="shared" si="98"/>
        <v>0.84403205991377561</v>
      </c>
      <c r="AS102" s="300">
        <f t="shared" si="99"/>
        <v>0.84456105691724126</v>
      </c>
      <c r="AT102" s="301">
        <f t="shared" si="100"/>
        <v>0.8450900539207068</v>
      </c>
      <c r="AV102" s="68">
        <f t="shared" si="109"/>
        <v>0.88942678486060678</v>
      </c>
      <c r="AW102" s="56">
        <f t="shared" si="110"/>
        <v>0.89703984749239007</v>
      </c>
      <c r="AX102" s="56">
        <f t="shared" si="111"/>
        <v>0.89100991192424994</v>
      </c>
      <c r="AY102" s="56">
        <f t="shared" si="112"/>
        <v>0.89751299114277816</v>
      </c>
      <c r="AZ102" s="56">
        <f t="shared" si="113"/>
        <v>0.89245038150335998</v>
      </c>
      <c r="BA102" s="56">
        <f t="shared" si="114"/>
        <v>0.89408205655983886</v>
      </c>
      <c r="BB102" s="56">
        <f t="shared" si="115"/>
        <v>0.89422806371595143</v>
      </c>
      <c r="BC102" s="56">
        <f t="shared" si="116"/>
        <v>0.89509696592560251</v>
      </c>
      <c r="BD102" s="106">
        <f t="shared" si="116"/>
        <v>0.89065863389867128</v>
      </c>
      <c r="BE102" s="56">
        <f t="shared" si="117"/>
        <v>0.89545156322131825</v>
      </c>
      <c r="BF102" s="56">
        <f t="shared" si="118"/>
        <v>0.89580616051703399</v>
      </c>
      <c r="BG102" s="106">
        <f t="shared" si="119"/>
        <v>0.89616075781274973</v>
      </c>
      <c r="BI102" s="68">
        <f t="shared" si="120"/>
        <v>0.82324244431999993</v>
      </c>
      <c r="BJ102" s="56">
        <f t="shared" si="121"/>
        <v>0.83541235672000003</v>
      </c>
      <c r="BK102" s="56">
        <f t="shared" si="122"/>
        <v>0.82577316272000001</v>
      </c>
      <c r="BL102" s="56">
        <f t="shared" si="123"/>
        <v>0.83616870367999996</v>
      </c>
      <c r="BM102" s="56">
        <f t="shared" si="124"/>
        <v>0.82807583503999993</v>
      </c>
      <c r="BN102" s="56">
        <f t="shared" si="125"/>
        <v>0.83068416016000002</v>
      </c>
      <c r="BO102" s="56">
        <f t="shared" si="126"/>
        <v>0.83091756088000002</v>
      </c>
      <c r="BP102" s="56">
        <f t="shared" si="127"/>
        <v>0.83230655034285717</v>
      </c>
      <c r="BQ102" s="56">
        <f t="shared" si="127"/>
        <v>0.82521162487299871</v>
      </c>
      <c r="BR102" s="68">
        <f t="shared" si="128"/>
        <v>0.83287339423142859</v>
      </c>
      <c r="BS102" s="56">
        <f t="shared" si="129"/>
        <v>0.8334402381199999</v>
      </c>
      <c r="BT102" s="106">
        <f t="shared" si="130"/>
        <v>0.83400708200857132</v>
      </c>
      <c r="BV102" s="97"/>
      <c r="BW102" s="121"/>
      <c r="BX102" s="109" t="str">
        <f t="shared" si="131"/>
        <v/>
      </c>
    </row>
    <row r="103" spans="2:76" s="118" customFormat="1" x14ac:dyDescent="0.25">
      <c r="B103" s="9" t="s">
        <v>90</v>
      </c>
      <c r="C103" s="154">
        <f t="shared" si="101"/>
        <v>0.84999999999999987</v>
      </c>
      <c r="D103" s="155">
        <f t="shared" si="102"/>
        <v>0.84278026337911582</v>
      </c>
      <c r="E103" s="155">
        <f t="shared" si="103"/>
        <v>0.89461245891057783</v>
      </c>
      <c r="F103" s="156">
        <f t="shared" si="104"/>
        <v>0.8315320383999999</v>
      </c>
      <c r="H103" s="60" t="s">
        <v>90</v>
      </c>
      <c r="I103" s="157">
        <v>228.54678129999999</v>
      </c>
      <c r="J103" s="158">
        <v>221.90134789999999</v>
      </c>
      <c r="K103" s="158">
        <v>223.2532391</v>
      </c>
      <c r="L103" s="158">
        <v>191.5211023</v>
      </c>
      <c r="M103" s="158">
        <v>210.24954289999999</v>
      </c>
      <c r="N103" s="158">
        <v>196.3626203</v>
      </c>
      <c r="O103" s="158">
        <v>202.26003019999999</v>
      </c>
      <c r="P103" s="158">
        <v>190.16475132857158</v>
      </c>
      <c r="Q103" s="159">
        <v>191.88561507693774</v>
      </c>
      <c r="R103" s="158">
        <v>185.0597011607133</v>
      </c>
      <c r="S103" s="158">
        <v>179.95465099285684</v>
      </c>
      <c r="T103" s="159">
        <v>174.84960082499856</v>
      </c>
      <c r="V103" s="68">
        <f t="shared" si="81"/>
        <v>0.85</v>
      </c>
      <c r="W103" s="300">
        <f t="shared" si="82"/>
        <v>0.85</v>
      </c>
      <c r="X103" s="300">
        <f t="shared" si="83"/>
        <v>0.85</v>
      </c>
      <c r="Y103" s="300">
        <f t="shared" si="84"/>
        <v>0.85</v>
      </c>
      <c r="Z103" s="300">
        <f t="shared" si="85"/>
        <v>0.85</v>
      </c>
      <c r="AA103" s="300">
        <f t="shared" si="86"/>
        <v>0.85</v>
      </c>
      <c r="AB103" s="300">
        <f t="shared" si="87"/>
        <v>0.85</v>
      </c>
      <c r="AC103" s="69">
        <f t="shared" si="105"/>
        <v>0.85</v>
      </c>
      <c r="AD103" s="299">
        <f t="shared" si="106"/>
        <v>0.85</v>
      </c>
      <c r="AE103" s="300">
        <f t="shared" si="88"/>
        <v>0.85</v>
      </c>
      <c r="AF103" s="300">
        <f t="shared" si="89"/>
        <v>0.85</v>
      </c>
      <c r="AG103" s="301">
        <f t="shared" si="90"/>
        <v>0.85</v>
      </c>
      <c r="AI103" s="68">
        <f t="shared" si="91"/>
        <v>0.82937021653125143</v>
      </c>
      <c r="AJ103" s="300">
        <f t="shared" si="92"/>
        <v>0.83433160279820373</v>
      </c>
      <c r="AK103" s="300">
        <f t="shared" si="93"/>
        <v>0.83332230001381447</v>
      </c>
      <c r="AL103" s="300">
        <f t="shared" si="94"/>
        <v>0.85701306301816182</v>
      </c>
      <c r="AM103" s="300">
        <f t="shared" si="95"/>
        <v>0.84303067505317619</v>
      </c>
      <c r="AN103" s="300">
        <f t="shared" si="96"/>
        <v>0.85339845438836159</v>
      </c>
      <c r="AO103" s="300">
        <f t="shared" si="97"/>
        <v>0.84899553185084142</v>
      </c>
      <c r="AP103" s="69">
        <f t="shared" si="107"/>
        <v>0.85802569540460816</v>
      </c>
      <c r="AQ103" s="299">
        <f t="shared" si="108"/>
        <v>0.85674092295192816</v>
      </c>
      <c r="AR103" s="300">
        <f t="shared" si="98"/>
        <v>0.86183705341098216</v>
      </c>
      <c r="AS103" s="300">
        <f t="shared" si="99"/>
        <v>0.86564841141735482</v>
      </c>
      <c r="AT103" s="301">
        <f t="shared" si="100"/>
        <v>0.86945976942372871</v>
      </c>
      <c r="AV103" s="68">
        <f t="shared" si="109"/>
        <v>0.88562343569017721</v>
      </c>
      <c r="AW103" s="56">
        <f t="shared" si="110"/>
        <v>0.88894915236104133</v>
      </c>
      <c r="AX103" s="56">
        <f t="shared" si="111"/>
        <v>0.88827259647214563</v>
      </c>
      <c r="AY103" s="56">
        <f t="shared" si="112"/>
        <v>0.90415298981983916</v>
      </c>
      <c r="AZ103" s="56">
        <f t="shared" si="113"/>
        <v>0.89478031487546184</v>
      </c>
      <c r="BA103" s="56">
        <f t="shared" si="114"/>
        <v>0.90173004519671063</v>
      </c>
      <c r="BB103" s="56">
        <f t="shared" si="115"/>
        <v>0.89877867795866873</v>
      </c>
      <c r="BC103" s="56">
        <f t="shared" si="116"/>
        <v>0.90483177760773903</v>
      </c>
      <c r="BD103" s="106">
        <f t="shared" si="116"/>
        <v>0.90397056887811322</v>
      </c>
      <c r="BE103" s="56">
        <f t="shared" si="117"/>
        <v>0.90738660728202991</v>
      </c>
      <c r="BF103" s="56">
        <f t="shared" si="118"/>
        <v>0.9099414369563199</v>
      </c>
      <c r="BG103" s="106">
        <f t="shared" si="119"/>
        <v>0.9124962666306109</v>
      </c>
      <c r="BI103" s="68">
        <f t="shared" si="120"/>
        <v>0.81716257496</v>
      </c>
      <c r="BJ103" s="56">
        <f t="shared" si="121"/>
        <v>0.82247892168000003</v>
      </c>
      <c r="BK103" s="56">
        <f t="shared" si="122"/>
        <v>0.82139740872</v>
      </c>
      <c r="BL103" s="56">
        <f t="shared" si="123"/>
        <v>0.84678311815999996</v>
      </c>
      <c r="BM103" s="56">
        <f t="shared" si="124"/>
        <v>0.83180036567999993</v>
      </c>
      <c r="BN103" s="56">
        <f t="shared" si="125"/>
        <v>0.84290990375999997</v>
      </c>
      <c r="BO103" s="56">
        <f t="shared" si="126"/>
        <v>0.83819197584000005</v>
      </c>
      <c r="BP103" s="56">
        <f t="shared" si="127"/>
        <v>0.84786819893714271</v>
      </c>
      <c r="BQ103" s="56">
        <f t="shared" si="127"/>
        <v>0.84649150793844985</v>
      </c>
      <c r="BR103" s="68">
        <f t="shared" si="128"/>
        <v>0.85195223907142936</v>
      </c>
      <c r="BS103" s="56">
        <f t="shared" si="129"/>
        <v>0.85603627920571457</v>
      </c>
      <c r="BT103" s="106">
        <f t="shared" si="130"/>
        <v>0.8601203193400011</v>
      </c>
      <c r="BV103" s="97"/>
      <c r="BW103" s="121"/>
      <c r="BX103" s="109" t="str">
        <f t="shared" si="131"/>
        <v/>
      </c>
    </row>
    <row r="104" spans="2:76" s="118" customFormat="1" x14ac:dyDescent="0.25">
      <c r="B104" s="9" t="s">
        <v>91</v>
      </c>
      <c r="C104" s="154">
        <f t="shared" si="101"/>
        <v>0.83571428571428563</v>
      </c>
      <c r="D104" s="155">
        <f t="shared" si="102"/>
        <v>0.82043754688782933</v>
      </c>
      <c r="E104" s="155">
        <f t="shared" si="103"/>
        <v>0.87963568816357751</v>
      </c>
      <c r="F104" s="156">
        <f t="shared" si="104"/>
        <v>0.80759082093714285</v>
      </c>
      <c r="H104" s="60" t="s">
        <v>91</v>
      </c>
      <c r="I104" s="157">
        <v>257.37645839999999</v>
      </c>
      <c r="J104" s="158">
        <v>237.1386162</v>
      </c>
      <c r="K104" s="158">
        <v>250.45121750000001</v>
      </c>
      <c r="L104" s="158">
        <v>236.87625019999999</v>
      </c>
      <c r="M104" s="158">
        <v>236.68441079999999</v>
      </c>
      <c r="N104" s="158">
        <v>237.42847470000001</v>
      </c>
      <c r="O104" s="158">
        <v>227.624889</v>
      </c>
      <c r="P104" s="158">
        <v>225.87693127142848</v>
      </c>
      <c r="Q104" s="159">
        <v>230.4239364468381</v>
      </c>
      <c r="R104" s="158">
        <v>222.21829563214305</v>
      </c>
      <c r="S104" s="158">
        <v>218.55965999285672</v>
      </c>
      <c r="T104" s="159">
        <v>214.9010243535713</v>
      </c>
      <c r="V104" s="68">
        <f t="shared" si="81"/>
        <v>0.8</v>
      </c>
      <c r="W104" s="300">
        <f t="shared" si="82"/>
        <v>0.85</v>
      </c>
      <c r="X104" s="300">
        <f t="shared" si="83"/>
        <v>0.8</v>
      </c>
      <c r="Y104" s="300">
        <f t="shared" si="84"/>
        <v>0.85</v>
      </c>
      <c r="Z104" s="300">
        <f t="shared" si="85"/>
        <v>0.85</v>
      </c>
      <c r="AA104" s="300">
        <f t="shared" si="86"/>
        <v>0.85</v>
      </c>
      <c r="AB104" s="300">
        <f t="shared" si="87"/>
        <v>0.85</v>
      </c>
      <c r="AC104" s="69">
        <f t="shared" si="105"/>
        <v>0.85</v>
      </c>
      <c r="AD104" s="299">
        <f t="shared" si="106"/>
        <v>0.85</v>
      </c>
      <c r="AE104" s="300">
        <f t="shared" si="88"/>
        <v>0.85</v>
      </c>
      <c r="AF104" s="300">
        <f t="shared" si="89"/>
        <v>0.85</v>
      </c>
      <c r="AG104" s="301">
        <f t="shared" si="90"/>
        <v>0.85</v>
      </c>
      <c r="AI104" s="68">
        <f t="shared" si="91"/>
        <v>0.80784638874830927</v>
      </c>
      <c r="AJ104" s="300">
        <f t="shared" si="92"/>
        <v>0.82295567452699592</v>
      </c>
      <c r="AK104" s="300">
        <f t="shared" si="93"/>
        <v>0.81301667532383903</v>
      </c>
      <c r="AL104" s="300">
        <f t="shared" si="94"/>
        <v>0.82315155325919642</v>
      </c>
      <c r="AM104" s="300">
        <f t="shared" si="95"/>
        <v>0.82329477783272398</v>
      </c>
      <c r="AN104" s="300">
        <f t="shared" si="96"/>
        <v>0.82273927028445859</v>
      </c>
      <c r="AO104" s="300">
        <f t="shared" si="97"/>
        <v>0.83005848823928319</v>
      </c>
      <c r="AP104" s="69">
        <f t="shared" si="107"/>
        <v>0.83136348867307697</v>
      </c>
      <c r="AQ104" s="299">
        <f t="shared" si="108"/>
        <v>0.82796875913850077</v>
      </c>
      <c r="AR104" s="300">
        <f t="shared" si="98"/>
        <v>0.8340949741193886</v>
      </c>
      <c r="AS104" s="300">
        <f t="shared" si="99"/>
        <v>0.8368264595657009</v>
      </c>
      <c r="AT104" s="301">
        <f t="shared" si="100"/>
        <v>0.83955794501201253</v>
      </c>
      <c r="AV104" s="68">
        <f t="shared" si="109"/>
        <v>0.87119558245985229</v>
      </c>
      <c r="AW104" s="56">
        <f t="shared" si="110"/>
        <v>0.88132363959858717</v>
      </c>
      <c r="AX104" s="56">
        <f t="shared" si="111"/>
        <v>0.8746613291951788</v>
      </c>
      <c r="AY104" s="56">
        <f t="shared" si="112"/>
        <v>0.88145494103937327</v>
      </c>
      <c r="AZ104" s="56">
        <f t="shared" si="113"/>
        <v>0.8815509473420936</v>
      </c>
      <c r="BA104" s="56">
        <f t="shared" si="114"/>
        <v>0.88117857949676714</v>
      </c>
      <c r="BB104" s="56">
        <f t="shared" si="115"/>
        <v>0.88608479801319007</v>
      </c>
      <c r="BC104" s="56">
        <f t="shared" si="116"/>
        <v>0.88695956596404724</v>
      </c>
      <c r="BD104" s="106">
        <f t="shared" si="116"/>
        <v>0.88468401070615166</v>
      </c>
      <c r="BE104" s="56">
        <f t="shared" si="117"/>
        <v>0.88879053541416453</v>
      </c>
      <c r="BF104" s="56">
        <f t="shared" si="118"/>
        <v>0.89062150486428238</v>
      </c>
      <c r="BG104" s="106">
        <f t="shared" si="119"/>
        <v>0.89245247431439967</v>
      </c>
      <c r="BI104" s="68">
        <f t="shared" si="120"/>
        <v>0.79409883327999997</v>
      </c>
      <c r="BJ104" s="56">
        <f t="shared" si="121"/>
        <v>0.81028910704000001</v>
      </c>
      <c r="BK104" s="56">
        <f t="shared" si="122"/>
        <v>0.79963902599999992</v>
      </c>
      <c r="BL104" s="56">
        <f t="shared" si="123"/>
        <v>0.81049899984000007</v>
      </c>
      <c r="BM104" s="56">
        <f t="shared" si="124"/>
        <v>0.81065247135999996</v>
      </c>
      <c r="BN104" s="56">
        <f t="shared" si="125"/>
        <v>0.81005722024000004</v>
      </c>
      <c r="BO104" s="56">
        <f t="shared" si="126"/>
        <v>0.81790008879999998</v>
      </c>
      <c r="BP104" s="56">
        <f t="shared" si="127"/>
        <v>0.81929845498285725</v>
      </c>
      <c r="BQ104" s="56">
        <f t="shared" si="127"/>
        <v>0.81566085084252948</v>
      </c>
      <c r="BR104" s="68">
        <f t="shared" si="128"/>
        <v>0.82222536349428554</v>
      </c>
      <c r="BS104" s="56">
        <f t="shared" si="129"/>
        <v>0.82515227200571462</v>
      </c>
      <c r="BT104" s="106">
        <f t="shared" si="130"/>
        <v>0.82807918051714291</v>
      </c>
      <c r="BV104" s="97"/>
      <c r="BW104" s="121"/>
      <c r="BX104" s="109" t="str">
        <f t="shared" si="131"/>
        <v/>
      </c>
    </row>
    <row r="105" spans="2:76" s="118" customFormat="1" x14ac:dyDescent="0.25">
      <c r="B105" s="9" t="s">
        <v>92</v>
      </c>
      <c r="C105" s="154">
        <f t="shared" si="101"/>
        <v>0.81428571428571428</v>
      </c>
      <c r="D105" s="155">
        <f t="shared" si="102"/>
        <v>0.81099548126740406</v>
      </c>
      <c r="E105" s="155">
        <f t="shared" si="103"/>
        <v>0.87330648230222252</v>
      </c>
      <c r="F105" s="156">
        <f t="shared" si="104"/>
        <v>0.79747322639999996</v>
      </c>
      <c r="H105" s="60" t="s">
        <v>92</v>
      </c>
      <c r="I105" s="157">
        <v>263.04968070000001</v>
      </c>
      <c r="J105" s="158">
        <v>254.09006719999999</v>
      </c>
      <c r="K105" s="158">
        <v>267.98764849999998</v>
      </c>
      <c r="L105" s="158">
        <v>245.52972349999999</v>
      </c>
      <c r="M105" s="158">
        <v>251.45039349999999</v>
      </c>
      <c r="N105" s="158">
        <v>250.68237980000001</v>
      </c>
      <c r="O105" s="158">
        <v>239.31937579999999</v>
      </c>
      <c r="P105" s="158">
        <v>239.65224635714276</v>
      </c>
      <c r="Q105" s="159">
        <v>247.76141090034881</v>
      </c>
      <c r="R105" s="158">
        <v>236.27569119642885</v>
      </c>
      <c r="S105" s="158">
        <v>232.89913603571404</v>
      </c>
      <c r="T105" s="159">
        <v>229.52258087500013</v>
      </c>
      <c r="V105" s="68">
        <f t="shared" si="81"/>
        <v>0.8</v>
      </c>
      <c r="W105" s="300">
        <f t="shared" si="82"/>
        <v>0.8</v>
      </c>
      <c r="X105" s="300">
        <f t="shared" si="83"/>
        <v>0.8</v>
      </c>
      <c r="Y105" s="300">
        <f t="shared" si="84"/>
        <v>0.85</v>
      </c>
      <c r="Z105" s="300">
        <f t="shared" si="85"/>
        <v>0.8</v>
      </c>
      <c r="AA105" s="300">
        <f t="shared" si="86"/>
        <v>0.8</v>
      </c>
      <c r="AB105" s="300">
        <f t="shared" si="87"/>
        <v>0.85</v>
      </c>
      <c r="AC105" s="69">
        <f t="shared" si="105"/>
        <v>0.85</v>
      </c>
      <c r="AD105" s="299">
        <f t="shared" si="106"/>
        <v>0.85</v>
      </c>
      <c r="AE105" s="300">
        <f t="shared" si="88"/>
        <v>0.85</v>
      </c>
      <c r="AF105" s="300">
        <f t="shared" si="89"/>
        <v>0.85</v>
      </c>
      <c r="AG105" s="301">
        <f t="shared" si="90"/>
        <v>0.85</v>
      </c>
      <c r="AI105" s="68">
        <f t="shared" si="91"/>
        <v>0.80361084149136319</v>
      </c>
      <c r="AJ105" s="300">
        <f t="shared" si="92"/>
        <v>0.81029996177900321</v>
      </c>
      <c r="AK105" s="300">
        <f t="shared" si="93"/>
        <v>0.79992422480966219</v>
      </c>
      <c r="AL105" s="300">
        <f t="shared" si="94"/>
        <v>0.81669099290024993</v>
      </c>
      <c r="AM105" s="300">
        <f t="shared" si="95"/>
        <v>0.81227070470216844</v>
      </c>
      <c r="AN105" s="300">
        <f t="shared" si="96"/>
        <v>0.81284409283122727</v>
      </c>
      <c r="AO105" s="300">
        <f t="shared" si="97"/>
        <v>0.82132755035815475</v>
      </c>
      <c r="AP105" s="69">
        <f t="shared" si="107"/>
        <v>0.82107903392416548</v>
      </c>
      <c r="AQ105" s="299">
        <f t="shared" si="108"/>
        <v>0.81502484675841647</v>
      </c>
      <c r="AR105" s="300">
        <f t="shared" si="98"/>
        <v>0.82359992208835553</v>
      </c>
      <c r="AS105" s="300">
        <f t="shared" si="99"/>
        <v>0.82612081025254624</v>
      </c>
      <c r="AT105" s="301">
        <f t="shared" si="100"/>
        <v>0.82864169841673629</v>
      </c>
      <c r="AV105" s="68">
        <f t="shared" si="109"/>
        <v>0.86835641022759003</v>
      </c>
      <c r="AW105" s="56">
        <f t="shared" si="110"/>
        <v>0.87284026164673889</v>
      </c>
      <c r="AX105" s="56">
        <f t="shared" si="111"/>
        <v>0.86588519716379642</v>
      </c>
      <c r="AY105" s="56">
        <f t="shared" si="112"/>
        <v>0.87712429792214819</v>
      </c>
      <c r="AZ105" s="56">
        <f t="shared" si="113"/>
        <v>0.87416129013371935</v>
      </c>
      <c r="BA105" s="56">
        <f t="shared" si="114"/>
        <v>0.87454564369078636</v>
      </c>
      <c r="BB105" s="56">
        <f t="shared" si="115"/>
        <v>0.88023227533077775</v>
      </c>
      <c r="BC105" s="56">
        <f t="shared" si="116"/>
        <v>0.88006568978330546</v>
      </c>
      <c r="BD105" s="106">
        <f t="shared" si="116"/>
        <v>0.87600744676365228</v>
      </c>
      <c r="BE105" s="56">
        <f t="shared" si="117"/>
        <v>0.88175549165357603</v>
      </c>
      <c r="BF105" s="56">
        <f t="shared" si="118"/>
        <v>0.88344529352384704</v>
      </c>
      <c r="BG105" s="106">
        <f t="shared" si="119"/>
        <v>0.88513509539411761</v>
      </c>
      <c r="BI105" s="68">
        <f t="shared" si="120"/>
        <v>0.78956025543999997</v>
      </c>
      <c r="BJ105" s="56">
        <f t="shared" si="121"/>
        <v>0.79672794623999998</v>
      </c>
      <c r="BK105" s="56">
        <f t="shared" si="122"/>
        <v>0.78560988119999997</v>
      </c>
      <c r="BL105" s="56">
        <f t="shared" si="123"/>
        <v>0.80357622119999994</v>
      </c>
      <c r="BM105" s="56">
        <f t="shared" si="124"/>
        <v>0.79883968520000004</v>
      </c>
      <c r="BN105" s="56">
        <f t="shared" si="125"/>
        <v>0.79945409615999996</v>
      </c>
      <c r="BO105" s="56">
        <f t="shared" si="126"/>
        <v>0.80854449935999995</v>
      </c>
      <c r="BP105" s="56">
        <f t="shared" si="127"/>
        <v>0.80827820291428576</v>
      </c>
      <c r="BQ105" s="56">
        <f t="shared" si="127"/>
        <v>0.80179087127972093</v>
      </c>
      <c r="BR105" s="68">
        <f t="shared" si="128"/>
        <v>0.81097944704285685</v>
      </c>
      <c r="BS105" s="56">
        <f t="shared" si="129"/>
        <v>0.81368069117142872</v>
      </c>
      <c r="BT105" s="106">
        <f t="shared" si="130"/>
        <v>0.81638193529999992</v>
      </c>
      <c r="BV105" s="97"/>
      <c r="BW105" s="121"/>
      <c r="BX105" s="109" t="str">
        <f t="shared" si="131"/>
        <v/>
      </c>
    </row>
    <row r="106" spans="2:76" s="118" customFormat="1" x14ac:dyDescent="0.25">
      <c r="B106" s="9" t="s">
        <v>93</v>
      </c>
      <c r="C106" s="154">
        <f t="shared" si="101"/>
        <v>0.84285714285714275</v>
      </c>
      <c r="D106" s="155">
        <f t="shared" si="102"/>
        <v>0.82173830239469936</v>
      </c>
      <c r="E106" s="155">
        <f t="shared" si="103"/>
        <v>0.88050761065482364</v>
      </c>
      <c r="F106" s="156">
        <f t="shared" si="104"/>
        <v>0.80898463849142843</v>
      </c>
      <c r="H106" s="60" t="s">
        <v>93</v>
      </c>
      <c r="I106" s="157">
        <v>274.30691949999999</v>
      </c>
      <c r="J106" s="158">
        <v>232.95211549999999</v>
      </c>
      <c r="K106" s="158">
        <v>239.7785921</v>
      </c>
      <c r="L106" s="158">
        <v>226.5351441</v>
      </c>
      <c r="M106" s="158">
        <v>233.70579179999999</v>
      </c>
      <c r="N106" s="158">
        <v>234.68155239999999</v>
      </c>
      <c r="O106" s="158">
        <v>229.42429780000001</v>
      </c>
      <c r="P106" s="158">
        <v>219.16037451428565</v>
      </c>
      <c r="Q106" s="159">
        <v>232.42919000824924</v>
      </c>
      <c r="R106" s="158">
        <v>214.25816767142896</v>
      </c>
      <c r="S106" s="158">
        <v>209.35596082857046</v>
      </c>
      <c r="T106" s="159">
        <v>204.45375398571377</v>
      </c>
      <c r="V106" s="68">
        <f t="shared" si="81"/>
        <v>0.8</v>
      </c>
      <c r="W106" s="300">
        <f t="shared" si="82"/>
        <v>0.85</v>
      </c>
      <c r="X106" s="300">
        <f t="shared" si="83"/>
        <v>0.85</v>
      </c>
      <c r="Y106" s="300">
        <f t="shared" si="84"/>
        <v>0.85</v>
      </c>
      <c r="Z106" s="300">
        <f t="shared" si="85"/>
        <v>0.85</v>
      </c>
      <c r="AA106" s="300">
        <f t="shared" si="86"/>
        <v>0.85</v>
      </c>
      <c r="AB106" s="300">
        <f t="shared" si="87"/>
        <v>0.85</v>
      </c>
      <c r="AC106" s="69">
        <f t="shared" si="105"/>
        <v>0.85</v>
      </c>
      <c r="AD106" s="299">
        <f t="shared" si="106"/>
        <v>0.85</v>
      </c>
      <c r="AE106" s="300">
        <f t="shared" si="88"/>
        <v>0.85</v>
      </c>
      <c r="AF106" s="300">
        <f t="shared" si="89"/>
        <v>0.85</v>
      </c>
      <c r="AG106" s="301">
        <f t="shared" si="90"/>
        <v>0.85</v>
      </c>
      <c r="AI106" s="68">
        <f t="shared" si="91"/>
        <v>0.79520634676177582</v>
      </c>
      <c r="AJ106" s="300">
        <f t="shared" si="92"/>
        <v>0.82608125653637499</v>
      </c>
      <c r="AK106" s="300">
        <f t="shared" si="93"/>
        <v>0.82098470598559947</v>
      </c>
      <c r="AL106" s="300">
        <f t="shared" si="94"/>
        <v>0.83087207631637394</v>
      </c>
      <c r="AM106" s="300">
        <f t="shared" si="95"/>
        <v>0.82551857250668514</v>
      </c>
      <c r="AN106" s="300">
        <f t="shared" si="96"/>
        <v>0.82479008349035199</v>
      </c>
      <c r="AO106" s="300">
        <f t="shared" si="97"/>
        <v>0.82871507516573506</v>
      </c>
      <c r="AP106" s="69">
        <f t="shared" si="107"/>
        <v>0.83637797462911623</v>
      </c>
      <c r="AQ106" s="299">
        <f t="shared" si="108"/>
        <v>0.8264716652873545</v>
      </c>
      <c r="AR106" s="300">
        <f t="shared" si="98"/>
        <v>0.84003789268772011</v>
      </c>
      <c r="AS106" s="300">
        <f t="shared" si="99"/>
        <v>0.84369781074632533</v>
      </c>
      <c r="AT106" s="301">
        <f t="shared" si="100"/>
        <v>0.84735772880492921</v>
      </c>
      <c r="AV106" s="68">
        <f t="shared" si="109"/>
        <v>0.86272270893354674</v>
      </c>
      <c r="AW106" s="56">
        <f t="shared" si="110"/>
        <v>0.88341877987500228</v>
      </c>
      <c r="AX106" s="56">
        <f t="shared" si="111"/>
        <v>0.88000245987518344</v>
      </c>
      <c r="AY106" s="56">
        <f t="shared" si="112"/>
        <v>0.88663016241047965</v>
      </c>
      <c r="AZ106" s="56">
        <f t="shared" si="113"/>
        <v>0.88304160149031707</v>
      </c>
      <c r="BA106" s="56">
        <f t="shared" si="114"/>
        <v>0.88255328069935213</v>
      </c>
      <c r="BB106" s="56">
        <f t="shared" si="115"/>
        <v>0.88518428129988447</v>
      </c>
      <c r="BC106" s="56">
        <f t="shared" si="116"/>
        <v>0.8903208764209446</v>
      </c>
      <c r="BD106" s="106">
        <f t="shared" si="116"/>
        <v>0.88368047868693156</v>
      </c>
      <c r="BE106" s="56">
        <f t="shared" si="117"/>
        <v>0.89277419286247461</v>
      </c>
      <c r="BF106" s="56">
        <f t="shared" si="118"/>
        <v>0.89522750930400552</v>
      </c>
      <c r="BG106" s="106">
        <f t="shared" si="119"/>
        <v>0.89768082574553554</v>
      </c>
      <c r="BI106" s="68">
        <f t="shared" si="120"/>
        <v>0.78055446439999998</v>
      </c>
      <c r="BJ106" s="56">
        <f t="shared" si="121"/>
        <v>0.8136383076</v>
      </c>
      <c r="BK106" s="56">
        <f t="shared" si="122"/>
        <v>0.80817712631999994</v>
      </c>
      <c r="BL106" s="56">
        <f t="shared" si="123"/>
        <v>0.81877188471999995</v>
      </c>
      <c r="BM106" s="56">
        <f t="shared" si="124"/>
        <v>0.81303536655999997</v>
      </c>
      <c r="BN106" s="56">
        <f t="shared" si="125"/>
        <v>0.81225475808000003</v>
      </c>
      <c r="BO106" s="56">
        <f t="shared" si="126"/>
        <v>0.81646056176000004</v>
      </c>
      <c r="BP106" s="56">
        <f t="shared" si="127"/>
        <v>0.82467170038857152</v>
      </c>
      <c r="BQ106" s="56">
        <f t="shared" si="127"/>
        <v>0.81405664799340061</v>
      </c>
      <c r="BR106" s="68">
        <f t="shared" si="128"/>
        <v>0.82859346586285687</v>
      </c>
      <c r="BS106" s="56">
        <f t="shared" si="129"/>
        <v>0.83251523133714356</v>
      </c>
      <c r="BT106" s="106">
        <f t="shared" si="130"/>
        <v>0.83643699681142891</v>
      </c>
      <c r="BV106" s="97"/>
      <c r="BW106" s="121"/>
      <c r="BX106" s="109" t="str">
        <f t="shared" si="131"/>
        <v/>
      </c>
    </row>
    <row r="107" spans="2:76" s="118" customFormat="1" x14ac:dyDescent="0.25">
      <c r="B107" s="9" t="s">
        <v>94</v>
      </c>
      <c r="C107" s="154">
        <f t="shared" si="101"/>
        <v>0.84285714285714275</v>
      </c>
      <c r="D107" s="155">
        <f t="shared" si="102"/>
        <v>0.8290093671753761</v>
      </c>
      <c r="E107" s="155">
        <f t="shared" si="103"/>
        <v>0.88538155113333494</v>
      </c>
      <c r="F107" s="156">
        <f t="shared" si="104"/>
        <v>0.8167759087771429</v>
      </c>
      <c r="H107" s="60" t="s">
        <v>94</v>
      </c>
      <c r="I107" s="157">
        <v>252.23156929999999</v>
      </c>
      <c r="J107" s="158">
        <v>228.4697836</v>
      </c>
      <c r="K107" s="158">
        <v>230.54825</v>
      </c>
      <c r="L107" s="158">
        <v>220.9606416</v>
      </c>
      <c r="M107" s="158">
        <v>221.6780947</v>
      </c>
      <c r="N107" s="158">
        <v>228.08801299999999</v>
      </c>
      <c r="O107" s="158">
        <v>221.23444599999999</v>
      </c>
      <c r="P107" s="158">
        <v>214.36939025714219</v>
      </c>
      <c r="Q107" s="159">
        <v>222.86774845701078</v>
      </c>
      <c r="R107" s="158">
        <v>210.70420931428544</v>
      </c>
      <c r="S107" s="158">
        <v>207.03902837142869</v>
      </c>
      <c r="T107" s="159">
        <v>203.37384742857103</v>
      </c>
      <c r="V107" s="68">
        <f t="shared" si="81"/>
        <v>0.8</v>
      </c>
      <c r="W107" s="300">
        <f t="shared" si="82"/>
        <v>0.85</v>
      </c>
      <c r="X107" s="300">
        <f t="shared" si="83"/>
        <v>0.85</v>
      </c>
      <c r="Y107" s="300">
        <f t="shared" si="84"/>
        <v>0.85</v>
      </c>
      <c r="Z107" s="300">
        <f t="shared" si="85"/>
        <v>0.85</v>
      </c>
      <c r="AA107" s="300">
        <f t="shared" si="86"/>
        <v>0.85</v>
      </c>
      <c r="AB107" s="300">
        <f t="shared" si="87"/>
        <v>0.85</v>
      </c>
      <c r="AC107" s="69">
        <f t="shared" si="105"/>
        <v>0.85</v>
      </c>
      <c r="AD107" s="299">
        <f t="shared" si="106"/>
        <v>0.85</v>
      </c>
      <c r="AE107" s="300">
        <f t="shared" si="88"/>
        <v>0.85</v>
      </c>
      <c r="AF107" s="300">
        <f t="shared" si="89"/>
        <v>0.85</v>
      </c>
      <c r="AG107" s="301">
        <f t="shared" si="90"/>
        <v>0.85</v>
      </c>
      <c r="AI107" s="68">
        <f t="shared" si="91"/>
        <v>0.81168748993604112</v>
      </c>
      <c r="AJ107" s="300">
        <f t="shared" si="92"/>
        <v>0.82942770192134907</v>
      </c>
      <c r="AK107" s="300">
        <f t="shared" si="93"/>
        <v>0.82787594840392131</v>
      </c>
      <c r="AL107" s="300">
        <f t="shared" si="94"/>
        <v>0.8350339207716343</v>
      </c>
      <c r="AM107" s="300">
        <f t="shared" si="95"/>
        <v>0.83449828046899843</v>
      </c>
      <c r="AN107" s="300">
        <f t="shared" si="96"/>
        <v>0.82971272643336447</v>
      </c>
      <c r="AO107" s="300">
        <f t="shared" si="97"/>
        <v>0.83482950229232322</v>
      </c>
      <c r="AP107" s="69">
        <f t="shared" si="107"/>
        <v>0.83995485548365567</v>
      </c>
      <c r="AQ107" s="299">
        <f t="shared" si="108"/>
        <v>0.83361010185713225</v>
      </c>
      <c r="AR107" s="300">
        <f t="shared" si="98"/>
        <v>0.84269122756072523</v>
      </c>
      <c r="AS107" s="300">
        <f t="shared" si="99"/>
        <v>0.84542759963779468</v>
      </c>
      <c r="AT107" s="301">
        <f t="shared" si="100"/>
        <v>0.84816397171486491</v>
      </c>
      <c r="AV107" s="68">
        <f t="shared" si="109"/>
        <v>0.87377034958484023</v>
      </c>
      <c r="AW107" s="56">
        <f t="shared" si="110"/>
        <v>0.8856619692995138</v>
      </c>
      <c r="AX107" s="56">
        <f t="shared" si="111"/>
        <v>0.88462179781027572</v>
      </c>
      <c r="AY107" s="56">
        <f t="shared" si="112"/>
        <v>0.8894199301773229</v>
      </c>
      <c r="AZ107" s="56">
        <f t="shared" si="113"/>
        <v>0.88906087974500148</v>
      </c>
      <c r="BA107" s="56">
        <f t="shared" si="114"/>
        <v>0.8858530269435293</v>
      </c>
      <c r="BB107" s="56">
        <f t="shared" si="115"/>
        <v>0.88928290437286062</v>
      </c>
      <c r="BC107" s="56">
        <f t="shared" si="116"/>
        <v>0.89271853136002344</v>
      </c>
      <c r="BD107" s="106">
        <f t="shared" si="116"/>
        <v>0.8884655158170075</v>
      </c>
      <c r="BE107" s="56">
        <f t="shared" si="117"/>
        <v>0.89455277641669539</v>
      </c>
      <c r="BF107" s="56">
        <f t="shared" si="118"/>
        <v>0.89638702147336724</v>
      </c>
      <c r="BG107" s="106">
        <f t="shared" si="119"/>
        <v>0.89822126653003953</v>
      </c>
      <c r="BI107" s="68">
        <f t="shared" si="120"/>
        <v>0.79821474455999997</v>
      </c>
      <c r="BJ107" s="56">
        <f t="shared" si="121"/>
        <v>0.81722417311999995</v>
      </c>
      <c r="BK107" s="56">
        <f t="shared" si="122"/>
        <v>0.81556139999999999</v>
      </c>
      <c r="BL107" s="56">
        <f t="shared" si="123"/>
        <v>0.82323148672000002</v>
      </c>
      <c r="BM107" s="56">
        <f t="shared" si="124"/>
        <v>0.82265752424000005</v>
      </c>
      <c r="BN107" s="56">
        <f t="shared" si="125"/>
        <v>0.8175295896</v>
      </c>
      <c r="BO107" s="56">
        <f t="shared" si="126"/>
        <v>0.8230124432</v>
      </c>
      <c r="BP107" s="56">
        <f t="shared" si="127"/>
        <v>0.8285044877942862</v>
      </c>
      <c r="BQ107" s="56">
        <f t="shared" si="127"/>
        <v>0.82170580123439141</v>
      </c>
      <c r="BR107" s="68">
        <f t="shared" si="128"/>
        <v>0.83143663254857159</v>
      </c>
      <c r="BS107" s="56">
        <f t="shared" si="129"/>
        <v>0.83436877730285708</v>
      </c>
      <c r="BT107" s="106">
        <f t="shared" si="130"/>
        <v>0.83730092205714324</v>
      </c>
      <c r="BV107" s="97"/>
      <c r="BW107" s="121"/>
      <c r="BX107" s="109" t="str">
        <f t="shared" si="131"/>
        <v/>
      </c>
    </row>
    <row r="108" spans="2:76" s="118" customFormat="1" x14ac:dyDescent="0.25">
      <c r="B108" s="9" t="s">
        <v>95</v>
      </c>
      <c r="C108" s="154">
        <f t="shared" si="101"/>
        <v>0.84999999999999987</v>
      </c>
      <c r="D108" s="155">
        <f t="shared" si="102"/>
        <v>0.8356630775593864</v>
      </c>
      <c r="E108" s="155">
        <f t="shared" si="103"/>
        <v>0.65</v>
      </c>
      <c r="F108" s="156">
        <f t="shared" si="104"/>
        <v>0.65</v>
      </c>
      <c r="H108" s="60" t="s">
        <v>95</v>
      </c>
      <c r="I108" s="157">
        <v>234.22942359999999</v>
      </c>
      <c r="J108" s="158">
        <v>226.11542159999999</v>
      </c>
      <c r="K108" s="158">
        <v>228.8076648</v>
      </c>
      <c r="L108" s="158">
        <v>212.83255679999999</v>
      </c>
      <c r="M108" s="158">
        <v>216.13893060000001</v>
      </c>
      <c r="N108" s="158">
        <v>213.34127710000001</v>
      </c>
      <c r="O108" s="158">
        <v>209.36023299999999</v>
      </c>
      <c r="P108" s="158">
        <v>204.00013035714255</v>
      </c>
      <c r="Q108" s="159">
        <v>216.91022174006818</v>
      </c>
      <c r="R108" s="158">
        <v>199.97068053571365</v>
      </c>
      <c r="S108" s="158">
        <v>195.94123071428476</v>
      </c>
      <c r="T108" s="159">
        <v>191.91178089285677</v>
      </c>
      <c r="V108" s="68">
        <f t="shared" si="81"/>
        <v>0.85</v>
      </c>
      <c r="W108" s="300">
        <f t="shared" si="82"/>
        <v>0.85</v>
      </c>
      <c r="X108" s="300">
        <f t="shared" si="83"/>
        <v>0.85</v>
      </c>
      <c r="Y108" s="300">
        <f t="shared" si="84"/>
        <v>0.85</v>
      </c>
      <c r="Z108" s="300">
        <f t="shared" si="85"/>
        <v>0.85</v>
      </c>
      <c r="AA108" s="300">
        <f t="shared" si="86"/>
        <v>0.85</v>
      </c>
      <c r="AB108" s="300">
        <f t="shared" si="87"/>
        <v>0.85</v>
      </c>
      <c r="AC108" s="69">
        <f t="shared" si="105"/>
        <v>0.85</v>
      </c>
      <c r="AD108" s="299">
        <f t="shared" si="106"/>
        <v>0.85</v>
      </c>
      <c r="AE108" s="300">
        <f t="shared" si="88"/>
        <v>0.85</v>
      </c>
      <c r="AF108" s="300">
        <f t="shared" si="89"/>
        <v>0.85</v>
      </c>
      <c r="AG108" s="301">
        <f t="shared" si="90"/>
        <v>0.85</v>
      </c>
      <c r="AI108" s="68">
        <f t="shared" si="91"/>
        <v>0.82512763643599041</v>
      </c>
      <c r="AJ108" s="300">
        <f t="shared" si="92"/>
        <v>0.83118543517833032</v>
      </c>
      <c r="AK108" s="300">
        <f t="shared" si="93"/>
        <v>0.82917544461251169</v>
      </c>
      <c r="AL108" s="300">
        <f t="shared" si="94"/>
        <v>0.8411022335325965</v>
      </c>
      <c r="AM108" s="300">
        <f t="shared" si="95"/>
        <v>0.83863374177632799</v>
      </c>
      <c r="AN108" s="300">
        <f t="shared" si="96"/>
        <v>0.84072243017618331</v>
      </c>
      <c r="AO108" s="300">
        <f t="shared" si="97"/>
        <v>0.84369462120376504</v>
      </c>
      <c r="AP108" s="69">
        <f t="shared" si="107"/>
        <v>0.84769639776836481</v>
      </c>
      <c r="AQ108" s="299">
        <f t="shared" si="108"/>
        <v>0.83805790675702641</v>
      </c>
      <c r="AR108" s="300">
        <f t="shared" si="98"/>
        <v>0.85070472782060957</v>
      </c>
      <c r="AS108" s="300">
        <f t="shared" si="99"/>
        <v>0.85371305787285434</v>
      </c>
      <c r="AT108" s="301">
        <f t="shared" si="100"/>
        <v>0.85672138792509833</v>
      </c>
      <c r="AV108" s="68">
        <f t="shared" si="109"/>
        <v>0.65</v>
      </c>
      <c r="AW108" s="56">
        <f t="shared" si="110"/>
        <v>0.65</v>
      </c>
      <c r="AX108" s="56">
        <f t="shared" si="111"/>
        <v>0.65</v>
      </c>
      <c r="AY108" s="56">
        <f t="shared" si="112"/>
        <v>0.65</v>
      </c>
      <c r="AZ108" s="56">
        <f t="shared" si="113"/>
        <v>0.65</v>
      </c>
      <c r="BA108" s="56">
        <f t="shared" si="114"/>
        <v>0.65</v>
      </c>
      <c r="BB108" s="56">
        <f t="shared" si="115"/>
        <v>0.65</v>
      </c>
      <c r="BC108" s="56">
        <f t="shared" si="116"/>
        <v>0.65</v>
      </c>
      <c r="BD108" s="106">
        <f t="shared" si="116"/>
        <v>0.65</v>
      </c>
      <c r="BE108" s="56">
        <f t="shared" si="117"/>
        <v>0.65</v>
      </c>
      <c r="BF108" s="56">
        <f t="shared" si="118"/>
        <v>0.65</v>
      </c>
      <c r="BG108" s="106">
        <f t="shared" si="119"/>
        <v>0.65</v>
      </c>
      <c r="BI108" s="68">
        <f t="shared" si="120"/>
        <v>0.65</v>
      </c>
      <c r="BJ108" s="56">
        <f t="shared" si="121"/>
        <v>0.65</v>
      </c>
      <c r="BK108" s="56">
        <f t="shared" si="122"/>
        <v>0.65</v>
      </c>
      <c r="BL108" s="56">
        <f t="shared" si="123"/>
        <v>0.65</v>
      </c>
      <c r="BM108" s="56">
        <f t="shared" si="124"/>
        <v>0.65</v>
      </c>
      <c r="BN108" s="56">
        <f t="shared" si="125"/>
        <v>0.65</v>
      </c>
      <c r="BO108" s="56">
        <f t="shared" si="126"/>
        <v>0.65</v>
      </c>
      <c r="BP108" s="56">
        <f t="shared" si="127"/>
        <v>0.65</v>
      </c>
      <c r="BQ108" s="56">
        <f t="shared" si="127"/>
        <v>0.65</v>
      </c>
      <c r="BR108" s="68">
        <f t="shared" si="128"/>
        <v>0.65</v>
      </c>
      <c r="BS108" s="56">
        <f t="shared" si="129"/>
        <v>0.65</v>
      </c>
      <c r="BT108" s="106">
        <f t="shared" si="130"/>
        <v>0.65</v>
      </c>
      <c r="BV108" s="97">
        <v>1</v>
      </c>
      <c r="BW108" s="121"/>
      <c r="BX108" s="109" t="str">
        <f t="shared" si="131"/>
        <v/>
      </c>
    </row>
    <row r="109" spans="2:76" s="118" customFormat="1" x14ac:dyDescent="0.25">
      <c r="B109" s="9" t="s">
        <v>96</v>
      </c>
      <c r="C109" s="154">
        <f t="shared" si="101"/>
        <v>0.75714285714285712</v>
      </c>
      <c r="D109" s="155">
        <f t="shared" si="102"/>
        <v>0.76506904175223689</v>
      </c>
      <c r="E109" s="155">
        <f t="shared" si="103"/>
        <v>0.54999999999999993</v>
      </c>
      <c r="F109" s="156">
        <f t="shared" si="104"/>
        <v>0.54999999999999993</v>
      </c>
      <c r="H109" s="60" t="s">
        <v>96</v>
      </c>
      <c r="I109" s="157">
        <v>317.39841230000002</v>
      </c>
      <c r="J109" s="158">
        <v>308.57360060000002</v>
      </c>
      <c r="K109" s="158">
        <v>321.09495750000002</v>
      </c>
      <c r="L109" s="158">
        <v>289.43175070000001</v>
      </c>
      <c r="M109" s="158">
        <v>316.70062100000001</v>
      </c>
      <c r="N109" s="158">
        <v>319.88672059999999</v>
      </c>
      <c r="O109" s="158">
        <v>329.63020820000003</v>
      </c>
      <c r="P109" s="158">
        <v>322.52050887142832</v>
      </c>
      <c r="Q109" s="159">
        <v>302.33387360902236</v>
      </c>
      <c r="R109" s="158">
        <v>324.4821978428572</v>
      </c>
      <c r="S109" s="158">
        <v>326.44388681428563</v>
      </c>
      <c r="T109" s="159">
        <v>328.40557578571406</v>
      </c>
      <c r="V109" s="68">
        <f t="shared" ref="V109:V140" si="132">IF(I109&lt;=100,(1-$Y$3),IF(I109&lt;=160,(1-$Y$4),(IF(I109&lt;=250,(1-$Y$5),IF(I109&lt;=300,(1-$Y$6),IF(I109&lt;=500,(1-$Y$7),""))))))</f>
        <v>0.75</v>
      </c>
      <c r="W109" s="300">
        <f t="shared" ref="W109:W140" si="133">IF(J109&lt;=100,(1-$Y$3),IF(J109&lt;=160,(1-$Y$4),(IF(J109&lt;=250,(1-$Y$5),IF(J109&lt;=300,(1-$Y$6),IF(J109&lt;=500,(1-$Y$7),""))))))</f>
        <v>0.75</v>
      </c>
      <c r="X109" s="300">
        <f t="shared" ref="X109:X140" si="134">IF(K109&lt;=100,(1-$Y$3),IF(K109&lt;=160,(1-$Y$4),(IF(K109&lt;=250,(1-$Y$5),IF(K109&lt;=300,(1-$Y$6),IF(K109&lt;=500,(1-$Y$7),""))))))</f>
        <v>0.75</v>
      </c>
      <c r="Y109" s="300">
        <f t="shared" ref="Y109:Y140" si="135">IF(L109&lt;=100,(1-$Y$3),IF(L109&lt;=160,(1-$Y$4),(IF(L109&lt;=250,(1-$Y$5),IF(L109&lt;=300,(1-$Y$6),IF(L109&lt;=500,(1-$Y$7),""))))))</f>
        <v>0.8</v>
      </c>
      <c r="Z109" s="300">
        <f t="shared" ref="Z109:Z140" si="136">IF(M109&lt;=100,(1-$Y$3),IF(M109&lt;=160,(1-$Y$4),(IF(M109&lt;=250,(1-$Y$5),IF(M109&lt;=300,(1-$Y$6),IF(M109&lt;=500,(1-$Y$7),""))))))</f>
        <v>0.75</v>
      </c>
      <c r="AA109" s="300">
        <f t="shared" ref="AA109:AA140" si="137">IF(N109&lt;=100,(1-$Y$3),IF(N109&lt;=160,(1-$Y$4),(IF(N109&lt;=250,(1-$Y$5),IF(N109&lt;=300,(1-$Y$6),IF(N109&lt;=500,(1-$Y$7),""))))))</f>
        <v>0.75</v>
      </c>
      <c r="AB109" s="300">
        <f t="shared" ref="AB109:AB140" si="138">IF(O109&lt;=100,(1-$Y$3),IF(O109&lt;=160,(1-$Y$4),(IF(O109&lt;=250,(1-$Y$5),IF(O109&lt;=300,(1-$Y$6),IF(O109&lt;=500,(1-$Y$7),""))))))</f>
        <v>0.75</v>
      </c>
      <c r="AC109" s="69">
        <f t="shared" si="105"/>
        <v>0.75</v>
      </c>
      <c r="AD109" s="299">
        <f t="shared" si="106"/>
        <v>0.75</v>
      </c>
      <c r="AE109" s="300">
        <f t="shared" ref="AE109:AE140" si="139">IF(R109&lt;=100,(1-$Y$3),IF(R109&lt;=160,(1-$Y$4),(IF(R109&lt;=250,(1-$Y$5),IF(R109&lt;=300,(1-$Y$6),IF(R109&lt;=500,(1-$Y$7),""))))))</f>
        <v>0.75</v>
      </c>
      <c r="AF109" s="300">
        <f t="shared" ref="AF109:AF140" si="140">IF(S109&lt;=100,(1-$Y$3),IF(S109&lt;=160,(1-$Y$4),(IF(S109&lt;=250,(1-$Y$5),IF(S109&lt;=300,(1-$Y$6),IF(S109&lt;=500,(1-$Y$7),""))))))</f>
        <v>0.75</v>
      </c>
      <c r="AG109" s="301">
        <f t="shared" ref="AG109:AG140" si="141">IF(T109&lt;=100,(1-$Y$3),IF(T109&lt;=160,(1-$Y$4),(IF(T109&lt;=250,(1-$Y$5),IF(T109&lt;=300,(1-$Y$6),IF(T109&lt;=500,(1-$Y$7),""))))))</f>
        <v>0.75</v>
      </c>
      <c r="AI109" s="68">
        <f t="shared" ref="AI109:AI140" si="142">1-(I109*EXP($AI$3))</f>
        <v>0.76303484977552993</v>
      </c>
      <c r="AJ109" s="300">
        <f t="shared" ref="AJ109:AJ140" si="143">1-(J109*EXP($AI$3))</f>
        <v>0.76962332895234642</v>
      </c>
      <c r="AK109" s="300">
        <f t="shared" ref="AK109:AK140" si="144">1-(K109*EXP($AI$3))</f>
        <v>0.76027506158918701</v>
      </c>
      <c r="AL109" s="300">
        <f t="shared" ref="AL109:AL140" si="145">1-(L109*EXP($AI$3))</f>
        <v>0.783914362433763</v>
      </c>
      <c r="AM109" s="300">
        <f t="shared" ref="AM109:AM140" si="146">1-(M109*EXP($AI$3))</f>
        <v>0.76355581085731872</v>
      </c>
      <c r="AN109" s="300">
        <f t="shared" ref="AN109:AN140" si="147">1-(N109*EXP($AI$3))</f>
        <v>0.76117711411188416</v>
      </c>
      <c r="AO109" s="300">
        <f t="shared" ref="AO109:AO140" si="148">1-(O109*EXP($AI$3))</f>
        <v>0.75390276454562988</v>
      </c>
      <c r="AP109" s="69">
        <f t="shared" si="107"/>
        <v>0.75921076516616681</v>
      </c>
      <c r="AQ109" s="299">
        <f t="shared" si="108"/>
        <v>0.77428182057195527</v>
      </c>
      <c r="AR109" s="300">
        <f t="shared" ref="AR109:AR140" si="149">1-(R109*EXP($AI$3))</f>
        <v>0.75774619601964888</v>
      </c>
      <c r="AS109" s="300">
        <f t="shared" ref="AS109:AS140" si="150">1-(S109*EXP($AI$3))</f>
        <v>0.75628162687313139</v>
      </c>
      <c r="AT109" s="301">
        <f t="shared" ref="AT109:AT140" si="151">1-(T109*EXP($AI$3))</f>
        <v>0.75481705772661389</v>
      </c>
      <c r="AV109" s="68">
        <f t="shared" si="109"/>
        <v>0.55000000000000004</v>
      </c>
      <c r="AW109" s="56">
        <f t="shared" si="110"/>
        <v>0.55000000000000004</v>
      </c>
      <c r="AX109" s="56">
        <f t="shared" si="111"/>
        <v>0.55000000000000004</v>
      </c>
      <c r="AY109" s="56">
        <f t="shared" si="112"/>
        <v>0.55000000000000004</v>
      </c>
      <c r="AZ109" s="56">
        <f t="shared" si="113"/>
        <v>0.55000000000000004</v>
      </c>
      <c r="BA109" s="56">
        <f t="shared" si="114"/>
        <v>0.55000000000000004</v>
      </c>
      <c r="BB109" s="56">
        <f t="shared" si="115"/>
        <v>0.55000000000000004</v>
      </c>
      <c r="BC109" s="56">
        <f t="shared" si="116"/>
        <v>0.55000000000000004</v>
      </c>
      <c r="BD109" s="106">
        <f t="shared" si="116"/>
        <v>0.55000000000000004</v>
      </c>
      <c r="BE109" s="56">
        <f t="shared" si="117"/>
        <v>0.55000000000000004</v>
      </c>
      <c r="BF109" s="56">
        <f t="shared" si="118"/>
        <v>0.55000000000000004</v>
      </c>
      <c r="BG109" s="106">
        <f t="shared" si="119"/>
        <v>0.55000000000000004</v>
      </c>
      <c r="BI109" s="68">
        <f t="shared" si="120"/>
        <v>0.55000000000000004</v>
      </c>
      <c r="BJ109" s="56">
        <f t="shared" si="121"/>
        <v>0.55000000000000004</v>
      </c>
      <c r="BK109" s="56">
        <f t="shared" si="122"/>
        <v>0.55000000000000004</v>
      </c>
      <c r="BL109" s="56">
        <f t="shared" si="123"/>
        <v>0.55000000000000004</v>
      </c>
      <c r="BM109" s="56">
        <f t="shared" si="124"/>
        <v>0.55000000000000004</v>
      </c>
      <c r="BN109" s="56">
        <f t="shared" si="125"/>
        <v>0.55000000000000004</v>
      </c>
      <c r="BO109" s="56">
        <f t="shared" si="126"/>
        <v>0.55000000000000004</v>
      </c>
      <c r="BP109" s="56">
        <f t="shared" si="127"/>
        <v>0.55000000000000004</v>
      </c>
      <c r="BQ109" s="56">
        <f t="shared" si="127"/>
        <v>0.55000000000000004</v>
      </c>
      <c r="BR109" s="68">
        <f t="shared" si="128"/>
        <v>0.55000000000000004</v>
      </c>
      <c r="BS109" s="56">
        <f t="shared" si="129"/>
        <v>0.55000000000000004</v>
      </c>
      <c r="BT109" s="106">
        <f t="shared" si="130"/>
        <v>0.55000000000000004</v>
      </c>
      <c r="BV109" s="97"/>
      <c r="BW109" s="121">
        <v>1</v>
      </c>
      <c r="BX109" s="109" t="str">
        <f t="shared" si="131"/>
        <v/>
      </c>
    </row>
    <row r="110" spans="2:76" s="118" customFormat="1" x14ac:dyDescent="0.25">
      <c r="B110" s="9" t="s">
        <v>97</v>
      </c>
      <c r="C110" s="154">
        <f t="shared" si="101"/>
        <v>0.84999999999999987</v>
      </c>
      <c r="D110" s="155">
        <f t="shared" si="102"/>
        <v>0.86698845959133497</v>
      </c>
      <c r="E110" s="155">
        <f t="shared" si="103"/>
        <v>0.91083969810999243</v>
      </c>
      <c r="F110" s="156">
        <f t="shared" si="104"/>
        <v>0.85747220060571416</v>
      </c>
      <c r="H110" s="60" t="s">
        <v>97</v>
      </c>
      <c r="I110" s="157">
        <v>181.16514480000001</v>
      </c>
      <c r="J110" s="158">
        <v>175.44113089999999</v>
      </c>
      <c r="K110" s="158">
        <v>183.38714580000001</v>
      </c>
      <c r="L110" s="158">
        <v>173.3018979</v>
      </c>
      <c r="M110" s="158">
        <v>176.15683089999999</v>
      </c>
      <c r="N110" s="158">
        <v>177.06439370000001</v>
      </c>
      <c r="O110" s="158">
        <v>180.60170070000001</v>
      </c>
      <c r="P110" s="158">
        <v>177.34916044285706</v>
      </c>
      <c r="Q110" s="159">
        <v>185.41807445619258</v>
      </c>
      <c r="R110" s="158">
        <v>177.14651324285705</v>
      </c>
      <c r="S110" s="158">
        <v>176.94386604285705</v>
      </c>
      <c r="T110" s="159">
        <v>176.74121884285705</v>
      </c>
      <c r="V110" s="68">
        <f t="shared" si="132"/>
        <v>0.85</v>
      </c>
      <c r="W110" s="300">
        <f t="shared" si="133"/>
        <v>0.85</v>
      </c>
      <c r="X110" s="300">
        <f t="shared" si="134"/>
        <v>0.85</v>
      </c>
      <c r="Y110" s="300">
        <f t="shared" si="135"/>
        <v>0.85</v>
      </c>
      <c r="Z110" s="300">
        <f t="shared" si="136"/>
        <v>0.85</v>
      </c>
      <c r="AA110" s="300">
        <f t="shared" si="137"/>
        <v>0.85</v>
      </c>
      <c r="AB110" s="300">
        <f t="shared" si="138"/>
        <v>0.85</v>
      </c>
      <c r="AC110" s="69">
        <f t="shared" si="105"/>
        <v>0.85</v>
      </c>
      <c r="AD110" s="299">
        <f t="shared" si="106"/>
        <v>0.85</v>
      </c>
      <c r="AE110" s="300">
        <f t="shared" si="139"/>
        <v>0.85</v>
      </c>
      <c r="AF110" s="300">
        <f t="shared" si="140"/>
        <v>0.85</v>
      </c>
      <c r="AG110" s="301">
        <f t="shared" si="141"/>
        <v>0.85</v>
      </c>
      <c r="AI110" s="68">
        <f t="shared" si="142"/>
        <v>0.86474467391981391</v>
      </c>
      <c r="AJ110" s="300">
        <f t="shared" si="143"/>
        <v>0.86901814146450473</v>
      </c>
      <c r="AK110" s="300">
        <f t="shared" si="144"/>
        <v>0.86308575950701505</v>
      </c>
      <c r="AL110" s="300">
        <f t="shared" si="145"/>
        <v>0.87061526246311582</v>
      </c>
      <c r="AM110" s="300">
        <f t="shared" si="146"/>
        <v>0.86848381000144959</v>
      </c>
      <c r="AN110" s="300">
        <f t="shared" si="147"/>
        <v>0.86780623649475896</v>
      </c>
      <c r="AO110" s="300">
        <f t="shared" si="148"/>
        <v>0.86516533328868739</v>
      </c>
      <c r="AP110" s="69">
        <f t="shared" si="107"/>
        <v>0.86759363368584419</v>
      </c>
      <c r="AQ110" s="299">
        <f t="shared" si="108"/>
        <v>0.86156949699447616</v>
      </c>
      <c r="AR110" s="300">
        <f t="shared" si="149"/>
        <v>0.86774492720947149</v>
      </c>
      <c r="AS110" s="300">
        <f t="shared" si="150"/>
        <v>0.86789622073309869</v>
      </c>
      <c r="AT110" s="301">
        <f t="shared" si="151"/>
        <v>0.86804751425672599</v>
      </c>
      <c r="AV110" s="68">
        <f t="shared" si="109"/>
        <v>0.90933564359536412</v>
      </c>
      <c r="AW110" s="56">
        <f t="shared" si="110"/>
        <v>0.91220023455665311</v>
      </c>
      <c r="AX110" s="56">
        <f t="shared" si="111"/>
        <v>0.90822364000980771</v>
      </c>
      <c r="AY110" s="56">
        <f t="shared" si="112"/>
        <v>0.91327081677796662</v>
      </c>
      <c r="AZ110" s="56">
        <f t="shared" si="113"/>
        <v>0.91184206146573976</v>
      </c>
      <c r="BA110" s="56">
        <f t="shared" si="114"/>
        <v>0.91138787036154234</v>
      </c>
      <c r="BB110" s="56">
        <f t="shared" si="115"/>
        <v>0.90961762000287283</v>
      </c>
      <c r="BC110" s="56">
        <f t="shared" si="116"/>
        <v>0.91124535843688337</v>
      </c>
      <c r="BD110" s="106">
        <f t="shared" si="116"/>
        <v>0.90720725885260056</v>
      </c>
      <c r="BE110" s="56">
        <f t="shared" si="117"/>
        <v>0.91134677351860605</v>
      </c>
      <c r="BF110" s="56">
        <f t="shared" si="118"/>
        <v>0.91144818860032872</v>
      </c>
      <c r="BG110" s="106">
        <f t="shared" si="119"/>
        <v>0.91154960368205151</v>
      </c>
      <c r="BI110" s="68">
        <f t="shared" si="120"/>
        <v>0.85506788416000001</v>
      </c>
      <c r="BJ110" s="56">
        <f t="shared" si="121"/>
        <v>0.85964709527999994</v>
      </c>
      <c r="BK110" s="56">
        <f t="shared" si="122"/>
        <v>0.85329028336000001</v>
      </c>
      <c r="BL110" s="56">
        <f t="shared" si="123"/>
        <v>0.86135848167999995</v>
      </c>
      <c r="BM110" s="56">
        <f t="shared" si="124"/>
        <v>0.85907453528</v>
      </c>
      <c r="BN110" s="56">
        <f t="shared" si="125"/>
        <v>0.85834848504000005</v>
      </c>
      <c r="BO110" s="56">
        <f t="shared" si="126"/>
        <v>0.85551863943999995</v>
      </c>
      <c r="BP110" s="56">
        <f t="shared" si="127"/>
        <v>0.85812067164571437</v>
      </c>
      <c r="BQ110" s="56">
        <f t="shared" si="127"/>
        <v>0.85166554043504594</v>
      </c>
      <c r="BR110" s="68">
        <f t="shared" si="128"/>
        <v>0.85828278940571434</v>
      </c>
      <c r="BS110" s="56">
        <f t="shared" si="129"/>
        <v>0.85844490716571431</v>
      </c>
      <c r="BT110" s="106">
        <f t="shared" si="130"/>
        <v>0.85860702492571439</v>
      </c>
      <c r="BV110" s="97"/>
      <c r="BW110" s="121"/>
      <c r="BX110" s="109">
        <f t="shared" si="131"/>
        <v>1</v>
      </c>
    </row>
    <row r="111" spans="2:76" s="118" customFormat="1" x14ac:dyDescent="0.25">
      <c r="B111" s="9" t="s">
        <v>98</v>
      </c>
      <c r="C111" s="154">
        <f t="shared" si="101"/>
        <v>0.84999999999999987</v>
      </c>
      <c r="D111" s="155">
        <f t="shared" si="102"/>
        <v>0.85752662805830548</v>
      </c>
      <c r="E111" s="155">
        <f t="shared" si="103"/>
        <v>0.90449724276119048</v>
      </c>
      <c r="F111" s="156">
        <f t="shared" si="104"/>
        <v>0.84733342601142858</v>
      </c>
      <c r="H111" s="60" t="s">
        <v>98</v>
      </c>
      <c r="I111" s="157">
        <v>198.1975233</v>
      </c>
      <c r="J111" s="158">
        <v>197.99785840000001</v>
      </c>
      <c r="K111" s="158">
        <v>204.41723579999999</v>
      </c>
      <c r="L111" s="158">
        <v>184.94423739999999</v>
      </c>
      <c r="M111" s="158">
        <v>184.3438587</v>
      </c>
      <c r="N111" s="158">
        <v>181.82776809999999</v>
      </c>
      <c r="O111" s="158">
        <v>184.10404070000001</v>
      </c>
      <c r="P111" s="158">
        <v>177.30550241428591</v>
      </c>
      <c r="Q111" s="159">
        <v>193.2786106428907</v>
      </c>
      <c r="R111" s="158">
        <v>173.92357364642885</v>
      </c>
      <c r="S111" s="158">
        <v>170.54164487857179</v>
      </c>
      <c r="T111" s="159">
        <v>167.15971611071382</v>
      </c>
      <c r="V111" s="68">
        <f t="shared" si="132"/>
        <v>0.85</v>
      </c>
      <c r="W111" s="300">
        <f t="shared" si="133"/>
        <v>0.85</v>
      </c>
      <c r="X111" s="300">
        <f t="shared" si="134"/>
        <v>0.85</v>
      </c>
      <c r="Y111" s="300">
        <f t="shared" si="135"/>
        <v>0.85</v>
      </c>
      <c r="Z111" s="300">
        <f t="shared" si="136"/>
        <v>0.85</v>
      </c>
      <c r="AA111" s="300">
        <f t="shared" si="137"/>
        <v>0.85</v>
      </c>
      <c r="AB111" s="300">
        <f t="shared" si="138"/>
        <v>0.85</v>
      </c>
      <c r="AC111" s="69">
        <f t="shared" si="105"/>
        <v>0.85</v>
      </c>
      <c r="AD111" s="299">
        <f t="shared" si="106"/>
        <v>0.85</v>
      </c>
      <c r="AE111" s="300">
        <f t="shared" si="139"/>
        <v>0.85</v>
      </c>
      <c r="AF111" s="300">
        <f t="shared" si="140"/>
        <v>0.85</v>
      </c>
      <c r="AG111" s="301">
        <f t="shared" si="141"/>
        <v>0.85</v>
      </c>
      <c r="AI111" s="68">
        <f t="shared" si="142"/>
        <v>0.85202854184881383</v>
      </c>
      <c r="AJ111" s="300">
        <f t="shared" si="143"/>
        <v>0.85217760882958471</v>
      </c>
      <c r="AK111" s="300">
        <f t="shared" si="144"/>
        <v>0.84738499276413082</v>
      </c>
      <c r="AL111" s="300">
        <f t="shared" si="145"/>
        <v>0.8619232570161125</v>
      </c>
      <c r="AM111" s="300">
        <f t="shared" si="146"/>
        <v>0.86237149123318413</v>
      </c>
      <c r="AN111" s="300">
        <f t="shared" si="147"/>
        <v>0.86424996876773408</v>
      </c>
      <c r="AO111" s="300">
        <f t="shared" si="148"/>
        <v>0.86255053594857745</v>
      </c>
      <c r="AP111" s="69">
        <f t="shared" si="107"/>
        <v>0.86762622815039714</v>
      </c>
      <c r="AQ111" s="299">
        <f t="shared" si="108"/>
        <v>0.85570093223125598</v>
      </c>
      <c r="AR111" s="300">
        <f t="shared" si="149"/>
        <v>0.87015112817342</v>
      </c>
      <c r="AS111" s="300">
        <f t="shared" si="150"/>
        <v>0.87267602819644297</v>
      </c>
      <c r="AT111" s="301">
        <f t="shared" si="151"/>
        <v>0.87520092821946649</v>
      </c>
      <c r="AV111" s="68">
        <f t="shared" si="109"/>
        <v>0.90081176536013619</v>
      </c>
      <c r="AW111" s="56">
        <f t="shared" si="110"/>
        <v>0.90091168794554888</v>
      </c>
      <c r="AX111" s="56">
        <f t="shared" si="111"/>
        <v>0.89769910132392261</v>
      </c>
      <c r="AY111" s="56">
        <f t="shared" si="112"/>
        <v>0.90744439128658938</v>
      </c>
      <c r="AZ111" s="56">
        <f t="shared" si="113"/>
        <v>0.90774485166761154</v>
      </c>
      <c r="BA111" s="56">
        <f t="shared" si="114"/>
        <v>0.90900403281504805</v>
      </c>
      <c r="BB111" s="56">
        <f t="shared" si="115"/>
        <v>0.90786486892947638</v>
      </c>
      <c r="BC111" s="56">
        <f t="shared" si="116"/>
        <v>0.91126720715986287</v>
      </c>
      <c r="BD111" s="106">
        <f t="shared" si="116"/>
        <v>0.90327344225035566</v>
      </c>
      <c r="BE111" s="56">
        <f t="shared" si="117"/>
        <v>0.91295969825953105</v>
      </c>
      <c r="BF111" s="56">
        <f t="shared" si="118"/>
        <v>0.91465218935919912</v>
      </c>
      <c r="BG111" s="106">
        <f t="shared" si="119"/>
        <v>0.91634468045886774</v>
      </c>
      <c r="BI111" s="68">
        <f t="shared" si="120"/>
        <v>0.84144198136000004</v>
      </c>
      <c r="BJ111" s="56">
        <f t="shared" si="121"/>
        <v>0.84160171328</v>
      </c>
      <c r="BK111" s="56">
        <f t="shared" si="122"/>
        <v>0.83646621135999999</v>
      </c>
      <c r="BL111" s="56">
        <f t="shared" si="123"/>
        <v>0.85204461007999999</v>
      </c>
      <c r="BM111" s="56">
        <f t="shared" si="124"/>
        <v>0.85252491304</v>
      </c>
      <c r="BN111" s="56">
        <f t="shared" si="125"/>
        <v>0.85453778552000004</v>
      </c>
      <c r="BO111" s="56">
        <f t="shared" si="126"/>
        <v>0.85271676744000002</v>
      </c>
      <c r="BP111" s="56">
        <f t="shared" si="127"/>
        <v>0.85815559806857122</v>
      </c>
      <c r="BQ111" s="56">
        <f t="shared" si="127"/>
        <v>0.84537711148568739</v>
      </c>
      <c r="BR111" s="68">
        <f t="shared" si="128"/>
        <v>0.86086114108285694</v>
      </c>
      <c r="BS111" s="56">
        <f t="shared" si="129"/>
        <v>0.86356668409714255</v>
      </c>
      <c r="BT111" s="106">
        <f t="shared" si="130"/>
        <v>0.86627222711142893</v>
      </c>
      <c r="BV111" s="97"/>
      <c r="BW111" s="121"/>
      <c r="BX111" s="109">
        <f t="shared" si="131"/>
        <v>1</v>
      </c>
    </row>
    <row r="112" spans="2:76" s="118" customFormat="1" x14ac:dyDescent="0.25">
      <c r="B112" s="9" t="s">
        <v>99</v>
      </c>
      <c r="C112" s="154">
        <f t="shared" si="101"/>
        <v>0.84999999999999987</v>
      </c>
      <c r="D112" s="155">
        <f t="shared" si="102"/>
        <v>0.8332273349175886</v>
      </c>
      <c r="E112" s="155">
        <f t="shared" si="103"/>
        <v>0.88820893946447155</v>
      </c>
      <c r="F112" s="156">
        <f t="shared" si="104"/>
        <v>0.82129564938285704</v>
      </c>
      <c r="H112" s="60" t="s">
        <v>99</v>
      </c>
      <c r="I112" s="157">
        <v>219.1737171</v>
      </c>
      <c r="J112" s="158">
        <v>224.39391749999999</v>
      </c>
      <c r="K112" s="158">
        <v>232.72472160000001</v>
      </c>
      <c r="L112" s="158">
        <v>216.54180009999999</v>
      </c>
      <c r="M112" s="158">
        <v>222.84145470000001</v>
      </c>
      <c r="N112" s="158">
        <v>224.05832319999999</v>
      </c>
      <c r="O112" s="158">
        <v>223.92913369999999</v>
      </c>
      <c r="P112" s="158">
        <v>223.91069459999997</v>
      </c>
      <c r="Q112" s="159">
        <v>209.16362854766783</v>
      </c>
      <c r="R112" s="158">
        <v>224.04325868214286</v>
      </c>
      <c r="S112" s="158">
        <v>224.1758227642857</v>
      </c>
      <c r="T112" s="159">
        <v>224.30838684642859</v>
      </c>
      <c r="V112" s="68">
        <f t="shared" si="132"/>
        <v>0.85</v>
      </c>
      <c r="W112" s="300">
        <f t="shared" si="133"/>
        <v>0.85</v>
      </c>
      <c r="X112" s="300">
        <f t="shared" si="134"/>
        <v>0.85</v>
      </c>
      <c r="Y112" s="300">
        <f t="shared" si="135"/>
        <v>0.85</v>
      </c>
      <c r="Z112" s="300">
        <f t="shared" si="136"/>
        <v>0.85</v>
      </c>
      <c r="AA112" s="300">
        <f t="shared" si="137"/>
        <v>0.85</v>
      </c>
      <c r="AB112" s="300">
        <f t="shared" si="138"/>
        <v>0.85</v>
      </c>
      <c r="AC112" s="69">
        <f t="shared" si="105"/>
        <v>0.85</v>
      </c>
      <c r="AD112" s="299">
        <f t="shared" si="106"/>
        <v>0.85</v>
      </c>
      <c r="AE112" s="300">
        <f t="shared" si="139"/>
        <v>0.85</v>
      </c>
      <c r="AF112" s="300">
        <f t="shared" si="140"/>
        <v>0.85</v>
      </c>
      <c r="AG112" s="301">
        <f t="shared" si="141"/>
        <v>0.85</v>
      </c>
      <c r="AI112" s="68">
        <f t="shared" si="142"/>
        <v>0.83636801324397492</v>
      </c>
      <c r="AJ112" s="300">
        <f t="shared" si="143"/>
        <v>0.83247068570845262</v>
      </c>
      <c r="AK112" s="300">
        <f t="shared" si="144"/>
        <v>0.82625102559502639</v>
      </c>
      <c r="AL112" s="300">
        <f t="shared" si="145"/>
        <v>0.83833296512500022</v>
      </c>
      <c r="AM112" s="300">
        <f t="shared" si="146"/>
        <v>0.83362973240296534</v>
      </c>
      <c r="AN112" s="300">
        <f t="shared" si="147"/>
        <v>0.83272123565020473</v>
      </c>
      <c r="AO112" s="300">
        <f t="shared" si="148"/>
        <v>0.83281768669749601</v>
      </c>
      <c r="AP112" s="69">
        <f t="shared" si="107"/>
        <v>0.83283145306787532</v>
      </c>
      <c r="AQ112" s="299">
        <f t="shared" si="108"/>
        <v>0.84384140329773993</v>
      </c>
      <c r="AR112" s="300">
        <f t="shared" si="149"/>
        <v>0.83273248260544697</v>
      </c>
      <c r="AS112" s="300">
        <f t="shared" si="150"/>
        <v>0.83263351214301862</v>
      </c>
      <c r="AT112" s="301">
        <f t="shared" si="151"/>
        <v>0.83253454168059027</v>
      </c>
      <c r="AV112" s="68">
        <f t="shared" si="109"/>
        <v>0.89031419910479803</v>
      </c>
      <c r="AW112" s="56">
        <f t="shared" si="110"/>
        <v>0.88770174233177079</v>
      </c>
      <c r="AX112" s="56">
        <f t="shared" si="111"/>
        <v>0.88353257947821295</v>
      </c>
      <c r="AY112" s="56">
        <f t="shared" si="112"/>
        <v>0.8916313457401448</v>
      </c>
      <c r="AZ112" s="56">
        <f t="shared" si="113"/>
        <v>0.88847867456539409</v>
      </c>
      <c r="BA112" s="56">
        <f t="shared" si="114"/>
        <v>0.88786969098026036</v>
      </c>
      <c r="BB112" s="56">
        <f t="shared" si="115"/>
        <v>0.8879343440507208</v>
      </c>
      <c r="BC112" s="56">
        <f t="shared" si="116"/>
        <v>0.88794357192474715</v>
      </c>
      <c r="BD112" s="106">
        <f t="shared" si="116"/>
        <v>0.89532376226968013</v>
      </c>
      <c r="BE112" s="56">
        <f t="shared" si="117"/>
        <v>0.887877230039816</v>
      </c>
      <c r="BF112" s="56">
        <f t="shared" si="118"/>
        <v>0.88781088815488496</v>
      </c>
      <c r="BG112" s="106">
        <f t="shared" si="119"/>
        <v>0.8877445462699538</v>
      </c>
      <c r="BI112" s="68">
        <f t="shared" si="120"/>
        <v>0.82466102632000005</v>
      </c>
      <c r="BJ112" s="56">
        <f t="shared" si="121"/>
        <v>0.82048486600000003</v>
      </c>
      <c r="BK112" s="56">
        <f t="shared" si="122"/>
        <v>0.81382022271999999</v>
      </c>
      <c r="BL112" s="56">
        <f t="shared" si="123"/>
        <v>0.82676655992000003</v>
      </c>
      <c r="BM112" s="56">
        <f t="shared" si="124"/>
        <v>0.82172683623999998</v>
      </c>
      <c r="BN112" s="56">
        <f t="shared" si="125"/>
        <v>0.82075334144000001</v>
      </c>
      <c r="BO112" s="56">
        <f t="shared" si="126"/>
        <v>0.82085669303999997</v>
      </c>
      <c r="BP112" s="56">
        <f t="shared" si="127"/>
        <v>0.82087144432000003</v>
      </c>
      <c r="BQ112" s="56">
        <f t="shared" si="127"/>
        <v>0.83266909716186577</v>
      </c>
      <c r="BR112" s="68">
        <f t="shared" si="128"/>
        <v>0.82076539305428575</v>
      </c>
      <c r="BS112" s="56">
        <f t="shared" si="129"/>
        <v>0.82065934178857147</v>
      </c>
      <c r="BT112" s="106">
        <f t="shared" si="130"/>
        <v>0.82055329052285708</v>
      </c>
      <c r="BV112" s="97"/>
      <c r="BW112" s="121"/>
      <c r="BX112" s="109" t="str">
        <f t="shared" si="131"/>
        <v/>
      </c>
    </row>
    <row r="113" spans="2:76" s="118" customFormat="1" x14ac:dyDescent="0.25">
      <c r="B113" s="9" t="s">
        <v>100</v>
      </c>
      <c r="C113" s="154">
        <f t="shared" si="101"/>
        <v>0.84999999999999987</v>
      </c>
      <c r="D113" s="155">
        <f t="shared" si="102"/>
        <v>0.83760021466086598</v>
      </c>
      <c r="E113" s="155">
        <f t="shared" si="103"/>
        <v>0.89114016841529364</v>
      </c>
      <c r="F113" s="156">
        <f t="shared" si="104"/>
        <v>0.82598138510857144</v>
      </c>
      <c r="H113" s="60" t="s">
        <v>100</v>
      </c>
      <c r="I113" s="157">
        <v>241.4912769</v>
      </c>
      <c r="J113" s="158">
        <v>221.53760790000001</v>
      </c>
      <c r="K113" s="158">
        <v>227.00057530000001</v>
      </c>
      <c r="L113" s="158">
        <v>208.25910200000001</v>
      </c>
      <c r="M113" s="158">
        <v>206.82803379999999</v>
      </c>
      <c r="N113" s="158">
        <v>207.94322740000001</v>
      </c>
      <c r="O113" s="158">
        <v>209.60305700000001</v>
      </c>
      <c r="P113" s="158">
        <v>197.09098830000039</v>
      </c>
      <c r="Q113" s="159">
        <v>215.2857746663941</v>
      </c>
      <c r="R113" s="158">
        <v>191.98291822142892</v>
      </c>
      <c r="S113" s="158">
        <v>186.87484814285745</v>
      </c>
      <c r="T113" s="159">
        <v>181.76677806428597</v>
      </c>
      <c r="V113" s="68">
        <f t="shared" si="132"/>
        <v>0.85</v>
      </c>
      <c r="W113" s="300">
        <f t="shared" si="133"/>
        <v>0.85</v>
      </c>
      <c r="X113" s="300">
        <f t="shared" si="134"/>
        <v>0.85</v>
      </c>
      <c r="Y113" s="300">
        <f t="shared" si="135"/>
        <v>0.85</v>
      </c>
      <c r="Z113" s="300">
        <f t="shared" si="136"/>
        <v>0.85</v>
      </c>
      <c r="AA113" s="300">
        <f t="shared" si="137"/>
        <v>0.85</v>
      </c>
      <c r="AB113" s="300">
        <f t="shared" si="138"/>
        <v>0.85</v>
      </c>
      <c r="AC113" s="69">
        <f t="shared" si="105"/>
        <v>0.85</v>
      </c>
      <c r="AD113" s="299">
        <f t="shared" si="106"/>
        <v>0.85</v>
      </c>
      <c r="AE113" s="300">
        <f t="shared" si="139"/>
        <v>0.85</v>
      </c>
      <c r="AF113" s="300">
        <f t="shared" si="140"/>
        <v>0.85</v>
      </c>
      <c r="AG113" s="301">
        <f t="shared" si="141"/>
        <v>0.85</v>
      </c>
      <c r="AI113" s="68">
        <f t="shared" si="142"/>
        <v>0.81970603981969703</v>
      </c>
      <c r="AJ113" s="300">
        <f t="shared" si="143"/>
        <v>0.83460316592014272</v>
      </c>
      <c r="AK113" s="300">
        <f t="shared" si="144"/>
        <v>0.83052459198767825</v>
      </c>
      <c r="AL113" s="300">
        <f t="shared" si="145"/>
        <v>0.84451670998152872</v>
      </c>
      <c r="AM113" s="300">
        <f t="shared" si="146"/>
        <v>0.84558512519046791</v>
      </c>
      <c r="AN113" s="300">
        <f t="shared" si="147"/>
        <v>0.84475253747511536</v>
      </c>
      <c r="AO113" s="300">
        <f t="shared" si="148"/>
        <v>0.84351333225143188</v>
      </c>
      <c r="AP113" s="69">
        <f t="shared" si="107"/>
        <v>0.85285466517628561</v>
      </c>
      <c r="AQ113" s="299">
        <f t="shared" si="108"/>
        <v>0.83927069588869052</v>
      </c>
      <c r="AR113" s="300">
        <f t="shared" si="149"/>
        <v>0.85666827780514065</v>
      </c>
      <c r="AS113" s="300">
        <f t="shared" si="150"/>
        <v>0.86048189043399559</v>
      </c>
      <c r="AT113" s="301">
        <f t="shared" si="151"/>
        <v>0.86429550306285063</v>
      </c>
      <c r="AV113" s="68">
        <f t="shared" si="109"/>
        <v>0.87914534431199154</v>
      </c>
      <c r="AW113" s="56">
        <f t="shared" si="110"/>
        <v>0.88913118656544099</v>
      </c>
      <c r="AX113" s="56">
        <f t="shared" si="111"/>
        <v>0.88639723669927162</v>
      </c>
      <c r="AY113" s="56">
        <f t="shared" si="112"/>
        <v>0.89577643387704564</v>
      </c>
      <c r="AZ113" s="56">
        <f t="shared" si="113"/>
        <v>0.89649261400908686</v>
      </c>
      <c r="BA113" s="56">
        <f t="shared" si="114"/>
        <v>0.89593451377340305</v>
      </c>
      <c r="BB113" s="56">
        <f t="shared" si="115"/>
        <v>0.89510384967081591</v>
      </c>
      <c r="BC113" s="56">
        <f t="shared" si="116"/>
        <v>0.9013655323870382</v>
      </c>
      <c r="BD113" s="106">
        <f t="shared" si="116"/>
        <v>0.89225992546883071</v>
      </c>
      <c r="BE113" s="56">
        <f t="shared" si="117"/>
        <v>0.90392187337997432</v>
      </c>
      <c r="BF113" s="56">
        <f t="shared" si="118"/>
        <v>0.90647821437291054</v>
      </c>
      <c r="BG113" s="106">
        <f t="shared" si="119"/>
        <v>0.90903455536584676</v>
      </c>
      <c r="BI113" s="68">
        <f t="shared" si="120"/>
        <v>0.80680697848000005</v>
      </c>
      <c r="BJ113" s="56">
        <f t="shared" si="121"/>
        <v>0.82276991367999996</v>
      </c>
      <c r="BK113" s="56">
        <f t="shared" si="122"/>
        <v>0.81839953976000002</v>
      </c>
      <c r="BL113" s="56">
        <f t="shared" si="123"/>
        <v>0.83339271839999995</v>
      </c>
      <c r="BM113" s="56">
        <f t="shared" si="124"/>
        <v>0.83453757295999997</v>
      </c>
      <c r="BN113" s="56">
        <f t="shared" si="125"/>
        <v>0.83364541807999992</v>
      </c>
      <c r="BO113" s="56">
        <f t="shared" si="126"/>
        <v>0.83231755439999999</v>
      </c>
      <c r="BP113" s="56">
        <f t="shared" si="127"/>
        <v>0.84232720935999972</v>
      </c>
      <c r="BQ113" s="56">
        <f t="shared" si="127"/>
        <v>0.82777138026688468</v>
      </c>
      <c r="BR113" s="68">
        <f t="shared" si="128"/>
        <v>0.8464136654228569</v>
      </c>
      <c r="BS113" s="56">
        <f t="shared" si="129"/>
        <v>0.85050012148571408</v>
      </c>
      <c r="BT113" s="106">
        <f t="shared" si="130"/>
        <v>0.85458657754857126</v>
      </c>
      <c r="BV113" s="97"/>
      <c r="BW113" s="121"/>
      <c r="BX113" s="109" t="str">
        <f t="shared" si="131"/>
        <v/>
      </c>
    </row>
    <row r="114" spans="2:76" s="118" customFormat="1" x14ac:dyDescent="0.25">
      <c r="B114" s="9" t="s">
        <v>101</v>
      </c>
      <c r="C114" s="154">
        <f t="shared" si="101"/>
        <v>0.78571428571428559</v>
      </c>
      <c r="D114" s="155">
        <f t="shared" si="102"/>
        <v>0.77860240610297915</v>
      </c>
      <c r="E114" s="155">
        <f t="shared" si="103"/>
        <v>0.85159275466676931</v>
      </c>
      <c r="F114" s="156">
        <f t="shared" si="104"/>
        <v>0.76276260125714279</v>
      </c>
      <c r="H114" s="60" t="s">
        <v>101</v>
      </c>
      <c r="I114" s="157">
        <v>301.8786447</v>
      </c>
      <c r="J114" s="158">
        <v>291.11045519999999</v>
      </c>
      <c r="K114" s="158">
        <v>307.523888</v>
      </c>
      <c r="L114" s="158">
        <v>286.9882321</v>
      </c>
      <c r="M114" s="158">
        <v>295.4742713</v>
      </c>
      <c r="N114" s="158">
        <v>292.86523160000002</v>
      </c>
      <c r="O114" s="158">
        <v>299.98651610000002</v>
      </c>
      <c r="P114" s="158">
        <v>294.51582704285715</v>
      </c>
      <c r="Q114" s="159">
        <v>272.52196369779523</v>
      </c>
      <c r="R114" s="158">
        <v>294.00809669642877</v>
      </c>
      <c r="S114" s="158">
        <v>293.50036635000015</v>
      </c>
      <c r="T114" s="159">
        <v>292.99263600357153</v>
      </c>
      <c r="V114" s="68">
        <f t="shared" si="132"/>
        <v>0.75</v>
      </c>
      <c r="W114" s="300">
        <f t="shared" si="133"/>
        <v>0.8</v>
      </c>
      <c r="X114" s="300">
        <f t="shared" si="134"/>
        <v>0.75</v>
      </c>
      <c r="Y114" s="300">
        <f t="shared" si="135"/>
        <v>0.8</v>
      </c>
      <c r="Z114" s="300">
        <f t="shared" si="136"/>
        <v>0.8</v>
      </c>
      <c r="AA114" s="300">
        <f t="shared" si="137"/>
        <v>0.8</v>
      </c>
      <c r="AB114" s="300">
        <f t="shared" si="138"/>
        <v>0.8</v>
      </c>
      <c r="AC114" s="69">
        <f t="shared" si="105"/>
        <v>0.8</v>
      </c>
      <c r="AD114" s="299">
        <f t="shared" si="106"/>
        <v>0.8</v>
      </c>
      <c r="AE114" s="300">
        <f t="shared" si="139"/>
        <v>0.8</v>
      </c>
      <c r="AF114" s="300">
        <f t="shared" si="140"/>
        <v>0.8</v>
      </c>
      <c r="AG114" s="301">
        <f t="shared" si="141"/>
        <v>0.8</v>
      </c>
      <c r="AI114" s="68">
        <f t="shared" si="142"/>
        <v>0.7746216880149942</v>
      </c>
      <c r="AJ114" s="300">
        <f t="shared" si="143"/>
        <v>0.78266106547760494</v>
      </c>
      <c r="AK114" s="300">
        <f t="shared" si="144"/>
        <v>0.7704070294823806</v>
      </c>
      <c r="AL114" s="300">
        <f t="shared" si="145"/>
        <v>0.78573865874302751</v>
      </c>
      <c r="AM114" s="300">
        <f t="shared" si="146"/>
        <v>0.77940310230697929</v>
      </c>
      <c r="AN114" s="300">
        <f t="shared" si="147"/>
        <v>0.78135097432049061</v>
      </c>
      <c r="AO114" s="300">
        <f t="shared" si="148"/>
        <v>0.77603432437537778</v>
      </c>
      <c r="AP114" s="69">
        <f t="shared" si="107"/>
        <v>0.78011866318748224</v>
      </c>
      <c r="AQ114" s="299">
        <f t="shared" si="108"/>
        <v>0.79653896943228153</v>
      </c>
      <c r="AR114" s="300">
        <f t="shared" si="149"/>
        <v>0.7804977274586079</v>
      </c>
      <c r="AS114" s="300">
        <f t="shared" si="150"/>
        <v>0.78087679172973368</v>
      </c>
      <c r="AT114" s="301">
        <f t="shared" si="151"/>
        <v>0.78125585600085945</v>
      </c>
      <c r="AV114" s="68">
        <f t="shared" si="109"/>
        <v>0.84892439953477616</v>
      </c>
      <c r="AW114" s="56">
        <f t="shared" si="110"/>
        <v>0.85431335540561126</v>
      </c>
      <c r="AX114" s="56">
        <f t="shared" si="111"/>
        <v>0.84609922943317017</v>
      </c>
      <c r="AY114" s="56">
        <f t="shared" si="112"/>
        <v>0.85637632786496831</v>
      </c>
      <c r="AZ114" s="56">
        <f t="shared" si="113"/>
        <v>0.85212947738309508</v>
      </c>
      <c r="BA114" s="56">
        <f t="shared" si="114"/>
        <v>0.85343517504086353</v>
      </c>
      <c r="BB114" s="56">
        <f t="shared" si="115"/>
        <v>0.84987131800490012</v>
      </c>
      <c r="BC114" s="56">
        <f t="shared" si="116"/>
        <v>0.85260913218545509</v>
      </c>
      <c r="BD114" s="106">
        <f t="shared" si="116"/>
        <v>0.86361599262338828</v>
      </c>
      <c r="BE114" s="56">
        <f t="shared" si="117"/>
        <v>0.85286322656512648</v>
      </c>
      <c r="BF114" s="56">
        <f t="shared" si="118"/>
        <v>0.85311732094479797</v>
      </c>
      <c r="BG114" s="106">
        <f t="shared" si="119"/>
        <v>0.85337141532446947</v>
      </c>
      <c r="BI114" s="68">
        <f t="shared" si="120"/>
        <v>0.75849708423999995</v>
      </c>
      <c r="BJ114" s="56">
        <f t="shared" si="121"/>
        <v>0.76711163583999997</v>
      </c>
      <c r="BK114" s="56">
        <f t="shared" si="122"/>
        <v>0.75398088959999998</v>
      </c>
      <c r="BL114" s="56">
        <f t="shared" si="123"/>
        <v>0.77040941431999999</v>
      </c>
      <c r="BM114" s="56">
        <f t="shared" si="124"/>
        <v>0.76362058296000002</v>
      </c>
      <c r="BN114" s="56">
        <f t="shared" si="125"/>
        <v>0.76570781471999994</v>
      </c>
      <c r="BO114" s="56">
        <f t="shared" si="126"/>
        <v>0.76001078711999992</v>
      </c>
      <c r="BP114" s="56">
        <f t="shared" si="127"/>
        <v>0.76438733836571426</v>
      </c>
      <c r="BQ114" s="56">
        <f t="shared" si="127"/>
        <v>0.78198242904176385</v>
      </c>
      <c r="BR114" s="68">
        <f t="shared" si="128"/>
        <v>0.76479352264285694</v>
      </c>
      <c r="BS114" s="56">
        <f t="shared" si="129"/>
        <v>0.76519970691999983</v>
      </c>
      <c r="BT114" s="106">
        <f t="shared" si="130"/>
        <v>0.76560589119714273</v>
      </c>
      <c r="BV114" s="97"/>
      <c r="BW114" s="121"/>
      <c r="BX114" s="109" t="str">
        <f t="shared" si="131"/>
        <v/>
      </c>
    </row>
    <row r="115" spans="2:76" s="118" customFormat="1" x14ac:dyDescent="0.25">
      <c r="B115" s="9" t="s">
        <v>102</v>
      </c>
      <c r="C115" s="154">
        <f t="shared" si="101"/>
        <v>0.80714285714285716</v>
      </c>
      <c r="D115" s="155">
        <f t="shared" si="102"/>
        <v>0.79930563004599975</v>
      </c>
      <c r="E115" s="155">
        <f t="shared" si="103"/>
        <v>0.86547054069334084</v>
      </c>
      <c r="F115" s="156">
        <f t="shared" si="104"/>
        <v>0.78494702931428573</v>
      </c>
      <c r="H115" s="60" t="s">
        <v>102</v>
      </c>
      <c r="I115" s="157">
        <v>286.74137459999997</v>
      </c>
      <c r="J115" s="158">
        <v>272.20765369999998</v>
      </c>
      <c r="K115" s="158">
        <v>278.82485170000001</v>
      </c>
      <c r="L115" s="158">
        <v>249.92153260000001</v>
      </c>
      <c r="M115" s="158">
        <v>267.91620339999997</v>
      </c>
      <c r="N115" s="158">
        <v>265.61231989999999</v>
      </c>
      <c r="O115" s="158">
        <v>260.48955760000001</v>
      </c>
      <c r="P115" s="158">
        <v>254.12267522857201</v>
      </c>
      <c r="Q115" s="159">
        <v>258.26594065115648</v>
      </c>
      <c r="R115" s="158">
        <v>250.44929069642876</v>
      </c>
      <c r="S115" s="158">
        <v>246.77590616428643</v>
      </c>
      <c r="T115" s="159">
        <v>243.10252163214318</v>
      </c>
      <c r="V115" s="68">
        <f t="shared" si="132"/>
        <v>0.8</v>
      </c>
      <c r="W115" s="300">
        <f t="shared" si="133"/>
        <v>0.8</v>
      </c>
      <c r="X115" s="300">
        <f t="shared" si="134"/>
        <v>0.8</v>
      </c>
      <c r="Y115" s="300">
        <f t="shared" si="135"/>
        <v>0.85</v>
      </c>
      <c r="Z115" s="300">
        <f t="shared" si="136"/>
        <v>0.8</v>
      </c>
      <c r="AA115" s="300">
        <f t="shared" si="137"/>
        <v>0.8</v>
      </c>
      <c r="AB115" s="300">
        <f t="shared" si="138"/>
        <v>0.8</v>
      </c>
      <c r="AC115" s="69">
        <f t="shared" si="105"/>
        <v>0.8</v>
      </c>
      <c r="AD115" s="299">
        <f t="shared" si="106"/>
        <v>0.8</v>
      </c>
      <c r="AE115" s="300">
        <f t="shared" si="139"/>
        <v>0.8</v>
      </c>
      <c r="AF115" s="300">
        <f t="shared" si="140"/>
        <v>0.85</v>
      </c>
      <c r="AG115" s="301">
        <f t="shared" si="141"/>
        <v>0.85</v>
      </c>
      <c r="AI115" s="68">
        <f t="shared" si="142"/>
        <v>0.78592295904921883</v>
      </c>
      <c r="AJ115" s="300">
        <f t="shared" si="143"/>
        <v>0.79677362881606639</v>
      </c>
      <c r="AK115" s="300">
        <f t="shared" si="144"/>
        <v>0.79183332269804785</v>
      </c>
      <c r="AL115" s="300">
        <f t="shared" si="145"/>
        <v>0.81341213055309036</v>
      </c>
      <c r="AM115" s="300">
        <f t="shared" si="146"/>
        <v>0.79997756470740022</v>
      </c>
      <c r="AN115" s="300">
        <f t="shared" si="147"/>
        <v>0.80169761143265339</v>
      </c>
      <c r="AO115" s="300">
        <f t="shared" si="148"/>
        <v>0.80552219306552042</v>
      </c>
      <c r="AP115" s="69">
        <f t="shared" si="107"/>
        <v>0.81027561708763229</v>
      </c>
      <c r="AQ115" s="299">
        <f t="shared" si="108"/>
        <v>0.80718231392279294</v>
      </c>
      <c r="AR115" s="300">
        <f t="shared" si="149"/>
        <v>0.81301811384804079</v>
      </c>
      <c r="AS115" s="300">
        <f t="shared" si="150"/>
        <v>0.81576061060844873</v>
      </c>
      <c r="AT115" s="301">
        <f t="shared" si="151"/>
        <v>0.81850310736885723</v>
      </c>
      <c r="AV115" s="68">
        <f t="shared" si="109"/>
        <v>0.85649986805469891</v>
      </c>
      <c r="AW115" s="56">
        <f t="shared" si="110"/>
        <v>0.86377328951232957</v>
      </c>
      <c r="AX115" s="56">
        <f t="shared" si="111"/>
        <v>0.8604617032878692</v>
      </c>
      <c r="AY115" s="56">
        <f t="shared" si="112"/>
        <v>0.87492641076265565</v>
      </c>
      <c r="AZ115" s="56">
        <f t="shared" si="113"/>
        <v>0.86592095196650376</v>
      </c>
      <c r="BA115" s="56">
        <f t="shared" si="114"/>
        <v>0.86707393376655895</v>
      </c>
      <c r="BB115" s="56">
        <f t="shared" si="115"/>
        <v>0.86963762750276941</v>
      </c>
      <c r="BC115" s="56">
        <f t="shared" si="116"/>
        <v>0.87282394291209831</v>
      </c>
      <c r="BD115" s="106">
        <f t="shared" si="116"/>
        <v>0.87075043979224098</v>
      </c>
      <c r="BE115" s="56">
        <f t="shared" si="117"/>
        <v>0.87466229346678803</v>
      </c>
      <c r="BF115" s="56">
        <f t="shared" si="118"/>
        <v>0.8765006440214772</v>
      </c>
      <c r="BG115" s="106">
        <f t="shared" si="119"/>
        <v>0.87833899457616682</v>
      </c>
      <c r="BI115" s="68">
        <f t="shared" si="120"/>
        <v>0.77060690032000001</v>
      </c>
      <c r="BJ115" s="56">
        <f t="shared" si="121"/>
        <v>0.78223387704000003</v>
      </c>
      <c r="BK115" s="56">
        <f t="shared" si="122"/>
        <v>0.77694011864000001</v>
      </c>
      <c r="BL115" s="56">
        <f t="shared" si="123"/>
        <v>0.80006277392000003</v>
      </c>
      <c r="BM115" s="56">
        <f t="shared" si="124"/>
        <v>0.78566703727999998</v>
      </c>
      <c r="BN115" s="56">
        <f t="shared" si="125"/>
        <v>0.78751014407999997</v>
      </c>
      <c r="BO115" s="56">
        <f t="shared" si="126"/>
        <v>0.79160835391999995</v>
      </c>
      <c r="BP115" s="56">
        <f t="shared" si="127"/>
        <v>0.79670185981714237</v>
      </c>
      <c r="BQ115" s="56">
        <f t="shared" si="127"/>
        <v>0.79338724747907485</v>
      </c>
      <c r="BR115" s="68">
        <f t="shared" si="128"/>
        <v>0.79964056744285694</v>
      </c>
      <c r="BS115" s="56">
        <f t="shared" si="129"/>
        <v>0.80257927506857085</v>
      </c>
      <c r="BT115" s="106">
        <f t="shared" si="130"/>
        <v>0.80551798269428543</v>
      </c>
      <c r="BV115" s="97"/>
      <c r="BW115" s="121"/>
      <c r="BX115" s="109" t="str">
        <f t="shared" si="131"/>
        <v/>
      </c>
    </row>
    <row r="116" spans="2:76" s="118" customFormat="1" x14ac:dyDescent="0.25">
      <c r="B116" s="9" t="s">
        <v>103</v>
      </c>
      <c r="C116" s="154">
        <f t="shared" si="101"/>
        <v>0.77857142857142847</v>
      </c>
      <c r="D116" s="155">
        <f t="shared" si="102"/>
        <v>0.77694871397258591</v>
      </c>
      <c r="E116" s="155">
        <f t="shared" si="103"/>
        <v>0.8504842516817952</v>
      </c>
      <c r="F116" s="156">
        <f t="shared" si="104"/>
        <v>0.76099059636571431</v>
      </c>
      <c r="H116" s="60" t="s">
        <v>103</v>
      </c>
      <c r="I116" s="157">
        <v>319.46099950000001</v>
      </c>
      <c r="J116" s="158">
        <v>303.25791729999997</v>
      </c>
      <c r="K116" s="158">
        <v>307.31006330000002</v>
      </c>
      <c r="L116" s="158">
        <v>280.63640409999999</v>
      </c>
      <c r="M116" s="158">
        <v>293.1985396</v>
      </c>
      <c r="N116" s="158">
        <v>291.69054629999999</v>
      </c>
      <c r="O116" s="158">
        <v>295.77781169999997</v>
      </c>
      <c r="P116" s="158">
        <v>283.29092181428587</v>
      </c>
      <c r="Q116" s="159">
        <v>284.39259865771459</v>
      </c>
      <c r="R116" s="158">
        <v>279.42321363214342</v>
      </c>
      <c r="S116" s="158">
        <v>275.55550545000006</v>
      </c>
      <c r="T116" s="159">
        <v>271.6877972678576</v>
      </c>
      <c r="V116" s="68">
        <f t="shared" si="132"/>
        <v>0.75</v>
      </c>
      <c r="W116" s="300">
        <f t="shared" si="133"/>
        <v>0.75</v>
      </c>
      <c r="X116" s="300">
        <f t="shared" si="134"/>
        <v>0.75</v>
      </c>
      <c r="Y116" s="300">
        <f t="shared" si="135"/>
        <v>0.8</v>
      </c>
      <c r="Z116" s="300">
        <f t="shared" si="136"/>
        <v>0.8</v>
      </c>
      <c r="AA116" s="300">
        <f t="shared" si="137"/>
        <v>0.8</v>
      </c>
      <c r="AB116" s="300">
        <f t="shared" si="138"/>
        <v>0.8</v>
      </c>
      <c r="AC116" s="69">
        <f t="shared" si="105"/>
        <v>0.8</v>
      </c>
      <c r="AD116" s="299">
        <f t="shared" si="106"/>
        <v>0.8</v>
      </c>
      <c r="AE116" s="300">
        <f t="shared" si="139"/>
        <v>0.8</v>
      </c>
      <c r="AF116" s="300">
        <f t="shared" si="140"/>
        <v>0.8</v>
      </c>
      <c r="AG116" s="301">
        <f t="shared" si="141"/>
        <v>0.8</v>
      </c>
      <c r="AI116" s="68">
        <f t="shared" si="142"/>
        <v>0.76149495144347057</v>
      </c>
      <c r="AJ116" s="300">
        <f t="shared" si="143"/>
        <v>0.77359194266595144</v>
      </c>
      <c r="AK116" s="300">
        <f t="shared" si="144"/>
        <v>0.77056666796888096</v>
      </c>
      <c r="AL116" s="300">
        <f t="shared" si="145"/>
        <v>0.79048084338507707</v>
      </c>
      <c r="AM116" s="300">
        <f t="shared" si="146"/>
        <v>0.7811021312978722</v>
      </c>
      <c r="AN116" s="300">
        <f t="shared" si="147"/>
        <v>0.78222797769477936</v>
      </c>
      <c r="AO116" s="300">
        <f t="shared" si="148"/>
        <v>0.77917648335207035</v>
      </c>
      <c r="AP116" s="69">
        <f t="shared" si="107"/>
        <v>0.7884990181315068</v>
      </c>
      <c r="AQ116" s="299">
        <f t="shared" si="108"/>
        <v>0.78767652183478565</v>
      </c>
      <c r="AR116" s="300">
        <f t="shared" si="149"/>
        <v>0.79138659417123669</v>
      </c>
      <c r="AS116" s="300">
        <f t="shared" si="150"/>
        <v>0.79427417021096725</v>
      </c>
      <c r="AT116" s="301">
        <f t="shared" si="151"/>
        <v>0.79716174625069725</v>
      </c>
      <c r="AV116" s="68">
        <f t="shared" si="109"/>
        <v>0.84012528487185478</v>
      </c>
      <c r="AW116" s="56">
        <f t="shared" si="110"/>
        <v>0.8482341405850008</v>
      </c>
      <c r="AX116" s="56">
        <f t="shared" si="111"/>
        <v>0.84620623831079012</v>
      </c>
      <c r="AY116" s="56">
        <f t="shared" si="112"/>
        <v>0.85955510929253642</v>
      </c>
      <c r="AZ116" s="56">
        <f t="shared" si="113"/>
        <v>0.85326837057448635</v>
      </c>
      <c r="BA116" s="56">
        <f t="shared" si="114"/>
        <v>0.85402304798309014</v>
      </c>
      <c r="BB116" s="56">
        <f t="shared" si="115"/>
        <v>0.85197757015480791</v>
      </c>
      <c r="BC116" s="56">
        <f t="shared" si="116"/>
        <v>0.85822665209732862</v>
      </c>
      <c r="BD116" s="106">
        <f t="shared" si="116"/>
        <v>0.85767531634184646</v>
      </c>
      <c r="BE116" s="56">
        <f t="shared" si="117"/>
        <v>0.86016225220121179</v>
      </c>
      <c r="BF116" s="56">
        <f t="shared" si="118"/>
        <v>0.86209785230509539</v>
      </c>
      <c r="BG116" s="106">
        <f t="shared" si="119"/>
        <v>0.86403345240897855</v>
      </c>
      <c r="BI116" s="68">
        <f t="shared" si="120"/>
        <v>0.74443120039999999</v>
      </c>
      <c r="BJ116" s="56">
        <f t="shared" si="121"/>
        <v>0.75739366616000003</v>
      </c>
      <c r="BK116" s="56">
        <f t="shared" si="122"/>
        <v>0.75415194935999996</v>
      </c>
      <c r="BL116" s="56">
        <f t="shared" si="123"/>
        <v>0.77549087671999994</v>
      </c>
      <c r="BM116" s="56">
        <f t="shared" si="124"/>
        <v>0.76544116831999998</v>
      </c>
      <c r="BN116" s="56">
        <f t="shared" si="125"/>
        <v>0.76664756296000003</v>
      </c>
      <c r="BO116" s="56">
        <f t="shared" si="126"/>
        <v>0.76337775064000002</v>
      </c>
      <c r="BP116" s="56">
        <f t="shared" si="127"/>
        <v>0.77336726254857124</v>
      </c>
      <c r="BQ116" s="56">
        <f t="shared" si="127"/>
        <v>0.7724859210738283</v>
      </c>
      <c r="BR116" s="68">
        <f t="shared" si="128"/>
        <v>0.77646142909428528</v>
      </c>
      <c r="BS116" s="56">
        <f t="shared" si="129"/>
        <v>0.77955559563999999</v>
      </c>
      <c r="BT116" s="106">
        <f t="shared" si="130"/>
        <v>0.78264976218571392</v>
      </c>
      <c r="BV116" s="97"/>
      <c r="BW116" s="121"/>
      <c r="BX116" s="109" t="str">
        <f t="shared" si="131"/>
        <v/>
      </c>
    </row>
    <row r="117" spans="2:76" s="118" customFormat="1" x14ac:dyDescent="0.25">
      <c r="B117" s="9" t="s">
        <v>104</v>
      </c>
      <c r="C117" s="154">
        <f t="shared" si="101"/>
        <v>0.84999999999999987</v>
      </c>
      <c r="D117" s="155">
        <f t="shared" si="102"/>
        <v>0.82383942895678453</v>
      </c>
      <c r="E117" s="155">
        <f t="shared" si="103"/>
        <v>0.88191603790864725</v>
      </c>
      <c r="F117" s="156">
        <f t="shared" si="104"/>
        <v>0.81123608933714286</v>
      </c>
      <c r="H117" s="60" t="s">
        <v>104</v>
      </c>
      <c r="I117" s="157">
        <v>247.57902000000001</v>
      </c>
      <c r="J117" s="158">
        <v>248.9288004</v>
      </c>
      <c r="K117" s="158">
        <v>243.47825109999999</v>
      </c>
      <c r="L117" s="158">
        <v>232.06068909999999</v>
      </c>
      <c r="M117" s="158">
        <v>231.80199529999999</v>
      </c>
      <c r="N117" s="158">
        <v>231.80827869999999</v>
      </c>
      <c r="O117" s="158">
        <v>216.02718369999999</v>
      </c>
      <c r="P117" s="158">
        <v>215.87305860000015</v>
      </c>
      <c r="Q117" s="159">
        <v>203.24701112419996</v>
      </c>
      <c r="R117" s="158">
        <v>210.85260116785867</v>
      </c>
      <c r="S117" s="158">
        <v>205.83214373571536</v>
      </c>
      <c r="T117" s="159">
        <v>200.81168630357206</v>
      </c>
      <c r="V117" s="68">
        <f t="shared" si="132"/>
        <v>0.85</v>
      </c>
      <c r="W117" s="300">
        <f t="shared" si="133"/>
        <v>0.85</v>
      </c>
      <c r="X117" s="300">
        <f t="shared" si="134"/>
        <v>0.85</v>
      </c>
      <c r="Y117" s="300">
        <f t="shared" si="135"/>
        <v>0.85</v>
      </c>
      <c r="Z117" s="300">
        <f t="shared" si="136"/>
        <v>0.85</v>
      </c>
      <c r="AA117" s="300">
        <f t="shared" si="137"/>
        <v>0.85</v>
      </c>
      <c r="AB117" s="300">
        <f t="shared" si="138"/>
        <v>0.85</v>
      </c>
      <c r="AC117" s="69">
        <f t="shared" si="105"/>
        <v>0.85</v>
      </c>
      <c r="AD117" s="299">
        <f t="shared" si="106"/>
        <v>0.85</v>
      </c>
      <c r="AE117" s="300">
        <f t="shared" si="139"/>
        <v>0.85</v>
      </c>
      <c r="AF117" s="300">
        <f t="shared" si="140"/>
        <v>0.85</v>
      </c>
      <c r="AG117" s="301">
        <f t="shared" si="141"/>
        <v>0.85</v>
      </c>
      <c r="AI117" s="68">
        <f t="shared" si="142"/>
        <v>0.81516101721619394</v>
      </c>
      <c r="AJ117" s="300">
        <f t="shared" si="143"/>
        <v>0.81415329032512895</v>
      </c>
      <c r="AK117" s="300">
        <f t="shared" si="144"/>
        <v>0.81822259308036638</v>
      </c>
      <c r="AL117" s="300">
        <f t="shared" si="145"/>
        <v>0.82674678283582725</v>
      </c>
      <c r="AM117" s="300">
        <f t="shared" si="146"/>
        <v>0.82693991995562233</v>
      </c>
      <c r="AN117" s="300">
        <f t="shared" si="147"/>
        <v>0.82693522885835402</v>
      </c>
      <c r="AO117" s="300">
        <f t="shared" si="148"/>
        <v>0.83871717042599814</v>
      </c>
      <c r="AP117" s="69">
        <f t="shared" si="107"/>
        <v>0.83883223803837259</v>
      </c>
      <c r="AQ117" s="299">
        <f t="shared" si="108"/>
        <v>0.84825866589969523</v>
      </c>
      <c r="AR117" s="300">
        <f t="shared" si="149"/>
        <v>0.84258044030876866</v>
      </c>
      <c r="AS117" s="300">
        <f t="shared" si="150"/>
        <v>0.84632864257916607</v>
      </c>
      <c r="AT117" s="301">
        <f t="shared" si="151"/>
        <v>0.85007684484956347</v>
      </c>
      <c r="AV117" s="68">
        <f t="shared" si="109"/>
        <v>0.87609872455117832</v>
      </c>
      <c r="AW117" s="56">
        <f t="shared" si="110"/>
        <v>0.87542322501516834</v>
      </c>
      <c r="AX117" s="56">
        <f t="shared" si="111"/>
        <v>0.87815096022539207</v>
      </c>
      <c r="AY117" s="56">
        <f t="shared" si="112"/>
        <v>0.88386489549468905</v>
      </c>
      <c r="AZ117" s="56">
        <f t="shared" si="113"/>
        <v>0.88399435917772129</v>
      </c>
      <c r="BA117" s="56">
        <f t="shared" si="114"/>
        <v>0.88399121464118435</v>
      </c>
      <c r="BB117" s="56">
        <f t="shared" si="115"/>
        <v>0.8918888862551968</v>
      </c>
      <c r="BC117" s="56">
        <f t="shared" si="116"/>
        <v>0.89196601838242096</v>
      </c>
      <c r="BD117" s="106">
        <f t="shared" si="116"/>
        <v>0.89828474194037433</v>
      </c>
      <c r="BE117" s="56">
        <f t="shared" si="117"/>
        <v>0.89447851350086371</v>
      </c>
      <c r="BF117" s="56">
        <f t="shared" si="118"/>
        <v>0.89699100861930736</v>
      </c>
      <c r="BG117" s="106">
        <f t="shared" si="119"/>
        <v>0.89950350373775112</v>
      </c>
      <c r="BI117" s="68">
        <f t="shared" si="120"/>
        <v>0.80193678400000001</v>
      </c>
      <c r="BJ117" s="56">
        <f t="shared" si="121"/>
        <v>0.80085695967999992</v>
      </c>
      <c r="BK117" s="56">
        <f t="shared" si="122"/>
        <v>0.80521739912000001</v>
      </c>
      <c r="BL117" s="56">
        <f t="shared" si="123"/>
        <v>0.81435144871999998</v>
      </c>
      <c r="BM117" s="56">
        <f t="shared" si="124"/>
        <v>0.81455840375999999</v>
      </c>
      <c r="BN117" s="56">
        <f t="shared" si="125"/>
        <v>0.81455337703999997</v>
      </c>
      <c r="BO117" s="56">
        <f t="shared" si="126"/>
        <v>0.82717825304000003</v>
      </c>
      <c r="BP117" s="56">
        <f t="shared" si="127"/>
        <v>0.82730155311999987</v>
      </c>
      <c r="BQ117" s="56">
        <f t="shared" si="127"/>
        <v>0.83740239110064008</v>
      </c>
      <c r="BR117" s="68">
        <f t="shared" si="128"/>
        <v>0.83131791906571306</v>
      </c>
      <c r="BS117" s="56">
        <f t="shared" si="129"/>
        <v>0.8353342850114277</v>
      </c>
      <c r="BT117" s="106">
        <f t="shared" si="130"/>
        <v>0.83935065095714234</v>
      </c>
      <c r="BV117" s="97"/>
      <c r="BW117" s="121"/>
      <c r="BX117" s="109" t="str">
        <f t="shared" si="131"/>
        <v/>
      </c>
    </row>
    <row r="118" spans="2:76" s="118" customFormat="1" x14ac:dyDescent="0.25">
      <c r="B118" s="9" t="s">
        <v>105</v>
      </c>
      <c r="C118" s="154">
        <f t="shared" si="101"/>
        <v>0.8214285714285714</v>
      </c>
      <c r="D118" s="155">
        <f t="shared" si="102"/>
        <v>0.81334939055342181</v>
      </c>
      <c r="E118" s="155">
        <f t="shared" si="103"/>
        <v>0.8748843548831895</v>
      </c>
      <c r="F118" s="156">
        <f t="shared" si="104"/>
        <v>0.79999554521142857</v>
      </c>
      <c r="H118" s="60" t="s">
        <v>105</v>
      </c>
      <c r="I118" s="157">
        <v>273.01715560000002</v>
      </c>
      <c r="J118" s="158">
        <v>252.3533888</v>
      </c>
      <c r="K118" s="158">
        <v>261.00188580000003</v>
      </c>
      <c r="L118" s="158">
        <v>241.56298709999999</v>
      </c>
      <c r="M118" s="158">
        <v>251.55728880000001</v>
      </c>
      <c r="N118" s="158">
        <v>241.0281621</v>
      </c>
      <c r="O118" s="158">
        <v>229.51811119999999</v>
      </c>
      <c r="P118" s="158">
        <v>226.77811368571565</v>
      </c>
      <c r="Q118" s="159">
        <v>242.04540702260471</v>
      </c>
      <c r="R118" s="158">
        <v>220.97124998571599</v>
      </c>
      <c r="S118" s="158">
        <v>215.1643862857145</v>
      </c>
      <c r="T118" s="159">
        <v>209.35752258571483</v>
      </c>
      <c r="V118" s="68">
        <f t="shared" si="132"/>
        <v>0.8</v>
      </c>
      <c r="W118" s="300">
        <f t="shared" si="133"/>
        <v>0.8</v>
      </c>
      <c r="X118" s="300">
        <f t="shared" si="134"/>
        <v>0.8</v>
      </c>
      <c r="Y118" s="300">
        <f t="shared" si="135"/>
        <v>0.85</v>
      </c>
      <c r="Z118" s="300">
        <f t="shared" si="136"/>
        <v>0.8</v>
      </c>
      <c r="AA118" s="300">
        <f t="shared" si="137"/>
        <v>0.85</v>
      </c>
      <c r="AB118" s="300">
        <f t="shared" si="138"/>
        <v>0.85</v>
      </c>
      <c r="AC118" s="69">
        <f t="shared" si="105"/>
        <v>0.85</v>
      </c>
      <c r="AD118" s="299">
        <f t="shared" si="106"/>
        <v>0.85</v>
      </c>
      <c r="AE118" s="300">
        <f t="shared" si="139"/>
        <v>0.85</v>
      </c>
      <c r="AF118" s="300">
        <f t="shared" si="140"/>
        <v>0.85</v>
      </c>
      <c r="AG118" s="301">
        <f t="shared" si="141"/>
        <v>0.85</v>
      </c>
      <c r="AI118" s="68">
        <f t="shared" si="142"/>
        <v>0.79616926618567241</v>
      </c>
      <c r="AJ118" s="300">
        <f t="shared" si="143"/>
        <v>0.81159654122615754</v>
      </c>
      <c r="AK118" s="300">
        <f t="shared" si="144"/>
        <v>0.80513969610216929</v>
      </c>
      <c r="AL118" s="300">
        <f t="shared" si="145"/>
        <v>0.81965250200206119</v>
      </c>
      <c r="AM118" s="300">
        <f t="shared" si="146"/>
        <v>0.81219089818820622</v>
      </c>
      <c r="AN118" s="300">
        <f t="shared" si="147"/>
        <v>0.82005179475702628</v>
      </c>
      <c r="AO118" s="300">
        <f t="shared" si="148"/>
        <v>0.82864503541265944</v>
      </c>
      <c r="AP118" s="69">
        <f t="shared" si="107"/>
        <v>0.83069067867181157</v>
      </c>
      <c r="AQ118" s="299">
        <f t="shared" si="108"/>
        <v>0.81929233413416636</v>
      </c>
      <c r="AR118" s="300">
        <f t="shared" si="149"/>
        <v>0.83502600070140898</v>
      </c>
      <c r="AS118" s="300">
        <f t="shared" si="150"/>
        <v>0.83936132273100772</v>
      </c>
      <c r="AT118" s="301">
        <f t="shared" si="151"/>
        <v>0.84369664476060524</v>
      </c>
      <c r="AV118" s="68">
        <f t="shared" si="109"/>
        <v>0.8633681731261017</v>
      </c>
      <c r="AW118" s="56">
        <f t="shared" si="110"/>
        <v>0.87370938484144423</v>
      </c>
      <c r="AX118" s="56">
        <f t="shared" si="111"/>
        <v>0.86938123212068741</v>
      </c>
      <c r="AY118" s="56">
        <f t="shared" si="112"/>
        <v>0.87910945683960917</v>
      </c>
      <c r="AZ118" s="56">
        <f t="shared" si="113"/>
        <v>0.87410779422760632</v>
      </c>
      <c r="BA118" s="56">
        <f t="shared" si="114"/>
        <v>0.87937711077749914</v>
      </c>
      <c r="BB118" s="56">
        <f t="shared" si="115"/>
        <v>0.88513733224937852</v>
      </c>
      <c r="BC118" s="56">
        <f t="shared" si="116"/>
        <v>0.88650856793302579</v>
      </c>
      <c r="BD118" s="106">
        <f t="shared" si="116"/>
        <v>0.87886802909782136</v>
      </c>
      <c r="BE118" s="56">
        <f t="shared" si="117"/>
        <v>0.88941462119548487</v>
      </c>
      <c r="BF118" s="56">
        <f t="shared" si="118"/>
        <v>0.89232067445794483</v>
      </c>
      <c r="BG118" s="106">
        <f t="shared" si="119"/>
        <v>0.89522672772040401</v>
      </c>
      <c r="BI118" s="68">
        <f t="shared" si="120"/>
        <v>0.78158627551999993</v>
      </c>
      <c r="BJ118" s="56">
        <f t="shared" si="121"/>
        <v>0.79811728896</v>
      </c>
      <c r="BK118" s="56">
        <f t="shared" si="122"/>
        <v>0.79119849135999998</v>
      </c>
      <c r="BL118" s="56">
        <f t="shared" si="123"/>
        <v>0.80674961032000003</v>
      </c>
      <c r="BM118" s="56">
        <f t="shared" si="124"/>
        <v>0.79875416895999996</v>
      </c>
      <c r="BN118" s="56">
        <f t="shared" si="125"/>
        <v>0.80717747031999998</v>
      </c>
      <c r="BO118" s="56">
        <f t="shared" si="126"/>
        <v>0.81638551104000001</v>
      </c>
      <c r="BP118" s="56">
        <f t="shared" si="127"/>
        <v>0.81857750905142745</v>
      </c>
      <c r="BQ118" s="56">
        <f t="shared" si="127"/>
        <v>0.80636367438191625</v>
      </c>
      <c r="BR118" s="68">
        <f t="shared" si="128"/>
        <v>0.82322300001142723</v>
      </c>
      <c r="BS118" s="56">
        <f t="shared" si="129"/>
        <v>0.82786849097142845</v>
      </c>
      <c r="BT118" s="106">
        <f t="shared" si="130"/>
        <v>0.83251398193142812</v>
      </c>
      <c r="BV118" s="97"/>
      <c r="BW118" s="121"/>
      <c r="BX118" s="109" t="str">
        <f t="shared" si="131"/>
        <v/>
      </c>
    </row>
    <row r="119" spans="2:76" s="118" customFormat="1" x14ac:dyDescent="0.25">
      <c r="B119" s="9" t="s">
        <v>106</v>
      </c>
      <c r="C119" s="154">
        <f t="shared" si="101"/>
        <v>0.84999999999999987</v>
      </c>
      <c r="D119" s="155">
        <f t="shared" si="102"/>
        <v>0.81889731226152551</v>
      </c>
      <c r="E119" s="155">
        <f t="shared" si="103"/>
        <v>0.8786032380179678</v>
      </c>
      <c r="F119" s="156">
        <f t="shared" si="104"/>
        <v>0.80594039082285718</v>
      </c>
      <c r="H119" s="60" t="s">
        <v>106</v>
      </c>
      <c r="I119" s="157">
        <v>244.0079983</v>
      </c>
      <c r="J119" s="158">
        <v>238.49046619999999</v>
      </c>
      <c r="K119" s="158">
        <v>246.4761742</v>
      </c>
      <c r="L119" s="158">
        <v>234.5521861</v>
      </c>
      <c r="M119" s="158">
        <v>244.6680915</v>
      </c>
      <c r="N119" s="158">
        <v>241.87052610000001</v>
      </c>
      <c r="O119" s="158">
        <v>247.95613789999999</v>
      </c>
      <c r="P119" s="158">
        <v>244.97400517142853</v>
      </c>
      <c r="Q119" s="159">
        <v>238.76003153093473</v>
      </c>
      <c r="R119" s="158">
        <v>245.57387859642847</v>
      </c>
      <c r="S119" s="158">
        <v>246.17375202142864</v>
      </c>
      <c r="T119" s="159">
        <v>246.77362544642858</v>
      </c>
      <c r="V119" s="68">
        <f t="shared" si="132"/>
        <v>0.85</v>
      </c>
      <c r="W119" s="300">
        <f t="shared" si="133"/>
        <v>0.85</v>
      </c>
      <c r="X119" s="300">
        <f t="shared" si="134"/>
        <v>0.85</v>
      </c>
      <c r="Y119" s="300">
        <f t="shared" si="135"/>
        <v>0.85</v>
      </c>
      <c r="Z119" s="300">
        <f t="shared" si="136"/>
        <v>0.85</v>
      </c>
      <c r="AA119" s="300">
        <f t="shared" si="137"/>
        <v>0.85</v>
      </c>
      <c r="AB119" s="300">
        <f t="shared" si="138"/>
        <v>0.85</v>
      </c>
      <c r="AC119" s="69">
        <f t="shared" si="105"/>
        <v>0.85</v>
      </c>
      <c r="AD119" s="299">
        <f t="shared" si="106"/>
        <v>0.85</v>
      </c>
      <c r="AE119" s="300">
        <f t="shared" si="139"/>
        <v>0.85</v>
      </c>
      <c r="AF119" s="300">
        <f t="shared" si="140"/>
        <v>0.85</v>
      </c>
      <c r="AG119" s="301">
        <f t="shared" si="141"/>
        <v>0.85</v>
      </c>
      <c r="AI119" s="68">
        <f t="shared" si="142"/>
        <v>0.81782709133881915</v>
      </c>
      <c r="AJ119" s="300">
        <f t="shared" si="143"/>
        <v>0.82194640250194195</v>
      </c>
      <c r="AK119" s="300">
        <f t="shared" si="144"/>
        <v>0.81598438623930181</v>
      </c>
      <c r="AL119" s="300">
        <f t="shared" si="145"/>
        <v>0.82488666653401421</v>
      </c>
      <c r="AM119" s="300">
        <f t="shared" si="146"/>
        <v>0.81733427512349321</v>
      </c>
      <c r="AN119" s="300">
        <f t="shared" si="147"/>
        <v>0.81942289774913879</v>
      </c>
      <c r="AO119" s="300">
        <f t="shared" si="148"/>
        <v>0.81487946634396913</v>
      </c>
      <c r="AP119" s="69">
        <f t="shared" si="107"/>
        <v>0.81710588431781628</v>
      </c>
      <c r="AQ119" s="299">
        <f t="shared" si="108"/>
        <v>0.82174514885143568</v>
      </c>
      <c r="AR119" s="300">
        <f t="shared" si="149"/>
        <v>0.81665802733188897</v>
      </c>
      <c r="AS119" s="300">
        <f t="shared" si="150"/>
        <v>0.81621017034596155</v>
      </c>
      <c r="AT119" s="301">
        <f t="shared" si="151"/>
        <v>0.81576231336003424</v>
      </c>
      <c r="AV119" s="68">
        <f t="shared" si="109"/>
        <v>0.87788584747979082</v>
      </c>
      <c r="AW119" s="56">
        <f t="shared" si="110"/>
        <v>0.88064710432829041</v>
      </c>
      <c r="AX119" s="56">
        <f t="shared" si="111"/>
        <v>0.87665064531265235</v>
      </c>
      <c r="AY119" s="56">
        <f t="shared" si="112"/>
        <v>0.88261802224962604</v>
      </c>
      <c r="AZ119" s="56">
        <f t="shared" si="113"/>
        <v>0.87755550289164641</v>
      </c>
      <c r="BA119" s="56">
        <f t="shared" si="114"/>
        <v>0.87895554850622037</v>
      </c>
      <c r="BB119" s="56">
        <f t="shared" si="115"/>
        <v>0.87590999535754721</v>
      </c>
      <c r="BC119" s="56">
        <f t="shared" si="116"/>
        <v>0.877402407956271</v>
      </c>
      <c r="BD119" s="106">
        <f t="shared" si="116"/>
        <v>0.88051219997201824</v>
      </c>
      <c r="BE119" s="56">
        <f t="shared" si="117"/>
        <v>0.87710220044084686</v>
      </c>
      <c r="BF119" s="56">
        <f t="shared" si="118"/>
        <v>0.8768019929254226</v>
      </c>
      <c r="BG119" s="106">
        <f t="shared" si="119"/>
        <v>0.87650178540999846</v>
      </c>
      <c r="BI119" s="68">
        <f t="shared" si="120"/>
        <v>0.80479360136</v>
      </c>
      <c r="BJ119" s="56">
        <f t="shared" si="121"/>
        <v>0.80920762703999993</v>
      </c>
      <c r="BK119" s="56">
        <f t="shared" si="122"/>
        <v>0.80281906063999997</v>
      </c>
      <c r="BL119" s="56">
        <f t="shared" si="123"/>
        <v>0.81235825112000004</v>
      </c>
      <c r="BM119" s="56">
        <f t="shared" si="124"/>
        <v>0.80426552679999996</v>
      </c>
      <c r="BN119" s="56">
        <f t="shared" si="125"/>
        <v>0.80650357911999992</v>
      </c>
      <c r="BO119" s="56">
        <f t="shared" si="126"/>
        <v>0.80163508967999997</v>
      </c>
      <c r="BP119" s="56">
        <f t="shared" si="127"/>
        <v>0.80402079586285713</v>
      </c>
      <c r="BQ119" s="56">
        <f t="shared" si="127"/>
        <v>0.8089919747752522</v>
      </c>
      <c r="BR119" s="68">
        <f t="shared" si="128"/>
        <v>0.80354089712285726</v>
      </c>
      <c r="BS119" s="56">
        <f t="shared" si="129"/>
        <v>0.80306099838285705</v>
      </c>
      <c r="BT119" s="106">
        <f t="shared" si="130"/>
        <v>0.80258109964285707</v>
      </c>
      <c r="BV119" s="97"/>
      <c r="BW119" s="121"/>
      <c r="BX119" s="109" t="str">
        <f t="shared" si="131"/>
        <v/>
      </c>
    </row>
    <row r="120" spans="2:76" s="118" customFormat="1" x14ac:dyDescent="0.25">
      <c r="B120" s="9" t="s">
        <v>107</v>
      </c>
      <c r="C120" s="154">
        <f t="shared" si="101"/>
        <v>0.79999999999999993</v>
      </c>
      <c r="D120" s="155">
        <f t="shared" si="102"/>
        <v>0.79931743806847588</v>
      </c>
      <c r="E120" s="155">
        <f t="shared" si="103"/>
        <v>0.65</v>
      </c>
      <c r="F120" s="156">
        <f t="shared" si="104"/>
        <v>0.65</v>
      </c>
      <c r="H120" s="60" t="s">
        <v>107</v>
      </c>
      <c r="I120" s="157">
        <v>276.44054940000001</v>
      </c>
      <c r="J120" s="158">
        <v>272.01790640000002</v>
      </c>
      <c r="K120" s="158">
        <v>272.13743349999999</v>
      </c>
      <c r="L120" s="158">
        <v>254.07074800000001</v>
      </c>
      <c r="M120" s="158">
        <v>266.84092079999999</v>
      </c>
      <c r="N120" s="158">
        <v>258.25572169999998</v>
      </c>
      <c r="O120" s="158">
        <v>281.83950149999998</v>
      </c>
      <c r="P120" s="158">
        <v>266.42553650000013</v>
      </c>
      <c r="Q120" s="159">
        <v>254.29246755510357</v>
      </c>
      <c r="R120" s="158">
        <v>265.83182129285728</v>
      </c>
      <c r="S120" s="158">
        <v>265.23810608571443</v>
      </c>
      <c r="T120" s="159">
        <v>264.64439087857158</v>
      </c>
      <c r="V120" s="68">
        <f t="shared" si="132"/>
        <v>0.8</v>
      </c>
      <c r="W120" s="300">
        <f t="shared" si="133"/>
        <v>0.8</v>
      </c>
      <c r="X120" s="300">
        <f t="shared" si="134"/>
        <v>0.8</v>
      </c>
      <c r="Y120" s="300">
        <f t="shared" si="135"/>
        <v>0.8</v>
      </c>
      <c r="Z120" s="300">
        <f t="shared" si="136"/>
        <v>0.8</v>
      </c>
      <c r="AA120" s="300">
        <f t="shared" si="137"/>
        <v>0.8</v>
      </c>
      <c r="AB120" s="300">
        <f t="shared" si="138"/>
        <v>0.8</v>
      </c>
      <c r="AC120" s="69">
        <f t="shared" si="105"/>
        <v>0.8</v>
      </c>
      <c r="AD120" s="299">
        <f t="shared" si="106"/>
        <v>0.8</v>
      </c>
      <c r="AE120" s="300">
        <f t="shared" si="139"/>
        <v>0.8</v>
      </c>
      <c r="AF120" s="300">
        <f t="shared" si="140"/>
        <v>0.8</v>
      </c>
      <c r="AG120" s="301">
        <f t="shared" si="141"/>
        <v>0.8</v>
      </c>
      <c r="AI120" s="68">
        <f t="shared" si="142"/>
        <v>0.79361340895810772</v>
      </c>
      <c r="AJ120" s="300">
        <f t="shared" si="143"/>
        <v>0.79691529145742412</v>
      </c>
      <c r="AK120" s="300">
        <f t="shared" si="144"/>
        <v>0.79682605422084773</v>
      </c>
      <c r="AL120" s="300">
        <f t="shared" si="145"/>
        <v>0.81031438521955246</v>
      </c>
      <c r="AM120" s="300">
        <f t="shared" si="146"/>
        <v>0.80078035543655457</v>
      </c>
      <c r="AN120" s="300">
        <f t="shared" si="147"/>
        <v>0.80718994324670279</v>
      </c>
      <c r="AO120" s="300">
        <f t="shared" si="148"/>
        <v>0.78958262794014222</v>
      </c>
      <c r="AP120" s="69">
        <f t="shared" si="107"/>
        <v>0.80109047545995693</v>
      </c>
      <c r="AQ120" s="299">
        <f t="shared" si="108"/>
        <v>0.81014885254627256</v>
      </c>
      <c r="AR120" s="300">
        <f t="shared" si="149"/>
        <v>0.80153373480782719</v>
      </c>
      <c r="AS120" s="300">
        <f t="shared" si="150"/>
        <v>0.80197699415569745</v>
      </c>
      <c r="AT120" s="301">
        <f t="shared" si="151"/>
        <v>0.80242025350356783</v>
      </c>
      <c r="AV120" s="68">
        <f t="shared" si="109"/>
        <v>0.65</v>
      </c>
      <c r="AW120" s="56">
        <f t="shared" si="110"/>
        <v>0.65</v>
      </c>
      <c r="AX120" s="56">
        <f t="shared" si="111"/>
        <v>0.65</v>
      </c>
      <c r="AY120" s="56">
        <f t="shared" si="112"/>
        <v>0.65</v>
      </c>
      <c r="AZ120" s="56">
        <f t="shared" si="113"/>
        <v>0.65</v>
      </c>
      <c r="BA120" s="56">
        <f t="shared" si="114"/>
        <v>0.65</v>
      </c>
      <c r="BB120" s="56">
        <f t="shared" si="115"/>
        <v>0.65</v>
      </c>
      <c r="BC120" s="56">
        <f t="shared" si="116"/>
        <v>0.65</v>
      </c>
      <c r="BD120" s="106">
        <f t="shared" si="116"/>
        <v>0.65</v>
      </c>
      <c r="BE120" s="56">
        <f t="shared" si="117"/>
        <v>0.65</v>
      </c>
      <c r="BF120" s="56">
        <f t="shared" si="118"/>
        <v>0.65</v>
      </c>
      <c r="BG120" s="106">
        <f t="shared" si="119"/>
        <v>0.65</v>
      </c>
      <c r="BI120" s="68">
        <f t="shared" si="120"/>
        <v>0.65</v>
      </c>
      <c r="BJ120" s="56">
        <f t="shared" si="121"/>
        <v>0.65</v>
      </c>
      <c r="BK120" s="56">
        <f t="shared" si="122"/>
        <v>0.65</v>
      </c>
      <c r="BL120" s="56">
        <f t="shared" si="123"/>
        <v>0.65</v>
      </c>
      <c r="BM120" s="56">
        <f t="shared" si="124"/>
        <v>0.65</v>
      </c>
      <c r="BN120" s="56">
        <f t="shared" si="125"/>
        <v>0.65</v>
      </c>
      <c r="BO120" s="56">
        <f t="shared" si="126"/>
        <v>0.65</v>
      </c>
      <c r="BP120" s="56">
        <f t="shared" si="127"/>
        <v>0.65</v>
      </c>
      <c r="BQ120" s="56">
        <f t="shared" si="127"/>
        <v>0.65</v>
      </c>
      <c r="BR120" s="68">
        <f t="shared" si="128"/>
        <v>0.65</v>
      </c>
      <c r="BS120" s="56">
        <f t="shared" si="129"/>
        <v>0.65</v>
      </c>
      <c r="BT120" s="106">
        <f t="shared" si="130"/>
        <v>0.65</v>
      </c>
      <c r="BV120" s="97">
        <v>1</v>
      </c>
      <c r="BW120" s="121"/>
      <c r="BX120" s="109" t="str">
        <f t="shared" si="131"/>
        <v/>
      </c>
    </row>
    <row r="121" spans="2:76" s="118" customFormat="1" x14ac:dyDescent="0.25">
      <c r="B121" s="9" t="s">
        <v>108</v>
      </c>
      <c r="C121" s="154">
        <f t="shared" si="101"/>
        <v>0.8571428571428571</v>
      </c>
      <c r="D121" s="155">
        <f t="shared" si="102"/>
        <v>0.87673048740196446</v>
      </c>
      <c r="E121" s="155">
        <f t="shared" si="103"/>
        <v>0.91736997464049386</v>
      </c>
      <c r="F121" s="156">
        <f t="shared" si="104"/>
        <v>0.86791121801142856</v>
      </c>
      <c r="H121" s="60" t="s">
        <v>108</v>
      </c>
      <c r="I121" s="157">
        <v>165.16796479999999</v>
      </c>
      <c r="J121" s="158">
        <v>162.76180550000001</v>
      </c>
      <c r="K121" s="158">
        <v>169.21915240000001</v>
      </c>
      <c r="L121" s="158">
        <v>163.0308038</v>
      </c>
      <c r="M121" s="158">
        <v>167.81345580000001</v>
      </c>
      <c r="N121" s="158">
        <v>158.6192499</v>
      </c>
      <c r="O121" s="158">
        <v>169.16441019999999</v>
      </c>
      <c r="P121" s="158">
        <v>165.43933868571432</v>
      </c>
      <c r="Q121" s="159">
        <v>186.58657322416923</v>
      </c>
      <c r="R121" s="158">
        <v>165.52142898571429</v>
      </c>
      <c r="S121" s="158">
        <v>165.6035192857143</v>
      </c>
      <c r="T121" s="159">
        <v>165.6856095857143</v>
      </c>
      <c r="V121" s="68">
        <f t="shared" si="132"/>
        <v>0.85</v>
      </c>
      <c r="W121" s="300">
        <f t="shared" si="133"/>
        <v>0.85</v>
      </c>
      <c r="X121" s="300">
        <f t="shared" si="134"/>
        <v>0.85</v>
      </c>
      <c r="Y121" s="300">
        <f t="shared" si="135"/>
        <v>0.85</v>
      </c>
      <c r="Z121" s="300">
        <f t="shared" si="136"/>
        <v>0.85</v>
      </c>
      <c r="AA121" s="300">
        <f t="shared" si="137"/>
        <v>0.9</v>
      </c>
      <c r="AB121" s="300">
        <f t="shared" si="138"/>
        <v>0.85</v>
      </c>
      <c r="AC121" s="69">
        <f t="shared" si="105"/>
        <v>0.85</v>
      </c>
      <c r="AD121" s="299">
        <f t="shared" si="106"/>
        <v>0.85</v>
      </c>
      <c r="AE121" s="300">
        <f t="shared" si="139"/>
        <v>0.85</v>
      </c>
      <c r="AF121" s="300">
        <f t="shared" si="140"/>
        <v>0.85</v>
      </c>
      <c r="AG121" s="301">
        <f t="shared" si="141"/>
        <v>0.85</v>
      </c>
      <c r="AI121" s="68">
        <f t="shared" si="142"/>
        <v>0.87668794148186113</v>
      </c>
      <c r="AJ121" s="300">
        <f t="shared" si="143"/>
        <v>0.87848434586793467</v>
      </c>
      <c r="AK121" s="300">
        <f t="shared" si="144"/>
        <v>0.87366338231262952</v>
      </c>
      <c r="AL121" s="300">
        <f t="shared" si="145"/>
        <v>0.87828351555467721</v>
      </c>
      <c r="AM121" s="300">
        <f t="shared" si="146"/>
        <v>0.87471285544507282</v>
      </c>
      <c r="AN121" s="300">
        <f t="shared" si="147"/>
        <v>0.88157711908930603</v>
      </c>
      <c r="AO121" s="300">
        <f t="shared" si="148"/>
        <v>0.87370425206226887</v>
      </c>
      <c r="AP121" s="69">
        <f t="shared" si="107"/>
        <v>0.87648533759002278</v>
      </c>
      <c r="AQ121" s="299">
        <f t="shared" si="108"/>
        <v>0.86069711239719915</v>
      </c>
      <c r="AR121" s="300">
        <f t="shared" si="149"/>
        <v>0.87642405013703739</v>
      </c>
      <c r="AS121" s="300">
        <f t="shared" si="150"/>
        <v>0.876362762684052</v>
      </c>
      <c r="AT121" s="301">
        <f t="shared" si="151"/>
        <v>0.87630147523106661</v>
      </c>
      <c r="AV121" s="68">
        <f t="shared" si="109"/>
        <v>0.91734145525737165</v>
      </c>
      <c r="AW121" s="56">
        <f t="shared" si="110"/>
        <v>0.91854562112814309</v>
      </c>
      <c r="AX121" s="56">
        <f t="shared" si="111"/>
        <v>0.91531403261581479</v>
      </c>
      <c r="AY121" s="56">
        <f t="shared" si="112"/>
        <v>0.91841100054331504</v>
      </c>
      <c r="AZ121" s="56">
        <f t="shared" si="113"/>
        <v>0.91601751549426735</v>
      </c>
      <c r="BA121" s="56">
        <f t="shared" si="114"/>
        <v>0.92061876901627049</v>
      </c>
      <c r="BB121" s="56">
        <f t="shared" si="115"/>
        <v>0.91534142842827448</v>
      </c>
      <c r="BC121" s="56">
        <f t="shared" si="116"/>
        <v>0.9172056458072676</v>
      </c>
      <c r="BD121" s="106">
        <f t="shared" si="116"/>
        <v>0.90662248196919304</v>
      </c>
      <c r="BE121" s="56">
        <f t="shared" si="117"/>
        <v>0.91716456359896104</v>
      </c>
      <c r="BF121" s="56">
        <f t="shared" si="118"/>
        <v>0.91712348139065447</v>
      </c>
      <c r="BG121" s="106">
        <f t="shared" si="119"/>
        <v>0.91708239918234791</v>
      </c>
      <c r="BI121" s="68">
        <f t="shared" si="120"/>
        <v>0.86786562816000001</v>
      </c>
      <c r="BJ121" s="56">
        <f t="shared" si="121"/>
        <v>0.86979055559999996</v>
      </c>
      <c r="BK121" s="56">
        <f t="shared" si="122"/>
        <v>0.86462467807999999</v>
      </c>
      <c r="BL121" s="56">
        <f t="shared" si="123"/>
        <v>0.86957535695999999</v>
      </c>
      <c r="BM121" s="56">
        <f t="shared" si="124"/>
        <v>0.86574923536000004</v>
      </c>
      <c r="BN121" s="56">
        <f t="shared" si="125"/>
        <v>0.87310460008000002</v>
      </c>
      <c r="BO121" s="56">
        <f t="shared" si="126"/>
        <v>0.86466847183999995</v>
      </c>
      <c r="BP121" s="56">
        <f t="shared" si="127"/>
        <v>0.86764852905142853</v>
      </c>
      <c r="BQ121" s="56">
        <f t="shared" si="127"/>
        <v>0.85073074142066463</v>
      </c>
      <c r="BR121" s="68">
        <f t="shared" si="128"/>
        <v>0.86758285681142855</v>
      </c>
      <c r="BS121" s="56">
        <f t="shared" si="129"/>
        <v>0.86751718457142857</v>
      </c>
      <c r="BT121" s="106">
        <f t="shared" si="130"/>
        <v>0.86745151233142859</v>
      </c>
      <c r="BV121" s="97"/>
      <c r="BW121" s="121"/>
      <c r="BX121" s="109">
        <f t="shared" si="131"/>
        <v>1</v>
      </c>
    </row>
    <row r="122" spans="2:76" s="118" customFormat="1" x14ac:dyDescent="0.25">
      <c r="B122" s="9" t="s">
        <v>109</v>
      </c>
      <c r="C122" s="154">
        <f t="shared" si="101"/>
        <v>0.8857142857142859</v>
      </c>
      <c r="D122" s="155">
        <f t="shared" si="102"/>
        <v>0.88802122828064778</v>
      </c>
      <c r="E122" s="155">
        <f t="shared" si="103"/>
        <v>0.92493838458606947</v>
      </c>
      <c r="F122" s="156">
        <f t="shared" si="104"/>
        <v>0.88000975055999997</v>
      </c>
      <c r="H122" s="60" t="s">
        <v>109</v>
      </c>
      <c r="I122" s="157">
        <v>162.33981729999999</v>
      </c>
      <c r="J122" s="158">
        <v>159.33985709999999</v>
      </c>
      <c r="K122" s="158">
        <v>165.51986489999999</v>
      </c>
      <c r="L122" s="158">
        <v>150.53709810000001</v>
      </c>
      <c r="M122" s="158">
        <v>141.78542479999999</v>
      </c>
      <c r="N122" s="158">
        <v>140.87533540000001</v>
      </c>
      <c r="O122" s="158">
        <v>129.51728499999999</v>
      </c>
      <c r="P122" s="158">
        <v>127.2548003142856</v>
      </c>
      <c r="Q122" s="159">
        <v>148.42522909480181</v>
      </c>
      <c r="R122" s="158">
        <v>121.57154744285799</v>
      </c>
      <c r="S122" s="158">
        <v>115.88829457142856</v>
      </c>
      <c r="T122" s="159">
        <v>110.20504170000095</v>
      </c>
      <c r="V122" s="68">
        <f t="shared" si="132"/>
        <v>0.85</v>
      </c>
      <c r="W122" s="300">
        <f t="shared" si="133"/>
        <v>0.9</v>
      </c>
      <c r="X122" s="300">
        <f t="shared" si="134"/>
        <v>0.85</v>
      </c>
      <c r="Y122" s="300">
        <f t="shared" si="135"/>
        <v>0.9</v>
      </c>
      <c r="Z122" s="300">
        <f t="shared" si="136"/>
        <v>0.9</v>
      </c>
      <c r="AA122" s="300">
        <f t="shared" si="137"/>
        <v>0.9</v>
      </c>
      <c r="AB122" s="300">
        <f t="shared" si="138"/>
        <v>0.9</v>
      </c>
      <c r="AC122" s="69">
        <f t="shared" si="105"/>
        <v>0.9</v>
      </c>
      <c r="AD122" s="299">
        <f t="shared" si="106"/>
        <v>0.9</v>
      </c>
      <c r="AE122" s="300">
        <f t="shared" si="139"/>
        <v>0.9</v>
      </c>
      <c r="AF122" s="300">
        <f t="shared" si="140"/>
        <v>0.9</v>
      </c>
      <c r="AG122" s="301">
        <f t="shared" si="141"/>
        <v>0.9</v>
      </c>
      <c r="AI122" s="68">
        <f t="shared" si="142"/>
        <v>0.8787993962693571</v>
      </c>
      <c r="AJ122" s="300">
        <f t="shared" si="143"/>
        <v>0.88103912398037199</v>
      </c>
      <c r="AK122" s="300">
        <f t="shared" si="144"/>
        <v>0.87642521786123484</v>
      </c>
      <c r="AL122" s="300">
        <f t="shared" si="145"/>
        <v>0.88761113892433208</v>
      </c>
      <c r="AM122" s="300">
        <f t="shared" si="146"/>
        <v>0.89414501400966118</v>
      </c>
      <c r="AN122" s="300">
        <f t="shared" si="147"/>
        <v>0.89482447384005515</v>
      </c>
      <c r="AO122" s="300">
        <f t="shared" si="148"/>
        <v>0.90330423307952223</v>
      </c>
      <c r="AP122" s="69">
        <f t="shared" si="107"/>
        <v>0.90499337203754615</v>
      </c>
      <c r="AQ122" s="299">
        <f t="shared" si="108"/>
        <v>0.88918783035276361</v>
      </c>
      <c r="AR122" s="300">
        <f t="shared" si="149"/>
        <v>0.90923640797677008</v>
      </c>
      <c r="AS122" s="300">
        <f t="shared" si="150"/>
        <v>0.91347944391599523</v>
      </c>
      <c r="AT122" s="301">
        <f t="shared" si="151"/>
        <v>0.91772247985521915</v>
      </c>
      <c r="AV122" s="68">
        <f t="shared" si="109"/>
        <v>0.91875680572772811</v>
      </c>
      <c r="AW122" s="56">
        <f t="shared" si="110"/>
        <v>0.92025814011008289</v>
      </c>
      <c r="AX122" s="56">
        <f t="shared" si="111"/>
        <v>0.91716534634789881</v>
      </c>
      <c r="AY122" s="56">
        <f t="shared" si="112"/>
        <v>0.92466349346986509</v>
      </c>
      <c r="AZ122" s="56">
        <f t="shared" si="113"/>
        <v>0.92904328091785404</v>
      </c>
      <c r="BA122" s="56">
        <f t="shared" si="114"/>
        <v>0.92949873646264314</v>
      </c>
      <c r="BB122" s="56">
        <f t="shared" si="115"/>
        <v>0.93518288906641389</v>
      </c>
      <c r="BC122" s="56">
        <f t="shared" si="116"/>
        <v>0.93631515277051713</v>
      </c>
      <c r="BD122" s="106">
        <f t="shared" si="116"/>
        <v>0.9257203813407554</v>
      </c>
      <c r="BE122" s="56">
        <f t="shared" si="117"/>
        <v>0.93915934481662844</v>
      </c>
      <c r="BF122" s="56">
        <f t="shared" si="118"/>
        <v>0.94200353686274085</v>
      </c>
      <c r="BG122" s="106">
        <f t="shared" si="119"/>
        <v>0.94484772890885227</v>
      </c>
      <c r="BI122" s="68">
        <f t="shared" si="120"/>
        <v>0.87012814616</v>
      </c>
      <c r="BJ122" s="56">
        <f t="shared" si="121"/>
        <v>0.87252811431999999</v>
      </c>
      <c r="BK122" s="56">
        <f t="shared" si="122"/>
        <v>0.86758410807999997</v>
      </c>
      <c r="BL122" s="56">
        <f t="shared" si="123"/>
        <v>0.87957032152000003</v>
      </c>
      <c r="BM122" s="56">
        <f t="shared" si="124"/>
        <v>0.88657166016</v>
      </c>
      <c r="BN122" s="56">
        <f t="shared" si="125"/>
        <v>0.88729973167999998</v>
      </c>
      <c r="BO122" s="56">
        <f t="shared" si="126"/>
        <v>0.89638617200000004</v>
      </c>
      <c r="BP122" s="56">
        <f t="shared" si="127"/>
        <v>0.89819615974857148</v>
      </c>
      <c r="BQ122" s="56">
        <f t="shared" si="127"/>
        <v>0.88125981672415854</v>
      </c>
      <c r="BR122" s="68">
        <f t="shared" si="128"/>
        <v>0.90274276204571358</v>
      </c>
      <c r="BS122" s="56">
        <f t="shared" si="129"/>
        <v>0.90728936434285712</v>
      </c>
      <c r="BT122" s="106">
        <f t="shared" si="130"/>
        <v>0.91183596663999922</v>
      </c>
      <c r="BV122" s="97"/>
      <c r="BW122" s="121"/>
      <c r="BX122" s="109">
        <f t="shared" si="131"/>
        <v>1</v>
      </c>
    </row>
    <row r="123" spans="2:76" s="118" customFormat="1" x14ac:dyDescent="0.25">
      <c r="B123" s="9" t="s">
        <v>110</v>
      </c>
      <c r="C123" s="154">
        <f t="shared" si="101"/>
        <v>0.84999999999999987</v>
      </c>
      <c r="D123" s="155">
        <f t="shared" si="102"/>
        <v>0.82845437966678814</v>
      </c>
      <c r="E123" s="155">
        <f t="shared" si="103"/>
        <v>0.88500953188102927</v>
      </c>
      <c r="F123" s="156">
        <f t="shared" si="104"/>
        <v>0.81618121490285722</v>
      </c>
      <c r="H123" s="60" t="s">
        <v>110</v>
      </c>
      <c r="I123" s="157">
        <v>248.33436610000001</v>
      </c>
      <c r="J123" s="158">
        <v>231.1687968</v>
      </c>
      <c r="K123" s="158">
        <v>238.2732474</v>
      </c>
      <c r="L123" s="158">
        <v>216.5735186</v>
      </c>
      <c r="M123" s="158">
        <v>226.30719189999999</v>
      </c>
      <c r="N123" s="158">
        <v>227.14733440000001</v>
      </c>
      <c r="O123" s="158">
        <v>220.60991440000001</v>
      </c>
      <c r="P123" s="158">
        <v>215.03314774285718</v>
      </c>
      <c r="Q123" s="159">
        <v>222.66639444487274</v>
      </c>
      <c r="R123" s="158">
        <v>211.3480643357143</v>
      </c>
      <c r="S123" s="158">
        <v>207.66298092857141</v>
      </c>
      <c r="T123" s="159">
        <v>203.97789752142853</v>
      </c>
      <c r="V123" s="68">
        <f t="shared" si="132"/>
        <v>0.85</v>
      </c>
      <c r="W123" s="300">
        <f t="shared" si="133"/>
        <v>0.85</v>
      </c>
      <c r="X123" s="300">
        <f t="shared" si="134"/>
        <v>0.85</v>
      </c>
      <c r="Y123" s="300">
        <f t="shared" si="135"/>
        <v>0.85</v>
      </c>
      <c r="Z123" s="300">
        <f t="shared" si="136"/>
        <v>0.85</v>
      </c>
      <c r="AA123" s="300">
        <f t="shared" si="137"/>
        <v>0.85</v>
      </c>
      <c r="AB123" s="300">
        <f t="shared" si="138"/>
        <v>0.85</v>
      </c>
      <c r="AC123" s="69">
        <f t="shared" si="105"/>
        <v>0.85</v>
      </c>
      <c r="AD123" s="299">
        <f t="shared" si="106"/>
        <v>0.85</v>
      </c>
      <c r="AE123" s="300">
        <f t="shared" si="139"/>
        <v>0.85</v>
      </c>
      <c r="AF123" s="300">
        <f t="shared" si="140"/>
        <v>0.85</v>
      </c>
      <c r="AG123" s="301">
        <f t="shared" si="141"/>
        <v>0.85</v>
      </c>
      <c r="AI123" s="68">
        <f t="shared" si="142"/>
        <v>0.81459708653752128</v>
      </c>
      <c r="AJ123" s="300">
        <f t="shared" si="143"/>
        <v>0.82741265696960775</v>
      </c>
      <c r="AK123" s="300">
        <f t="shared" si="144"/>
        <v>0.82210857497533452</v>
      </c>
      <c r="AL123" s="300">
        <f t="shared" si="145"/>
        <v>0.83830928454303721</v>
      </c>
      <c r="AM123" s="300">
        <f t="shared" si="146"/>
        <v>0.83104226219388222</v>
      </c>
      <c r="AN123" s="300">
        <f t="shared" si="147"/>
        <v>0.83041502372636811</v>
      </c>
      <c r="AO123" s="300">
        <f t="shared" si="148"/>
        <v>0.83529576872176603</v>
      </c>
      <c r="AP123" s="69">
        <f t="shared" si="107"/>
        <v>0.83945930356461707</v>
      </c>
      <c r="AQ123" s="299">
        <f t="shared" si="108"/>
        <v>0.83376042990505417</v>
      </c>
      <c r="AR123" s="300">
        <f t="shared" si="149"/>
        <v>0.84221053453907435</v>
      </c>
      <c r="AS123" s="300">
        <f t="shared" si="150"/>
        <v>0.84496176551353153</v>
      </c>
      <c r="AT123" s="301">
        <f t="shared" si="151"/>
        <v>0.84771299648798881</v>
      </c>
      <c r="AV123" s="68">
        <f t="shared" si="109"/>
        <v>0.87572071051268952</v>
      </c>
      <c r="AW123" s="56">
        <f t="shared" si="110"/>
        <v>0.88431124427469876</v>
      </c>
      <c r="AX123" s="56">
        <f t="shared" si="111"/>
        <v>0.88075581178812068</v>
      </c>
      <c r="AY123" s="56">
        <f t="shared" si="112"/>
        <v>0.89161547217135317</v>
      </c>
      <c r="AZ123" s="56">
        <f t="shared" si="113"/>
        <v>0.88674424141572561</v>
      </c>
      <c r="BA123" s="56">
        <f t="shared" si="114"/>
        <v>0.88632379089730629</v>
      </c>
      <c r="BB123" s="56">
        <f t="shared" si="115"/>
        <v>0.8895954521073095</v>
      </c>
      <c r="BC123" s="56">
        <f t="shared" si="116"/>
        <v>0.89238635297484048</v>
      </c>
      <c r="BD123" s="106">
        <f t="shared" si="116"/>
        <v>0.88856628372101099</v>
      </c>
      <c r="BE123" s="56">
        <f t="shared" si="117"/>
        <v>0.89423055824829334</v>
      </c>
      <c r="BF123" s="56">
        <f t="shared" si="118"/>
        <v>0.8960747635217462</v>
      </c>
      <c r="BG123" s="106">
        <f t="shared" si="119"/>
        <v>0.89791896879519906</v>
      </c>
      <c r="BI123" s="68">
        <f t="shared" si="120"/>
        <v>0.80133250711999993</v>
      </c>
      <c r="BJ123" s="56">
        <f t="shared" si="121"/>
        <v>0.81506496255999994</v>
      </c>
      <c r="BK123" s="56">
        <f t="shared" si="122"/>
        <v>0.80938140207999998</v>
      </c>
      <c r="BL123" s="56">
        <f t="shared" si="123"/>
        <v>0.82674118511999994</v>
      </c>
      <c r="BM123" s="56">
        <f t="shared" si="124"/>
        <v>0.81895424648000004</v>
      </c>
      <c r="BN123" s="56">
        <f t="shared" si="125"/>
        <v>0.81828213248000004</v>
      </c>
      <c r="BO123" s="56">
        <f t="shared" si="126"/>
        <v>0.82351206848000003</v>
      </c>
      <c r="BP123" s="56">
        <f t="shared" si="127"/>
        <v>0.82797348180571428</v>
      </c>
      <c r="BQ123" s="56">
        <f t="shared" si="127"/>
        <v>0.82186688444410183</v>
      </c>
      <c r="BR123" s="68">
        <f t="shared" si="128"/>
        <v>0.83092154853142852</v>
      </c>
      <c r="BS123" s="56">
        <f t="shared" si="129"/>
        <v>0.83386961525714287</v>
      </c>
      <c r="BT123" s="106">
        <f t="shared" si="130"/>
        <v>0.83681768198285722</v>
      </c>
      <c r="BV123" s="97"/>
      <c r="BW123" s="121"/>
      <c r="BX123" s="109" t="str">
        <f t="shared" si="131"/>
        <v/>
      </c>
    </row>
    <row r="124" spans="2:76" s="118" customFormat="1" x14ac:dyDescent="0.25">
      <c r="B124" s="9" t="s">
        <v>111</v>
      </c>
      <c r="C124" s="154">
        <f t="shared" si="101"/>
        <v>0.90714285714285736</v>
      </c>
      <c r="D124" s="155">
        <f t="shared" si="102"/>
        <v>0.91601509811989656</v>
      </c>
      <c r="E124" s="155">
        <f t="shared" si="103"/>
        <v>0.94370323670543033</v>
      </c>
      <c r="F124" s="156">
        <f t="shared" si="104"/>
        <v>0.91000643094171429</v>
      </c>
      <c r="H124" s="60" t="s">
        <v>111</v>
      </c>
      <c r="I124" s="157">
        <v>120.7870581</v>
      </c>
      <c r="J124" s="158">
        <v>123.3017873</v>
      </c>
      <c r="K124" s="158">
        <v>113.177943</v>
      </c>
      <c r="L124" s="158">
        <v>96.070148759999995</v>
      </c>
      <c r="M124" s="158">
        <v>116.0602343</v>
      </c>
      <c r="N124" s="158">
        <v>105.8162689</v>
      </c>
      <c r="O124" s="158">
        <v>112.23028890000001</v>
      </c>
      <c r="P124" s="158">
        <v>104.24066802285688</v>
      </c>
      <c r="Q124" s="159">
        <v>123.98732053755144</v>
      </c>
      <c r="R124" s="158">
        <v>102.17784469785602</v>
      </c>
      <c r="S124" s="158">
        <v>100.11502137285606</v>
      </c>
      <c r="T124" s="159">
        <v>98.052198047856109</v>
      </c>
      <c r="V124" s="68">
        <f t="shared" si="132"/>
        <v>0.9</v>
      </c>
      <c r="W124" s="300">
        <f t="shared" si="133"/>
        <v>0.9</v>
      </c>
      <c r="X124" s="300">
        <f t="shared" si="134"/>
        <v>0.9</v>
      </c>
      <c r="Y124" s="300">
        <f t="shared" si="135"/>
        <v>0.95</v>
      </c>
      <c r="Z124" s="300">
        <f t="shared" si="136"/>
        <v>0.9</v>
      </c>
      <c r="AA124" s="300">
        <f t="shared" si="137"/>
        <v>0.9</v>
      </c>
      <c r="AB124" s="300">
        <f t="shared" si="138"/>
        <v>0.9</v>
      </c>
      <c r="AC124" s="69">
        <f t="shared" si="105"/>
        <v>0.9</v>
      </c>
      <c r="AD124" s="299">
        <f t="shared" si="106"/>
        <v>0.9</v>
      </c>
      <c r="AE124" s="300">
        <f t="shared" si="139"/>
        <v>0.9</v>
      </c>
      <c r="AF124" s="300">
        <f t="shared" si="140"/>
        <v>0.9</v>
      </c>
      <c r="AG124" s="301">
        <f t="shared" si="141"/>
        <v>0.95</v>
      </c>
      <c r="AI124" s="68">
        <f t="shared" si="142"/>
        <v>0.90982209658697055</v>
      </c>
      <c r="AJ124" s="300">
        <f t="shared" si="143"/>
        <v>0.90794463545434012</v>
      </c>
      <c r="AK124" s="300">
        <f t="shared" si="144"/>
        <v>0.9155029539349353</v>
      </c>
      <c r="AL124" s="300">
        <f t="shared" si="145"/>
        <v>0.92827539032714756</v>
      </c>
      <c r="AM124" s="300">
        <f t="shared" si="146"/>
        <v>0.91335107615474775</v>
      </c>
      <c r="AN124" s="300">
        <f t="shared" si="147"/>
        <v>0.92099907534388947</v>
      </c>
      <c r="AO124" s="300">
        <f t="shared" si="148"/>
        <v>0.9162104590372453</v>
      </c>
      <c r="AP124" s="69">
        <f t="shared" si="107"/>
        <v>0.92217539659843029</v>
      </c>
      <c r="AQ124" s="299">
        <f t="shared" si="108"/>
        <v>0.90743282606801368</v>
      </c>
      <c r="AR124" s="300">
        <f t="shared" si="149"/>
        <v>0.92371547121806441</v>
      </c>
      <c r="AS124" s="300">
        <f t="shared" si="150"/>
        <v>0.92525554583769776</v>
      </c>
      <c r="AT124" s="301">
        <f t="shared" si="151"/>
        <v>0.9267956204573311</v>
      </c>
      <c r="AV124" s="68">
        <f t="shared" si="109"/>
        <v>0.93955194363278061</v>
      </c>
      <c r="AW124" s="56">
        <f t="shared" si="110"/>
        <v>0.93829344379992574</v>
      </c>
      <c r="AX124" s="56">
        <f t="shared" si="111"/>
        <v>0.94335993619179026</v>
      </c>
      <c r="AY124" s="56">
        <f t="shared" si="112"/>
        <v>0.95192155634220532</v>
      </c>
      <c r="AZ124" s="56">
        <f t="shared" si="113"/>
        <v>0.94191748937911179</v>
      </c>
      <c r="BA124" s="56">
        <f t="shared" si="114"/>
        <v>0.94704409654765787</v>
      </c>
      <c r="BB124" s="56">
        <f t="shared" si="115"/>
        <v>0.94383419104454114</v>
      </c>
      <c r="BC124" s="56">
        <f t="shared" si="116"/>
        <v>0.94783260826515447</v>
      </c>
      <c r="BD124" s="106">
        <f t="shared" si="116"/>
        <v>0.93795036770852191</v>
      </c>
      <c r="BE124" s="56">
        <f t="shared" si="117"/>
        <v>0.94886495115508585</v>
      </c>
      <c r="BF124" s="56">
        <f t="shared" si="118"/>
        <v>0.94989729404501677</v>
      </c>
      <c r="BG124" s="106">
        <f t="shared" si="119"/>
        <v>0.9509296369349477</v>
      </c>
      <c r="BI124" s="68">
        <f t="shared" si="120"/>
        <v>0.90337035351999995</v>
      </c>
      <c r="BJ124" s="56">
        <f t="shared" si="121"/>
        <v>0.90135857015999998</v>
      </c>
      <c r="BK124" s="56">
        <f t="shared" si="122"/>
        <v>0.90945764559999998</v>
      </c>
      <c r="BL124" s="56">
        <f t="shared" si="123"/>
        <v>0.92314388099199995</v>
      </c>
      <c r="BM124" s="56">
        <f t="shared" si="124"/>
        <v>0.90715181255999999</v>
      </c>
      <c r="BN124" s="56">
        <f t="shared" si="125"/>
        <v>0.91534698487999999</v>
      </c>
      <c r="BO124" s="56">
        <f t="shared" si="126"/>
        <v>0.91021576888</v>
      </c>
      <c r="BP124" s="56">
        <f t="shared" si="127"/>
        <v>0.91660746558171446</v>
      </c>
      <c r="BQ124" s="56">
        <f t="shared" si="127"/>
        <v>0.90081014356995881</v>
      </c>
      <c r="BR124" s="68">
        <f t="shared" si="128"/>
        <v>0.91825772424171515</v>
      </c>
      <c r="BS124" s="56">
        <f t="shared" si="129"/>
        <v>0.91990798290171516</v>
      </c>
      <c r="BT124" s="106">
        <f t="shared" si="130"/>
        <v>0.92155824156171506</v>
      </c>
      <c r="BV124" s="97"/>
      <c r="BW124" s="121"/>
      <c r="BX124" s="109">
        <f t="shared" si="131"/>
        <v>1</v>
      </c>
    </row>
    <row r="125" spans="2:76" s="118" customFormat="1" x14ac:dyDescent="0.25">
      <c r="B125" s="9" t="s">
        <v>112</v>
      </c>
      <c r="C125" s="154">
        <f t="shared" si="101"/>
        <v>0.83571428571428563</v>
      </c>
      <c r="D125" s="155">
        <f t="shared" si="102"/>
        <v>0.81960982380828373</v>
      </c>
      <c r="E125" s="155">
        <f t="shared" si="103"/>
        <v>0.87908084879079162</v>
      </c>
      <c r="F125" s="156">
        <f t="shared" si="104"/>
        <v>0.80670387873142857</v>
      </c>
      <c r="H125" s="60" t="s">
        <v>112</v>
      </c>
      <c r="I125" s="157">
        <v>251.24800350000001</v>
      </c>
      <c r="J125" s="158">
        <v>237.47867880000001</v>
      </c>
      <c r="K125" s="158">
        <v>251.8404553</v>
      </c>
      <c r="L125" s="158">
        <v>242.2535264</v>
      </c>
      <c r="M125" s="158">
        <v>244.00413090000001</v>
      </c>
      <c r="N125" s="158">
        <v>226.6094281</v>
      </c>
      <c r="O125" s="158">
        <v>237.90683809999999</v>
      </c>
      <c r="P125" s="158">
        <v>231.67753415714287</v>
      </c>
      <c r="Q125" s="159">
        <v>246.15722710231796</v>
      </c>
      <c r="R125" s="158">
        <v>229.19187980000061</v>
      </c>
      <c r="S125" s="158">
        <v>226.70622544285743</v>
      </c>
      <c r="T125" s="159">
        <v>224.22057108571425</v>
      </c>
      <c r="V125" s="68">
        <f t="shared" si="132"/>
        <v>0.8</v>
      </c>
      <c r="W125" s="300">
        <f t="shared" si="133"/>
        <v>0.85</v>
      </c>
      <c r="X125" s="300">
        <f t="shared" si="134"/>
        <v>0.8</v>
      </c>
      <c r="Y125" s="300">
        <f t="shared" si="135"/>
        <v>0.85</v>
      </c>
      <c r="Z125" s="300">
        <f t="shared" si="136"/>
        <v>0.85</v>
      </c>
      <c r="AA125" s="300">
        <f t="shared" si="137"/>
        <v>0.85</v>
      </c>
      <c r="AB125" s="300">
        <f t="shared" si="138"/>
        <v>0.85</v>
      </c>
      <c r="AC125" s="69">
        <f t="shared" si="105"/>
        <v>0.85</v>
      </c>
      <c r="AD125" s="299">
        <f t="shared" si="106"/>
        <v>0.85</v>
      </c>
      <c r="AE125" s="300">
        <f t="shared" si="139"/>
        <v>0.85</v>
      </c>
      <c r="AF125" s="300">
        <f t="shared" si="140"/>
        <v>0.85</v>
      </c>
      <c r="AG125" s="301">
        <f t="shared" si="141"/>
        <v>0.85</v>
      </c>
      <c r="AI125" s="68">
        <f t="shared" si="142"/>
        <v>0.81242180620392579</v>
      </c>
      <c r="AJ125" s="300">
        <f t="shared" si="143"/>
        <v>0.82270178861587628</v>
      </c>
      <c r="AK125" s="300">
        <f t="shared" si="144"/>
        <v>0.81197949009789849</v>
      </c>
      <c r="AL125" s="300">
        <f t="shared" si="145"/>
        <v>0.81913695516055474</v>
      </c>
      <c r="AM125" s="300">
        <f t="shared" si="146"/>
        <v>0.81782997868477447</v>
      </c>
      <c r="AN125" s="300">
        <f t="shared" si="147"/>
        <v>0.83081661693618458</v>
      </c>
      <c r="AO125" s="300">
        <f t="shared" si="148"/>
        <v>0.82238213095877177</v>
      </c>
      <c r="AP125" s="69">
        <f t="shared" si="107"/>
        <v>0.82703284087857376</v>
      </c>
      <c r="AQ125" s="299">
        <f t="shared" si="108"/>
        <v>0.81622250761605408</v>
      </c>
      <c r="AR125" s="300">
        <f t="shared" si="149"/>
        <v>0.82888859514614588</v>
      </c>
      <c r="AS125" s="300">
        <f t="shared" si="150"/>
        <v>0.83074434941371855</v>
      </c>
      <c r="AT125" s="301">
        <f t="shared" si="151"/>
        <v>0.83260010368129134</v>
      </c>
      <c r="AV125" s="68">
        <f t="shared" si="109"/>
        <v>0.87426257649933337</v>
      </c>
      <c r="AW125" s="56">
        <f t="shared" si="110"/>
        <v>0.88115345478295759</v>
      </c>
      <c r="AX125" s="56">
        <f t="shared" si="111"/>
        <v>0.87396608314677893</v>
      </c>
      <c r="AY125" s="56">
        <f t="shared" si="112"/>
        <v>0.87876387545707713</v>
      </c>
      <c r="AZ125" s="56">
        <f t="shared" si="113"/>
        <v>0.87788778292566461</v>
      </c>
      <c r="BA125" s="56">
        <f t="shared" si="114"/>
        <v>0.88659298687619792</v>
      </c>
      <c r="BB125" s="56">
        <f t="shared" si="115"/>
        <v>0.88093918184753173</v>
      </c>
      <c r="BC125" s="56">
        <f t="shared" si="116"/>
        <v>0.88405664593507183</v>
      </c>
      <c r="BD125" s="106">
        <f t="shared" si="116"/>
        <v>0.87681026284487895</v>
      </c>
      <c r="BE125" s="56">
        <f t="shared" si="117"/>
        <v>0.88530059522114146</v>
      </c>
      <c r="BF125" s="56">
        <f t="shared" si="118"/>
        <v>0.88654454450721176</v>
      </c>
      <c r="BG125" s="106">
        <f t="shared" si="119"/>
        <v>0.88778849379328195</v>
      </c>
      <c r="BI125" s="68">
        <f t="shared" si="120"/>
        <v>0.79900159719999997</v>
      </c>
      <c r="BJ125" s="56">
        <f t="shared" si="121"/>
        <v>0.81001705696000004</v>
      </c>
      <c r="BK125" s="56">
        <f t="shared" si="122"/>
        <v>0.79852763575999997</v>
      </c>
      <c r="BL125" s="56">
        <f t="shared" si="123"/>
        <v>0.80619717887999998</v>
      </c>
      <c r="BM125" s="56">
        <f t="shared" si="124"/>
        <v>0.80479669527999997</v>
      </c>
      <c r="BN125" s="56">
        <f t="shared" si="125"/>
        <v>0.81871245751999999</v>
      </c>
      <c r="BO125" s="56">
        <f t="shared" si="126"/>
        <v>0.80967452951999996</v>
      </c>
      <c r="BP125" s="56">
        <f t="shared" si="127"/>
        <v>0.81465797267428575</v>
      </c>
      <c r="BQ125" s="56">
        <f t="shared" si="127"/>
        <v>0.80307421831814563</v>
      </c>
      <c r="BR125" s="68">
        <f t="shared" si="128"/>
        <v>0.81664649615999951</v>
      </c>
      <c r="BS125" s="56">
        <f t="shared" si="129"/>
        <v>0.81863501964571406</v>
      </c>
      <c r="BT125" s="106">
        <f t="shared" si="130"/>
        <v>0.8206235431314286</v>
      </c>
      <c r="BV125" s="97"/>
      <c r="BW125" s="121"/>
      <c r="BX125" s="109" t="str">
        <f t="shared" si="131"/>
        <v/>
      </c>
    </row>
    <row r="126" spans="2:76" s="118" customFormat="1" x14ac:dyDescent="0.25">
      <c r="B126" s="9" t="s">
        <v>113</v>
      </c>
      <c r="C126" s="154">
        <f t="shared" si="101"/>
        <v>0.90000000000000013</v>
      </c>
      <c r="D126" s="155">
        <f t="shared" si="102"/>
        <v>0.88972930512362147</v>
      </c>
      <c r="E126" s="155">
        <f t="shared" si="103"/>
        <v>0.92608334273408388</v>
      </c>
      <c r="F126" s="156">
        <f t="shared" si="104"/>
        <v>0.88184003109714282</v>
      </c>
      <c r="H126" s="60" t="s">
        <v>113</v>
      </c>
      <c r="I126" s="157">
        <v>154.0397035</v>
      </c>
      <c r="J126" s="158">
        <v>159.9522126</v>
      </c>
      <c r="K126" s="158">
        <v>158.1536203</v>
      </c>
      <c r="L126" s="158">
        <v>143.74010250000001</v>
      </c>
      <c r="M126" s="158">
        <v>145.44753900000001</v>
      </c>
      <c r="N126" s="158">
        <v>133.56731239999999</v>
      </c>
      <c r="O126" s="158">
        <v>138.99923759999999</v>
      </c>
      <c r="P126" s="158">
        <v>131.90034978571384</v>
      </c>
      <c r="Q126" s="159">
        <v>134.15121761264425</v>
      </c>
      <c r="R126" s="158">
        <v>127.95044694999979</v>
      </c>
      <c r="S126" s="158">
        <v>124.00054411428482</v>
      </c>
      <c r="T126" s="159">
        <v>120.05064127857077</v>
      </c>
      <c r="V126" s="68">
        <f t="shared" si="132"/>
        <v>0.9</v>
      </c>
      <c r="W126" s="300">
        <f t="shared" si="133"/>
        <v>0.9</v>
      </c>
      <c r="X126" s="300">
        <f t="shared" si="134"/>
        <v>0.9</v>
      </c>
      <c r="Y126" s="300">
        <f t="shared" si="135"/>
        <v>0.9</v>
      </c>
      <c r="Z126" s="300">
        <f t="shared" si="136"/>
        <v>0.9</v>
      </c>
      <c r="AA126" s="300">
        <f t="shared" si="137"/>
        <v>0.9</v>
      </c>
      <c r="AB126" s="300">
        <f t="shared" si="138"/>
        <v>0.9</v>
      </c>
      <c r="AC126" s="69">
        <f t="shared" si="105"/>
        <v>0.9</v>
      </c>
      <c r="AD126" s="299">
        <f t="shared" si="106"/>
        <v>0.9</v>
      </c>
      <c r="AE126" s="300">
        <f t="shared" si="139"/>
        <v>0.9</v>
      </c>
      <c r="AF126" s="300">
        <f t="shared" si="140"/>
        <v>0.9</v>
      </c>
      <c r="AG126" s="301">
        <f t="shared" si="141"/>
        <v>0.9</v>
      </c>
      <c r="AI126" s="68">
        <f t="shared" si="142"/>
        <v>0.88499614344034849</v>
      </c>
      <c r="AJ126" s="300">
        <f t="shared" si="143"/>
        <v>0.88058194805439061</v>
      </c>
      <c r="AK126" s="300">
        <f t="shared" si="144"/>
        <v>0.88192475154062611</v>
      </c>
      <c r="AL126" s="300">
        <f t="shared" si="145"/>
        <v>0.89268567937889076</v>
      </c>
      <c r="AM126" s="300">
        <f t="shared" si="146"/>
        <v>0.89141093151928641</v>
      </c>
      <c r="AN126" s="300">
        <f t="shared" si="147"/>
        <v>0.9002805400991456</v>
      </c>
      <c r="AO126" s="300">
        <f t="shared" si="148"/>
        <v>0.89622514183266189</v>
      </c>
      <c r="AP126" s="69">
        <f t="shared" si="107"/>
        <v>0.90152507073006605</v>
      </c>
      <c r="AQ126" s="299">
        <f t="shared" si="108"/>
        <v>0.89984460475394823</v>
      </c>
      <c r="AR126" s="300">
        <f t="shared" si="149"/>
        <v>0.904474012131677</v>
      </c>
      <c r="AS126" s="300">
        <f t="shared" si="150"/>
        <v>0.90742295353328861</v>
      </c>
      <c r="AT126" s="301">
        <f t="shared" si="151"/>
        <v>0.91037189493489956</v>
      </c>
      <c r="AV126" s="68">
        <f t="shared" si="109"/>
        <v>0.92291060957665838</v>
      </c>
      <c r="AW126" s="56">
        <f t="shared" si="110"/>
        <v>0.91995168592233267</v>
      </c>
      <c r="AX126" s="56">
        <f t="shared" si="111"/>
        <v>0.92085179401704287</v>
      </c>
      <c r="AY126" s="56">
        <f t="shared" si="112"/>
        <v>0.92806505966097463</v>
      </c>
      <c r="AZ126" s="56">
        <f t="shared" si="113"/>
        <v>0.92721057061704082</v>
      </c>
      <c r="BA126" s="56">
        <f t="shared" si="114"/>
        <v>0.9331560470486101</v>
      </c>
      <c r="BB126" s="56">
        <f t="shared" si="115"/>
        <v>0.93043763229592791</v>
      </c>
      <c r="BC126" s="56">
        <f t="shared" si="116"/>
        <v>0.93399028087842151</v>
      </c>
      <c r="BD126" s="106">
        <f t="shared" si="116"/>
        <v>0.93286383084794888</v>
      </c>
      <c r="BE126" s="56">
        <f t="shared" si="117"/>
        <v>0.93596701541450578</v>
      </c>
      <c r="BF126" s="56">
        <f t="shared" si="118"/>
        <v>0.93794374995059049</v>
      </c>
      <c r="BG126" s="106">
        <f t="shared" si="119"/>
        <v>0.93992048448667465</v>
      </c>
      <c r="BI126" s="68">
        <f t="shared" si="120"/>
        <v>0.87676823719999997</v>
      </c>
      <c r="BJ126" s="56">
        <f t="shared" si="121"/>
        <v>0.87203822992000002</v>
      </c>
      <c r="BK126" s="56">
        <f t="shared" si="122"/>
        <v>0.87347710375999998</v>
      </c>
      <c r="BL126" s="56">
        <f t="shared" si="123"/>
        <v>0.885007918</v>
      </c>
      <c r="BM126" s="56">
        <f t="shared" si="124"/>
        <v>0.88364196880000001</v>
      </c>
      <c r="BN126" s="56">
        <f t="shared" si="125"/>
        <v>0.89314615007999998</v>
      </c>
      <c r="BO126" s="56">
        <f t="shared" si="126"/>
        <v>0.88880060991999998</v>
      </c>
      <c r="BP126" s="56">
        <f t="shared" si="127"/>
        <v>0.89447972017142896</v>
      </c>
      <c r="BQ126" s="56">
        <f t="shared" si="127"/>
        <v>0.89267902590988457</v>
      </c>
      <c r="BR126" s="68">
        <f t="shared" si="128"/>
        <v>0.89763964244000016</v>
      </c>
      <c r="BS126" s="56">
        <f t="shared" si="129"/>
        <v>0.90079956470857214</v>
      </c>
      <c r="BT126" s="106">
        <f t="shared" si="130"/>
        <v>0.90395948697714334</v>
      </c>
      <c r="BV126" s="97"/>
      <c r="BW126" s="121"/>
      <c r="BX126" s="109">
        <f t="shared" si="131"/>
        <v>1</v>
      </c>
    </row>
    <row r="127" spans="2:76" s="118" customFormat="1" x14ac:dyDescent="0.25">
      <c r="B127" s="9" t="s">
        <v>114</v>
      </c>
      <c r="C127" s="154">
        <f t="shared" si="101"/>
        <v>0.82857142857142851</v>
      </c>
      <c r="D127" s="155">
        <f t="shared" si="102"/>
        <v>0.81662793293523506</v>
      </c>
      <c r="E127" s="155">
        <f t="shared" si="103"/>
        <v>0.87708202756349607</v>
      </c>
      <c r="F127" s="156">
        <f t="shared" si="104"/>
        <v>0.8035086496342857</v>
      </c>
      <c r="H127" s="60" t="s">
        <v>114</v>
      </c>
      <c r="I127" s="157">
        <v>253.7958414</v>
      </c>
      <c r="J127" s="158">
        <v>227.74363159999999</v>
      </c>
      <c r="K127" s="158">
        <v>243.79399649999999</v>
      </c>
      <c r="L127" s="158">
        <v>229.85684660000001</v>
      </c>
      <c r="M127" s="158">
        <v>244.40435189999999</v>
      </c>
      <c r="N127" s="158">
        <v>251.30178369999999</v>
      </c>
      <c r="O127" s="158">
        <v>268.40286400000002</v>
      </c>
      <c r="P127" s="158">
        <v>258.69243472857124</v>
      </c>
      <c r="Q127" s="159">
        <v>264.84244861985235</v>
      </c>
      <c r="R127" s="158">
        <v>261.96199642142892</v>
      </c>
      <c r="S127" s="158">
        <v>265.23155811428569</v>
      </c>
      <c r="T127" s="159">
        <v>268.50111980714246</v>
      </c>
      <c r="V127" s="68">
        <f t="shared" si="132"/>
        <v>0.8</v>
      </c>
      <c r="W127" s="300">
        <f t="shared" si="133"/>
        <v>0.85</v>
      </c>
      <c r="X127" s="300">
        <f t="shared" si="134"/>
        <v>0.85</v>
      </c>
      <c r="Y127" s="300">
        <f t="shared" si="135"/>
        <v>0.85</v>
      </c>
      <c r="Z127" s="300">
        <f t="shared" si="136"/>
        <v>0.85</v>
      </c>
      <c r="AA127" s="300">
        <f t="shared" si="137"/>
        <v>0.8</v>
      </c>
      <c r="AB127" s="300">
        <f t="shared" si="138"/>
        <v>0.8</v>
      </c>
      <c r="AC127" s="69">
        <f t="shared" si="105"/>
        <v>0.8</v>
      </c>
      <c r="AD127" s="299">
        <f t="shared" si="106"/>
        <v>0.8</v>
      </c>
      <c r="AE127" s="300">
        <f t="shared" si="139"/>
        <v>0.8</v>
      </c>
      <c r="AF127" s="300">
        <f t="shared" si="140"/>
        <v>0.8</v>
      </c>
      <c r="AG127" s="301">
        <f t="shared" si="141"/>
        <v>0.8</v>
      </c>
      <c r="AI127" s="68">
        <f t="shared" si="142"/>
        <v>0.8105196265857415</v>
      </c>
      <c r="AJ127" s="300">
        <f t="shared" si="143"/>
        <v>0.82996983669927338</v>
      </c>
      <c r="AK127" s="300">
        <f t="shared" si="144"/>
        <v>0.81798686204566617</v>
      </c>
      <c r="AL127" s="300">
        <f t="shared" si="145"/>
        <v>0.82839214037022468</v>
      </c>
      <c r="AM127" s="300">
        <f t="shared" si="146"/>
        <v>0.81753117936596009</v>
      </c>
      <c r="AN127" s="300">
        <f t="shared" si="147"/>
        <v>0.81238165466983414</v>
      </c>
      <c r="AO127" s="300">
        <f t="shared" si="148"/>
        <v>0.79961423080994409</v>
      </c>
      <c r="AP127" s="69">
        <f t="shared" si="107"/>
        <v>0.80686389949723836</v>
      </c>
      <c r="AQ127" s="299">
        <f t="shared" si="108"/>
        <v>0.80227238640468834</v>
      </c>
      <c r="AR127" s="300">
        <f t="shared" si="149"/>
        <v>0.80442289113773868</v>
      </c>
      <c r="AS127" s="300">
        <f t="shared" si="150"/>
        <v>0.8019818827782399</v>
      </c>
      <c r="AT127" s="301">
        <f t="shared" si="151"/>
        <v>0.79954087441874089</v>
      </c>
      <c r="AV127" s="68">
        <f t="shared" si="109"/>
        <v>0.87298750737010411</v>
      </c>
      <c r="AW127" s="56">
        <f t="shared" si="110"/>
        <v>0.88602537310880958</v>
      </c>
      <c r="AX127" s="56">
        <f t="shared" si="111"/>
        <v>0.8779929449873598</v>
      </c>
      <c r="AY127" s="56">
        <f t="shared" si="112"/>
        <v>0.8849678116328914</v>
      </c>
      <c r="AZ127" s="56">
        <f t="shared" si="113"/>
        <v>0.87768749175252148</v>
      </c>
      <c r="BA127" s="56">
        <f t="shared" si="114"/>
        <v>0.87423566212115267</v>
      </c>
      <c r="BB127" s="56">
        <f t="shared" si="115"/>
        <v>0.86567740197163467</v>
      </c>
      <c r="BC127" s="56">
        <f t="shared" si="116"/>
        <v>0.87053700021984493</v>
      </c>
      <c r="BD127" s="106">
        <f t="shared" si="116"/>
        <v>0.86745921695227357</v>
      </c>
      <c r="BE127" s="56">
        <f t="shared" si="117"/>
        <v>0.86890074338393175</v>
      </c>
      <c r="BF127" s="56">
        <f t="shared" si="118"/>
        <v>0.86726448654801902</v>
      </c>
      <c r="BG127" s="106">
        <f t="shared" si="119"/>
        <v>0.8656282297121064</v>
      </c>
      <c r="BI127" s="68">
        <f t="shared" si="120"/>
        <v>0.79696332688000004</v>
      </c>
      <c r="BJ127" s="56">
        <f t="shared" si="121"/>
        <v>0.81780509471999996</v>
      </c>
      <c r="BK127" s="56">
        <f t="shared" si="122"/>
        <v>0.80496480280000005</v>
      </c>
      <c r="BL127" s="56">
        <f t="shared" si="123"/>
        <v>0.81611452271999996</v>
      </c>
      <c r="BM127" s="56">
        <f t="shared" si="124"/>
        <v>0.80447651848000001</v>
      </c>
      <c r="BN127" s="56">
        <f t="shared" si="125"/>
        <v>0.79895857303999995</v>
      </c>
      <c r="BO127" s="56">
        <f t="shared" si="126"/>
        <v>0.78527770880000003</v>
      </c>
      <c r="BP127" s="56">
        <f t="shared" si="127"/>
        <v>0.79304605221714297</v>
      </c>
      <c r="BQ127" s="56">
        <f t="shared" si="127"/>
        <v>0.7881260411041181</v>
      </c>
      <c r="BR127" s="68">
        <f t="shared" si="128"/>
        <v>0.79043040286285682</v>
      </c>
      <c r="BS127" s="56">
        <f t="shared" si="129"/>
        <v>0.78781475350857144</v>
      </c>
      <c r="BT127" s="106">
        <f t="shared" si="130"/>
        <v>0.78519910415428606</v>
      </c>
      <c r="BV127" s="97"/>
      <c r="BW127" s="121"/>
      <c r="BX127" s="109" t="str">
        <f t="shared" si="131"/>
        <v/>
      </c>
    </row>
    <row r="128" spans="2:76" s="118" customFormat="1" x14ac:dyDescent="0.25">
      <c r="B128" s="9" t="s">
        <v>115</v>
      </c>
      <c r="C128" s="154">
        <f t="shared" si="101"/>
        <v>0.79999999999999993</v>
      </c>
      <c r="D128" s="155">
        <f t="shared" si="102"/>
        <v>0.80023587609122315</v>
      </c>
      <c r="E128" s="155">
        <f t="shared" si="103"/>
        <v>0.86609410326519942</v>
      </c>
      <c r="F128" s="156">
        <f t="shared" si="104"/>
        <v>0.7859438294514286</v>
      </c>
      <c r="H128" s="60" t="s">
        <v>115</v>
      </c>
      <c r="I128" s="157">
        <v>286.1189574</v>
      </c>
      <c r="J128" s="158">
        <v>260.9788863</v>
      </c>
      <c r="K128" s="158">
        <v>275.13543320000002</v>
      </c>
      <c r="L128" s="158">
        <v>257.2903374</v>
      </c>
      <c r="M128" s="158">
        <v>262.75862969999997</v>
      </c>
      <c r="N128" s="158">
        <v>263.26770529999999</v>
      </c>
      <c r="O128" s="158">
        <v>267.44154300000002</v>
      </c>
      <c r="P128" s="158">
        <v>258.45144051428542</v>
      </c>
      <c r="Q128" s="159">
        <v>264.74990429276994</v>
      </c>
      <c r="R128" s="158">
        <v>256.17174734642867</v>
      </c>
      <c r="S128" s="158">
        <v>253.89205417857193</v>
      </c>
      <c r="T128" s="159">
        <v>251.61236101071427</v>
      </c>
      <c r="V128" s="68">
        <f t="shared" si="132"/>
        <v>0.8</v>
      </c>
      <c r="W128" s="300">
        <f t="shared" si="133"/>
        <v>0.8</v>
      </c>
      <c r="X128" s="300">
        <f t="shared" si="134"/>
        <v>0.8</v>
      </c>
      <c r="Y128" s="300">
        <f t="shared" si="135"/>
        <v>0.8</v>
      </c>
      <c r="Z128" s="300">
        <f t="shared" si="136"/>
        <v>0.8</v>
      </c>
      <c r="AA128" s="300">
        <f t="shared" si="137"/>
        <v>0.8</v>
      </c>
      <c r="AB128" s="300">
        <f t="shared" si="138"/>
        <v>0.8</v>
      </c>
      <c r="AC128" s="69">
        <f t="shared" si="105"/>
        <v>0.8</v>
      </c>
      <c r="AD128" s="299">
        <f t="shared" si="106"/>
        <v>0.8</v>
      </c>
      <c r="AE128" s="300">
        <f t="shared" si="139"/>
        <v>0.8</v>
      </c>
      <c r="AF128" s="300">
        <f t="shared" si="140"/>
        <v>0.8</v>
      </c>
      <c r="AG128" s="301">
        <f t="shared" si="141"/>
        <v>0.8</v>
      </c>
      <c r="AI128" s="68">
        <f t="shared" si="142"/>
        <v>0.7863876468976283</v>
      </c>
      <c r="AJ128" s="300">
        <f t="shared" si="143"/>
        <v>0.80515686720246904</v>
      </c>
      <c r="AK128" s="300">
        <f t="shared" si="144"/>
        <v>0.79458779019131009</v>
      </c>
      <c r="AL128" s="300">
        <f t="shared" si="145"/>
        <v>0.80791068546471245</v>
      </c>
      <c r="AM128" s="300">
        <f t="shared" si="146"/>
        <v>0.80382813603747705</v>
      </c>
      <c r="AN128" s="300">
        <f t="shared" si="147"/>
        <v>0.80344806741912622</v>
      </c>
      <c r="AO128" s="300">
        <f t="shared" si="148"/>
        <v>0.80033193942583858</v>
      </c>
      <c r="AP128" s="69">
        <f t="shared" si="107"/>
        <v>0.80704382235752503</v>
      </c>
      <c r="AQ128" s="299">
        <f t="shared" si="108"/>
        <v>0.80234147868593386</v>
      </c>
      <c r="AR128" s="300">
        <f t="shared" si="149"/>
        <v>0.80874580892410008</v>
      </c>
      <c r="AS128" s="300">
        <f t="shared" si="150"/>
        <v>0.81044779549067525</v>
      </c>
      <c r="AT128" s="301">
        <f t="shared" si="151"/>
        <v>0.81214978205725108</v>
      </c>
      <c r="AV128" s="68">
        <f t="shared" si="109"/>
        <v>0.85681135763463689</v>
      </c>
      <c r="AW128" s="56">
        <f t="shared" si="110"/>
        <v>0.86939274225343077</v>
      </c>
      <c r="AX128" s="56">
        <f t="shared" si="111"/>
        <v>0.86230807806475651</v>
      </c>
      <c r="AY128" s="56">
        <f t="shared" si="112"/>
        <v>0.87123868183775155</v>
      </c>
      <c r="AZ128" s="56">
        <f t="shared" si="113"/>
        <v>0.86850206711774436</v>
      </c>
      <c r="BA128" s="56">
        <f t="shared" si="114"/>
        <v>0.86824729950399471</v>
      </c>
      <c r="BB128" s="56">
        <f t="shared" si="115"/>
        <v>0.86615849644408116</v>
      </c>
      <c r="BC128" s="56">
        <f t="shared" si="116"/>
        <v>0.87065760611983511</v>
      </c>
      <c r="BD128" s="106">
        <f t="shared" si="116"/>
        <v>0.86750553089341875</v>
      </c>
      <c r="BE128" s="56">
        <f t="shared" si="117"/>
        <v>0.87179848183349384</v>
      </c>
      <c r="BF128" s="56">
        <f t="shared" si="118"/>
        <v>0.87293935754715246</v>
      </c>
      <c r="BG128" s="106">
        <f t="shared" si="119"/>
        <v>0.87408023326081152</v>
      </c>
      <c r="BI128" s="68">
        <f t="shared" si="120"/>
        <v>0.77110483407999997</v>
      </c>
      <c r="BJ128" s="56">
        <f t="shared" si="121"/>
        <v>0.79121689096000003</v>
      </c>
      <c r="BK128" s="56">
        <f t="shared" si="122"/>
        <v>0.77989165344</v>
      </c>
      <c r="BL128" s="56">
        <f t="shared" si="123"/>
        <v>0.79416773007999997</v>
      </c>
      <c r="BM128" s="56">
        <f t="shared" si="124"/>
        <v>0.78979309624000005</v>
      </c>
      <c r="BN128" s="56">
        <f t="shared" si="125"/>
        <v>0.78938583575999999</v>
      </c>
      <c r="BO128" s="56">
        <f t="shared" si="126"/>
        <v>0.78604676559999997</v>
      </c>
      <c r="BP128" s="56">
        <f t="shared" si="127"/>
        <v>0.79323884758857166</v>
      </c>
      <c r="BQ128" s="56">
        <f t="shared" si="127"/>
        <v>0.78820007656578406</v>
      </c>
      <c r="BR128" s="68">
        <f t="shared" si="128"/>
        <v>0.79506260212285707</v>
      </c>
      <c r="BS128" s="56">
        <f t="shared" si="129"/>
        <v>0.79688635665714247</v>
      </c>
      <c r="BT128" s="106">
        <f t="shared" si="130"/>
        <v>0.79871011119142854</v>
      </c>
      <c r="BV128" s="97"/>
      <c r="BW128" s="121"/>
      <c r="BX128" s="109" t="str">
        <f t="shared" si="131"/>
        <v/>
      </c>
    </row>
    <row r="129" spans="2:76" s="118" customFormat="1" x14ac:dyDescent="0.25">
      <c r="B129" s="9" t="s">
        <v>116</v>
      </c>
      <c r="C129" s="154">
        <f t="shared" si="101"/>
        <v>0.87857142857142845</v>
      </c>
      <c r="D129" s="155">
        <f t="shared" si="102"/>
        <v>0.88488481893191384</v>
      </c>
      <c r="E129" s="155">
        <f t="shared" si="103"/>
        <v>0.92283598652703958</v>
      </c>
      <c r="F129" s="156">
        <f t="shared" si="104"/>
        <v>0.87664894802285709</v>
      </c>
      <c r="H129" s="60" t="s">
        <v>116</v>
      </c>
      <c r="I129" s="157">
        <v>161.28994299999999</v>
      </c>
      <c r="J129" s="158">
        <v>151.8249429</v>
      </c>
      <c r="K129" s="158">
        <v>152.40901679999999</v>
      </c>
      <c r="L129" s="158">
        <v>131.76009880000001</v>
      </c>
      <c r="M129" s="158">
        <v>172.7501954</v>
      </c>
      <c r="N129" s="158">
        <v>161.4752043</v>
      </c>
      <c r="O129" s="158">
        <v>147.81230360000001</v>
      </c>
      <c r="P129" s="158">
        <v>154.07578400000003</v>
      </c>
      <c r="Q129" s="159">
        <v>139.69003468816868</v>
      </c>
      <c r="R129" s="158">
        <v>154.04752625714289</v>
      </c>
      <c r="S129" s="158">
        <v>154.01926851428573</v>
      </c>
      <c r="T129" s="159">
        <v>153.99101077142859</v>
      </c>
      <c r="V129" s="68">
        <f t="shared" si="132"/>
        <v>0.85</v>
      </c>
      <c r="W129" s="300">
        <f t="shared" si="133"/>
        <v>0.9</v>
      </c>
      <c r="X129" s="300">
        <f t="shared" si="134"/>
        <v>0.9</v>
      </c>
      <c r="Y129" s="300">
        <f t="shared" si="135"/>
        <v>0.9</v>
      </c>
      <c r="Z129" s="300">
        <f t="shared" si="136"/>
        <v>0.85</v>
      </c>
      <c r="AA129" s="300">
        <f t="shared" si="137"/>
        <v>0.85</v>
      </c>
      <c r="AB129" s="300">
        <f t="shared" si="138"/>
        <v>0.9</v>
      </c>
      <c r="AC129" s="69">
        <f t="shared" si="105"/>
        <v>0.9</v>
      </c>
      <c r="AD129" s="299">
        <f t="shared" si="106"/>
        <v>0.9</v>
      </c>
      <c r="AE129" s="300">
        <f t="shared" si="139"/>
        <v>0.9</v>
      </c>
      <c r="AF129" s="300">
        <f t="shared" si="140"/>
        <v>0.9</v>
      </c>
      <c r="AG129" s="301">
        <f t="shared" si="141"/>
        <v>0.9</v>
      </c>
      <c r="AI129" s="68">
        <f t="shared" si="142"/>
        <v>0.8795832175223165</v>
      </c>
      <c r="AJ129" s="300">
        <f t="shared" si="143"/>
        <v>0.88664965227326031</v>
      </c>
      <c r="AK129" s="300">
        <f t="shared" si="144"/>
        <v>0.88621359098847718</v>
      </c>
      <c r="AL129" s="300">
        <f t="shared" si="145"/>
        <v>0.9016297801256109</v>
      </c>
      <c r="AM129" s="300">
        <f t="shared" si="146"/>
        <v>0.87102715572006173</v>
      </c>
      <c r="AN129" s="300">
        <f t="shared" si="147"/>
        <v>0.87944490406489506</v>
      </c>
      <c r="AO129" s="300">
        <f t="shared" si="148"/>
        <v>0.88964543182877487</v>
      </c>
      <c r="AP129" s="69">
        <f t="shared" si="107"/>
        <v>0.88496920625108932</v>
      </c>
      <c r="AQ129" s="299">
        <f t="shared" si="108"/>
        <v>0.89570940253016729</v>
      </c>
      <c r="AR129" s="300">
        <f t="shared" si="149"/>
        <v>0.88499030308088322</v>
      </c>
      <c r="AS129" s="300">
        <f t="shared" si="150"/>
        <v>0.88501139991067723</v>
      </c>
      <c r="AT129" s="301">
        <f t="shared" si="151"/>
        <v>0.88503249674047102</v>
      </c>
      <c r="AV129" s="68">
        <f t="shared" si="109"/>
        <v>0.91928221682609557</v>
      </c>
      <c r="AW129" s="56">
        <f t="shared" si="110"/>
        <v>0.92401898969365615</v>
      </c>
      <c r="AX129" s="56">
        <f t="shared" si="111"/>
        <v>0.92372668907316591</v>
      </c>
      <c r="AY129" s="56">
        <f t="shared" si="112"/>
        <v>0.93406046968526346</v>
      </c>
      <c r="AZ129" s="56">
        <f t="shared" si="113"/>
        <v>0.91354691708492441</v>
      </c>
      <c r="BA129" s="56">
        <f t="shared" si="114"/>
        <v>0.91918950254294951</v>
      </c>
      <c r="BB129" s="56">
        <f t="shared" si="115"/>
        <v>0.92602712078322125</v>
      </c>
      <c r="BC129" s="56">
        <f t="shared" si="116"/>
        <v>0.92289255303871409</v>
      </c>
      <c r="BD129" s="106">
        <f t="shared" si="116"/>
        <v>0.93009192190293732</v>
      </c>
      <c r="BE129" s="56">
        <f t="shared" si="117"/>
        <v>0.92290669466663267</v>
      </c>
      <c r="BF129" s="56">
        <f t="shared" si="118"/>
        <v>0.92292083629455135</v>
      </c>
      <c r="BG129" s="106">
        <f t="shared" si="119"/>
        <v>0.92293497792247003</v>
      </c>
      <c r="BI129" s="68">
        <f t="shared" si="120"/>
        <v>0.87096804559999996</v>
      </c>
      <c r="BJ129" s="56">
        <f t="shared" si="121"/>
        <v>0.87854004567999999</v>
      </c>
      <c r="BK129" s="56">
        <f t="shared" si="122"/>
        <v>0.87807278655999998</v>
      </c>
      <c r="BL129" s="56">
        <f t="shared" si="123"/>
        <v>0.89459192095999995</v>
      </c>
      <c r="BM129" s="56">
        <f t="shared" si="124"/>
        <v>0.86179984368000007</v>
      </c>
      <c r="BN129" s="56">
        <f t="shared" si="125"/>
        <v>0.87081983655999995</v>
      </c>
      <c r="BO129" s="56">
        <f t="shared" si="126"/>
        <v>0.88175015711999993</v>
      </c>
      <c r="BP129" s="56">
        <f t="shared" si="127"/>
        <v>0.87673937279999992</v>
      </c>
      <c r="BQ129" s="56">
        <f t="shared" si="127"/>
        <v>0.88824797224946506</v>
      </c>
      <c r="BR129" s="68">
        <f t="shared" si="128"/>
        <v>0.87676197899428565</v>
      </c>
      <c r="BS129" s="56">
        <f t="shared" si="129"/>
        <v>0.87678458518857139</v>
      </c>
      <c r="BT129" s="106">
        <f t="shared" si="130"/>
        <v>0.87680719138285712</v>
      </c>
      <c r="BV129" s="97"/>
      <c r="BW129" s="121"/>
      <c r="BX129" s="109">
        <f t="shared" si="131"/>
        <v>1</v>
      </c>
    </row>
    <row r="130" spans="2:76" s="118" customFormat="1" x14ac:dyDescent="0.25">
      <c r="B130" s="9" t="s">
        <v>117</v>
      </c>
      <c r="C130" s="154">
        <f t="shared" si="101"/>
        <v>0.84999999999999987</v>
      </c>
      <c r="D130" s="155">
        <f t="shared" si="102"/>
        <v>0.83247151122971197</v>
      </c>
      <c r="E130" s="155">
        <f t="shared" si="103"/>
        <v>0.88770229569521941</v>
      </c>
      <c r="F130" s="156">
        <f t="shared" si="104"/>
        <v>0.82048575058285711</v>
      </c>
      <c r="H130" s="60" t="s">
        <v>117</v>
      </c>
      <c r="I130" s="157">
        <v>225.3351184</v>
      </c>
      <c r="J130" s="158">
        <v>224.5709569</v>
      </c>
      <c r="K130" s="158">
        <v>233.43302589999999</v>
      </c>
      <c r="L130" s="158">
        <v>220.37947639999999</v>
      </c>
      <c r="M130" s="158">
        <v>223.1408572</v>
      </c>
      <c r="N130" s="158">
        <v>222.89109529999999</v>
      </c>
      <c r="O130" s="158">
        <v>220.99915229999999</v>
      </c>
      <c r="P130" s="158">
        <v>220.58427031428573</v>
      </c>
      <c r="Q130" s="159">
        <v>222.70162530343973</v>
      </c>
      <c r="R130" s="158">
        <v>219.63213495000014</v>
      </c>
      <c r="S130" s="158">
        <v>218.67999958571431</v>
      </c>
      <c r="T130" s="159">
        <v>217.72786422142872</v>
      </c>
      <c r="V130" s="68">
        <f t="shared" si="132"/>
        <v>0.85</v>
      </c>
      <c r="W130" s="300">
        <f t="shared" si="133"/>
        <v>0.85</v>
      </c>
      <c r="X130" s="300">
        <f t="shared" si="134"/>
        <v>0.85</v>
      </c>
      <c r="Y130" s="300">
        <f t="shared" si="135"/>
        <v>0.85</v>
      </c>
      <c r="Z130" s="300">
        <f t="shared" si="136"/>
        <v>0.85</v>
      </c>
      <c r="AA130" s="300">
        <f t="shared" si="137"/>
        <v>0.85</v>
      </c>
      <c r="AB130" s="300">
        <f t="shared" si="138"/>
        <v>0.85</v>
      </c>
      <c r="AC130" s="69">
        <f t="shared" si="105"/>
        <v>0.85</v>
      </c>
      <c r="AD130" s="299">
        <f t="shared" si="106"/>
        <v>0.85</v>
      </c>
      <c r="AE130" s="300">
        <f t="shared" si="139"/>
        <v>0.85</v>
      </c>
      <c r="AF130" s="300">
        <f t="shared" si="140"/>
        <v>0.85</v>
      </c>
      <c r="AG130" s="301">
        <f t="shared" si="141"/>
        <v>0.85</v>
      </c>
      <c r="AI130" s="68">
        <f t="shared" si="142"/>
        <v>0.83176799847368121</v>
      </c>
      <c r="AJ130" s="300">
        <f t="shared" si="143"/>
        <v>0.83233851060488906</v>
      </c>
      <c r="AK130" s="300">
        <f t="shared" si="144"/>
        <v>0.82572221565663417</v>
      </c>
      <c r="AL130" s="300">
        <f t="shared" si="145"/>
        <v>0.83546781046227669</v>
      </c>
      <c r="AM130" s="300">
        <f t="shared" si="146"/>
        <v>0.83340620274547283</v>
      </c>
      <c r="AN130" s="300">
        <f t="shared" si="147"/>
        <v>0.8335926714354861</v>
      </c>
      <c r="AO130" s="300">
        <f t="shared" si="148"/>
        <v>0.83500516922954371</v>
      </c>
      <c r="AP130" s="69">
        <f t="shared" si="107"/>
        <v>0.83531491423222903</v>
      </c>
      <c r="AQ130" s="299">
        <f t="shared" si="108"/>
        <v>0.83373412704603111</v>
      </c>
      <c r="AR130" s="300">
        <f t="shared" si="149"/>
        <v>0.83602576498285819</v>
      </c>
      <c r="AS130" s="300">
        <f t="shared" si="150"/>
        <v>0.83673661573348757</v>
      </c>
      <c r="AT130" s="301">
        <f t="shared" si="151"/>
        <v>0.83744746648411683</v>
      </c>
      <c r="AV130" s="68">
        <f t="shared" si="109"/>
        <v>0.88723071699221023</v>
      </c>
      <c r="AW130" s="56">
        <f t="shared" si="110"/>
        <v>0.88761314271026537</v>
      </c>
      <c r="AX130" s="56">
        <f t="shared" si="111"/>
        <v>0.88317810757596571</v>
      </c>
      <c r="AY130" s="56">
        <f t="shared" si="112"/>
        <v>0.88971077513472874</v>
      </c>
      <c r="AZ130" s="56">
        <f t="shared" si="113"/>
        <v>0.88832883815509334</v>
      </c>
      <c r="BA130" s="56">
        <f t="shared" si="114"/>
        <v>0.88845383185596716</v>
      </c>
      <c r="BB130" s="56">
        <f t="shared" si="115"/>
        <v>0.88940065744230512</v>
      </c>
      <c r="BC130" s="56">
        <f t="shared" si="116"/>
        <v>0.88960828572676454</v>
      </c>
      <c r="BD130" s="106">
        <f t="shared" si="116"/>
        <v>0.88854865238733982</v>
      </c>
      <c r="BE130" s="56">
        <f t="shared" si="117"/>
        <v>0.89008478323465079</v>
      </c>
      <c r="BF130" s="56">
        <f t="shared" si="118"/>
        <v>0.89056128074253704</v>
      </c>
      <c r="BG130" s="106">
        <f t="shared" si="119"/>
        <v>0.8910377782504233</v>
      </c>
      <c r="BI130" s="68">
        <f t="shared" si="120"/>
        <v>0.81973190528000006</v>
      </c>
      <c r="BJ130" s="56">
        <f t="shared" si="121"/>
        <v>0.82034323448000002</v>
      </c>
      <c r="BK130" s="56">
        <f t="shared" si="122"/>
        <v>0.81325357927999997</v>
      </c>
      <c r="BL130" s="56">
        <f t="shared" si="123"/>
        <v>0.82369641888</v>
      </c>
      <c r="BM130" s="56">
        <f t="shared" si="124"/>
        <v>0.82148731423999999</v>
      </c>
      <c r="BN130" s="56">
        <f t="shared" si="125"/>
        <v>0.82168712375999997</v>
      </c>
      <c r="BO130" s="56">
        <f t="shared" si="126"/>
        <v>0.82320067815999998</v>
      </c>
      <c r="BP130" s="56">
        <f t="shared" si="127"/>
        <v>0.82353258374857141</v>
      </c>
      <c r="BQ130" s="56">
        <f t="shared" si="127"/>
        <v>0.82183869975724821</v>
      </c>
      <c r="BR130" s="68">
        <f t="shared" si="128"/>
        <v>0.82429429203999982</v>
      </c>
      <c r="BS130" s="56">
        <f t="shared" si="129"/>
        <v>0.82505600033142856</v>
      </c>
      <c r="BT130" s="106">
        <f t="shared" si="130"/>
        <v>0.82581770862285708</v>
      </c>
      <c r="BV130" s="97"/>
      <c r="BW130" s="121"/>
      <c r="BX130" s="109" t="str">
        <f t="shared" si="131"/>
        <v/>
      </c>
    </row>
    <row r="131" spans="2:76" s="118" customFormat="1" x14ac:dyDescent="0.25">
      <c r="B131" s="9" t="s">
        <v>118</v>
      </c>
      <c r="C131" s="154">
        <f t="shared" si="101"/>
        <v>0.84999999999999987</v>
      </c>
      <c r="D131" s="155">
        <f t="shared" si="102"/>
        <v>0.8671144927574288</v>
      </c>
      <c r="E131" s="155">
        <f t="shared" si="103"/>
        <v>0.91092418066769032</v>
      </c>
      <c r="F131" s="156">
        <f t="shared" si="104"/>
        <v>0.85760725076571409</v>
      </c>
      <c r="H131" s="60" t="s">
        <v>118</v>
      </c>
      <c r="I131" s="157">
        <v>200.48836230000001</v>
      </c>
      <c r="J131" s="158">
        <v>180.258028</v>
      </c>
      <c r="K131" s="158">
        <v>186.109723</v>
      </c>
      <c r="L131" s="158">
        <v>174.6390385</v>
      </c>
      <c r="M131" s="158">
        <v>170.2314356</v>
      </c>
      <c r="N131" s="158">
        <v>171.13914360000001</v>
      </c>
      <c r="O131" s="158">
        <v>163.0708248</v>
      </c>
      <c r="P131" s="158">
        <v>157.08112672857169</v>
      </c>
      <c r="Q131" s="159">
        <v>168.21742538987695</v>
      </c>
      <c r="R131" s="158">
        <v>151.85367427500205</v>
      </c>
      <c r="S131" s="158">
        <v>146.62622182143059</v>
      </c>
      <c r="T131" s="159">
        <v>141.39876936785913</v>
      </c>
      <c r="V131" s="68">
        <f t="shared" si="132"/>
        <v>0.85</v>
      </c>
      <c r="W131" s="300">
        <f t="shared" si="133"/>
        <v>0.85</v>
      </c>
      <c r="X131" s="300">
        <f t="shared" si="134"/>
        <v>0.85</v>
      </c>
      <c r="Y131" s="300">
        <f t="shared" si="135"/>
        <v>0.85</v>
      </c>
      <c r="Z131" s="300">
        <f t="shared" si="136"/>
        <v>0.85</v>
      </c>
      <c r="AA131" s="300">
        <f t="shared" si="137"/>
        <v>0.85</v>
      </c>
      <c r="AB131" s="300">
        <f t="shared" si="138"/>
        <v>0.85</v>
      </c>
      <c r="AC131" s="69">
        <f t="shared" si="105"/>
        <v>0.9</v>
      </c>
      <c r="AD131" s="299">
        <f t="shared" si="106"/>
        <v>0.85</v>
      </c>
      <c r="AE131" s="300">
        <f t="shared" si="139"/>
        <v>0.9</v>
      </c>
      <c r="AF131" s="300">
        <f t="shared" si="140"/>
        <v>0.9</v>
      </c>
      <c r="AG131" s="301">
        <f t="shared" si="141"/>
        <v>0.9</v>
      </c>
      <c r="AI131" s="68">
        <f t="shared" si="142"/>
        <v>0.85031823396213801</v>
      </c>
      <c r="AJ131" s="300">
        <f t="shared" si="143"/>
        <v>0.86542191444923389</v>
      </c>
      <c r="AK131" s="300">
        <f t="shared" si="144"/>
        <v>0.86105312200728512</v>
      </c>
      <c r="AL131" s="300">
        <f t="shared" si="145"/>
        <v>0.86961697226735146</v>
      </c>
      <c r="AM131" s="300">
        <f t="shared" si="146"/>
        <v>0.87290762604145145</v>
      </c>
      <c r="AN131" s="300">
        <f t="shared" si="147"/>
        <v>0.87222994413050137</v>
      </c>
      <c r="AO131" s="300">
        <f t="shared" si="148"/>
        <v>0.8782536364440402</v>
      </c>
      <c r="AP131" s="69">
        <f t="shared" si="107"/>
        <v>0.88272546002062968</v>
      </c>
      <c r="AQ131" s="299">
        <f t="shared" si="108"/>
        <v>0.87441125748225501</v>
      </c>
      <c r="AR131" s="300">
        <f t="shared" si="149"/>
        <v>0.88662820183642865</v>
      </c>
      <c r="AS131" s="300">
        <f t="shared" si="150"/>
        <v>0.89053094365222896</v>
      </c>
      <c r="AT131" s="301">
        <f t="shared" si="151"/>
        <v>0.89443368546802926</v>
      </c>
      <c r="AV131" s="68">
        <f t="shared" si="109"/>
        <v>0.89966531169880448</v>
      </c>
      <c r="AW131" s="56">
        <f t="shared" si="110"/>
        <v>0.90978961149822224</v>
      </c>
      <c r="AX131" s="56">
        <f t="shared" si="111"/>
        <v>0.90686112234741501</v>
      </c>
      <c r="AY131" s="56">
        <f t="shared" si="112"/>
        <v>0.91260164284798495</v>
      </c>
      <c r="AZ131" s="56">
        <f t="shared" si="113"/>
        <v>0.91480743403732701</v>
      </c>
      <c r="BA131" s="56">
        <f t="shared" si="114"/>
        <v>0.91435317026758145</v>
      </c>
      <c r="BB131" s="56">
        <f t="shared" si="115"/>
        <v>0.91839097197649733</v>
      </c>
      <c r="BC131" s="56">
        <f t="shared" si="116"/>
        <v>0.92138852496222001</v>
      </c>
      <c r="BD131" s="106">
        <f t="shared" si="116"/>
        <v>0.91581534833394707</v>
      </c>
      <c r="BE131" s="56">
        <f t="shared" si="117"/>
        <v>0.92400461103585163</v>
      </c>
      <c r="BF131" s="56">
        <f t="shared" si="118"/>
        <v>0.92662069710948414</v>
      </c>
      <c r="BG131" s="106">
        <f t="shared" si="119"/>
        <v>0.92923678318311653</v>
      </c>
      <c r="BI131" s="68">
        <f t="shared" si="120"/>
        <v>0.83960931015999996</v>
      </c>
      <c r="BJ131" s="56">
        <f t="shared" si="121"/>
        <v>0.85579357759999997</v>
      </c>
      <c r="BK131" s="56">
        <f t="shared" si="122"/>
        <v>0.8511122216</v>
      </c>
      <c r="BL131" s="56">
        <f t="shared" si="123"/>
        <v>0.86028876919999997</v>
      </c>
      <c r="BM131" s="56">
        <f t="shared" si="124"/>
        <v>0.86381485151999993</v>
      </c>
      <c r="BN131" s="56">
        <f t="shared" si="125"/>
        <v>0.86308868511999992</v>
      </c>
      <c r="BO131" s="56">
        <f t="shared" si="126"/>
        <v>0.86954334016000001</v>
      </c>
      <c r="BP131" s="56">
        <f t="shared" si="127"/>
        <v>0.87433509861714265</v>
      </c>
      <c r="BQ131" s="56">
        <f t="shared" si="127"/>
        <v>0.86542605968809849</v>
      </c>
      <c r="BR131" s="68">
        <f t="shared" si="128"/>
        <v>0.87851706057999834</v>
      </c>
      <c r="BS131" s="56">
        <f t="shared" si="129"/>
        <v>0.88269902254285548</v>
      </c>
      <c r="BT131" s="106">
        <f t="shared" si="130"/>
        <v>0.88688098450571273</v>
      </c>
      <c r="BV131" s="97"/>
      <c r="BW131" s="121"/>
      <c r="BX131" s="109">
        <f t="shared" si="131"/>
        <v>1</v>
      </c>
    </row>
    <row r="132" spans="2:76" s="118" customFormat="1" x14ac:dyDescent="0.25">
      <c r="B132" s="9" t="s">
        <v>119</v>
      </c>
      <c r="C132" s="154">
        <f t="shared" si="101"/>
        <v>0.84999999999999987</v>
      </c>
      <c r="D132" s="155">
        <f t="shared" si="102"/>
        <v>0.84049470914330049</v>
      </c>
      <c r="E132" s="155">
        <f t="shared" si="103"/>
        <v>0.89308040609000905</v>
      </c>
      <c r="F132" s="156">
        <f t="shared" si="104"/>
        <v>0.8290829650742858</v>
      </c>
      <c r="H132" s="60" t="s">
        <v>119</v>
      </c>
      <c r="I132" s="157">
        <v>231.16596419999999</v>
      </c>
      <c r="J132" s="158">
        <v>214.11767</v>
      </c>
      <c r="K132" s="158">
        <v>231.4277088</v>
      </c>
      <c r="L132" s="158">
        <v>213.00807810000001</v>
      </c>
      <c r="M132" s="158">
        <v>208.58258599999999</v>
      </c>
      <c r="N132" s="158">
        <v>202.8702351</v>
      </c>
      <c r="O132" s="158">
        <v>194.3518134</v>
      </c>
      <c r="P132" s="158">
        <v>191.39165865714313</v>
      </c>
      <c r="Q132" s="159">
        <v>208.65950016982765</v>
      </c>
      <c r="R132" s="158">
        <v>185.82799990714193</v>
      </c>
      <c r="S132" s="158">
        <v>180.26434115714255</v>
      </c>
      <c r="T132" s="159">
        <v>174.70068240714318</v>
      </c>
      <c r="V132" s="68">
        <f t="shared" si="132"/>
        <v>0.85</v>
      </c>
      <c r="W132" s="300">
        <f t="shared" si="133"/>
        <v>0.85</v>
      </c>
      <c r="X132" s="300">
        <f t="shared" si="134"/>
        <v>0.85</v>
      </c>
      <c r="Y132" s="300">
        <f t="shared" si="135"/>
        <v>0.85</v>
      </c>
      <c r="Z132" s="300">
        <f t="shared" si="136"/>
        <v>0.85</v>
      </c>
      <c r="AA132" s="300">
        <f t="shared" si="137"/>
        <v>0.85</v>
      </c>
      <c r="AB132" s="300">
        <f t="shared" si="138"/>
        <v>0.85</v>
      </c>
      <c r="AC132" s="69">
        <f t="shared" si="105"/>
        <v>0.85</v>
      </c>
      <c r="AD132" s="299">
        <f t="shared" si="106"/>
        <v>0.85</v>
      </c>
      <c r="AE132" s="300">
        <f t="shared" si="139"/>
        <v>0.85</v>
      </c>
      <c r="AF132" s="300">
        <f t="shared" si="140"/>
        <v>0.85</v>
      </c>
      <c r="AG132" s="301">
        <f t="shared" si="141"/>
        <v>0.85</v>
      </c>
      <c r="AI132" s="68">
        <f t="shared" si="142"/>
        <v>0.82741477174856848</v>
      </c>
      <c r="AJ132" s="300">
        <f t="shared" si="143"/>
        <v>0.84014278625531902</v>
      </c>
      <c r="AK132" s="300">
        <f t="shared" si="144"/>
        <v>0.82721935694478932</v>
      </c>
      <c r="AL132" s="300">
        <f t="shared" si="145"/>
        <v>0.8409711918209487</v>
      </c>
      <c r="AM132" s="300">
        <f t="shared" si="146"/>
        <v>0.84427520141789181</v>
      </c>
      <c r="AN132" s="300">
        <f t="shared" si="147"/>
        <v>0.84853996153229949</v>
      </c>
      <c r="AO132" s="300">
        <f t="shared" si="148"/>
        <v>0.85489969428328749</v>
      </c>
      <c r="AP132" s="69">
        <f t="shared" si="107"/>
        <v>0.85710970380490337</v>
      </c>
      <c r="AQ132" s="299">
        <f t="shared" si="108"/>
        <v>0.84421777839023537</v>
      </c>
      <c r="AR132" s="300">
        <f t="shared" si="149"/>
        <v>0.861263452470305</v>
      </c>
      <c r="AS132" s="300">
        <f t="shared" si="150"/>
        <v>0.86541720113570531</v>
      </c>
      <c r="AT132" s="301">
        <f t="shared" si="151"/>
        <v>0.8695709498011055</v>
      </c>
      <c r="AV132" s="68">
        <f t="shared" si="109"/>
        <v>0.88431266185342905</v>
      </c>
      <c r="AW132" s="56">
        <f t="shared" si="110"/>
        <v>0.8928445051235363</v>
      </c>
      <c r="AX132" s="56">
        <f t="shared" si="111"/>
        <v>0.88418167139316373</v>
      </c>
      <c r="AY132" s="56">
        <f t="shared" si="112"/>
        <v>0.89339980198042546</v>
      </c>
      <c r="AZ132" s="56">
        <f t="shared" si="113"/>
        <v>0.89561454584555056</v>
      </c>
      <c r="BA132" s="56">
        <f t="shared" si="114"/>
        <v>0.89847330004177128</v>
      </c>
      <c r="BB132" s="56">
        <f t="shared" si="115"/>
        <v>0.90273635639218786</v>
      </c>
      <c r="BC132" s="56">
        <f t="shared" si="116"/>
        <v>0.90421777007645665</v>
      </c>
      <c r="BD132" s="106">
        <f t="shared" si="116"/>
        <v>0.89557605403900842</v>
      </c>
      <c r="BE132" s="56">
        <f t="shared" si="117"/>
        <v>0.90700211107306916</v>
      </c>
      <c r="BF132" s="56">
        <f t="shared" si="118"/>
        <v>0.90978645206968067</v>
      </c>
      <c r="BG132" s="106">
        <f t="shared" si="119"/>
        <v>0.9125707930662923</v>
      </c>
      <c r="BI132" s="68">
        <f t="shared" si="120"/>
        <v>0.81506722864000003</v>
      </c>
      <c r="BJ132" s="56">
        <f t="shared" si="121"/>
        <v>0.82870586400000001</v>
      </c>
      <c r="BK132" s="56">
        <f t="shared" si="122"/>
        <v>0.81485783296000003</v>
      </c>
      <c r="BL132" s="56">
        <f t="shared" si="123"/>
        <v>0.82959353751999998</v>
      </c>
      <c r="BM132" s="56">
        <f t="shared" si="124"/>
        <v>0.83313393120000001</v>
      </c>
      <c r="BN132" s="56">
        <f t="shared" si="125"/>
        <v>0.83770381191999999</v>
      </c>
      <c r="BO132" s="56">
        <f t="shared" si="126"/>
        <v>0.84451854928000003</v>
      </c>
      <c r="BP132" s="56">
        <f t="shared" si="127"/>
        <v>0.84688667307428545</v>
      </c>
      <c r="BQ132" s="56">
        <f t="shared" si="127"/>
        <v>0.83307239986413784</v>
      </c>
      <c r="BR132" s="68">
        <f t="shared" si="128"/>
        <v>0.85133760007428649</v>
      </c>
      <c r="BS132" s="56">
        <f t="shared" si="129"/>
        <v>0.85578852707428599</v>
      </c>
      <c r="BT132" s="106">
        <f t="shared" si="130"/>
        <v>0.86023945407428548</v>
      </c>
      <c r="BV132" s="97"/>
      <c r="BW132" s="121"/>
      <c r="BX132" s="109" t="str">
        <f t="shared" si="131"/>
        <v/>
      </c>
    </row>
    <row r="133" spans="2:76" s="118" customFormat="1" x14ac:dyDescent="0.25">
      <c r="B133" s="9" t="s">
        <v>120</v>
      </c>
      <c r="C133" s="154">
        <f t="shared" si="101"/>
        <v>0.84285714285714275</v>
      </c>
      <c r="D133" s="155">
        <f t="shared" si="102"/>
        <v>0.82044358331139355</v>
      </c>
      <c r="E133" s="155">
        <f t="shared" si="103"/>
        <v>0.87963973449929889</v>
      </c>
      <c r="F133" s="156">
        <f t="shared" si="104"/>
        <v>0.80759728923428575</v>
      </c>
      <c r="H133" s="60" t="s">
        <v>120</v>
      </c>
      <c r="I133" s="157">
        <v>254.7414072</v>
      </c>
      <c r="J133" s="158">
        <v>249.1981567</v>
      </c>
      <c r="K133" s="158">
        <v>248.99207480000001</v>
      </c>
      <c r="L133" s="158">
        <v>235.8378404</v>
      </c>
      <c r="M133" s="158">
        <v>238.10182320000001</v>
      </c>
      <c r="N133" s="158">
        <v>230.82622090000001</v>
      </c>
      <c r="O133" s="158">
        <v>225.82619600000001</v>
      </c>
      <c r="P133" s="158">
        <v>221.30628034285655</v>
      </c>
      <c r="Q133" s="159">
        <v>231.47109991927144</v>
      </c>
      <c r="R133" s="158">
        <v>216.50700331428561</v>
      </c>
      <c r="S133" s="158">
        <v>211.70772628571467</v>
      </c>
      <c r="T133" s="159">
        <v>206.90844925714191</v>
      </c>
      <c r="V133" s="68">
        <f t="shared" si="132"/>
        <v>0.8</v>
      </c>
      <c r="W133" s="300">
        <f t="shared" si="133"/>
        <v>0.85</v>
      </c>
      <c r="X133" s="300">
        <f t="shared" si="134"/>
        <v>0.85</v>
      </c>
      <c r="Y133" s="300">
        <f t="shared" si="135"/>
        <v>0.85</v>
      </c>
      <c r="Z133" s="300">
        <f t="shared" si="136"/>
        <v>0.85</v>
      </c>
      <c r="AA133" s="300">
        <f t="shared" si="137"/>
        <v>0.85</v>
      </c>
      <c r="AB133" s="300">
        <f t="shared" si="138"/>
        <v>0.85</v>
      </c>
      <c r="AC133" s="69">
        <f t="shared" si="105"/>
        <v>0.85</v>
      </c>
      <c r="AD133" s="299">
        <f t="shared" si="106"/>
        <v>0.85</v>
      </c>
      <c r="AE133" s="300">
        <f t="shared" si="139"/>
        <v>0.85</v>
      </c>
      <c r="AF133" s="300">
        <f t="shared" si="140"/>
        <v>0.85</v>
      </c>
      <c r="AG133" s="301">
        <f t="shared" si="141"/>
        <v>0.85</v>
      </c>
      <c r="AI133" s="68">
        <f t="shared" si="142"/>
        <v>0.80981368057857517</v>
      </c>
      <c r="AJ133" s="300">
        <f t="shared" si="143"/>
        <v>0.81395219273415209</v>
      </c>
      <c r="AK133" s="300">
        <f t="shared" si="144"/>
        <v>0.81410605055605545</v>
      </c>
      <c r="AL133" s="300">
        <f t="shared" si="145"/>
        <v>0.82392681527915568</v>
      </c>
      <c r="AM133" s="300">
        <f t="shared" si="146"/>
        <v>0.82223655785026684</v>
      </c>
      <c r="AN133" s="300">
        <f t="shared" si="147"/>
        <v>0.82766841927483958</v>
      </c>
      <c r="AO133" s="300">
        <f t="shared" si="148"/>
        <v>0.83140136690670963</v>
      </c>
      <c r="AP133" s="69">
        <f t="shared" si="107"/>
        <v>0.83477587179139245</v>
      </c>
      <c r="AQ133" s="299">
        <f t="shared" si="108"/>
        <v>0.82718696175093165</v>
      </c>
      <c r="AR133" s="300">
        <f t="shared" si="149"/>
        <v>0.83835894391139165</v>
      </c>
      <c r="AS133" s="300">
        <f t="shared" si="150"/>
        <v>0.84194201603139096</v>
      </c>
      <c r="AT133" s="301">
        <f t="shared" si="151"/>
        <v>0.8455250881513916</v>
      </c>
      <c r="AV133" s="68">
        <f t="shared" si="109"/>
        <v>0.8725142976100817</v>
      </c>
      <c r="AW133" s="56">
        <f t="shared" si="110"/>
        <v>0.87528842526872708</v>
      </c>
      <c r="AX133" s="56">
        <f t="shared" si="111"/>
        <v>0.87539155925098822</v>
      </c>
      <c r="AY133" s="56">
        <f t="shared" si="112"/>
        <v>0.881974614712282</v>
      </c>
      <c r="AZ133" s="56">
        <f t="shared" si="113"/>
        <v>0.8808416012747371</v>
      </c>
      <c r="BA133" s="56">
        <f t="shared" si="114"/>
        <v>0.88448268687491594</v>
      </c>
      <c r="BB133" s="56">
        <f t="shared" si="115"/>
        <v>0.88698495650335962</v>
      </c>
      <c r="BC133" s="56">
        <f t="shared" si="116"/>
        <v>0.88924695477300775</v>
      </c>
      <c r="BD133" s="106">
        <f t="shared" si="116"/>
        <v>0.88415995624532573</v>
      </c>
      <c r="BE133" s="56">
        <f t="shared" si="117"/>
        <v>0.89164875984143466</v>
      </c>
      <c r="BF133" s="56">
        <f t="shared" si="118"/>
        <v>0.89405056490986157</v>
      </c>
      <c r="BG133" s="106">
        <f t="shared" si="119"/>
        <v>0.89645236997828948</v>
      </c>
      <c r="BI133" s="68">
        <f t="shared" si="120"/>
        <v>0.79620687424000003</v>
      </c>
      <c r="BJ133" s="56">
        <f t="shared" si="121"/>
        <v>0.80064147464000002</v>
      </c>
      <c r="BK133" s="56">
        <f t="shared" si="122"/>
        <v>0.80080634015999996</v>
      </c>
      <c r="BL133" s="56">
        <f t="shared" si="123"/>
        <v>0.81132972768</v>
      </c>
      <c r="BM133" s="56">
        <f t="shared" si="124"/>
        <v>0.80951854144000002</v>
      </c>
      <c r="BN133" s="56">
        <f t="shared" si="125"/>
        <v>0.81533902327999996</v>
      </c>
      <c r="BO133" s="56">
        <f t="shared" si="126"/>
        <v>0.81933904319999995</v>
      </c>
      <c r="BP133" s="56">
        <f t="shared" si="127"/>
        <v>0.82295497572571474</v>
      </c>
      <c r="BQ133" s="56">
        <f t="shared" si="127"/>
        <v>0.8148231200645828</v>
      </c>
      <c r="BR133" s="68">
        <f t="shared" si="128"/>
        <v>0.82679439734857152</v>
      </c>
      <c r="BS133" s="56">
        <f t="shared" si="129"/>
        <v>0.83063381897142829</v>
      </c>
      <c r="BT133" s="106">
        <f t="shared" si="130"/>
        <v>0.83447324059428651</v>
      </c>
      <c r="BV133" s="97"/>
      <c r="BW133" s="121"/>
      <c r="BX133" s="109" t="str">
        <f t="shared" si="131"/>
        <v/>
      </c>
    </row>
    <row r="134" spans="2:76" s="118" customFormat="1" x14ac:dyDescent="0.25">
      <c r="B134" s="9" t="s">
        <v>121</v>
      </c>
      <c r="C134" s="154">
        <f t="shared" si="101"/>
        <v>0.84999999999999987</v>
      </c>
      <c r="D134" s="155">
        <f t="shared" si="102"/>
        <v>0.82478721878727768</v>
      </c>
      <c r="E134" s="155">
        <f t="shared" si="103"/>
        <v>0.88255136043145554</v>
      </c>
      <c r="F134" s="156">
        <f t="shared" si="104"/>
        <v>0.81225168842285711</v>
      </c>
      <c r="H134" s="60" t="s">
        <v>121</v>
      </c>
      <c r="I134" s="157">
        <v>249.04605140000001</v>
      </c>
      <c r="J134" s="158">
        <v>227.80213130000001</v>
      </c>
      <c r="K134" s="158">
        <v>243.59337410000001</v>
      </c>
      <c r="L134" s="158">
        <v>225.83881199999999</v>
      </c>
      <c r="M134" s="158">
        <v>231.9663663</v>
      </c>
      <c r="N134" s="158">
        <v>231.27541690000001</v>
      </c>
      <c r="O134" s="158">
        <v>233.27557429999999</v>
      </c>
      <c r="P134" s="158">
        <v>227.25797977142838</v>
      </c>
      <c r="Q134" s="159">
        <v>235.94255428039872</v>
      </c>
      <c r="R134" s="158">
        <v>225.40112734642844</v>
      </c>
      <c r="S134" s="158">
        <v>223.5442749214285</v>
      </c>
      <c r="T134" s="159">
        <v>221.68742249642855</v>
      </c>
      <c r="V134" s="68">
        <f t="shared" si="132"/>
        <v>0.85</v>
      </c>
      <c r="W134" s="300">
        <f t="shared" si="133"/>
        <v>0.85</v>
      </c>
      <c r="X134" s="300">
        <f t="shared" si="134"/>
        <v>0.85</v>
      </c>
      <c r="Y134" s="300">
        <f t="shared" si="135"/>
        <v>0.85</v>
      </c>
      <c r="Z134" s="300">
        <f t="shared" si="136"/>
        <v>0.85</v>
      </c>
      <c r="AA134" s="300">
        <f t="shared" si="137"/>
        <v>0.85</v>
      </c>
      <c r="AB134" s="300">
        <f t="shared" si="138"/>
        <v>0.85</v>
      </c>
      <c r="AC134" s="69">
        <f t="shared" si="105"/>
        <v>0.85</v>
      </c>
      <c r="AD134" s="299">
        <f t="shared" si="106"/>
        <v>0.85</v>
      </c>
      <c r="AE134" s="300">
        <f t="shared" si="139"/>
        <v>0.85</v>
      </c>
      <c r="AF134" s="300">
        <f t="shared" si="140"/>
        <v>0.85</v>
      </c>
      <c r="AG134" s="301">
        <f t="shared" si="141"/>
        <v>0.85</v>
      </c>
      <c r="AI134" s="68">
        <f t="shared" si="142"/>
        <v>0.814065752392511</v>
      </c>
      <c r="AJ134" s="300">
        <f t="shared" si="143"/>
        <v>0.82992616165345912</v>
      </c>
      <c r="AK134" s="300">
        <f t="shared" si="144"/>
        <v>0.81813664388234864</v>
      </c>
      <c r="AL134" s="300">
        <f t="shared" si="145"/>
        <v>0.83139194798015115</v>
      </c>
      <c r="AM134" s="300">
        <f t="shared" si="146"/>
        <v>0.82681720289971361</v>
      </c>
      <c r="AN134" s="300">
        <f t="shared" si="147"/>
        <v>0.82733305591605999</v>
      </c>
      <c r="AO134" s="300">
        <f t="shared" si="148"/>
        <v>0.82583976678670046</v>
      </c>
      <c r="AP134" s="69">
        <f t="shared" si="107"/>
        <v>0.83033241746229713</v>
      </c>
      <c r="AQ134" s="299">
        <f t="shared" si="108"/>
        <v>0.82384863738211001</v>
      </c>
      <c r="AR134" s="300">
        <f t="shared" si="149"/>
        <v>0.83171871713105194</v>
      </c>
      <c r="AS134" s="300">
        <f t="shared" si="150"/>
        <v>0.83310501679980664</v>
      </c>
      <c r="AT134" s="301">
        <f t="shared" si="151"/>
        <v>0.83449131646856145</v>
      </c>
      <c r="AV134" s="68">
        <f t="shared" si="109"/>
        <v>0.87536454658414597</v>
      </c>
      <c r="AW134" s="56">
        <f t="shared" si="110"/>
        <v>0.88599609685008873</v>
      </c>
      <c r="AX134" s="56">
        <f t="shared" si="111"/>
        <v>0.87809334675502004</v>
      </c>
      <c r="AY134" s="56">
        <f t="shared" si="112"/>
        <v>0.88697864280807537</v>
      </c>
      <c r="AZ134" s="56">
        <f t="shared" si="113"/>
        <v>0.88391209947515526</v>
      </c>
      <c r="BA134" s="56">
        <f t="shared" si="114"/>
        <v>0.88425788609282008</v>
      </c>
      <c r="BB134" s="56">
        <f t="shared" si="115"/>
        <v>0.88325690445488325</v>
      </c>
      <c r="BC134" s="56">
        <f t="shared" si="116"/>
        <v>0.8862684182625713</v>
      </c>
      <c r="BD134" s="106">
        <f t="shared" si="116"/>
        <v>0.88192221050073538</v>
      </c>
      <c r="BE134" s="56">
        <f t="shared" si="117"/>
        <v>0.88719768272035027</v>
      </c>
      <c r="BF134" s="56">
        <f t="shared" si="118"/>
        <v>0.88812694717812912</v>
      </c>
      <c r="BG134" s="106">
        <f t="shared" si="119"/>
        <v>0.88905621163590798</v>
      </c>
      <c r="BI134" s="68">
        <f t="shared" si="120"/>
        <v>0.80076315887999994</v>
      </c>
      <c r="BJ134" s="56">
        <f t="shared" si="121"/>
        <v>0.81775829495999997</v>
      </c>
      <c r="BK134" s="56">
        <f t="shared" si="122"/>
        <v>0.80512530071999999</v>
      </c>
      <c r="BL134" s="56">
        <f t="shared" si="123"/>
        <v>0.81932895039999998</v>
      </c>
      <c r="BM134" s="56">
        <f t="shared" si="124"/>
        <v>0.81442690695999997</v>
      </c>
      <c r="BN134" s="56">
        <f t="shared" si="125"/>
        <v>0.81497966647999998</v>
      </c>
      <c r="BO134" s="56">
        <f t="shared" si="126"/>
        <v>0.81337954055999995</v>
      </c>
      <c r="BP134" s="56">
        <f t="shared" si="127"/>
        <v>0.81819361618285735</v>
      </c>
      <c r="BQ134" s="56">
        <f t="shared" si="127"/>
        <v>0.81124595657568099</v>
      </c>
      <c r="BR134" s="68">
        <f t="shared" si="128"/>
        <v>0.81967909812285722</v>
      </c>
      <c r="BS134" s="56">
        <f t="shared" si="129"/>
        <v>0.8211645800628572</v>
      </c>
      <c r="BT134" s="106">
        <f t="shared" si="130"/>
        <v>0.82265006200285717</v>
      </c>
      <c r="BV134" s="97"/>
      <c r="BW134" s="121"/>
      <c r="BX134" s="109" t="str">
        <f t="shared" si="131"/>
        <v/>
      </c>
    </row>
    <row r="135" spans="2:76" s="118" customFormat="1" x14ac:dyDescent="0.25">
      <c r="B135" s="9" t="s">
        <v>122</v>
      </c>
      <c r="C135" s="154">
        <f t="shared" si="101"/>
        <v>0.84999999999999987</v>
      </c>
      <c r="D135" s="155">
        <f t="shared" si="102"/>
        <v>0.83301040664647219</v>
      </c>
      <c r="E135" s="155">
        <f t="shared" si="103"/>
        <v>0.88806352809579059</v>
      </c>
      <c r="F135" s="156">
        <f t="shared" si="104"/>
        <v>0.82106320106285724</v>
      </c>
      <c r="H135" s="60" t="s">
        <v>122</v>
      </c>
      <c r="I135" s="157">
        <v>227.5203449</v>
      </c>
      <c r="J135" s="158">
        <v>222.0435445</v>
      </c>
      <c r="K135" s="158">
        <v>231.58720930000001</v>
      </c>
      <c r="L135" s="158">
        <v>215.81095429999999</v>
      </c>
      <c r="M135" s="158">
        <v>224.5100152</v>
      </c>
      <c r="N135" s="158">
        <v>218.2188668</v>
      </c>
      <c r="O135" s="158">
        <v>226.00605569999999</v>
      </c>
      <c r="P135" s="158">
        <v>220.91822479999996</v>
      </c>
      <c r="Q135" s="159">
        <v>228.75993880232843</v>
      </c>
      <c r="R135" s="158">
        <v>220.23003133214274</v>
      </c>
      <c r="S135" s="158">
        <v>219.54183786428575</v>
      </c>
      <c r="T135" s="159">
        <v>218.85364439642854</v>
      </c>
      <c r="V135" s="68">
        <f t="shared" si="132"/>
        <v>0.85</v>
      </c>
      <c r="W135" s="300">
        <f t="shared" si="133"/>
        <v>0.85</v>
      </c>
      <c r="X135" s="300">
        <f t="shared" si="134"/>
        <v>0.85</v>
      </c>
      <c r="Y135" s="300">
        <f t="shared" si="135"/>
        <v>0.85</v>
      </c>
      <c r="Z135" s="300">
        <f t="shared" si="136"/>
        <v>0.85</v>
      </c>
      <c r="AA135" s="300">
        <f t="shared" si="137"/>
        <v>0.85</v>
      </c>
      <c r="AB135" s="300">
        <f t="shared" si="138"/>
        <v>0.85</v>
      </c>
      <c r="AC135" s="69">
        <f t="shared" si="105"/>
        <v>0.85</v>
      </c>
      <c r="AD135" s="299">
        <f t="shared" si="106"/>
        <v>0.85</v>
      </c>
      <c r="AE135" s="300">
        <f t="shared" si="139"/>
        <v>0.85</v>
      </c>
      <c r="AF135" s="300">
        <f t="shared" si="140"/>
        <v>0.85</v>
      </c>
      <c r="AG135" s="301">
        <f t="shared" si="141"/>
        <v>0.85</v>
      </c>
      <c r="AI135" s="68">
        <f t="shared" si="142"/>
        <v>0.83013653938069265</v>
      </c>
      <c r="AJ135" s="300">
        <f t="shared" si="143"/>
        <v>0.83422544083464434</v>
      </c>
      <c r="AK135" s="300">
        <f t="shared" si="144"/>
        <v>0.82710027613506032</v>
      </c>
      <c r="AL135" s="300">
        <f t="shared" si="145"/>
        <v>0.83887860422739191</v>
      </c>
      <c r="AM135" s="300">
        <f t="shared" si="146"/>
        <v>0.83238400881324748</v>
      </c>
      <c r="AN135" s="300">
        <f t="shared" si="147"/>
        <v>0.83708089092707916</v>
      </c>
      <c r="AO135" s="300">
        <f t="shared" si="148"/>
        <v>0.8312670862071907</v>
      </c>
      <c r="AP135" s="69">
        <f t="shared" si="107"/>
        <v>0.83506558855255109</v>
      </c>
      <c r="AQ135" s="299">
        <f t="shared" si="108"/>
        <v>0.82921107616506395</v>
      </c>
      <c r="AR135" s="300">
        <f t="shared" si="149"/>
        <v>0.83557938402907084</v>
      </c>
      <c r="AS135" s="300">
        <f t="shared" si="150"/>
        <v>0.83609317950559037</v>
      </c>
      <c r="AT135" s="301">
        <f t="shared" si="151"/>
        <v>0.83660697498211012</v>
      </c>
      <c r="AV135" s="68">
        <f t="shared" si="109"/>
        <v>0.88613711725789279</v>
      </c>
      <c r="AW135" s="56">
        <f t="shared" si="110"/>
        <v>0.88887798986874089</v>
      </c>
      <c r="AX135" s="56">
        <f t="shared" si="111"/>
        <v>0.88410184913930423</v>
      </c>
      <c r="AY135" s="56">
        <f t="shared" si="112"/>
        <v>0.89199709856837883</v>
      </c>
      <c r="AZ135" s="56">
        <f t="shared" si="113"/>
        <v>0.88764364107138671</v>
      </c>
      <c r="BA135" s="56">
        <f t="shared" si="114"/>
        <v>0.89079205530615424</v>
      </c>
      <c r="BB135" s="56">
        <f t="shared" si="115"/>
        <v>0.88689494545867653</v>
      </c>
      <c r="BC135" s="56">
        <f t="shared" si="116"/>
        <v>0.88944115772568488</v>
      </c>
      <c r="BD135" s="106">
        <f t="shared" si="116"/>
        <v>0.88551676071258834</v>
      </c>
      <c r="BE135" s="56">
        <f t="shared" si="117"/>
        <v>0.88978556513315854</v>
      </c>
      <c r="BF135" s="56">
        <f t="shared" si="118"/>
        <v>0.89012997254063198</v>
      </c>
      <c r="BG135" s="106">
        <f t="shared" si="119"/>
        <v>0.89047437994810563</v>
      </c>
      <c r="BI135" s="68">
        <f t="shared" si="120"/>
        <v>0.81798372407999997</v>
      </c>
      <c r="BJ135" s="56">
        <f t="shared" si="121"/>
        <v>0.82236516439999996</v>
      </c>
      <c r="BK135" s="56">
        <f t="shared" si="122"/>
        <v>0.81473023255999999</v>
      </c>
      <c r="BL135" s="56">
        <f t="shared" si="123"/>
        <v>0.82735123655999998</v>
      </c>
      <c r="BM135" s="56">
        <f t="shared" si="124"/>
        <v>0.82039198784</v>
      </c>
      <c r="BN135" s="56">
        <f t="shared" si="125"/>
        <v>0.82542490656</v>
      </c>
      <c r="BO135" s="56">
        <f t="shared" si="126"/>
        <v>0.81919515543999999</v>
      </c>
      <c r="BP135" s="56">
        <f t="shared" si="127"/>
        <v>0.82326542016000004</v>
      </c>
      <c r="BQ135" s="56">
        <f t="shared" si="127"/>
        <v>0.81699204895813726</v>
      </c>
      <c r="BR135" s="68">
        <f t="shared" si="128"/>
        <v>0.82381597493428582</v>
      </c>
      <c r="BS135" s="56">
        <f t="shared" si="129"/>
        <v>0.82436652970857138</v>
      </c>
      <c r="BT135" s="106">
        <f t="shared" si="130"/>
        <v>0.82491708448285717</v>
      </c>
      <c r="BV135" s="97"/>
      <c r="BW135" s="121"/>
      <c r="BX135" s="109" t="str">
        <f t="shared" si="131"/>
        <v/>
      </c>
    </row>
    <row r="136" spans="2:76" s="118" customFormat="1" x14ac:dyDescent="0.25">
      <c r="B136" s="9" t="s">
        <v>123</v>
      </c>
      <c r="C136" s="154">
        <f t="shared" si="101"/>
        <v>0.84285714285714275</v>
      </c>
      <c r="D136" s="155">
        <f t="shared" si="102"/>
        <v>0.82188883920028244</v>
      </c>
      <c r="E136" s="155">
        <f t="shared" si="103"/>
        <v>0.88060851849327204</v>
      </c>
      <c r="F136" s="156">
        <f t="shared" si="104"/>
        <v>0.80914594539428564</v>
      </c>
      <c r="H136" s="60" t="s">
        <v>123</v>
      </c>
      <c r="I136" s="157">
        <v>255.80479299999999</v>
      </c>
      <c r="J136" s="158">
        <v>239.9147261</v>
      </c>
      <c r="K136" s="158">
        <v>249.9488096</v>
      </c>
      <c r="L136" s="158">
        <v>231.3132224</v>
      </c>
      <c r="M136" s="158">
        <v>232.95334099999999</v>
      </c>
      <c r="N136" s="158">
        <v>229.88467499999999</v>
      </c>
      <c r="O136" s="158">
        <v>230.15341069999999</v>
      </c>
      <c r="P136" s="158">
        <v>222.28046572857238</v>
      </c>
      <c r="Q136" s="159">
        <v>229.78055387551157</v>
      </c>
      <c r="R136" s="158">
        <v>218.20869009642956</v>
      </c>
      <c r="S136" s="158">
        <v>214.13691446428675</v>
      </c>
      <c r="T136" s="159">
        <v>210.06513883214393</v>
      </c>
      <c r="V136" s="68">
        <f t="shared" si="132"/>
        <v>0.8</v>
      </c>
      <c r="W136" s="300">
        <f t="shared" si="133"/>
        <v>0.85</v>
      </c>
      <c r="X136" s="300">
        <f t="shared" si="134"/>
        <v>0.85</v>
      </c>
      <c r="Y136" s="300">
        <f t="shared" si="135"/>
        <v>0.85</v>
      </c>
      <c r="Z136" s="300">
        <f t="shared" si="136"/>
        <v>0.85</v>
      </c>
      <c r="AA136" s="300">
        <f t="shared" si="137"/>
        <v>0.85</v>
      </c>
      <c r="AB136" s="300">
        <f t="shared" si="138"/>
        <v>0.85</v>
      </c>
      <c r="AC136" s="69">
        <f t="shared" si="105"/>
        <v>0.85</v>
      </c>
      <c r="AD136" s="299">
        <f t="shared" si="106"/>
        <v>0.85</v>
      </c>
      <c r="AE136" s="300">
        <f t="shared" si="139"/>
        <v>0.85</v>
      </c>
      <c r="AF136" s="300">
        <f t="shared" si="140"/>
        <v>0.85</v>
      </c>
      <c r="AG136" s="301">
        <f t="shared" si="141"/>
        <v>0.85</v>
      </c>
      <c r="AI136" s="68">
        <f t="shared" si="142"/>
        <v>0.80901977183146589</v>
      </c>
      <c r="AJ136" s="300">
        <f t="shared" si="143"/>
        <v>0.82088307027316199</v>
      </c>
      <c r="AK136" s="300">
        <f t="shared" si="144"/>
        <v>0.81339176593199536</v>
      </c>
      <c r="AL136" s="300">
        <f t="shared" si="145"/>
        <v>0.82730483086628137</v>
      </c>
      <c r="AM136" s="300">
        <f t="shared" si="146"/>
        <v>0.82608034159546684</v>
      </c>
      <c r="AN136" s="300">
        <f t="shared" si="147"/>
        <v>0.82837136408171486</v>
      </c>
      <c r="AO136" s="300">
        <f t="shared" si="148"/>
        <v>0.82817072982189066</v>
      </c>
      <c r="AP136" s="69">
        <f t="shared" si="107"/>
        <v>0.83404855880768902</v>
      </c>
      <c r="AQ136" s="299">
        <f t="shared" si="108"/>
        <v>0.82844909943561007</v>
      </c>
      <c r="AR136" s="300">
        <f t="shared" si="149"/>
        <v>0.83708848870954089</v>
      </c>
      <c r="AS136" s="300">
        <f t="shared" si="150"/>
        <v>0.84012841861139265</v>
      </c>
      <c r="AT136" s="301">
        <f t="shared" si="151"/>
        <v>0.84316834851324451</v>
      </c>
      <c r="AV136" s="68">
        <f t="shared" si="109"/>
        <v>0.87198212466217129</v>
      </c>
      <c r="AW136" s="56">
        <f t="shared" si="110"/>
        <v>0.87993433141974342</v>
      </c>
      <c r="AX136" s="56">
        <f t="shared" si="111"/>
        <v>0.87491275994890572</v>
      </c>
      <c r="AY136" s="56">
        <f t="shared" si="112"/>
        <v>0.88423896627615317</v>
      </c>
      <c r="AZ136" s="56">
        <f t="shared" si="113"/>
        <v>0.88341816657177064</v>
      </c>
      <c r="BA136" s="56">
        <f t="shared" si="114"/>
        <v>0.88495388487022109</v>
      </c>
      <c r="BB136" s="56">
        <f t="shared" si="115"/>
        <v>0.88481939570393942</v>
      </c>
      <c r="BC136" s="56">
        <f t="shared" si="116"/>
        <v>0.88875942230028937</v>
      </c>
      <c r="BD136" s="106">
        <f t="shared" si="116"/>
        <v>0.88500599243622269</v>
      </c>
      <c r="BE136" s="56">
        <f t="shared" si="117"/>
        <v>0.89079714825204381</v>
      </c>
      <c r="BF136" s="56">
        <f t="shared" si="118"/>
        <v>0.89283487420379826</v>
      </c>
      <c r="BG136" s="106">
        <f t="shared" si="119"/>
        <v>0.8948726001555527</v>
      </c>
      <c r="BI136" s="68">
        <f t="shared" si="120"/>
        <v>0.7953561656</v>
      </c>
      <c r="BJ136" s="56">
        <f t="shared" si="121"/>
        <v>0.80806821911999993</v>
      </c>
      <c r="BK136" s="56">
        <f t="shared" si="122"/>
        <v>0.80004095232000005</v>
      </c>
      <c r="BL136" s="56">
        <f t="shared" si="123"/>
        <v>0.81494942207999999</v>
      </c>
      <c r="BM136" s="56">
        <f t="shared" si="124"/>
        <v>0.81363732719999993</v>
      </c>
      <c r="BN136" s="56">
        <f t="shared" si="125"/>
        <v>0.81609226000000001</v>
      </c>
      <c r="BO136" s="56">
        <f t="shared" si="126"/>
        <v>0.81587727144</v>
      </c>
      <c r="BP136" s="56">
        <f t="shared" si="127"/>
        <v>0.82217562741714212</v>
      </c>
      <c r="BQ136" s="56">
        <f t="shared" si="127"/>
        <v>0.81617555689959076</v>
      </c>
      <c r="BR136" s="68">
        <f t="shared" si="128"/>
        <v>0.82543304792285632</v>
      </c>
      <c r="BS136" s="56">
        <f t="shared" si="129"/>
        <v>0.82869046842857053</v>
      </c>
      <c r="BT136" s="106">
        <f t="shared" si="130"/>
        <v>0.83194788893428484</v>
      </c>
      <c r="BV136" s="97"/>
      <c r="BW136" s="121"/>
      <c r="BX136" s="109" t="str">
        <f t="shared" si="131"/>
        <v/>
      </c>
    </row>
    <row r="137" spans="2:76" s="118" customFormat="1" x14ac:dyDescent="0.25">
      <c r="B137" s="9" t="s">
        <v>124</v>
      </c>
      <c r="C137" s="154">
        <f t="shared" si="101"/>
        <v>0.77142857142857135</v>
      </c>
      <c r="D137" s="155">
        <f t="shared" si="102"/>
        <v>0.77448457980303964</v>
      </c>
      <c r="E137" s="155">
        <f t="shared" si="103"/>
        <v>0.84883249315182696</v>
      </c>
      <c r="F137" s="156">
        <f t="shared" si="104"/>
        <v>0.75835016667428579</v>
      </c>
      <c r="H137" s="60" t="s">
        <v>124</v>
      </c>
      <c r="I137" s="157">
        <v>305.1020992</v>
      </c>
      <c r="J137" s="158">
        <v>296.119415</v>
      </c>
      <c r="K137" s="158">
        <v>307.76748079999999</v>
      </c>
      <c r="L137" s="158">
        <v>287.32683450000002</v>
      </c>
      <c r="M137" s="158">
        <v>307.73768230000002</v>
      </c>
      <c r="N137" s="158">
        <v>315.97609010000002</v>
      </c>
      <c r="O137" s="158">
        <v>294.40643970000002</v>
      </c>
      <c r="P137" s="158">
        <v>303.14751640000009</v>
      </c>
      <c r="Q137" s="159">
        <v>271.11146111169558</v>
      </c>
      <c r="R137" s="158">
        <v>303.41882258571434</v>
      </c>
      <c r="S137" s="158">
        <v>303.69012877142859</v>
      </c>
      <c r="T137" s="159">
        <v>303.96143495714296</v>
      </c>
      <c r="V137" s="68">
        <f t="shared" si="132"/>
        <v>0.75</v>
      </c>
      <c r="W137" s="300">
        <f t="shared" si="133"/>
        <v>0.8</v>
      </c>
      <c r="X137" s="300">
        <f t="shared" si="134"/>
        <v>0.75</v>
      </c>
      <c r="Y137" s="300">
        <f t="shared" si="135"/>
        <v>0.8</v>
      </c>
      <c r="Z137" s="300">
        <f t="shared" si="136"/>
        <v>0.75</v>
      </c>
      <c r="AA137" s="300">
        <f t="shared" si="137"/>
        <v>0.75</v>
      </c>
      <c r="AB137" s="300">
        <f t="shared" si="138"/>
        <v>0.8</v>
      </c>
      <c r="AC137" s="69">
        <f t="shared" si="105"/>
        <v>0.75</v>
      </c>
      <c r="AD137" s="299">
        <f t="shared" si="106"/>
        <v>0.8</v>
      </c>
      <c r="AE137" s="300">
        <f t="shared" si="139"/>
        <v>0.75</v>
      </c>
      <c r="AF137" s="300">
        <f t="shared" si="140"/>
        <v>0.75</v>
      </c>
      <c r="AG137" s="301">
        <f t="shared" si="141"/>
        <v>0.75</v>
      </c>
      <c r="AI137" s="68">
        <f t="shared" si="142"/>
        <v>0.77221510263134618</v>
      </c>
      <c r="AJ137" s="300">
        <f t="shared" si="143"/>
        <v>0.7789214471761956</v>
      </c>
      <c r="AK137" s="300">
        <f t="shared" si="144"/>
        <v>0.77022516655487794</v>
      </c>
      <c r="AL137" s="300">
        <f t="shared" si="145"/>
        <v>0.78548586299650514</v>
      </c>
      <c r="AM137" s="300">
        <f t="shared" si="146"/>
        <v>0.77024741369208882</v>
      </c>
      <c r="AN137" s="300">
        <f t="shared" si="147"/>
        <v>0.76409673534498901</v>
      </c>
      <c r="AO137" s="300">
        <f t="shared" si="148"/>
        <v>0.78020033022527546</v>
      </c>
      <c r="AP137" s="69">
        <f t="shared" si="107"/>
        <v>0.7736743664111233</v>
      </c>
      <c r="AQ137" s="299">
        <f t="shared" si="108"/>
        <v>0.79759203064574213</v>
      </c>
      <c r="AR137" s="300">
        <f t="shared" si="149"/>
        <v>0.77347181306314428</v>
      </c>
      <c r="AS137" s="300">
        <f t="shared" si="150"/>
        <v>0.77326925971516514</v>
      </c>
      <c r="AT137" s="301">
        <f t="shared" si="151"/>
        <v>0.773066706367186</v>
      </c>
      <c r="AV137" s="68">
        <f t="shared" si="109"/>
        <v>0.84731121710962054</v>
      </c>
      <c r="AW137" s="56">
        <f t="shared" si="110"/>
        <v>0.8518066142936549</v>
      </c>
      <c r="AX137" s="56">
        <f t="shared" si="111"/>
        <v>0.84597732306723428</v>
      </c>
      <c r="AY137" s="56">
        <f t="shared" si="112"/>
        <v>0.85620687380852178</v>
      </c>
      <c r="AZ137" s="56">
        <f t="shared" si="113"/>
        <v>0.84599223576927374</v>
      </c>
      <c r="BA137" s="56">
        <f t="shared" si="114"/>
        <v>0.84186931277649535</v>
      </c>
      <c r="BB137" s="56">
        <f t="shared" si="115"/>
        <v>0.85266387523798826</v>
      </c>
      <c r="BC137" s="56">
        <f t="shared" si="116"/>
        <v>0.84828939087365884</v>
      </c>
      <c r="BD137" s="106">
        <f t="shared" si="116"/>
        <v>0.86432188066447346</v>
      </c>
      <c r="BE137" s="56">
        <f t="shared" si="117"/>
        <v>0.84815361530411693</v>
      </c>
      <c r="BF137" s="56">
        <f t="shared" si="118"/>
        <v>0.8480178397345749</v>
      </c>
      <c r="BG137" s="106">
        <f t="shared" si="119"/>
        <v>0.84788206416503287</v>
      </c>
      <c r="BI137" s="68">
        <f t="shared" si="120"/>
        <v>0.75591832063999997</v>
      </c>
      <c r="BJ137" s="56">
        <f t="shared" si="121"/>
        <v>0.76310446799999998</v>
      </c>
      <c r="BK137" s="56">
        <f t="shared" si="122"/>
        <v>0.75378601536000001</v>
      </c>
      <c r="BL137" s="56">
        <f t="shared" si="123"/>
        <v>0.77013853239999996</v>
      </c>
      <c r="BM137" s="56">
        <f t="shared" si="124"/>
        <v>0.75380985416000001</v>
      </c>
      <c r="BN137" s="56">
        <f t="shared" si="125"/>
        <v>0.74721912792</v>
      </c>
      <c r="BO137" s="56">
        <f t="shared" si="126"/>
        <v>0.76447484824</v>
      </c>
      <c r="BP137" s="56">
        <f t="shared" si="127"/>
        <v>0.7574819868799999</v>
      </c>
      <c r="BQ137" s="56">
        <f t="shared" si="127"/>
        <v>0.7831108311106435</v>
      </c>
      <c r="BR137" s="68">
        <f t="shared" si="128"/>
        <v>0.75726494193142857</v>
      </c>
      <c r="BS137" s="56">
        <f t="shared" si="129"/>
        <v>0.75704789698285713</v>
      </c>
      <c r="BT137" s="106">
        <f t="shared" si="130"/>
        <v>0.75683085203428568</v>
      </c>
      <c r="BV137" s="97"/>
      <c r="BW137" s="121"/>
      <c r="BX137" s="109" t="str">
        <f t="shared" si="131"/>
        <v/>
      </c>
    </row>
    <row r="138" spans="2:76" s="118" customFormat="1" x14ac:dyDescent="0.25">
      <c r="B138" s="9" t="s">
        <v>125</v>
      </c>
      <c r="C138" s="154">
        <f t="shared" si="101"/>
        <v>0.79285714285714282</v>
      </c>
      <c r="D138" s="155">
        <f t="shared" si="102"/>
        <v>0.79400429246916138</v>
      </c>
      <c r="E138" s="155">
        <f t="shared" si="103"/>
        <v>0.86191694784478423</v>
      </c>
      <c r="F138" s="156">
        <f t="shared" si="104"/>
        <v>0.77926640959999993</v>
      </c>
      <c r="H138" s="60" t="s">
        <v>125</v>
      </c>
      <c r="I138" s="157">
        <v>301.06818900000002</v>
      </c>
      <c r="J138" s="158">
        <v>270.69465550000001</v>
      </c>
      <c r="K138" s="158">
        <v>277.16697490000001</v>
      </c>
      <c r="L138" s="158">
        <v>266.20886780000001</v>
      </c>
      <c r="M138" s="158">
        <v>269.46664659999999</v>
      </c>
      <c r="N138" s="158">
        <v>270.00923829999999</v>
      </c>
      <c r="O138" s="158">
        <v>276.80434389999999</v>
      </c>
      <c r="P138" s="158">
        <v>264.22231685714269</v>
      </c>
      <c r="Q138" s="159">
        <v>266.98575597706554</v>
      </c>
      <c r="R138" s="158">
        <v>261.29864907142837</v>
      </c>
      <c r="S138" s="158">
        <v>258.37498128571406</v>
      </c>
      <c r="T138" s="159">
        <v>255.45131349999974</v>
      </c>
      <c r="V138" s="68">
        <f t="shared" si="132"/>
        <v>0.75</v>
      </c>
      <c r="W138" s="300">
        <f t="shared" si="133"/>
        <v>0.8</v>
      </c>
      <c r="X138" s="300">
        <f t="shared" si="134"/>
        <v>0.8</v>
      </c>
      <c r="Y138" s="300">
        <f t="shared" si="135"/>
        <v>0.8</v>
      </c>
      <c r="Z138" s="300">
        <f t="shared" si="136"/>
        <v>0.8</v>
      </c>
      <c r="AA138" s="300">
        <f t="shared" si="137"/>
        <v>0.8</v>
      </c>
      <c r="AB138" s="300">
        <f t="shared" si="138"/>
        <v>0.8</v>
      </c>
      <c r="AC138" s="69">
        <f t="shared" si="105"/>
        <v>0.8</v>
      </c>
      <c r="AD138" s="299">
        <f t="shared" si="106"/>
        <v>0.8</v>
      </c>
      <c r="AE138" s="300">
        <f t="shared" si="139"/>
        <v>0.8</v>
      </c>
      <c r="AF138" s="300">
        <f t="shared" si="140"/>
        <v>0.8</v>
      </c>
      <c r="AG138" s="301">
        <f t="shared" si="141"/>
        <v>0.8</v>
      </c>
      <c r="AI138" s="68">
        <f t="shared" si="142"/>
        <v>0.77522676273893221</v>
      </c>
      <c r="AJ138" s="300">
        <f t="shared" si="143"/>
        <v>0.79790321180028578</v>
      </c>
      <c r="AK138" s="300">
        <f t="shared" si="144"/>
        <v>0.79307106998896471</v>
      </c>
      <c r="AL138" s="300">
        <f t="shared" si="145"/>
        <v>0.80125223723649652</v>
      </c>
      <c r="AM138" s="300">
        <f t="shared" si="146"/>
        <v>0.79882002581758604</v>
      </c>
      <c r="AN138" s="300">
        <f t="shared" si="147"/>
        <v>0.79841493455462309</v>
      </c>
      <c r="AO138" s="300">
        <f t="shared" si="148"/>
        <v>0.79334180514724217</v>
      </c>
      <c r="AP138" s="69">
        <f t="shared" si="107"/>
        <v>0.80273536797805112</v>
      </c>
      <c r="AQ138" s="299">
        <f t="shared" si="108"/>
        <v>0.80067222354880374</v>
      </c>
      <c r="AR138" s="300">
        <f t="shared" si="149"/>
        <v>0.80491813685527347</v>
      </c>
      <c r="AS138" s="300">
        <f t="shared" si="150"/>
        <v>0.80710090573249582</v>
      </c>
      <c r="AT138" s="301">
        <f t="shared" si="151"/>
        <v>0.80928367460971817</v>
      </c>
      <c r="AV138" s="68">
        <f t="shared" si="109"/>
        <v>0.84932999325158121</v>
      </c>
      <c r="AW138" s="56">
        <f t="shared" si="110"/>
        <v>0.8645304716303126</v>
      </c>
      <c r="AX138" s="56">
        <f t="shared" si="111"/>
        <v>0.86129139010889721</v>
      </c>
      <c r="AY138" s="56">
        <f t="shared" si="112"/>
        <v>0.86677539051488794</v>
      </c>
      <c r="AZ138" s="56">
        <f t="shared" si="113"/>
        <v>0.86514503044459556</v>
      </c>
      <c r="BA138" s="56">
        <f t="shared" si="114"/>
        <v>0.86487348965055755</v>
      </c>
      <c r="BB138" s="56">
        <f t="shared" si="115"/>
        <v>0.86147286931265721</v>
      </c>
      <c r="BC138" s="56">
        <f t="shared" si="116"/>
        <v>0.8677695627818437</v>
      </c>
      <c r="BD138" s="106">
        <f t="shared" si="116"/>
        <v>0.86638659571305243</v>
      </c>
      <c r="BE138" s="56">
        <f t="shared" si="117"/>
        <v>0.86923271651610856</v>
      </c>
      <c r="BF138" s="56">
        <f t="shared" si="118"/>
        <v>0.87069587025037343</v>
      </c>
      <c r="BG138" s="106">
        <f t="shared" si="119"/>
        <v>0.87215902398463829</v>
      </c>
      <c r="BI138" s="68">
        <f t="shared" si="120"/>
        <v>0.75914544880000001</v>
      </c>
      <c r="BJ138" s="56">
        <f t="shared" si="121"/>
        <v>0.78344427559999996</v>
      </c>
      <c r="BK138" s="56">
        <f t="shared" si="122"/>
        <v>0.77826642008000002</v>
      </c>
      <c r="BL138" s="56">
        <f t="shared" si="123"/>
        <v>0.78703290575999996</v>
      </c>
      <c r="BM138" s="56">
        <f t="shared" si="124"/>
        <v>0.78442668271999993</v>
      </c>
      <c r="BN138" s="56">
        <f t="shared" si="125"/>
        <v>0.78399260936000004</v>
      </c>
      <c r="BO138" s="56">
        <f t="shared" si="126"/>
        <v>0.77855652487999993</v>
      </c>
      <c r="BP138" s="56">
        <f t="shared" si="127"/>
        <v>0.78862214651428586</v>
      </c>
      <c r="BQ138" s="56">
        <f t="shared" si="127"/>
        <v>0.78641139521834758</v>
      </c>
      <c r="BR138" s="68">
        <f t="shared" si="128"/>
        <v>0.79096108074285731</v>
      </c>
      <c r="BS138" s="56">
        <f t="shared" si="129"/>
        <v>0.79330001497142877</v>
      </c>
      <c r="BT138" s="106">
        <f t="shared" si="130"/>
        <v>0.79563894920000022</v>
      </c>
      <c r="BV138" s="97"/>
      <c r="BW138" s="121"/>
      <c r="BX138" s="109" t="str">
        <f t="shared" si="131"/>
        <v/>
      </c>
    </row>
    <row r="139" spans="2:76" s="118" customFormat="1" x14ac:dyDescent="0.25">
      <c r="B139" s="9" t="s">
        <v>126</v>
      </c>
      <c r="C139" s="154">
        <f t="shared" si="101"/>
        <v>0.84285714285714275</v>
      </c>
      <c r="D139" s="155">
        <f t="shared" si="102"/>
        <v>0.8375029842313183</v>
      </c>
      <c r="E139" s="155">
        <f t="shared" si="103"/>
        <v>0.65</v>
      </c>
      <c r="F139" s="156">
        <f t="shared" si="104"/>
        <v>0.65</v>
      </c>
      <c r="H139" s="60" t="s">
        <v>126</v>
      </c>
      <c r="I139" s="157">
        <v>208.79716579999999</v>
      </c>
      <c r="J139" s="158">
        <v>271.34934559999999</v>
      </c>
      <c r="K139" s="158">
        <v>217.01071880000001</v>
      </c>
      <c r="L139" s="158">
        <v>199.08739800000001</v>
      </c>
      <c r="M139" s="158">
        <v>210.46690390000001</v>
      </c>
      <c r="N139" s="158">
        <v>207.32626719999999</v>
      </c>
      <c r="O139" s="158">
        <v>209.53671499999999</v>
      </c>
      <c r="P139" s="158">
        <v>198.74331288571375</v>
      </c>
      <c r="Q139" s="159">
        <v>202.45735600773506</v>
      </c>
      <c r="R139" s="158">
        <v>194.01576559642672</v>
      </c>
      <c r="S139" s="158">
        <v>189.28821830714151</v>
      </c>
      <c r="T139" s="159">
        <v>184.56067101785629</v>
      </c>
      <c r="V139" s="68">
        <f t="shared" si="132"/>
        <v>0.85</v>
      </c>
      <c r="W139" s="300">
        <f t="shared" si="133"/>
        <v>0.8</v>
      </c>
      <c r="X139" s="300">
        <f t="shared" si="134"/>
        <v>0.85</v>
      </c>
      <c r="Y139" s="300">
        <f t="shared" si="135"/>
        <v>0.85</v>
      </c>
      <c r="Z139" s="300">
        <f t="shared" si="136"/>
        <v>0.85</v>
      </c>
      <c r="AA139" s="300">
        <f t="shared" si="137"/>
        <v>0.85</v>
      </c>
      <c r="AB139" s="300">
        <f t="shared" si="138"/>
        <v>0.85</v>
      </c>
      <c r="AC139" s="69">
        <f t="shared" si="105"/>
        <v>0.85</v>
      </c>
      <c r="AD139" s="299">
        <f t="shared" si="106"/>
        <v>0.85</v>
      </c>
      <c r="AE139" s="300">
        <f t="shared" si="139"/>
        <v>0.85</v>
      </c>
      <c r="AF139" s="300">
        <f t="shared" si="140"/>
        <v>0.85</v>
      </c>
      <c r="AG139" s="301">
        <f t="shared" si="141"/>
        <v>0.85</v>
      </c>
      <c r="AI139" s="68">
        <f t="shared" si="142"/>
        <v>0.84411499918444743</v>
      </c>
      <c r="AJ139" s="300">
        <f t="shared" si="143"/>
        <v>0.7974144294627411</v>
      </c>
      <c r="AK139" s="300">
        <f t="shared" si="144"/>
        <v>0.83798287707829777</v>
      </c>
      <c r="AL139" s="300">
        <f t="shared" si="145"/>
        <v>0.85136417402656028</v>
      </c>
      <c r="AM139" s="300">
        <f t="shared" si="146"/>
        <v>0.84286839641528166</v>
      </c>
      <c r="AN139" s="300">
        <f t="shared" si="147"/>
        <v>0.84521315120476859</v>
      </c>
      <c r="AO139" s="300">
        <f t="shared" si="148"/>
        <v>0.84356286224713117</v>
      </c>
      <c r="AP139" s="69">
        <f t="shared" si="107"/>
        <v>0.85162106308976016</v>
      </c>
      <c r="AQ139" s="299">
        <f t="shared" si="108"/>
        <v>0.84884821120316001</v>
      </c>
      <c r="AR139" s="300">
        <f t="shared" si="149"/>
        <v>0.85515058280437151</v>
      </c>
      <c r="AS139" s="300">
        <f t="shared" si="150"/>
        <v>0.85868010251898141</v>
      </c>
      <c r="AT139" s="301">
        <f t="shared" si="151"/>
        <v>0.86220962223359143</v>
      </c>
      <c r="AV139" s="68">
        <f t="shared" si="109"/>
        <v>0.65</v>
      </c>
      <c r="AW139" s="56">
        <f t="shared" si="110"/>
        <v>0.65</v>
      </c>
      <c r="AX139" s="56">
        <f t="shared" si="111"/>
        <v>0.65</v>
      </c>
      <c r="AY139" s="56">
        <f t="shared" si="112"/>
        <v>0.65</v>
      </c>
      <c r="AZ139" s="56">
        <f t="shared" si="113"/>
        <v>0.65</v>
      </c>
      <c r="BA139" s="56">
        <f t="shared" si="114"/>
        <v>0.65</v>
      </c>
      <c r="BB139" s="56">
        <f t="shared" si="115"/>
        <v>0.65</v>
      </c>
      <c r="BC139" s="56">
        <f t="shared" si="116"/>
        <v>0.65</v>
      </c>
      <c r="BD139" s="106">
        <f t="shared" si="116"/>
        <v>0.65</v>
      </c>
      <c r="BE139" s="56">
        <f t="shared" si="117"/>
        <v>0.65</v>
      </c>
      <c r="BF139" s="56">
        <f t="shared" si="118"/>
        <v>0.65</v>
      </c>
      <c r="BG139" s="106">
        <f t="shared" si="119"/>
        <v>0.65</v>
      </c>
      <c r="BI139" s="68">
        <f t="shared" si="120"/>
        <v>0.65</v>
      </c>
      <c r="BJ139" s="56">
        <f t="shared" si="121"/>
        <v>0.65</v>
      </c>
      <c r="BK139" s="56">
        <f t="shared" si="122"/>
        <v>0.65</v>
      </c>
      <c r="BL139" s="56">
        <f t="shared" si="123"/>
        <v>0.65</v>
      </c>
      <c r="BM139" s="56">
        <f t="shared" si="124"/>
        <v>0.65</v>
      </c>
      <c r="BN139" s="56">
        <f t="shared" si="125"/>
        <v>0.65</v>
      </c>
      <c r="BO139" s="56">
        <f t="shared" si="126"/>
        <v>0.65</v>
      </c>
      <c r="BP139" s="56">
        <f t="shared" si="127"/>
        <v>0.65</v>
      </c>
      <c r="BQ139" s="56">
        <f t="shared" si="127"/>
        <v>0.65</v>
      </c>
      <c r="BR139" s="68">
        <f t="shared" si="128"/>
        <v>0.65</v>
      </c>
      <c r="BS139" s="56">
        <f t="shared" si="129"/>
        <v>0.65</v>
      </c>
      <c r="BT139" s="106">
        <f t="shared" si="130"/>
        <v>0.65</v>
      </c>
      <c r="BV139" s="97">
        <v>1</v>
      </c>
      <c r="BW139" s="121"/>
      <c r="BX139" s="109" t="str">
        <f t="shared" si="131"/>
        <v/>
      </c>
    </row>
    <row r="140" spans="2:76" s="118" customFormat="1" x14ac:dyDescent="0.25">
      <c r="B140" s="9" t="s">
        <v>127</v>
      </c>
      <c r="C140" s="154">
        <f t="shared" si="101"/>
        <v>0.79999999999999993</v>
      </c>
      <c r="D140" s="155">
        <f t="shared" si="102"/>
        <v>0.78515611691735132</v>
      </c>
      <c r="E140" s="155">
        <f t="shared" si="103"/>
        <v>0.85598583840156339</v>
      </c>
      <c r="F140" s="156">
        <f t="shared" si="104"/>
        <v>0.76978519476571428</v>
      </c>
      <c r="H140" s="60" t="s">
        <v>127</v>
      </c>
      <c r="I140" s="157">
        <v>294.19570440000001</v>
      </c>
      <c r="J140" s="158">
        <v>285.56140870000002</v>
      </c>
      <c r="K140" s="158">
        <v>287.58577960000002</v>
      </c>
      <c r="L140" s="158">
        <v>278.48465270000003</v>
      </c>
      <c r="M140" s="158">
        <v>288.74422929999997</v>
      </c>
      <c r="N140" s="158">
        <v>281.52723650000001</v>
      </c>
      <c r="O140" s="158">
        <v>298.28053460000001</v>
      </c>
      <c r="P140" s="158">
        <v>288.53202024285713</v>
      </c>
      <c r="Q140" s="159">
        <v>277.75163897790969</v>
      </c>
      <c r="R140" s="158">
        <v>288.72289866785712</v>
      </c>
      <c r="S140" s="158">
        <v>288.91377709285712</v>
      </c>
      <c r="T140" s="159">
        <v>289.10465551785711</v>
      </c>
      <c r="V140" s="68">
        <f t="shared" si="132"/>
        <v>0.8</v>
      </c>
      <c r="W140" s="300">
        <f t="shared" si="133"/>
        <v>0.8</v>
      </c>
      <c r="X140" s="300">
        <f t="shared" si="134"/>
        <v>0.8</v>
      </c>
      <c r="Y140" s="300">
        <f t="shared" si="135"/>
        <v>0.8</v>
      </c>
      <c r="Z140" s="300">
        <f t="shared" si="136"/>
        <v>0.8</v>
      </c>
      <c r="AA140" s="300">
        <f t="shared" si="137"/>
        <v>0.8</v>
      </c>
      <c r="AB140" s="300">
        <f t="shared" si="138"/>
        <v>0.8</v>
      </c>
      <c r="AC140" s="69">
        <f t="shared" si="105"/>
        <v>0.8</v>
      </c>
      <c r="AD140" s="299">
        <f t="shared" si="106"/>
        <v>0.8</v>
      </c>
      <c r="AE140" s="300">
        <f t="shared" si="139"/>
        <v>0.8</v>
      </c>
      <c r="AF140" s="300">
        <f t="shared" si="140"/>
        <v>0.8</v>
      </c>
      <c r="AG140" s="301">
        <f t="shared" si="141"/>
        <v>0.8</v>
      </c>
      <c r="AI140" s="68">
        <f t="shared" si="142"/>
        <v>0.78035766220957947</v>
      </c>
      <c r="AJ140" s="300">
        <f t="shared" si="143"/>
        <v>0.78680390484452722</v>
      </c>
      <c r="AK140" s="300">
        <f t="shared" si="144"/>
        <v>0.78529253825969647</v>
      </c>
      <c r="AL140" s="300">
        <f t="shared" si="145"/>
        <v>0.79208731044347169</v>
      </c>
      <c r="AM140" s="300">
        <f t="shared" si="146"/>
        <v>0.78442765615395826</v>
      </c>
      <c r="AN140" s="300">
        <f t="shared" si="147"/>
        <v>0.78981576055759495</v>
      </c>
      <c r="AO140" s="300">
        <f t="shared" si="148"/>
        <v>0.77730798595263095</v>
      </c>
      <c r="AP140" s="69">
        <f t="shared" si="107"/>
        <v>0.78458608842443012</v>
      </c>
      <c r="AQ140" s="299">
        <f t="shared" si="108"/>
        <v>0.79263456808572974</v>
      </c>
      <c r="AR140" s="300">
        <f t="shared" si="149"/>
        <v>0.78444358130119984</v>
      </c>
      <c r="AS140" s="300">
        <f t="shared" si="150"/>
        <v>0.78430107417796957</v>
      </c>
      <c r="AT140" s="301">
        <f t="shared" si="151"/>
        <v>0.7841585670547393</v>
      </c>
      <c r="AV140" s="68">
        <f t="shared" si="109"/>
        <v>0.85276933802094979</v>
      </c>
      <c r="AW140" s="56">
        <f t="shared" si="110"/>
        <v>0.85709038368076484</v>
      </c>
      <c r="AX140" s="56">
        <f t="shared" si="111"/>
        <v>0.85607728436204444</v>
      </c>
      <c r="AY140" s="56">
        <f t="shared" si="112"/>
        <v>0.86063195636507428</v>
      </c>
      <c r="AZ140" s="56">
        <f t="shared" si="113"/>
        <v>0.85549753654911065</v>
      </c>
      <c r="BA140" s="56">
        <f t="shared" si="114"/>
        <v>0.85910929094100119</v>
      </c>
      <c r="BB140" s="56">
        <f t="shared" si="115"/>
        <v>0.85072507889199822</v>
      </c>
      <c r="BC140" s="56">
        <f t="shared" si="116"/>
        <v>0.85560373687594682</v>
      </c>
      <c r="BD140" s="106">
        <f t="shared" si="116"/>
        <v>0.86099879413302605</v>
      </c>
      <c r="BE140" s="56">
        <f t="shared" si="117"/>
        <v>0.8555082114945427</v>
      </c>
      <c r="BF140" s="56">
        <f t="shared" si="118"/>
        <v>0.85541268611313859</v>
      </c>
      <c r="BG140" s="106">
        <f t="shared" si="119"/>
        <v>0.85531716073173447</v>
      </c>
      <c r="BI140" s="68">
        <f t="shared" si="120"/>
        <v>0.76464343647999999</v>
      </c>
      <c r="BJ140" s="56">
        <f t="shared" si="121"/>
        <v>0.77155087304000003</v>
      </c>
      <c r="BK140" s="56">
        <f t="shared" si="122"/>
        <v>0.76993137631999997</v>
      </c>
      <c r="BL140" s="56">
        <f t="shared" si="123"/>
        <v>0.77721227783999991</v>
      </c>
      <c r="BM140" s="56">
        <f t="shared" si="124"/>
        <v>0.76900461655999997</v>
      </c>
      <c r="BN140" s="56">
        <f t="shared" si="125"/>
        <v>0.77477821079999998</v>
      </c>
      <c r="BO140" s="56">
        <f t="shared" si="126"/>
        <v>0.76137557231999997</v>
      </c>
      <c r="BP140" s="56">
        <f t="shared" si="127"/>
        <v>0.76917438380571435</v>
      </c>
      <c r="BQ140" s="56">
        <f t="shared" si="127"/>
        <v>0.77779868881767222</v>
      </c>
      <c r="BR140" s="68">
        <f t="shared" si="128"/>
        <v>0.76902168106571422</v>
      </c>
      <c r="BS140" s="56">
        <f t="shared" si="129"/>
        <v>0.76886897832571433</v>
      </c>
      <c r="BT140" s="106">
        <f t="shared" si="130"/>
        <v>0.76871627558571431</v>
      </c>
      <c r="BV140" s="97"/>
      <c r="BW140" s="121"/>
      <c r="BX140" s="109" t="str">
        <f t="shared" si="131"/>
        <v/>
      </c>
    </row>
    <row r="141" spans="2:76" s="118" customFormat="1" x14ac:dyDescent="0.25">
      <c r="B141" s="9" t="s">
        <v>128</v>
      </c>
      <c r="C141" s="154">
        <f t="shared" si="101"/>
        <v>0.84999999999999987</v>
      </c>
      <c r="D141" s="155">
        <f t="shared" si="102"/>
        <v>0.84550309926887657</v>
      </c>
      <c r="E141" s="155">
        <f t="shared" si="103"/>
        <v>0.89643763038954949</v>
      </c>
      <c r="F141" s="156">
        <f t="shared" si="104"/>
        <v>0.83444967852571428</v>
      </c>
      <c r="H141" s="60" t="s">
        <v>128</v>
      </c>
      <c r="I141" s="157">
        <v>215.58279010000001</v>
      </c>
      <c r="J141" s="158">
        <v>208.20005380000001</v>
      </c>
      <c r="K141" s="158">
        <v>213.96279680000001</v>
      </c>
      <c r="L141" s="158">
        <v>197.97407150000001</v>
      </c>
      <c r="M141" s="158">
        <v>199.07228950000001</v>
      </c>
      <c r="N141" s="158">
        <v>205.1362354</v>
      </c>
      <c r="O141" s="158">
        <v>208.63707579999999</v>
      </c>
      <c r="P141" s="158">
        <v>200.95857512857174</v>
      </c>
      <c r="Q141" s="159">
        <v>198.88836350402951</v>
      </c>
      <c r="R141" s="158">
        <v>199.46374345000004</v>
      </c>
      <c r="S141" s="158">
        <v>197.96891177142879</v>
      </c>
      <c r="T141" s="159">
        <v>196.47408009285709</v>
      </c>
      <c r="V141" s="68">
        <f t="shared" ref="V141:V173" si="152">IF(I141&lt;=100,(1-$Y$3),IF(I141&lt;=160,(1-$Y$4),(IF(I141&lt;=250,(1-$Y$5),IF(I141&lt;=300,(1-$Y$6),IF(I141&lt;=500,(1-$Y$7),""))))))</f>
        <v>0.85</v>
      </c>
      <c r="W141" s="300">
        <f t="shared" ref="W141:W173" si="153">IF(J141&lt;=100,(1-$Y$3),IF(J141&lt;=160,(1-$Y$4),(IF(J141&lt;=250,(1-$Y$5),IF(J141&lt;=300,(1-$Y$6),IF(J141&lt;=500,(1-$Y$7),""))))))</f>
        <v>0.85</v>
      </c>
      <c r="X141" s="300">
        <f t="shared" ref="X141:X173" si="154">IF(K141&lt;=100,(1-$Y$3),IF(K141&lt;=160,(1-$Y$4),(IF(K141&lt;=250,(1-$Y$5),IF(K141&lt;=300,(1-$Y$6),IF(K141&lt;=500,(1-$Y$7),""))))))</f>
        <v>0.85</v>
      </c>
      <c r="Y141" s="300">
        <f t="shared" ref="Y141:Y173" si="155">IF(L141&lt;=100,(1-$Y$3),IF(L141&lt;=160,(1-$Y$4),(IF(L141&lt;=250,(1-$Y$5),IF(L141&lt;=300,(1-$Y$6),IF(L141&lt;=500,(1-$Y$7),""))))))</f>
        <v>0.85</v>
      </c>
      <c r="Z141" s="300">
        <f t="shared" ref="Z141:Z173" si="156">IF(M141&lt;=100,(1-$Y$3),IF(M141&lt;=160,(1-$Y$4),(IF(M141&lt;=250,(1-$Y$5),IF(M141&lt;=300,(1-$Y$6),IF(M141&lt;=500,(1-$Y$7),""))))))</f>
        <v>0.85</v>
      </c>
      <c r="AA141" s="300">
        <f t="shared" ref="AA141:AA173" si="157">IF(N141&lt;=100,(1-$Y$3),IF(N141&lt;=160,(1-$Y$4),(IF(N141&lt;=250,(1-$Y$5),IF(N141&lt;=300,(1-$Y$6),IF(N141&lt;=500,(1-$Y$7),""))))))</f>
        <v>0.85</v>
      </c>
      <c r="AB141" s="300">
        <f t="shared" ref="AB141:AB173" si="158">IF(O141&lt;=100,(1-$Y$3),IF(O141&lt;=160,(1-$Y$4),(IF(O141&lt;=250,(1-$Y$5),IF(O141&lt;=300,(1-$Y$6),IF(O141&lt;=500,(1-$Y$7),""))))))</f>
        <v>0.85</v>
      </c>
      <c r="AC141" s="69">
        <f t="shared" si="105"/>
        <v>0.85</v>
      </c>
      <c r="AD141" s="299">
        <f t="shared" si="106"/>
        <v>0.85</v>
      </c>
      <c r="AE141" s="300">
        <f t="shared" ref="AE141:AE173" si="159">IF(R141&lt;=100,(1-$Y$3),IF(R141&lt;=160,(1-$Y$4),(IF(R141&lt;=250,(1-$Y$5),IF(R141&lt;=300,(1-$Y$6),IF(R141&lt;=500,(1-$Y$7),""))))))</f>
        <v>0.85</v>
      </c>
      <c r="AF141" s="300">
        <f t="shared" ref="AF141:AF173" si="160">IF(S141&lt;=100,(1-$Y$3),IF(S141&lt;=160,(1-$Y$4),(IF(S141&lt;=250,(1-$Y$5),IF(S141&lt;=300,(1-$Y$6),IF(S141&lt;=500,(1-$Y$7),""))))))</f>
        <v>0.85</v>
      </c>
      <c r="AG141" s="301">
        <f t="shared" ref="AG141:AG173" si="161">IF(T141&lt;=100,(1-$Y$3),IF(T141&lt;=160,(1-$Y$4),(IF(T141&lt;=250,(1-$Y$5),IF(T141&lt;=300,(1-$Y$6),IF(T141&lt;=500,(1-$Y$7),""))))))</f>
        <v>0.85</v>
      </c>
      <c r="AI141" s="68">
        <f t="shared" ref="AI141:AI173" si="162">1-(I141*EXP($AI$3))</f>
        <v>0.83904894838109156</v>
      </c>
      <c r="AJ141" s="300">
        <f t="shared" ref="AJ141:AJ173" si="163">1-(J141*EXP($AI$3))</f>
        <v>0.84456079452965893</v>
      </c>
      <c r="AK141" s="300">
        <f t="shared" ref="AK141:AK173" si="164">1-(K141*EXP($AI$3))</f>
        <v>0.84025841238853682</v>
      </c>
      <c r="AL141" s="300">
        <f t="shared" ref="AL141:AL173" si="165">1-(L141*EXP($AI$3))</f>
        <v>0.85219536779155003</v>
      </c>
      <c r="AM141" s="300">
        <f t="shared" ref="AM141:AM173" si="166">1-(M141*EXP($AI$3))</f>
        <v>0.8513754538182462</v>
      </c>
      <c r="AN141" s="300">
        <f t="shared" ref="AN141:AN173" si="167">1-(N141*EXP($AI$3))</f>
        <v>0.84684819786654231</v>
      </c>
      <c r="AO141" s="300">
        <f t="shared" ref="AO141:AO173" si="168">1-(O141*EXP($AI$3))</f>
        <v>0.84423452010651046</v>
      </c>
      <c r="AP141" s="69">
        <f t="shared" si="107"/>
        <v>0.84996717973740965</v>
      </c>
      <c r="AQ141" s="299">
        <f t="shared" si="108"/>
        <v>0.85151277035662931</v>
      </c>
      <c r="AR141" s="300">
        <f t="shared" ref="AR141:AR173" si="169">1-(R141*EXP($AI$3))</f>
        <v>0.85108319985454317</v>
      </c>
      <c r="AS141" s="300">
        <f t="shared" ref="AS141:AS173" si="170">1-(S141*EXP($AI$3))</f>
        <v>0.85219921997167636</v>
      </c>
      <c r="AT141" s="301">
        <f t="shared" ref="AT141:AT173" si="171">1-(T141*EXP($AI$3))</f>
        <v>0.85331524008880988</v>
      </c>
      <c r="AV141" s="68">
        <f t="shared" si="109"/>
        <v>0.89211128366932868</v>
      </c>
      <c r="AW141" s="56">
        <f t="shared" si="110"/>
        <v>0.89580598463337768</v>
      </c>
      <c r="AX141" s="56">
        <f t="shared" si="111"/>
        <v>0.89292201163847784</v>
      </c>
      <c r="AY141" s="56">
        <f t="shared" si="112"/>
        <v>0.90092359213375106</v>
      </c>
      <c r="AZ141" s="56">
        <f t="shared" si="113"/>
        <v>0.90037398736142071</v>
      </c>
      <c r="BA141" s="56">
        <f t="shared" si="114"/>
        <v>0.89733927694345939</v>
      </c>
      <c r="BB141" s="56">
        <f t="shared" si="115"/>
        <v>0.89558727634703261</v>
      </c>
      <c r="BC141" s="56">
        <f t="shared" si="116"/>
        <v>0.89942999301472359</v>
      </c>
      <c r="BD141" s="106">
        <f t="shared" si="116"/>
        <v>0.90046603338975117</v>
      </c>
      <c r="BE141" s="56">
        <f t="shared" si="117"/>
        <v>0.90017808367101726</v>
      </c>
      <c r="BF141" s="56">
        <f t="shared" si="118"/>
        <v>0.9009261743273107</v>
      </c>
      <c r="BG141" s="106">
        <f t="shared" si="119"/>
        <v>0.90167426498360426</v>
      </c>
      <c r="BI141" s="68">
        <f t="shared" si="120"/>
        <v>0.82753376792</v>
      </c>
      <c r="BJ141" s="56">
        <f t="shared" si="121"/>
        <v>0.83343995695999995</v>
      </c>
      <c r="BK141" s="56">
        <f t="shared" si="122"/>
        <v>0.82882976255999996</v>
      </c>
      <c r="BL141" s="56">
        <f t="shared" si="123"/>
        <v>0.84162074279999999</v>
      </c>
      <c r="BM141" s="56">
        <f t="shared" si="124"/>
        <v>0.84074216840000005</v>
      </c>
      <c r="BN141" s="56">
        <f t="shared" si="125"/>
        <v>0.83589101168000002</v>
      </c>
      <c r="BO141" s="56">
        <f t="shared" si="126"/>
        <v>0.83309033935999999</v>
      </c>
      <c r="BP141" s="56">
        <f t="shared" si="127"/>
        <v>0.83923313989714265</v>
      </c>
      <c r="BQ141" s="56">
        <f t="shared" si="127"/>
        <v>0.8408893091967764</v>
      </c>
      <c r="BR141" s="68">
        <f t="shared" si="128"/>
        <v>0.84042900523999997</v>
      </c>
      <c r="BS141" s="56">
        <f t="shared" si="129"/>
        <v>0.84162487058285695</v>
      </c>
      <c r="BT141" s="106">
        <f t="shared" si="130"/>
        <v>0.84282073592571427</v>
      </c>
      <c r="BV141" s="97"/>
      <c r="BW141" s="121"/>
      <c r="BX141" s="109" t="str">
        <f t="shared" si="131"/>
        <v/>
      </c>
    </row>
    <row r="142" spans="2:76" s="118" customFormat="1" x14ac:dyDescent="0.25">
      <c r="B142" s="9" t="s">
        <v>129</v>
      </c>
      <c r="C142" s="154">
        <f t="shared" ref="C142:C172" si="172">AVERAGE(V142:AB142)</f>
        <v>0.79999999999999993</v>
      </c>
      <c r="D142" s="155">
        <f t="shared" ref="D142:D173" si="173">AVERAGE(AI142:AO142)</f>
        <v>0.79012210195023869</v>
      </c>
      <c r="E142" s="155">
        <f t="shared" ref="E142:E173" si="174">AVERAGE(AV142:BB142)</f>
        <v>0.85931463771742067</v>
      </c>
      <c r="F142" s="156">
        <f t="shared" ref="F142:F173" si="175">AVERAGE(BI142:BO142)</f>
        <v>0.77510646926857152</v>
      </c>
      <c r="H142" s="60" t="s">
        <v>129</v>
      </c>
      <c r="I142" s="157">
        <v>285.44837480000001</v>
      </c>
      <c r="J142" s="158">
        <v>274.05430639999997</v>
      </c>
      <c r="K142" s="158">
        <v>288.73698769999999</v>
      </c>
      <c r="L142" s="158">
        <v>270.08873540000002</v>
      </c>
      <c r="M142" s="158">
        <v>285.16103909999998</v>
      </c>
      <c r="N142" s="158">
        <v>280.39606930000002</v>
      </c>
      <c r="O142" s="158">
        <v>283.9328812</v>
      </c>
      <c r="P142" s="158">
        <v>281.76849861428565</v>
      </c>
      <c r="Q142" s="159">
        <v>277.44116613297979</v>
      </c>
      <c r="R142" s="158">
        <v>281.93139491428565</v>
      </c>
      <c r="S142" s="158">
        <v>282.09429121428565</v>
      </c>
      <c r="T142" s="159">
        <v>282.25718751428565</v>
      </c>
      <c r="V142" s="68">
        <f t="shared" si="152"/>
        <v>0.8</v>
      </c>
      <c r="W142" s="300">
        <f t="shared" si="153"/>
        <v>0.8</v>
      </c>
      <c r="X142" s="300">
        <f t="shared" si="154"/>
        <v>0.8</v>
      </c>
      <c r="Y142" s="300">
        <f t="shared" si="155"/>
        <v>0.8</v>
      </c>
      <c r="Z142" s="300">
        <f t="shared" si="156"/>
        <v>0.8</v>
      </c>
      <c r="AA142" s="300">
        <f t="shared" si="157"/>
        <v>0.8</v>
      </c>
      <c r="AB142" s="300">
        <f t="shared" si="158"/>
        <v>0.8</v>
      </c>
      <c r="AC142" s="69">
        <f t="shared" ref="AC142:AC173" si="176">IF(P142&lt;=100,(1-$Y$3),IF(P142&lt;=160,(1-$Y$4),(IF(P142&lt;=250,(1-$Y$5),IF(P142&lt;=300,(1-$Y$6),IF(P142&lt;=500,(1-$Y$7),""))))))</f>
        <v>0.8</v>
      </c>
      <c r="AD142" s="299">
        <f t="shared" ref="AD142:AD173" si="177">IF(Q142&lt;=100,(1-$Y$3),IF(Q142&lt;=160,(1-$Y$4),(IF(Q142&lt;=250,(1-$Y$5),IF(Q142&lt;=300,(1-$Y$6),IF(Q142&lt;=500,(1-$Y$7),""))))))</f>
        <v>0.8</v>
      </c>
      <c r="AE142" s="300">
        <f t="shared" si="159"/>
        <v>0.8</v>
      </c>
      <c r="AF142" s="300">
        <f t="shared" si="160"/>
        <v>0.8</v>
      </c>
      <c r="AG142" s="301">
        <f t="shared" si="161"/>
        <v>0.8</v>
      </c>
      <c r="AI142" s="68">
        <f t="shared" si="162"/>
        <v>0.78688829435013274</v>
      </c>
      <c r="AJ142" s="300">
        <f t="shared" si="163"/>
        <v>0.79539494411724587</v>
      </c>
      <c r="AK142" s="300">
        <f t="shared" si="164"/>
        <v>0.78443306262974821</v>
      </c>
      <c r="AL142" s="300">
        <f t="shared" si="165"/>
        <v>0.79835558314795596</v>
      </c>
      <c r="AM142" s="300">
        <f t="shared" si="166"/>
        <v>0.78710281510599267</v>
      </c>
      <c r="AN142" s="300">
        <f t="shared" si="167"/>
        <v>0.79066027393601612</v>
      </c>
      <c r="AO142" s="300">
        <f t="shared" si="168"/>
        <v>0.78801974036457834</v>
      </c>
      <c r="AP142" s="69">
        <f t="shared" ref="AP142:AP173" si="178">1-(P142*EXP($AI$3))</f>
        <v>0.78963563768697032</v>
      </c>
      <c r="AQ142" s="299">
        <f t="shared" ref="AQ142:AQ173" si="179">1-(Q142*EXP($AI$3))</f>
        <v>0.7928663627056407</v>
      </c>
      <c r="AR142" s="300">
        <f t="shared" si="169"/>
        <v>0.78951402162115325</v>
      </c>
      <c r="AS142" s="300">
        <f t="shared" si="170"/>
        <v>0.78939240555533619</v>
      </c>
      <c r="AT142" s="301">
        <f t="shared" si="171"/>
        <v>0.78927078948951912</v>
      </c>
      <c r="AV142" s="68">
        <f t="shared" ref="AV142:AV173" si="180">MIN(IF(IF($BV142=1,$BV$11,IF($BW142=1,$BW$11,1-(I142*EXP($AV$3))))&gt;1-(I142*EXP($AV$3)),1-(I142*EXP($AV$3)),IF($BV142=1,$BV$11,IF($BW142=1,$BW$11,1-(I142*EXP($AV$3))))),$BX$11)</f>
        <v>0.85714695165804722</v>
      </c>
      <c r="AW142" s="56">
        <f t="shared" ref="AW142:AW173" si="181">MIN(IF(IF($BV142=1,$BV$11,IF($BW142=1,$BW$11,1-(J142*EXP($AV$3))))&gt;1-(J142*EXP($AV$3)),1-(J142*EXP($AV$3)),IF($BV142=1,$BV$11,IF($BW142=1,$BW$11,1-(J142*EXP($AV$3))))),$BX$11)</f>
        <v>0.86284912952154769</v>
      </c>
      <c r="AX142" s="56">
        <f t="shared" ref="AX142:AX173" si="182">MIN(IF(IF($BV142=1,$BV$11,IF($BW142=1,$BW$11,1-(K142*EXP($AV$3))))&gt;1-(K142*EXP($AV$3)),1-(K142*EXP($AV$3)),IF($BV142=1,$BV$11,IF($BW142=1,$BW$11,1-(K142*EXP($AV$3))))),$BX$11)</f>
        <v>0.85550116061821102</v>
      </c>
      <c r="AY142" s="56">
        <f t="shared" ref="AY142:AY173" si="183">MIN(IF(IF($BV142=1,$BV$11,IF($BW142=1,$BW$11,1-(L142*EXP($AV$3))))&gt;1-(L142*EXP($AV$3)),1-(L142*EXP($AV$3)),IF($BV142=1,$BV$11,IF($BW142=1,$BW$11,1-(L142*EXP($AV$3))))),$BX$11)</f>
        <v>0.86483370521290814</v>
      </c>
      <c r="AZ142" s="56">
        <f t="shared" ref="AZ142:AZ173" si="184">MIN(IF(IF($BV142=1,$BV$11,IF($BW142=1,$BW$11,1-(M142*EXP($AV$3))))&gt;1-(M142*EXP($AV$3)),1-(M142*EXP($AV$3)),IF($BV142=1,$BV$11,IF($BW142=1,$BW$11,1-(M142*EXP($AV$3))))),$BX$11)</f>
        <v>0.85729074922099091</v>
      </c>
      <c r="BA142" s="56">
        <f t="shared" ref="BA142:BA173" si="185">MIN(IF(IF($BV142=1,$BV$11,IF($BW142=1,$BW$11,1-(N142*EXP($AV$3))))&gt;1-(N142*EXP($AV$3)),1-(N142*EXP($AV$3)),IF($BV142=1,$BV$11,IF($BW142=1,$BW$11,1-(N142*EXP($AV$3))))),$BX$11)</f>
        <v>0.85967538518770215</v>
      </c>
      <c r="BB142" s="56">
        <f t="shared" ref="BB142:BB173" si="186">MIN(IF(IF($BV142=1,$BV$11,IF($BW142=1,$BW$11,1-(O142*EXP($AV$3))))&gt;1-(O142*EXP($AV$3)),1-(O142*EXP($AV$3)),IF($BV142=1,$BV$11,IF($BW142=1,$BW$11,1-(O142*EXP($AV$3))))),$BX$11)</f>
        <v>0.85790538260253735</v>
      </c>
      <c r="BC142" s="56">
        <f t="shared" ref="BC142:BD173" si="187">MIN(IF(IF($BV142=1,$BV$11,IF($BW142=1,$BW$11,1-(P142*EXP($AV$3))))&gt;1-(P142*EXP($AV$3)),1-(P142*EXP($AV$3)),IF($BV142=1,$BV$11,IF($BW142=1,$BW$11,1-(P142*EXP($AV$3))))),$BX$11)</f>
        <v>0.85898855097007198</v>
      </c>
      <c r="BD142" s="106">
        <f t="shared" si="187"/>
        <v>0.86115417071331568</v>
      </c>
      <c r="BE142" s="56">
        <f t="shared" ref="BE142:BE173" si="188">MIN(IF(IF($BV142=1,$BV$11,IF($BW142=1,$BW$11,1-(R142*EXP($AV$3))))&gt;1-(R142*EXP($AV$3)),1-(R142*EXP($AV$3)),IF($BV142=1,$BV$11,IF($BW142=1,$BW$11,1-(R142*EXP($AV$3))))),$BX$11)</f>
        <v>0.85890702928323481</v>
      </c>
      <c r="BF142" s="56">
        <f t="shared" ref="BF142:BF173" si="189">MIN(IF(IF($BV142=1,$BV$11,IF($BW142=1,$BW$11,1-(S142*EXP($AV$3))))&gt;1-(S142*EXP($AV$3)),1-(S142*EXP($AV$3)),IF($BV142=1,$BV$11,IF($BW142=1,$BW$11,1-(S142*EXP($AV$3))))),$BX$11)</f>
        <v>0.85882550759639764</v>
      </c>
      <c r="BG142" s="106">
        <f t="shared" ref="BG142:BG173" si="190">MIN(IF(IF($BV142=1,$BV$11,IF($BW142=1,$BW$11,1-(T142*EXP($AV$3))))&gt;1-(T142*EXP($AV$3)),1-(T142*EXP($AV$3)),IF($BV142=1,$BV$11,IF($BW142=1,$BW$11,1-(T142*EXP($AV$3))))),$BX$11)</f>
        <v>0.85874398590956047</v>
      </c>
      <c r="BI142" s="68">
        <f t="shared" ref="BI142:BI173" si="191">IF(IF($BV142=1,$BV$11,IF($BW142=1,$BW$11,1-(I142*$BI$3)))&gt;1-(I142*$BI$3),1-(I142*$BI$3),IF($BV142=1,$BV$11,IF($BW142=1,$BW$11,1-(I142*$BI$3))))</f>
        <v>0.77164130015999999</v>
      </c>
      <c r="BJ142" s="56">
        <f t="shared" ref="BJ142:BJ173" si="192">IF(IF($BV142=1,$BV$11,IF($BW142=1,$BW$11,1-(J142*$BI$3)))&gt;1-(J142*$BI$3),1-(J142*$BI$3),IF($BV142=1,$BV$11,IF($BW142=1,$BW$11,1-(J142*$BI$3))))</f>
        <v>0.78075655487999995</v>
      </c>
      <c r="BK142" s="56">
        <f t="shared" ref="BK142:BK173" si="193">IF(IF($BV142=1,$BV$11,IF($BW142=1,$BW$11,1-(K142*$BI$3)))&gt;1-(K142*$BI$3),1-(K142*$BI$3),IF($BV142=1,$BV$11,IF($BW142=1,$BW$11,1-(K142*$BI$3))))</f>
        <v>0.76901040984000002</v>
      </c>
      <c r="BL142" s="56">
        <f t="shared" ref="BL142:BL173" si="194">IF(IF($BV142=1,$BV$11,IF($BW142=1,$BW$11,1-(L142*$BI$3)))&gt;1-(L142*$BI$3),1-(L142*$BI$3),IF($BV142=1,$BV$11,IF($BW142=1,$BW$11,1-(L142*$BI$3))))</f>
        <v>0.78392901167999995</v>
      </c>
      <c r="BM142" s="56">
        <f t="shared" ref="BM142:BM173" si="195">IF(IF($BV142=1,$BV$11,IF($BW142=1,$BW$11,1-(M142*$BI$3)))&gt;1-(M142*$BI$3),1-(M142*$BI$3),IF($BV142=1,$BV$11,IF($BW142=1,$BW$11,1-(M142*$BI$3))))</f>
        <v>0.77187116871999994</v>
      </c>
      <c r="BN142" s="56">
        <f t="shared" ref="BN142:BN173" si="196">IF(IF($BV142=1,$BV$11,IF($BW142=1,$BW$11,1-(N142*$BI$3)))&gt;1-(N142*$BI$3),1-(N142*$BI$3),IF($BV142=1,$BV$11,IF($BW142=1,$BW$11,1-(N142*$BI$3))))</f>
        <v>0.77568314455999998</v>
      </c>
      <c r="BO142" s="56">
        <f t="shared" ref="BO142:BO173" si="197">IF(IF($BV142=1,$BV$11,IF($BW142=1,$BW$11,1-(O142*$BI$3)))&gt;1-(O142*$BI$3),1-(O142*$BI$3),IF($BV142=1,$BV$11,IF($BW142=1,$BW$11,1-(O142*$BI$3))))</f>
        <v>0.77285369504000001</v>
      </c>
      <c r="BP142" s="56">
        <f t="shared" ref="BP142:BQ173" si="198">IF(IF($BV142=1,$BV$11,IF($BW142=1,$BW$11,1-(P142*$BI$3)))&gt;1-(P142*$BI$3),1-(P142*$BI$3),IF($BV142=1,$BV$11,IF($BW142=1,$BW$11,1-(P142*$BI$3))))</f>
        <v>0.77458520110857143</v>
      </c>
      <c r="BQ142" s="56">
        <f t="shared" si="198"/>
        <v>0.77804706709361615</v>
      </c>
      <c r="BR142" s="68">
        <f t="shared" ref="BR142:BR173" si="199">IF(IF($BV142=1,$BV$11,IF($BW142=1,$BW$11,1-(R142*$BI$3)))&gt;1-(R142*$BI$3),1-(R142*$BI$3),IF($BV142=1,$BV$11,IF($BW142=1,$BW$11,1-(R142*$BI$3))))</f>
        <v>0.77445488406857144</v>
      </c>
      <c r="BS142" s="56">
        <f t="shared" ref="BS142:BS173" si="200">IF(IF($BV142=1,$BV$11,IF($BW142=1,$BW$11,1-(S142*$BI$3)))&gt;1-(S142*$BI$3),1-(S142*$BI$3),IF($BV142=1,$BV$11,IF($BW142=1,$BW$11,1-(S142*$BI$3))))</f>
        <v>0.77432456702857144</v>
      </c>
      <c r="BT142" s="106">
        <f t="shared" ref="BT142:BT173" si="201">IF(IF($BV142=1,$BV$11,IF($BW142=1,$BW$11,1-(T142*$BI$3)))&gt;1-(T142*$BI$3),1-(T142*$BI$3),IF($BV142=1,$BV$11,IF($BW142=1,$BW$11,1-(T142*$BI$3))))</f>
        <v>0.77419424998857145</v>
      </c>
      <c r="BV142" s="97"/>
      <c r="BW142" s="121"/>
      <c r="BX142" s="109" t="str">
        <f t="shared" ref="BX142:BX173" si="202">IF(AVERAGE($I142:$P142)&gt;$BX$9,"",1)</f>
        <v/>
      </c>
    </row>
    <row r="143" spans="2:76" s="118" customFormat="1" x14ac:dyDescent="0.25">
      <c r="B143" s="9" t="s">
        <v>130</v>
      </c>
      <c r="C143" s="154">
        <f t="shared" si="172"/>
        <v>0.84999999999999987</v>
      </c>
      <c r="D143" s="155">
        <f t="shared" si="173"/>
        <v>0.82864756404546491</v>
      </c>
      <c r="E143" s="155">
        <f t="shared" si="174"/>
        <v>0.88513902724263693</v>
      </c>
      <c r="F143" s="156">
        <f t="shared" si="175"/>
        <v>0.81638822058285709</v>
      </c>
      <c r="H143" s="60" t="s">
        <v>130</v>
      </c>
      <c r="I143" s="157">
        <v>241.2992601</v>
      </c>
      <c r="J143" s="158">
        <v>232.85676330000001</v>
      </c>
      <c r="K143" s="158">
        <v>243.81115980000001</v>
      </c>
      <c r="L143" s="158">
        <v>227.70029009999999</v>
      </c>
      <c r="M143" s="158">
        <v>221.0260883</v>
      </c>
      <c r="N143" s="158">
        <v>218.1099906</v>
      </c>
      <c r="O143" s="158">
        <v>221.7995177</v>
      </c>
      <c r="P143" s="158">
        <v>213.68931797142886</v>
      </c>
      <c r="Q143" s="159">
        <v>224.23432581239229</v>
      </c>
      <c r="R143" s="158">
        <v>209.73296639642922</v>
      </c>
      <c r="S143" s="158">
        <v>205.77661482142867</v>
      </c>
      <c r="T143" s="159">
        <v>201.82026324642902</v>
      </c>
      <c r="V143" s="68">
        <f t="shared" si="152"/>
        <v>0.85</v>
      </c>
      <c r="W143" s="300">
        <f t="shared" si="153"/>
        <v>0.85</v>
      </c>
      <c r="X143" s="300">
        <f t="shared" si="154"/>
        <v>0.85</v>
      </c>
      <c r="Y143" s="300">
        <f t="shared" si="155"/>
        <v>0.85</v>
      </c>
      <c r="Z143" s="300">
        <f t="shared" si="156"/>
        <v>0.85</v>
      </c>
      <c r="AA143" s="300">
        <f t="shared" si="157"/>
        <v>0.85</v>
      </c>
      <c r="AB143" s="300">
        <f t="shared" si="158"/>
        <v>0.85</v>
      </c>
      <c r="AC143" s="69">
        <f t="shared" si="176"/>
        <v>0.85</v>
      </c>
      <c r="AD143" s="299">
        <f t="shared" si="177"/>
        <v>0.85</v>
      </c>
      <c r="AE143" s="300">
        <f t="shared" si="159"/>
        <v>0.85</v>
      </c>
      <c r="AF143" s="300">
        <f t="shared" si="160"/>
        <v>0.85</v>
      </c>
      <c r="AG143" s="301">
        <f t="shared" si="161"/>
        <v>0.85</v>
      </c>
      <c r="AI143" s="68">
        <f t="shared" si="162"/>
        <v>0.81984939683754687</v>
      </c>
      <c r="AJ143" s="300">
        <f t="shared" si="163"/>
        <v>0.82615244513569241</v>
      </c>
      <c r="AK143" s="300">
        <f t="shared" si="164"/>
        <v>0.81797404816946129</v>
      </c>
      <c r="AL143" s="300">
        <f t="shared" si="165"/>
        <v>0.83000219484808713</v>
      </c>
      <c r="AM143" s="300">
        <f t="shared" si="166"/>
        <v>0.83498505919420918</v>
      </c>
      <c r="AN143" s="300">
        <f t="shared" si="167"/>
        <v>0.83716217635286916</v>
      </c>
      <c r="AO143" s="300">
        <f t="shared" si="168"/>
        <v>0.83440762778038791</v>
      </c>
      <c r="AP143" s="69">
        <f t="shared" si="178"/>
        <v>0.8404625878008396</v>
      </c>
      <c r="AQ143" s="299">
        <f t="shared" si="179"/>
        <v>0.83258983459755542</v>
      </c>
      <c r="AR143" s="300">
        <f t="shared" si="169"/>
        <v>0.84341634373968299</v>
      </c>
      <c r="AS143" s="300">
        <f t="shared" si="170"/>
        <v>0.84637009967852717</v>
      </c>
      <c r="AT143" s="301">
        <f t="shared" si="171"/>
        <v>0.84932385561737056</v>
      </c>
      <c r="AV143" s="68">
        <f t="shared" si="180"/>
        <v>0.87924143939479626</v>
      </c>
      <c r="AW143" s="56">
        <f t="shared" si="181"/>
        <v>0.88346649902017393</v>
      </c>
      <c r="AX143" s="56">
        <f t="shared" si="182"/>
        <v>0.87798435558927213</v>
      </c>
      <c r="AY143" s="56">
        <f t="shared" si="183"/>
        <v>0.88604706342461204</v>
      </c>
      <c r="AZ143" s="56">
        <f t="shared" si="184"/>
        <v>0.88938717728249395</v>
      </c>
      <c r="BA143" s="56">
        <f t="shared" si="185"/>
        <v>0.89084654255651186</v>
      </c>
      <c r="BB143" s="56">
        <f t="shared" si="186"/>
        <v>0.88900011343059893</v>
      </c>
      <c r="BC143" s="56">
        <f t="shared" si="187"/>
        <v>0.8930588745102519</v>
      </c>
      <c r="BD143" s="106">
        <f t="shared" si="187"/>
        <v>0.88778161022059932</v>
      </c>
      <c r="BE143" s="56">
        <f t="shared" si="188"/>
        <v>0.89503883632715553</v>
      </c>
      <c r="BF143" s="56">
        <f t="shared" si="189"/>
        <v>0.8970187981440596</v>
      </c>
      <c r="BG143" s="106">
        <f t="shared" si="190"/>
        <v>0.89899875996096312</v>
      </c>
      <c r="BI143" s="68">
        <f t="shared" si="191"/>
        <v>0.80696059192000003</v>
      </c>
      <c r="BJ143" s="56">
        <f t="shared" si="192"/>
        <v>0.81371458935999996</v>
      </c>
      <c r="BK143" s="56">
        <f t="shared" si="193"/>
        <v>0.80495107215999995</v>
      </c>
      <c r="BL143" s="56">
        <f t="shared" si="194"/>
        <v>0.81783976792000002</v>
      </c>
      <c r="BM143" s="56">
        <f t="shared" si="195"/>
        <v>0.82317912935999993</v>
      </c>
      <c r="BN143" s="56">
        <f t="shared" si="196"/>
        <v>0.82551200751999998</v>
      </c>
      <c r="BO143" s="56">
        <f t="shared" si="197"/>
        <v>0.82256038584000002</v>
      </c>
      <c r="BP143" s="56">
        <f t="shared" si="198"/>
        <v>0.8290485456228569</v>
      </c>
      <c r="BQ143" s="56">
        <f t="shared" si="198"/>
        <v>0.82061253935008616</v>
      </c>
      <c r="BR143" s="68">
        <f t="shared" si="199"/>
        <v>0.83221362688285661</v>
      </c>
      <c r="BS143" s="56">
        <f t="shared" si="200"/>
        <v>0.83537870814285708</v>
      </c>
      <c r="BT143" s="106">
        <f t="shared" si="201"/>
        <v>0.83854378940285679</v>
      </c>
      <c r="BV143" s="97"/>
      <c r="BW143" s="121"/>
      <c r="BX143" s="109" t="str">
        <f t="shared" si="202"/>
        <v/>
      </c>
    </row>
    <row r="144" spans="2:76" s="118" customFormat="1" x14ac:dyDescent="0.25">
      <c r="B144" s="9" t="s">
        <v>131</v>
      </c>
      <c r="C144" s="154">
        <f t="shared" si="172"/>
        <v>0.79999999999999993</v>
      </c>
      <c r="D144" s="155">
        <f t="shared" si="173"/>
        <v>0.79995216958046278</v>
      </c>
      <c r="E144" s="155">
        <f t="shared" si="174"/>
        <v>0.86590392910384595</v>
      </c>
      <c r="F144" s="156">
        <f t="shared" si="175"/>
        <v>0.78563982526857146</v>
      </c>
      <c r="H144" s="60" t="s">
        <v>131</v>
      </c>
      <c r="I144" s="157">
        <v>283.7962134</v>
      </c>
      <c r="J144" s="158">
        <v>275.05993269999999</v>
      </c>
      <c r="K144" s="158">
        <v>269.47823849999997</v>
      </c>
      <c r="L144" s="158">
        <v>257.8206945</v>
      </c>
      <c r="M144" s="158">
        <v>266.25714099999999</v>
      </c>
      <c r="N144" s="158">
        <v>267.05279719999999</v>
      </c>
      <c r="O144" s="158">
        <v>256.18651160000002</v>
      </c>
      <c r="P144" s="158">
        <v>253.36957928571428</v>
      </c>
      <c r="Q144" s="159">
        <v>255.24173377010737</v>
      </c>
      <c r="R144" s="158">
        <v>249.72441950357188</v>
      </c>
      <c r="S144" s="158">
        <v>246.07925972142948</v>
      </c>
      <c r="T144" s="159">
        <v>242.43409993928617</v>
      </c>
      <c r="V144" s="68">
        <f t="shared" si="152"/>
        <v>0.8</v>
      </c>
      <c r="W144" s="300">
        <f t="shared" si="153"/>
        <v>0.8</v>
      </c>
      <c r="X144" s="300">
        <f t="shared" si="154"/>
        <v>0.8</v>
      </c>
      <c r="Y144" s="300">
        <f t="shared" si="155"/>
        <v>0.8</v>
      </c>
      <c r="Z144" s="300">
        <f t="shared" si="156"/>
        <v>0.8</v>
      </c>
      <c r="AA144" s="300">
        <f t="shared" si="157"/>
        <v>0.8</v>
      </c>
      <c r="AB144" s="300">
        <f t="shared" si="158"/>
        <v>0.8</v>
      </c>
      <c r="AC144" s="69">
        <f t="shared" si="176"/>
        <v>0.8</v>
      </c>
      <c r="AD144" s="299">
        <f t="shared" si="177"/>
        <v>0.8</v>
      </c>
      <c r="AE144" s="300">
        <f t="shared" si="159"/>
        <v>0.85</v>
      </c>
      <c r="AF144" s="300">
        <f t="shared" si="160"/>
        <v>0.85</v>
      </c>
      <c r="AG144" s="301">
        <f t="shared" si="161"/>
        <v>0.85</v>
      </c>
      <c r="AI144" s="68">
        <f t="shared" si="162"/>
        <v>0.78812177460452038</v>
      </c>
      <c r="AJ144" s="300">
        <f t="shared" si="163"/>
        <v>0.79464415779313557</v>
      </c>
      <c r="AK144" s="300">
        <f t="shared" si="164"/>
        <v>0.79881137146955394</v>
      </c>
      <c r="AL144" s="300">
        <f t="shared" si="165"/>
        <v>0.80751472838048066</v>
      </c>
      <c r="AM144" s="300">
        <f t="shared" si="166"/>
        <v>0.80121619715045156</v>
      </c>
      <c r="AN144" s="300">
        <f t="shared" si="167"/>
        <v>0.8006221715231846</v>
      </c>
      <c r="AO144" s="300">
        <f t="shared" si="168"/>
        <v>0.80873478614191252</v>
      </c>
      <c r="AP144" s="69">
        <f t="shared" si="178"/>
        <v>0.81083786783091583</v>
      </c>
      <c r="AQ144" s="299">
        <f t="shared" si="179"/>
        <v>0.80944014386177932</v>
      </c>
      <c r="AR144" s="300">
        <f t="shared" si="169"/>
        <v>0.81355929239352887</v>
      </c>
      <c r="AS144" s="300">
        <f t="shared" si="170"/>
        <v>0.81628071695614179</v>
      </c>
      <c r="AT144" s="301">
        <f t="shared" si="171"/>
        <v>0.81900214151875539</v>
      </c>
      <c r="AV144" s="68">
        <f t="shared" si="180"/>
        <v>0.85797377819895249</v>
      </c>
      <c r="AW144" s="56">
        <f t="shared" si="181"/>
        <v>0.8623458623982071</v>
      </c>
      <c r="AX144" s="56">
        <f t="shared" si="182"/>
        <v>0.86513922926162423</v>
      </c>
      <c r="AY144" s="56">
        <f t="shared" si="183"/>
        <v>0.87097326386682117</v>
      </c>
      <c r="AZ144" s="56">
        <f t="shared" si="184"/>
        <v>0.86675123212275118</v>
      </c>
      <c r="BA144" s="56">
        <f t="shared" si="185"/>
        <v>0.8663530448369352</v>
      </c>
      <c r="BB144" s="56">
        <f t="shared" si="186"/>
        <v>0.87179109304163038</v>
      </c>
      <c r="BC144" s="56">
        <f t="shared" si="187"/>
        <v>0.8732008308562198</v>
      </c>
      <c r="BD144" s="106">
        <f t="shared" si="187"/>
        <v>0.87226390846088298</v>
      </c>
      <c r="BE144" s="56">
        <f t="shared" si="188"/>
        <v>0.87502505629431304</v>
      </c>
      <c r="BF144" s="56">
        <f t="shared" si="189"/>
        <v>0.87684928173240628</v>
      </c>
      <c r="BG144" s="106">
        <f t="shared" si="190"/>
        <v>0.87867350717049997</v>
      </c>
      <c r="BI144" s="68">
        <f t="shared" si="191"/>
        <v>0.77296302928000005</v>
      </c>
      <c r="BJ144" s="56">
        <f t="shared" si="192"/>
        <v>0.77995205383999999</v>
      </c>
      <c r="BK144" s="56">
        <f t="shared" si="193"/>
        <v>0.78441740920000003</v>
      </c>
      <c r="BL144" s="56">
        <f t="shared" si="194"/>
        <v>0.7937434444</v>
      </c>
      <c r="BM144" s="56">
        <f t="shared" si="195"/>
        <v>0.78699428719999998</v>
      </c>
      <c r="BN144" s="56">
        <f t="shared" si="196"/>
        <v>0.78635776223999998</v>
      </c>
      <c r="BO144" s="56">
        <f t="shared" si="197"/>
        <v>0.79505079071999996</v>
      </c>
      <c r="BP144" s="56">
        <f t="shared" si="198"/>
        <v>0.79730433657142852</v>
      </c>
      <c r="BQ144" s="56">
        <f t="shared" si="198"/>
        <v>0.79580661298391409</v>
      </c>
      <c r="BR144" s="68">
        <f t="shared" si="199"/>
        <v>0.80022046439714245</v>
      </c>
      <c r="BS144" s="56">
        <f t="shared" si="200"/>
        <v>0.80313659222285638</v>
      </c>
      <c r="BT144" s="106">
        <f t="shared" si="201"/>
        <v>0.80605272004857109</v>
      </c>
      <c r="BV144" s="97"/>
      <c r="BW144" s="121"/>
      <c r="BX144" s="109" t="str">
        <f t="shared" si="202"/>
        <v/>
      </c>
    </row>
    <row r="145" spans="2:80" s="118" customFormat="1" x14ac:dyDescent="0.25">
      <c r="B145" s="9" t="s">
        <v>132</v>
      </c>
      <c r="C145" s="154">
        <f t="shared" si="172"/>
        <v>0.81428571428571428</v>
      </c>
      <c r="D145" s="155">
        <f t="shared" si="173"/>
        <v>0.80562134261521956</v>
      </c>
      <c r="E145" s="155">
        <f t="shared" si="174"/>
        <v>0.86970408943348809</v>
      </c>
      <c r="F145" s="156">
        <f t="shared" si="175"/>
        <v>0.79171459708571423</v>
      </c>
      <c r="H145" s="60" t="s">
        <v>132</v>
      </c>
      <c r="I145" s="157">
        <v>267.65668419999997</v>
      </c>
      <c r="J145" s="158">
        <v>271.69203010000001</v>
      </c>
      <c r="K145" s="158">
        <v>269.30923760000002</v>
      </c>
      <c r="L145" s="158">
        <v>248.91402220000001</v>
      </c>
      <c r="M145" s="158">
        <v>261.46654660000002</v>
      </c>
      <c r="N145" s="158">
        <v>253.76226349999999</v>
      </c>
      <c r="O145" s="158">
        <v>249.69649129999999</v>
      </c>
      <c r="P145" s="158">
        <v>246.41635322857201</v>
      </c>
      <c r="Q145" s="159">
        <v>246.02821964236591</v>
      </c>
      <c r="R145" s="158">
        <v>242.93125312500069</v>
      </c>
      <c r="S145" s="158">
        <v>239.44615302142938</v>
      </c>
      <c r="T145" s="159">
        <v>235.96105291785807</v>
      </c>
      <c r="V145" s="68">
        <f t="shared" si="152"/>
        <v>0.8</v>
      </c>
      <c r="W145" s="300">
        <f t="shared" si="153"/>
        <v>0.8</v>
      </c>
      <c r="X145" s="300">
        <f t="shared" si="154"/>
        <v>0.8</v>
      </c>
      <c r="Y145" s="300">
        <f t="shared" si="155"/>
        <v>0.85</v>
      </c>
      <c r="Z145" s="300">
        <f t="shared" si="156"/>
        <v>0.8</v>
      </c>
      <c r="AA145" s="300">
        <f t="shared" si="157"/>
        <v>0.8</v>
      </c>
      <c r="AB145" s="300">
        <f t="shared" si="158"/>
        <v>0.85</v>
      </c>
      <c r="AC145" s="69">
        <f t="shared" si="176"/>
        <v>0.85</v>
      </c>
      <c r="AD145" s="299">
        <f t="shared" si="177"/>
        <v>0.85</v>
      </c>
      <c r="AE145" s="300">
        <f t="shared" si="159"/>
        <v>0.85</v>
      </c>
      <c r="AF145" s="300">
        <f t="shared" si="160"/>
        <v>0.85</v>
      </c>
      <c r="AG145" s="301">
        <f t="shared" si="161"/>
        <v>0.85</v>
      </c>
      <c r="AI145" s="68">
        <f t="shared" si="162"/>
        <v>0.80017131805912145</v>
      </c>
      <c r="AJ145" s="300">
        <f t="shared" si="163"/>
        <v>0.79715858607829038</v>
      </c>
      <c r="AK145" s="300">
        <f t="shared" si="164"/>
        <v>0.79893754514309678</v>
      </c>
      <c r="AL145" s="300">
        <f t="shared" si="165"/>
        <v>0.81416432351952228</v>
      </c>
      <c r="AM145" s="300">
        <f t="shared" si="166"/>
        <v>0.80479278694318035</v>
      </c>
      <c r="AN145" s="300">
        <f t="shared" si="167"/>
        <v>0.81054469536935669</v>
      </c>
      <c r="AO145" s="300">
        <f t="shared" si="168"/>
        <v>0.8135801431939691</v>
      </c>
      <c r="AP145" s="69">
        <f t="shared" si="178"/>
        <v>0.81602904772761331</v>
      </c>
      <c r="AQ145" s="299">
        <f t="shared" si="179"/>
        <v>0.81631882275482903</v>
      </c>
      <c r="AR145" s="300">
        <f t="shared" si="169"/>
        <v>0.81863097400571172</v>
      </c>
      <c r="AS145" s="300">
        <f t="shared" si="170"/>
        <v>0.82123290028381013</v>
      </c>
      <c r="AT145" s="301">
        <f t="shared" si="171"/>
        <v>0.82383482656190854</v>
      </c>
      <c r="AV145" s="68">
        <f t="shared" si="180"/>
        <v>0.86605082872214911</v>
      </c>
      <c r="AW145" s="56">
        <f t="shared" si="181"/>
        <v>0.86403133408206545</v>
      </c>
      <c r="AX145" s="56">
        <f t="shared" si="182"/>
        <v>0.86522380600428195</v>
      </c>
      <c r="AY145" s="56">
        <f t="shared" si="183"/>
        <v>0.87543062078654199</v>
      </c>
      <c r="AZ145" s="56">
        <f t="shared" si="184"/>
        <v>0.86914869195726374</v>
      </c>
      <c r="BA145" s="56">
        <f t="shared" si="185"/>
        <v>0.87300431147829105</v>
      </c>
      <c r="BB145" s="56">
        <f t="shared" si="186"/>
        <v>0.87503903300382402</v>
      </c>
      <c r="BC145" s="56">
        <f t="shared" si="187"/>
        <v>0.87668058280355321</v>
      </c>
      <c r="BD145" s="106">
        <f t="shared" si="187"/>
        <v>0.8768748248131365</v>
      </c>
      <c r="BE145" s="56">
        <f t="shared" si="188"/>
        <v>0.87842470614606949</v>
      </c>
      <c r="BF145" s="56">
        <f t="shared" si="189"/>
        <v>0.88016882948858577</v>
      </c>
      <c r="BG145" s="106">
        <f t="shared" si="190"/>
        <v>0.88191295283110205</v>
      </c>
      <c r="BI145" s="68">
        <f t="shared" si="191"/>
        <v>0.78587465264</v>
      </c>
      <c r="BJ145" s="56">
        <f t="shared" si="192"/>
        <v>0.78264637591999997</v>
      </c>
      <c r="BK145" s="56">
        <f t="shared" si="193"/>
        <v>0.78455260991999998</v>
      </c>
      <c r="BL145" s="56">
        <f t="shared" si="194"/>
        <v>0.80086878224000002</v>
      </c>
      <c r="BM145" s="56">
        <f t="shared" si="195"/>
        <v>0.79082676271999996</v>
      </c>
      <c r="BN145" s="56">
        <f t="shared" si="196"/>
        <v>0.79699018919999998</v>
      </c>
      <c r="BO145" s="56">
        <f t="shared" si="197"/>
        <v>0.80024280696000005</v>
      </c>
      <c r="BP145" s="56">
        <f t="shared" si="198"/>
        <v>0.80286691741714233</v>
      </c>
      <c r="BQ145" s="56">
        <f t="shared" si="198"/>
        <v>0.80317742428610728</v>
      </c>
      <c r="BR145" s="68">
        <f t="shared" si="199"/>
        <v>0.80565499749999947</v>
      </c>
      <c r="BS145" s="56">
        <f t="shared" si="200"/>
        <v>0.8084430775828565</v>
      </c>
      <c r="BT145" s="106">
        <f t="shared" si="201"/>
        <v>0.81123115766571352</v>
      </c>
      <c r="BV145" s="97"/>
      <c r="BW145" s="121"/>
      <c r="BX145" s="109" t="str">
        <f t="shared" si="202"/>
        <v/>
      </c>
    </row>
    <row r="146" spans="2:80" s="118" customFormat="1" x14ac:dyDescent="0.25">
      <c r="B146" s="9" t="s">
        <v>133</v>
      </c>
      <c r="C146" s="154">
        <f t="shared" si="172"/>
        <v>0.84285714285714275</v>
      </c>
      <c r="D146" s="155">
        <f t="shared" si="173"/>
        <v>0.82866732879552851</v>
      </c>
      <c r="E146" s="155">
        <f t="shared" si="174"/>
        <v>0.88515227595080959</v>
      </c>
      <c r="F146" s="156">
        <f t="shared" si="175"/>
        <v>0.8164093993942857</v>
      </c>
      <c r="H146" s="60" t="s">
        <v>133</v>
      </c>
      <c r="I146" s="157">
        <v>254.8155869</v>
      </c>
      <c r="J146" s="158">
        <v>231.05471539999999</v>
      </c>
      <c r="K146" s="158">
        <v>241.0855024</v>
      </c>
      <c r="L146" s="158">
        <v>221.34462060000001</v>
      </c>
      <c r="M146" s="158">
        <v>225.40228450000001</v>
      </c>
      <c r="N146" s="158">
        <v>220.09804</v>
      </c>
      <c r="O146" s="158">
        <v>212.6170055</v>
      </c>
      <c r="P146" s="158">
        <v>206.03220605714341</v>
      </c>
      <c r="Q146" s="159">
        <v>217.49033053779402</v>
      </c>
      <c r="R146" s="158">
        <v>200.16819488214423</v>
      </c>
      <c r="S146" s="158">
        <v>194.30418370714324</v>
      </c>
      <c r="T146" s="159">
        <v>188.44017253214406</v>
      </c>
      <c r="V146" s="68">
        <f t="shared" si="152"/>
        <v>0.8</v>
      </c>
      <c r="W146" s="300">
        <f t="shared" si="153"/>
        <v>0.85</v>
      </c>
      <c r="X146" s="300">
        <f t="shared" si="154"/>
        <v>0.85</v>
      </c>
      <c r="Y146" s="300">
        <f t="shared" si="155"/>
        <v>0.85</v>
      </c>
      <c r="Z146" s="300">
        <f t="shared" si="156"/>
        <v>0.85</v>
      </c>
      <c r="AA146" s="300">
        <f t="shared" si="157"/>
        <v>0.85</v>
      </c>
      <c r="AB146" s="300">
        <f t="shared" si="158"/>
        <v>0.85</v>
      </c>
      <c r="AC146" s="69">
        <f t="shared" si="176"/>
        <v>0.85</v>
      </c>
      <c r="AD146" s="299">
        <f t="shared" si="177"/>
        <v>0.85</v>
      </c>
      <c r="AE146" s="300">
        <f t="shared" si="159"/>
        <v>0.85</v>
      </c>
      <c r="AF146" s="300">
        <f t="shared" si="160"/>
        <v>0.85</v>
      </c>
      <c r="AG146" s="301">
        <f t="shared" si="161"/>
        <v>0.85</v>
      </c>
      <c r="AI146" s="68">
        <f t="shared" si="162"/>
        <v>0.80975829906728558</v>
      </c>
      <c r="AJ146" s="300">
        <f t="shared" si="163"/>
        <v>0.82749782852384746</v>
      </c>
      <c r="AK146" s="300">
        <f t="shared" si="164"/>
        <v>0.8200089853027982</v>
      </c>
      <c r="AL146" s="300">
        <f t="shared" si="165"/>
        <v>0.83474724749951967</v>
      </c>
      <c r="AM146" s="300">
        <f t="shared" si="166"/>
        <v>0.83171785321661729</v>
      </c>
      <c r="AN146" s="300">
        <f t="shared" si="167"/>
        <v>0.8356779268844774</v>
      </c>
      <c r="AO146" s="300">
        <f t="shared" si="168"/>
        <v>0.84126316107415366</v>
      </c>
      <c r="AP146" s="69">
        <f t="shared" si="178"/>
        <v>0.84617927888919708</v>
      </c>
      <c r="AQ146" s="299">
        <f t="shared" si="179"/>
        <v>0.83762480576132992</v>
      </c>
      <c r="AR146" s="300">
        <f t="shared" si="169"/>
        <v>0.85055726641261375</v>
      </c>
      <c r="AS146" s="300">
        <f t="shared" si="170"/>
        <v>0.85493525393603165</v>
      </c>
      <c r="AT146" s="301">
        <f t="shared" si="171"/>
        <v>0.85931324145944832</v>
      </c>
      <c r="AV146" s="68">
        <f t="shared" si="180"/>
        <v>0.87247717427288451</v>
      </c>
      <c r="AW146" s="56">
        <f t="shared" si="181"/>
        <v>0.88436833647485757</v>
      </c>
      <c r="AX146" s="56">
        <f t="shared" si="182"/>
        <v>0.87934841474217018</v>
      </c>
      <c r="AY146" s="56">
        <f t="shared" si="183"/>
        <v>0.88922776733636177</v>
      </c>
      <c r="AZ146" s="56">
        <f t="shared" si="184"/>
        <v>0.88719710362118664</v>
      </c>
      <c r="BA146" s="56">
        <f t="shared" si="185"/>
        <v>0.88985162038453114</v>
      </c>
      <c r="BB146" s="56">
        <f t="shared" si="186"/>
        <v>0.89359551482367472</v>
      </c>
      <c r="BC146" s="56">
        <f t="shared" si="187"/>
        <v>0.8968908871437713</v>
      </c>
      <c r="BD146" s="106">
        <f t="shared" si="187"/>
        <v>0.89115665232288876</v>
      </c>
      <c r="BE146" s="56">
        <f t="shared" si="188"/>
        <v>0.89982553994201142</v>
      </c>
      <c r="BF146" s="56">
        <f t="shared" si="189"/>
        <v>0.90276019274025243</v>
      </c>
      <c r="BG146" s="106">
        <f t="shared" si="190"/>
        <v>0.90569484553849244</v>
      </c>
      <c r="BI146" s="68">
        <f t="shared" si="191"/>
        <v>0.79614753047999998</v>
      </c>
      <c r="BJ146" s="56">
        <f t="shared" si="192"/>
        <v>0.81515622767999996</v>
      </c>
      <c r="BK146" s="56">
        <f t="shared" si="193"/>
        <v>0.80713159808000001</v>
      </c>
      <c r="BL146" s="56">
        <f t="shared" si="194"/>
        <v>0.82292430352000001</v>
      </c>
      <c r="BM146" s="56">
        <f t="shared" si="195"/>
        <v>0.81967817239999996</v>
      </c>
      <c r="BN146" s="56">
        <f t="shared" si="196"/>
        <v>0.82392156800000005</v>
      </c>
      <c r="BO146" s="56">
        <f t="shared" si="197"/>
        <v>0.82990639560000001</v>
      </c>
      <c r="BP146" s="56">
        <f t="shared" si="198"/>
        <v>0.83517423515428524</v>
      </c>
      <c r="BQ146" s="56">
        <f t="shared" si="198"/>
        <v>0.82600773556976481</v>
      </c>
      <c r="BR146" s="68">
        <f t="shared" si="199"/>
        <v>0.83986544409428454</v>
      </c>
      <c r="BS146" s="56">
        <f t="shared" si="200"/>
        <v>0.8445566530342854</v>
      </c>
      <c r="BT146" s="106">
        <f t="shared" si="201"/>
        <v>0.8492478619742847</v>
      </c>
      <c r="BV146" s="97"/>
      <c r="BW146" s="121"/>
      <c r="BX146" s="109" t="str">
        <f t="shared" si="202"/>
        <v/>
      </c>
    </row>
    <row r="147" spans="2:80" s="118" customFormat="1" x14ac:dyDescent="0.25">
      <c r="B147" s="9" t="s">
        <v>134</v>
      </c>
      <c r="C147" s="154">
        <f t="shared" si="172"/>
        <v>0.77142857142857135</v>
      </c>
      <c r="D147" s="155">
        <f t="shared" si="173"/>
        <v>0.77363558352880113</v>
      </c>
      <c r="E147" s="155">
        <f t="shared" si="174"/>
        <v>0.84826339393019534</v>
      </c>
      <c r="F147" s="156">
        <f t="shared" si="175"/>
        <v>0.75744042929142863</v>
      </c>
      <c r="H147" s="60" t="s">
        <v>134</v>
      </c>
      <c r="I147" s="157">
        <v>320.15817770000001</v>
      </c>
      <c r="J147" s="158">
        <v>307.99607350000002</v>
      </c>
      <c r="K147" s="158">
        <v>313.40290729999998</v>
      </c>
      <c r="L147" s="158">
        <v>289.16648830000003</v>
      </c>
      <c r="M147" s="158">
        <v>300.3646751</v>
      </c>
      <c r="N147" s="158">
        <v>294.2744692</v>
      </c>
      <c r="O147" s="158">
        <v>297.03345259999998</v>
      </c>
      <c r="P147" s="158">
        <v>287.50580394285771</v>
      </c>
      <c r="Q147" s="159">
        <v>301.80524415781622</v>
      </c>
      <c r="R147" s="158">
        <v>283.58238908214389</v>
      </c>
      <c r="S147" s="158">
        <v>279.65897422142916</v>
      </c>
      <c r="T147" s="159">
        <v>275.73555936071534</v>
      </c>
      <c r="V147" s="68">
        <f t="shared" si="152"/>
        <v>0.75</v>
      </c>
      <c r="W147" s="300">
        <f t="shared" si="153"/>
        <v>0.75</v>
      </c>
      <c r="X147" s="300">
        <f t="shared" si="154"/>
        <v>0.75</v>
      </c>
      <c r="Y147" s="300">
        <f t="shared" si="155"/>
        <v>0.8</v>
      </c>
      <c r="Z147" s="300">
        <f t="shared" si="156"/>
        <v>0.75</v>
      </c>
      <c r="AA147" s="300">
        <f t="shared" si="157"/>
        <v>0.8</v>
      </c>
      <c r="AB147" s="300">
        <f t="shared" si="158"/>
        <v>0.8</v>
      </c>
      <c r="AC147" s="69">
        <f t="shared" si="176"/>
        <v>0.8</v>
      </c>
      <c r="AD147" s="299">
        <f t="shared" si="177"/>
        <v>0.75</v>
      </c>
      <c r="AE147" s="300">
        <f t="shared" si="159"/>
        <v>0.8</v>
      </c>
      <c r="AF147" s="300">
        <f t="shared" si="160"/>
        <v>0.8</v>
      </c>
      <c r="AG147" s="301">
        <f t="shared" si="161"/>
        <v>0.8</v>
      </c>
      <c r="AI147" s="68">
        <f t="shared" si="162"/>
        <v>0.76097444809344095</v>
      </c>
      <c r="AJ147" s="300">
        <f t="shared" si="163"/>
        <v>0.77005450248915941</v>
      </c>
      <c r="AK147" s="300">
        <f t="shared" si="164"/>
        <v>0.76601783710582805</v>
      </c>
      <c r="AL147" s="300">
        <f t="shared" si="165"/>
        <v>0.78411240357709899</v>
      </c>
      <c r="AM147" s="300">
        <f t="shared" si="166"/>
        <v>0.77575199623266788</v>
      </c>
      <c r="AN147" s="300">
        <f t="shared" si="167"/>
        <v>0.78029885752769979</v>
      </c>
      <c r="AO147" s="300">
        <f t="shared" si="168"/>
        <v>0.77823903967571306</v>
      </c>
      <c r="AP147" s="69">
        <f t="shared" si="178"/>
        <v>0.78535224695033456</v>
      </c>
      <c r="AQ147" s="299">
        <f t="shared" si="179"/>
        <v>0.77467648781811571</v>
      </c>
      <c r="AR147" s="300">
        <f t="shared" si="169"/>
        <v>0.78828141280571762</v>
      </c>
      <c r="AS147" s="300">
        <f t="shared" si="170"/>
        <v>0.79121057866110145</v>
      </c>
      <c r="AT147" s="301">
        <f t="shared" si="171"/>
        <v>0.7941397445164845</v>
      </c>
      <c r="AV147" s="68">
        <f t="shared" si="180"/>
        <v>0.83977638104230112</v>
      </c>
      <c r="AW147" s="56">
        <f t="shared" si="181"/>
        <v>0.8458629235228452</v>
      </c>
      <c r="AX147" s="56">
        <f t="shared" si="182"/>
        <v>0.84315706579726013</v>
      </c>
      <c r="AY147" s="56">
        <f t="shared" si="183"/>
        <v>0.85528621642727742</v>
      </c>
      <c r="AZ147" s="56">
        <f t="shared" si="184"/>
        <v>0.84968206779128164</v>
      </c>
      <c r="BA147" s="56">
        <f t="shared" si="185"/>
        <v>0.85272992006388515</v>
      </c>
      <c r="BB147" s="56">
        <f t="shared" si="186"/>
        <v>0.85134918286651629</v>
      </c>
      <c r="BC147" s="56">
        <f t="shared" si="187"/>
        <v>0.85611730829430166</v>
      </c>
      <c r="BD147" s="106">
        <f t="shared" si="187"/>
        <v>0.84896113294132736</v>
      </c>
      <c r="BE147" s="56">
        <f t="shared" si="188"/>
        <v>0.85808078688532807</v>
      </c>
      <c r="BF147" s="56">
        <f t="shared" si="189"/>
        <v>0.86004426547635493</v>
      </c>
      <c r="BG147" s="106">
        <f t="shared" si="190"/>
        <v>0.86200774406738134</v>
      </c>
      <c r="BI147" s="68">
        <f t="shared" si="191"/>
        <v>0.74387345783999992</v>
      </c>
      <c r="BJ147" s="56">
        <f t="shared" si="192"/>
        <v>0.75360314119999994</v>
      </c>
      <c r="BK147" s="56">
        <f t="shared" si="193"/>
        <v>0.74927767416000002</v>
      </c>
      <c r="BL147" s="56">
        <f t="shared" si="194"/>
        <v>0.76866680935999998</v>
      </c>
      <c r="BM147" s="56">
        <f t="shared" si="195"/>
        <v>0.75970825992000002</v>
      </c>
      <c r="BN147" s="56">
        <f t="shared" si="196"/>
        <v>0.76458042463999998</v>
      </c>
      <c r="BO147" s="56">
        <f t="shared" si="197"/>
        <v>0.76237323792</v>
      </c>
      <c r="BP147" s="56">
        <f t="shared" si="198"/>
        <v>0.76999535684571385</v>
      </c>
      <c r="BQ147" s="56">
        <f t="shared" si="198"/>
        <v>0.75855580467374706</v>
      </c>
      <c r="BR147" s="68">
        <f t="shared" si="199"/>
        <v>0.77313408873428491</v>
      </c>
      <c r="BS147" s="56">
        <f t="shared" si="200"/>
        <v>0.77627282062285663</v>
      </c>
      <c r="BT147" s="106">
        <f t="shared" si="201"/>
        <v>0.77941155251142769</v>
      </c>
      <c r="BV147" s="97"/>
      <c r="BW147" s="121"/>
      <c r="BX147" s="109" t="str">
        <f t="shared" si="202"/>
        <v/>
      </c>
    </row>
    <row r="148" spans="2:80" s="118" customFormat="1" x14ac:dyDescent="0.25">
      <c r="B148" s="9" t="s">
        <v>135</v>
      </c>
      <c r="C148" s="154">
        <f t="shared" si="172"/>
        <v>0.84999999999999987</v>
      </c>
      <c r="D148" s="155">
        <f t="shared" si="173"/>
        <v>0.83562240380985287</v>
      </c>
      <c r="E148" s="155">
        <f t="shared" si="174"/>
        <v>0.88981440215459284</v>
      </c>
      <c r="F148" s="156">
        <f t="shared" si="175"/>
        <v>0.82386207254857147</v>
      </c>
      <c r="H148" s="60" t="s">
        <v>135</v>
      </c>
      <c r="I148" s="157">
        <v>230.48346119999999</v>
      </c>
      <c r="J148" s="158">
        <v>217.8244694</v>
      </c>
      <c r="K148" s="158">
        <v>225.83464760000001</v>
      </c>
      <c r="L148" s="158">
        <v>215.26833300000001</v>
      </c>
      <c r="M148" s="158">
        <v>221.92705860000001</v>
      </c>
      <c r="N148" s="158">
        <v>213.13845520000001</v>
      </c>
      <c r="O148" s="158">
        <v>216.7304402</v>
      </c>
      <c r="P148" s="158">
        <v>212.38116925714303</v>
      </c>
      <c r="Q148" s="159">
        <v>223.19969590670718</v>
      </c>
      <c r="R148" s="158">
        <v>210.43335924285748</v>
      </c>
      <c r="S148" s="158">
        <v>208.48554922857147</v>
      </c>
      <c r="T148" s="159">
        <v>206.53773921428592</v>
      </c>
      <c r="V148" s="68">
        <f t="shared" si="152"/>
        <v>0.85</v>
      </c>
      <c r="W148" s="300">
        <f t="shared" si="153"/>
        <v>0.85</v>
      </c>
      <c r="X148" s="300">
        <f t="shared" si="154"/>
        <v>0.85</v>
      </c>
      <c r="Y148" s="300">
        <f t="shared" si="155"/>
        <v>0.85</v>
      </c>
      <c r="Z148" s="300">
        <f t="shared" si="156"/>
        <v>0.85</v>
      </c>
      <c r="AA148" s="300">
        <f t="shared" si="157"/>
        <v>0.85</v>
      </c>
      <c r="AB148" s="300">
        <f t="shared" si="158"/>
        <v>0.85</v>
      </c>
      <c r="AC148" s="69">
        <f t="shared" si="176"/>
        <v>0.85</v>
      </c>
      <c r="AD148" s="299">
        <f t="shared" si="177"/>
        <v>0.85</v>
      </c>
      <c r="AE148" s="300">
        <f t="shared" si="159"/>
        <v>0.85</v>
      </c>
      <c r="AF148" s="300">
        <f t="shared" si="160"/>
        <v>0.85</v>
      </c>
      <c r="AG148" s="301">
        <f t="shared" si="161"/>
        <v>0.85</v>
      </c>
      <c r="AI148" s="68">
        <f t="shared" si="162"/>
        <v>0.82792431880254302</v>
      </c>
      <c r="AJ148" s="300">
        <f t="shared" si="163"/>
        <v>0.83737534242877976</v>
      </c>
      <c r="AK148" s="300">
        <f t="shared" si="164"/>
        <v>0.83139505706209149</v>
      </c>
      <c r="AL148" s="300">
        <f t="shared" si="165"/>
        <v>0.83928371758929488</v>
      </c>
      <c r="AM148" s="300">
        <f t="shared" si="166"/>
        <v>0.83431240755446034</v>
      </c>
      <c r="AN148" s="300">
        <f t="shared" si="167"/>
        <v>0.84087385412835136</v>
      </c>
      <c r="AO148" s="300">
        <f t="shared" si="168"/>
        <v>0.83819212910344953</v>
      </c>
      <c r="AP148" s="69">
        <f t="shared" si="178"/>
        <v>0.84143923306617152</v>
      </c>
      <c r="AQ148" s="299">
        <f t="shared" si="179"/>
        <v>0.83336227460206203</v>
      </c>
      <c r="AR148" s="300">
        <f t="shared" si="169"/>
        <v>0.84289344038025105</v>
      </c>
      <c r="AS148" s="300">
        <f t="shared" si="170"/>
        <v>0.84434764769433102</v>
      </c>
      <c r="AT148" s="301">
        <f t="shared" si="171"/>
        <v>0.84580185500841054</v>
      </c>
      <c r="AV148" s="68">
        <f t="shared" si="180"/>
        <v>0.88465422145810657</v>
      </c>
      <c r="AW148" s="56">
        <f t="shared" si="181"/>
        <v>0.89098943205032954</v>
      </c>
      <c r="AX148" s="56">
        <f t="shared" si="182"/>
        <v>0.88698072688802476</v>
      </c>
      <c r="AY148" s="56">
        <f t="shared" si="183"/>
        <v>0.89226865417577927</v>
      </c>
      <c r="AZ148" s="56">
        <f t="shared" si="184"/>
        <v>0.88893628540437153</v>
      </c>
      <c r="BA148" s="56">
        <f t="shared" si="185"/>
        <v>0.89333455457384259</v>
      </c>
      <c r="BB148" s="56">
        <f t="shared" si="186"/>
        <v>0.89153694053169541</v>
      </c>
      <c r="BC148" s="56">
        <f t="shared" si="187"/>
        <v>0.89371353940946974</v>
      </c>
      <c r="BD148" s="106">
        <f t="shared" si="187"/>
        <v>0.88829939223998</v>
      </c>
      <c r="BE148" s="56">
        <f t="shared" si="188"/>
        <v>0.89468832372318896</v>
      </c>
      <c r="BF148" s="56">
        <f t="shared" si="189"/>
        <v>0.89566310803690841</v>
      </c>
      <c r="BG148" s="106">
        <f t="shared" si="190"/>
        <v>0.89663789235062752</v>
      </c>
      <c r="BI148" s="68">
        <f t="shared" si="191"/>
        <v>0.81561323103999994</v>
      </c>
      <c r="BJ148" s="56">
        <f t="shared" si="192"/>
        <v>0.82574042447999996</v>
      </c>
      <c r="BK148" s="56">
        <f t="shared" si="193"/>
        <v>0.81933228191999996</v>
      </c>
      <c r="BL148" s="56">
        <f t="shared" si="194"/>
        <v>0.82778533359999995</v>
      </c>
      <c r="BM148" s="56">
        <f t="shared" si="195"/>
        <v>0.82245835312000004</v>
      </c>
      <c r="BN148" s="56">
        <f t="shared" si="196"/>
        <v>0.82948923584000001</v>
      </c>
      <c r="BO148" s="56">
        <f t="shared" si="197"/>
        <v>0.82661564783999997</v>
      </c>
      <c r="BP148" s="56">
        <f t="shared" si="198"/>
        <v>0.8300950645942855</v>
      </c>
      <c r="BQ148" s="56">
        <f t="shared" si="198"/>
        <v>0.82144024327463427</v>
      </c>
      <c r="BR148" s="68">
        <f t="shared" si="199"/>
        <v>0.83165331260571396</v>
      </c>
      <c r="BS148" s="56">
        <f t="shared" si="200"/>
        <v>0.83321156061714285</v>
      </c>
      <c r="BT148" s="106">
        <f t="shared" si="201"/>
        <v>0.83476980862857131</v>
      </c>
      <c r="BV148" s="97"/>
      <c r="BW148" s="121"/>
      <c r="BX148" s="109" t="str">
        <f t="shared" si="202"/>
        <v/>
      </c>
    </row>
    <row r="149" spans="2:80" s="118" customFormat="1" x14ac:dyDescent="0.25">
      <c r="B149" s="9" t="s">
        <v>136</v>
      </c>
      <c r="C149" s="154">
        <f t="shared" si="172"/>
        <v>0.84999999999999987</v>
      </c>
      <c r="D149" s="155">
        <f t="shared" si="173"/>
        <v>0.83428456038375587</v>
      </c>
      <c r="E149" s="155">
        <f t="shared" si="174"/>
        <v>0.88891761888762288</v>
      </c>
      <c r="F149" s="156">
        <f t="shared" si="175"/>
        <v>0.82242851363428571</v>
      </c>
      <c r="H149" s="60" t="s">
        <v>136</v>
      </c>
      <c r="I149" s="157">
        <v>224.54226209999999</v>
      </c>
      <c r="J149" s="158">
        <v>226.0306248</v>
      </c>
      <c r="K149" s="158">
        <v>246.3928176</v>
      </c>
      <c r="L149" s="158">
        <v>211.2781009</v>
      </c>
      <c r="M149" s="158">
        <v>212.53951280000001</v>
      </c>
      <c r="N149" s="158">
        <v>209.3709059</v>
      </c>
      <c r="O149" s="158">
        <v>223.5962816</v>
      </c>
      <c r="P149" s="158">
        <v>211.96283165714249</v>
      </c>
      <c r="Q149" s="159">
        <v>236.32064130269765</v>
      </c>
      <c r="R149" s="158">
        <v>209.46245008214282</v>
      </c>
      <c r="S149" s="158">
        <v>206.96206850714316</v>
      </c>
      <c r="T149" s="159">
        <v>204.46168693214258</v>
      </c>
      <c r="V149" s="68">
        <f t="shared" si="152"/>
        <v>0.85</v>
      </c>
      <c r="W149" s="300">
        <f t="shared" si="153"/>
        <v>0.85</v>
      </c>
      <c r="X149" s="300">
        <f t="shared" si="154"/>
        <v>0.85</v>
      </c>
      <c r="Y149" s="300">
        <f t="shared" si="155"/>
        <v>0.85</v>
      </c>
      <c r="Z149" s="300">
        <f t="shared" si="156"/>
        <v>0.85</v>
      </c>
      <c r="AA149" s="300">
        <f t="shared" si="157"/>
        <v>0.85</v>
      </c>
      <c r="AB149" s="300">
        <f t="shared" si="158"/>
        <v>0.85</v>
      </c>
      <c r="AC149" s="69">
        <f t="shared" si="176"/>
        <v>0.85</v>
      </c>
      <c r="AD149" s="299">
        <f t="shared" si="177"/>
        <v>0.85</v>
      </c>
      <c r="AE149" s="300">
        <f t="shared" si="159"/>
        <v>0.85</v>
      </c>
      <c r="AF149" s="300">
        <f t="shared" si="160"/>
        <v>0.85</v>
      </c>
      <c r="AG149" s="301">
        <f t="shared" si="161"/>
        <v>0.85</v>
      </c>
      <c r="AI149" s="68">
        <f t="shared" si="162"/>
        <v>0.83235993373534334</v>
      </c>
      <c r="AJ149" s="300">
        <f t="shared" si="163"/>
        <v>0.83124874326580611</v>
      </c>
      <c r="AK149" s="300">
        <f t="shared" si="164"/>
        <v>0.81604661909389631</v>
      </c>
      <c r="AL149" s="300">
        <f t="shared" si="165"/>
        <v>0.84226276824728386</v>
      </c>
      <c r="AM149" s="300">
        <f t="shared" si="166"/>
        <v>0.84132101602422638</v>
      </c>
      <c r="AN149" s="300">
        <f t="shared" si="167"/>
        <v>0.84368665296809087</v>
      </c>
      <c r="AO149" s="300">
        <f t="shared" si="168"/>
        <v>0.83306618935164445</v>
      </c>
      <c r="AP149" s="69">
        <f t="shared" si="178"/>
        <v>0.8417515579814423</v>
      </c>
      <c r="AQ149" s="299">
        <f t="shared" si="179"/>
        <v>0.8235663629769302</v>
      </c>
      <c r="AR149" s="300">
        <f t="shared" si="169"/>
        <v>0.84361830738086363</v>
      </c>
      <c r="AS149" s="300">
        <f t="shared" si="170"/>
        <v>0.84548505678028485</v>
      </c>
      <c r="AT149" s="301">
        <f t="shared" si="171"/>
        <v>0.84735180617970685</v>
      </c>
      <c r="AV149" s="68">
        <f t="shared" si="180"/>
        <v>0.88762750306405769</v>
      </c>
      <c r="AW149" s="56">
        <f t="shared" si="181"/>
        <v>0.88688264981736309</v>
      </c>
      <c r="AX149" s="56">
        <f t="shared" si="182"/>
        <v>0.87669236124260908</v>
      </c>
      <c r="AY149" s="56">
        <f t="shared" si="183"/>
        <v>0.89426557154998498</v>
      </c>
      <c r="AZ149" s="56">
        <f t="shared" si="184"/>
        <v>0.89363429615647094</v>
      </c>
      <c r="BA149" s="56">
        <f t="shared" si="185"/>
        <v>0.89522003002158579</v>
      </c>
      <c r="BB149" s="56">
        <f t="shared" si="186"/>
        <v>0.88810092036128951</v>
      </c>
      <c r="BC149" s="56">
        <f t="shared" si="187"/>
        <v>0.89392289706105221</v>
      </c>
      <c r="BD149" s="106">
        <f t="shared" si="187"/>
        <v>0.88173299630846058</v>
      </c>
      <c r="BE149" s="56">
        <f t="shared" si="188"/>
        <v>0.89517421660440921</v>
      </c>
      <c r="BF149" s="56">
        <f t="shared" si="189"/>
        <v>0.89642553614776632</v>
      </c>
      <c r="BG149" s="106">
        <f t="shared" si="190"/>
        <v>0.89767685569112388</v>
      </c>
      <c r="BI149" s="68">
        <f t="shared" si="191"/>
        <v>0.82036619032000002</v>
      </c>
      <c r="BJ149" s="56">
        <f t="shared" si="192"/>
        <v>0.81917550015999996</v>
      </c>
      <c r="BK149" s="56">
        <f t="shared" si="193"/>
        <v>0.80288574591999995</v>
      </c>
      <c r="BL149" s="56">
        <f t="shared" si="194"/>
        <v>0.83097751927999997</v>
      </c>
      <c r="BM149" s="56">
        <f t="shared" si="195"/>
        <v>0.82996838975999998</v>
      </c>
      <c r="BN149" s="56">
        <f t="shared" si="196"/>
        <v>0.83250327528000001</v>
      </c>
      <c r="BO149" s="56">
        <f t="shared" si="197"/>
        <v>0.82112297471999995</v>
      </c>
      <c r="BP149" s="56">
        <f t="shared" si="198"/>
        <v>0.83042973467428594</v>
      </c>
      <c r="BQ149" s="56">
        <f t="shared" si="198"/>
        <v>0.81094348695784191</v>
      </c>
      <c r="BR149" s="68">
        <f t="shared" si="199"/>
        <v>0.83243003993428577</v>
      </c>
      <c r="BS149" s="56">
        <f t="shared" si="200"/>
        <v>0.83443034519428549</v>
      </c>
      <c r="BT149" s="106">
        <f t="shared" si="201"/>
        <v>0.83643065045428588</v>
      </c>
      <c r="BV149" s="97"/>
      <c r="BW149" s="121"/>
      <c r="BX149" s="109" t="str">
        <f t="shared" si="202"/>
        <v/>
      </c>
    </row>
    <row r="150" spans="2:80" s="118" customFormat="1" x14ac:dyDescent="0.25">
      <c r="B150" s="9" t="s">
        <v>137</v>
      </c>
      <c r="C150" s="154">
        <f t="shared" si="172"/>
        <v>0.79999999999999993</v>
      </c>
      <c r="D150" s="155">
        <f t="shared" si="173"/>
        <v>0.78739496404107068</v>
      </c>
      <c r="E150" s="155">
        <f t="shared" si="174"/>
        <v>0.65</v>
      </c>
      <c r="F150" s="156">
        <f t="shared" si="175"/>
        <v>0.65</v>
      </c>
      <c r="H150" s="60" t="s">
        <v>137</v>
      </c>
      <c r="I150" s="157">
        <v>290.68972280000003</v>
      </c>
      <c r="J150" s="158">
        <v>297.33176420000001</v>
      </c>
      <c r="K150" s="158">
        <v>294.4922598</v>
      </c>
      <c r="L150" s="158">
        <v>271.1795103</v>
      </c>
      <c r="M150" s="158">
        <v>288.51068770000001</v>
      </c>
      <c r="N150" s="158">
        <v>275.29906770000002</v>
      </c>
      <c r="O150" s="158">
        <v>275.8850683</v>
      </c>
      <c r="P150" s="158">
        <v>271.27530745714284</v>
      </c>
      <c r="Q150" s="159">
        <v>266.40834152276506</v>
      </c>
      <c r="R150" s="158">
        <v>267.90170286428565</v>
      </c>
      <c r="S150" s="158">
        <v>264.52809827142937</v>
      </c>
      <c r="T150" s="159">
        <v>261.15449367857218</v>
      </c>
      <c r="V150" s="68">
        <f t="shared" si="152"/>
        <v>0.8</v>
      </c>
      <c r="W150" s="300">
        <f t="shared" si="153"/>
        <v>0.8</v>
      </c>
      <c r="X150" s="300">
        <f t="shared" si="154"/>
        <v>0.8</v>
      </c>
      <c r="Y150" s="300">
        <f t="shared" si="155"/>
        <v>0.8</v>
      </c>
      <c r="Z150" s="300">
        <f t="shared" si="156"/>
        <v>0.8</v>
      </c>
      <c r="AA150" s="300">
        <f t="shared" si="157"/>
        <v>0.8</v>
      </c>
      <c r="AB150" s="300">
        <f t="shared" si="158"/>
        <v>0.8</v>
      </c>
      <c r="AC150" s="69">
        <f t="shared" si="176"/>
        <v>0.8</v>
      </c>
      <c r="AD150" s="299">
        <f t="shared" si="177"/>
        <v>0.8</v>
      </c>
      <c r="AE150" s="300">
        <f t="shared" si="159"/>
        <v>0.8</v>
      </c>
      <c r="AF150" s="300">
        <f t="shared" si="160"/>
        <v>0.8</v>
      </c>
      <c r="AG150" s="301">
        <f t="shared" si="161"/>
        <v>0.8</v>
      </c>
      <c r="AI150" s="68">
        <f t="shared" si="162"/>
        <v>0.78297517831656915</v>
      </c>
      <c r="AJ150" s="300">
        <f t="shared" si="163"/>
        <v>0.77801632446867885</v>
      </c>
      <c r="AK150" s="300">
        <f t="shared" si="164"/>
        <v>0.78013625815654197</v>
      </c>
      <c r="AL150" s="300">
        <f t="shared" si="165"/>
        <v>0.79754122608748246</v>
      </c>
      <c r="AM150" s="300">
        <f t="shared" si="166"/>
        <v>0.78460201499818383</v>
      </c>
      <c r="AN150" s="300">
        <f t="shared" si="167"/>
        <v>0.79446562299584933</v>
      </c>
      <c r="AO150" s="300">
        <f t="shared" si="168"/>
        <v>0.79402812326418915</v>
      </c>
      <c r="AP150" s="69">
        <f t="shared" si="178"/>
        <v>0.7974697052894768</v>
      </c>
      <c r="AQ150" s="299">
        <f t="shared" si="179"/>
        <v>0.80110331298593596</v>
      </c>
      <c r="AR150" s="300">
        <f t="shared" si="169"/>
        <v>0.79998839060157834</v>
      </c>
      <c r="AS150" s="300">
        <f t="shared" si="170"/>
        <v>0.8025070759136792</v>
      </c>
      <c r="AT150" s="301">
        <f t="shared" si="171"/>
        <v>0.80502576122578084</v>
      </c>
      <c r="AV150" s="68">
        <f t="shared" si="180"/>
        <v>0.65</v>
      </c>
      <c r="AW150" s="56">
        <f t="shared" si="181"/>
        <v>0.65</v>
      </c>
      <c r="AX150" s="56">
        <f t="shared" si="182"/>
        <v>0.65</v>
      </c>
      <c r="AY150" s="56">
        <f t="shared" si="183"/>
        <v>0.65</v>
      </c>
      <c r="AZ150" s="56">
        <f t="shared" si="184"/>
        <v>0.65</v>
      </c>
      <c r="BA150" s="56">
        <f t="shared" si="185"/>
        <v>0.65</v>
      </c>
      <c r="BB150" s="56">
        <f t="shared" si="186"/>
        <v>0.65</v>
      </c>
      <c r="BC150" s="56">
        <f t="shared" si="187"/>
        <v>0.65</v>
      </c>
      <c r="BD150" s="106">
        <f t="shared" si="187"/>
        <v>0.65</v>
      </c>
      <c r="BE150" s="56">
        <f t="shared" si="188"/>
        <v>0.65</v>
      </c>
      <c r="BF150" s="56">
        <f t="shared" si="189"/>
        <v>0.65</v>
      </c>
      <c r="BG150" s="106">
        <f t="shared" si="190"/>
        <v>0.65</v>
      </c>
      <c r="BI150" s="68">
        <f t="shared" si="191"/>
        <v>0.65</v>
      </c>
      <c r="BJ150" s="56">
        <f t="shared" si="192"/>
        <v>0.65</v>
      </c>
      <c r="BK150" s="56">
        <f t="shared" si="193"/>
        <v>0.65</v>
      </c>
      <c r="BL150" s="56">
        <f t="shared" si="194"/>
        <v>0.65</v>
      </c>
      <c r="BM150" s="56">
        <f t="shared" si="195"/>
        <v>0.65</v>
      </c>
      <c r="BN150" s="56">
        <f t="shared" si="196"/>
        <v>0.65</v>
      </c>
      <c r="BO150" s="56">
        <f t="shared" si="197"/>
        <v>0.65</v>
      </c>
      <c r="BP150" s="56">
        <f t="shared" si="198"/>
        <v>0.65</v>
      </c>
      <c r="BQ150" s="56">
        <f t="shared" si="198"/>
        <v>0.65</v>
      </c>
      <c r="BR150" s="68">
        <f t="shared" si="199"/>
        <v>0.65</v>
      </c>
      <c r="BS150" s="56">
        <f t="shared" si="200"/>
        <v>0.65</v>
      </c>
      <c r="BT150" s="106">
        <f t="shared" si="201"/>
        <v>0.65</v>
      </c>
      <c r="BV150" s="97">
        <v>1</v>
      </c>
      <c r="BW150" s="121"/>
      <c r="BX150" s="109" t="str">
        <f t="shared" si="202"/>
        <v/>
      </c>
    </row>
    <row r="151" spans="2:80" s="118" customFormat="1" x14ac:dyDescent="0.25">
      <c r="B151" s="9" t="s">
        <v>138</v>
      </c>
      <c r="C151" s="154">
        <f t="shared" si="172"/>
        <v>0.79999999999999993</v>
      </c>
      <c r="D151" s="155">
        <f t="shared" si="173"/>
        <v>0.80208602919475791</v>
      </c>
      <c r="E151" s="155">
        <f t="shared" si="174"/>
        <v>0.86733429797873396</v>
      </c>
      <c r="F151" s="156">
        <f t="shared" si="175"/>
        <v>0.78792635104000008</v>
      </c>
      <c r="H151" s="60" t="s">
        <v>138</v>
      </c>
      <c r="I151" s="157">
        <v>269.72583429999997</v>
      </c>
      <c r="J151" s="158">
        <v>264.05246699999998</v>
      </c>
      <c r="K151" s="158">
        <v>270.55628789999997</v>
      </c>
      <c r="L151" s="158">
        <v>270.24979789999998</v>
      </c>
      <c r="M151" s="158">
        <v>259.77696580000003</v>
      </c>
      <c r="N151" s="158">
        <v>259.33291279999997</v>
      </c>
      <c r="O151" s="158">
        <v>261.95016270000002</v>
      </c>
      <c r="P151" s="158">
        <v>258.87128329999996</v>
      </c>
      <c r="Q151" s="159">
        <v>242.3446163772748</v>
      </c>
      <c r="R151" s="158">
        <v>257.31608882499995</v>
      </c>
      <c r="S151" s="158">
        <v>255.76089434999994</v>
      </c>
      <c r="T151" s="159">
        <v>254.20569987499994</v>
      </c>
      <c r="V151" s="68">
        <f t="shared" si="152"/>
        <v>0.8</v>
      </c>
      <c r="W151" s="300">
        <f t="shared" si="153"/>
        <v>0.8</v>
      </c>
      <c r="X151" s="300">
        <f t="shared" si="154"/>
        <v>0.8</v>
      </c>
      <c r="Y151" s="300">
        <f t="shared" si="155"/>
        <v>0.8</v>
      </c>
      <c r="Z151" s="300">
        <f t="shared" si="156"/>
        <v>0.8</v>
      </c>
      <c r="AA151" s="300">
        <f t="shared" si="157"/>
        <v>0.8</v>
      </c>
      <c r="AB151" s="300">
        <f t="shared" si="158"/>
        <v>0.8</v>
      </c>
      <c r="AC151" s="69">
        <f t="shared" si="176"/>
        <v>0.8</v>
      </c>
      <c r="AD151" s="299">
        <f t="shared" si="177"/>
        <v>0.85</v>
      </c>
      <c r="AE151" s="300">
        <f t="shared" si="159"/>
        <v>0.8</v>
      </c>
      <c r="AF151" s="300">
        <f t="shared" si="160"/>
        <v>0.8</v>
      </c>
      <c r="AG151" s="301">
        <f t="shared" si="161"/>
        <v>0.8</v>
      </c>
      <c r="AI151" s="68">
        <f t="shared" si="162"/>
        <v>0.79862651995906031</v>
      </c>
      <c r="AJ151" s="300">
        <f t="shared" si="163"/>
        <v>0.80286217547094862</v>
      </c>
      <c r="AK151" s="300">
        <f t="shared" si="164"/>
        <v>0.798006515086785</v>
      </c>
      <c r="AL151" s="300">
        <f t="shared" si="165"/>
        <v>0.79823533617119435</v>
      </c>
      <c r="AM151" s="300">
        <f t="shared" si="166"/>
        <v>0.80605420399056604</v>
      </c>
      <c r="AN151" s="300">
        <f t="shared" si="167"/>
        <v>0.80638572765853311</v>
      </c>
      <c r="AO151" s="300">
        <f t="shared" si="168"/>
        <v>0.80443172602621782</v>
      </c>
      <c r="AP151" s="69">
        <f t="shared" si="178"/>
        <v>0.80673037369196121</v>
      </c>
      <c r="AQ151" s="299">
        <f t="shared" si="179"/>
        <v>0.81906894867623614</v>
      </c>
      <c r="AR151" s="300">
        <f t="shared" si="169"/>
        <v>0.80789145981626198</v>
      </c>
      <c r="AS151" s="300">
        <f t="shared" si="170"/>
        <v>0.80905254594056286</v>
      </c>
      <c r="AT151" s="301">
        <f t="shared" si="171"/>
        <v>0.81021363206486363</v>
      </c>
      <c r="AV151" s="68">
        <f t="shared" si="180"/>
        <v>0.86501531958860034</v>
      </c>
      <c r="AW151" s="56">
        <f t="shared" si="181"/>
        <v>0.86785456438632047</v>
      </c>
      <c r="AX151" s="56">
        <f t="shared" si="182"/>
        <v>0.86459971789407442</v>
      </c>
      <c r="AY151" s="56">
        <f t="shared" si="183"/>
        <v>0.86475310125390958</v>
      </c>
      <c r="AZ151" s="56">
        <f t="shared" si="184"/>
        <v>0.86999424509053747</v>
      </c>
      <c r="BA151" s="56">
        <f t="shared" si="185"/>
        <v>0.87021647205091113</v>
      </c>
      <c r="BB151" s="56">
        <f t="shared" si="186"/>
        <v>0.86890666558678376</v>
      </c>
      <c r="BC151" s="56">
        <f t="shared" si="187"/>
        <v>0.87044749519590459</v>
      </c>
      <c r="BD151" s="106">
        <f t="shared" si="187"/>
        <v>0.87871828934737795</v>
      </c>
      <c r="BE151" s="56">
        <f t="shared" si="188"/>
        <v>0.87122579450019721</v>
      </c>
      <c r="BF151" s="56">
        <f t="shared" si="189"/>
        <v>0.87200409380448995</v>
      </c>
      <c r="BG151" s="106">
        <f t="shared" si="190"/>
        <v>0.87278239310878258</v>
      </c>
      <c r="BI151" s="68">
        <f t="shared" si="191"/>
        <v>0.78421933255999998</v>
      </c>
      <c r="BJ151" s="56">
        <f t="shared" si="192"/>
        <v>0.78875802640000003</v>
      </c>
      <c r="BK151" s="56">
        <f t="shared" si="193"/>
        <v>0.78355496968000005</v>
      </c>
      <c r="BL151" s="56">
        <f t="shared" si="194"/>
        <v>0.78380016168</v>
      </c>
      <c r="BM151" s="56">
        <f t="shared" si="195"/>
        <v>0.79217842735999999</v>
      </c>
      <c r="BN151" s="56">
        <f t="shared" si="196"/>
        <v>0.79253366976000006</v>
      </c>
      <c r="BO151" s="56">
        <f t="shared" si="197"/>
        <v>0.79043986983999992</v>
      </c>
      <c r="BP151" s="56">
        <f t="shared" si="198"/>
        <v>0.79290297336000004</v>
      </c>
      <c r="BQ151" s="56">
        <f t="shared" si="198"/>
        <v>0.80612430689818015</v>
      </c>
      <c r="BR151" s="68">
        <f t="shared" si="199"/>
        <v>0.79414712894000006</v>
      </c>
      <c r="BS151" s="56">
        <f t="shared" si="200"/>
        <v>0.79539128452000007</v>
      </c>
      <c r="BT151" s="106">
        <f t="shared" si="201"/>
        <v>0.79663544009999998</v>
      </c>
      <c r="BV151" s="97"/>
      <c r="BW151" s="121"/>
      <c r="BX151" s="109" t="str">
        <f t="shared" si="202"/>
        <v/>
      </c>
    </row>
    <row r="152" spans="2:80" s="118" customFormat="1" x14ac:dyDescent="0.25">
      <c r="B152" s="9" t="s">
        <v>139</v>
      </c>
      <c r="C152" s="154">
        <f t="shared" si="172"/>
        <v>0.83571428571428563</v>
      </c>
      <c r="D152" s="155">
        <f t="shared" si="173"/>
        <v>0.81887993196788222</v>
      </c>
      <c r="E152" s="155">
        <f t="shared" si="174"/>
        <v>0.87859158765873269</v>
      </c>
      <c r="F152" s="156">
        <f t="shared" si="175"/>
        <v>0.80592176706285712</v>
      </c>
      <c r="H152" s="60" t="s">
        <v>139</v>
      </c>
      <c r="I152" s="157">
        <v>260.82728379999998</v>
      </c>
      <c r="J152" s="158">
        <v>241.20981879999999</v>
      </c>
      <c r="K152" s="158">
        <v>250.34245619999999</v>
      </c>
      <c r="L152" s="158">
        <v>233.3768848</v>
      </c>
      <c r="M152" s="158">
        <v>240.1695101</v>
      </c>
      <c r="N152" s="158">
        <v>240.52464599999999</v>
      </c>
      <c r="O152" s="158">
        <v>231.73393849999999</v>
      </c>
      <c r="P152" s="158">
        <v>228.48017294285728</v>
      </c>
      <c r="Q152" s="159">
        <v>232.99829243601511</v>
      </c>
      <c r="R152" s="158">
        <v>224.95076838571458</v>
      </c>
      <c r="S152" s="158">
        <v>221.42136382857188</v>
      </c>
      <c r="T152" s="159">
        <v>217.89195927142919</v>
      </c>
      <c r="V152" s="68">
        <f t="shared" si="152"/>
        <v>0.8</v>
      </c>
      <c r="W152" s="300">
        <f t="shared" si="153"/>
        <v>0.85</v>
      </c>
      <c r="X152" s="300">
        <f t="shared" si="154"/>
        <v>0.8</v>
      </c>
      <c r="Y152" s="300">
        <f t="shared" si="155"/>
        <v>0.85</v>
      </c>
      <c r="Z152" s="300">
        <f t="shared" si="156"/>
        <v>0.85</v>
      </c>
      <c r="AA152" s="300">
        <f t="shared" si="157"/>
        <v>0.85</v>
      </c>
      <c r="AB152" s="300">
        <f t="shared" si="158"/>
        <v>0.85</v>
      </c>
      <c r="AC152" s="69">
        <f t="shared" si="176"/>
        <v>0.85</v>
      </c>
      <c r="AD152" s="299">
        <f t="shared" si="177"/>
        <v>0.85</v>
      </c>
      <c r="AE152" s="300">
        <f t="shared" si="159"/>
        <v>0.85</v>
      </c>
      <c r="AF152" s="300">
        <f t="shared" si="160"/>
        <v>0.85</v>
      </c>
      <c r="AG152" s="301">
        <f t="shared" si="161"/>
        <v>0.85</v>
      </c>
      <c r="AI152" s="68">
        <f t="shared" si="162"/>
        <v>0.80527005147748354</v>
      </c>
      <c r="AJ152" s="300">
        <f t="shared" si="163"/>
        <v>0.81991617244280968</v>
      </c>
      <c r="AK152" s="300">
        <f t="shared" si="164"/>
        <v>0.81309787496691954</v>
      </c>
      <c r="AL152" s="300">
        <f t="shared" si="165"/>
        <v>0.8257641298051609</v>
      </c>
      <c r="AM152" s="300">
        <f t="shared" si="166"/>
        <v>0.82069285215456045</v>
      </c>
      <c r="AN152" s="300">
        <f t="shared" si="167"/>
        <v>0.82042771273157544</v>
      </c>
      <c r="AO152" s="300">
        <f t="shared" si="168"/>
        <v>0.8269907301966658</v>
      </c>
      <c r="AP152" s="69">
        <f t="shared" si="178"/>
        <v>0.82941994538541342</v>
      </c>
      <c r="AQ152" s="299">
        <f t="shared" si="179"/>
        <v>0.82604678149127175</v>
      </c>
      <c r="AR152" s="300">
        <f t="shared" si="169"/>
        <v>0.83205494873979613</v>
      </c>
      <c r="AS152" s="300">
        <f t="shared" si="170"/>
        <v>0.83468995209417884</v>
      </c>
      <c r="AT152" s="301">
        <f t="shared" si="171"/>
        <v>0.83732495544856156</v>
      </c>
      <c r="AV152" s="68">
        <f t="shared" si="180"/>
        <v>0.86946861194186897</v>
      </c>
      <c r="AW152" s="56">
        <f t="shared" si="181"/>
        <v>0.87928620042159</v>
      </c>
      <c r="AX152" s="56">
        <f t="shared" si="182"/>
        <v>0.87471575894366671</v>
      </c>
      <c r="AY152" s="56">
        <f t="shared" si="183"/>
        <v>0.88320620346993572</v>
      </c>
      <c r="AZ152" s="56">
        <f t="shared" si="184"/>
        <v>0.87980682440172575</v>
      </c>
      <c r="BA152" s="56">
        <f t="shared" si="185"/>
        <v>0.87962909613150453</v>
      </c>
      <c r="BB152" s="56">
        <f t="shared" si="186"/>
        <v>0.88402841830083667</v>
      </c>
      <c r="BC152" s="56">
        <f t="shared" si="187"/>
        <v>0.88565676993798836</v>
      </c>
      <c r="BD152" s="106">
        <f t="shared" si="187"/>
        <v>0.88339567056118162</v>
      </c>
      <c r="BE152" s="56">
        <f t="shared" si="188"/>
        <v>0.88742306550780226</v>
      </c>
      <c r="BF152" s="56">
        <f t="shared" si="189"/>
        <v>0.88918936107761615</v>
      </c>
      <c r="BG152" s="106">
        <f t="shared" si="190"/>
        <v>0.89095565664743004</v>
      </c>
      <c r="BI152" s="68">
        <f t="shared" si="191"/>
        <v>0.79133817295999997</v>
      </c>
      <c r="BJ152" s="56">
        <f t="shared" si="192"/>
        <v>0.80703214495999998</v>
      </c>
      <c r="BK152" s="56">
        <f t="shared" si="193"/>
        <v>0.79972603503999995</v>
      </c>
      <c r="BL152" s="56">
        <f t="shared" si="194"/>
        <v>0.81329849215999994</v>
      </c>
      <c r="BM152" s="56">
        <f t="shared" si="195"/>
        <v>0.80786439191999992</v>
      </c>
      <c r="BN152" s="56">
        <f t="shared" si="196"/>
        <v>0.80758028319999997</v>
      </c>
      <c r="BO152" s="56">
        <f t="shared" si="197"/>
        <v>0.81461284919999999</v>
      </c>
      <c r="BP152" s="56">
        <f t="shared" si="198"/>
        <v>0.81721586164571414</v>
      </c>
      <c r="BQ152" s="56">
        <f t="shared" si="198"/>
        <v>0.81360136605118794</v>
      </c>
      <c r="BR152" s="68">
        <f t="shared" si="199"/>
        <v>0.82003938529142828</v>
      </c>
      <c r="BS152" s="56">
        <f t="shared" si="200"/>
        <v>0.82286290893714242</v>
      </c>
      <c r="BT152" s="106">
        <f t="shared" si="201"/>
        <v>0.82568643258285668</v>
      </c>
      <c r="BV152" s="97"/>
      <c r="BW152" s="121"/>
      <c r="BX152" s="109" t="str">
        <f t="shared" si="202"/>
        <v/>
      </c>
      <c r="CA152" s="107"/>
      <c r="CB152" s="107"/>
    </row>
    <row r="153" spans="2:80" x14ac:dyDescent="0.25">
      <c r="B153" s="130" t="s">
        <v>140</v>
      </c>
      <c r="C153" s="143">
        <f t="shared" si="172"/>
        <v>0.86428571428571443</v>
      </c>
      <c r="D153" s="144">
        <f t="shared" si="173"/>
        <v>0.87481405067188356</v>
      </c>
      <c r="E153" s="144">
        <f t="shared" si="174"/>
        <v>0.91608534868336178</v>
      </c>
      <c r="F153" s="145">
        <f t="shared" si="175"/>
        <v>0.86585767055999996</v>
      </c>
      <c r="H153" s="112" t="s">
        <v>140</v>
      </c>
      <c r="I153" s="149">
        <v>178.5520674</v>
      </c>
      <c r="J153" s="150">
        <v>180.21262970000001</v>
      </c>
      <c r="K153" s="150">
        <v>179.86622879999999</v>
      </c>
      <c r="L153" s="150">
        <v>161.4396103</v>
      </c>
      <c r="M153" s="150">
        <v>169.21395279999999</v>
      </c>
      <c r="N153" s="150">
        <v>145.03632200000001</v>
      </c>
      <c r="O153" s="150">
        <v>159.42457160000001</v>
      </c>
      <c r="P153" s="150">
        <v>147.90828625714312</v>
      </c>
      <c r="Q153" s="159">
        <v>157.44002624171924</v>
      </c>
      <c r="R153" s="150">
        <v>142.96587987142811</v>
      </c>
      <c r="S153" s="150">
        <v>138.02347348571493</v>
      </c>
      <c r="T153" s="151">
        <v>133.08106709999993</v>
      </c>
      <c r="V153" s="68">
        <f t="shared" si="152"/>
        <v>0.85</v>
      </c>
      <c r="W153" s="69">
        <f t="shared" si="153"/>
        <v>0.85</v>
      </c>
      <c r="X153" s="69">
        <f t="shared" si="154"/>
        <v>0.85</v>
      </c>
      <c r="Y153" s="69">
        <f t="shared" si="155"/>
        <v>0.85</v>
      </c>
      <c r="Z153" s="69">
        <f t="shared" si="156"/>
        <v>0.85</v>
      </c>
      <c r="AA153" s="69">
        <f t="shared" si="157"/>
        <v>0.9</v>
      </c>
      <c r="AB153" s="69">
        <f t="shared" si="158"/>
        <v>0.9</v>
      </c>
      <c r="AC153" s="69">
        <f t="shared" si="176"/>
        <v>0.9</v>
      </c>
      <c r="AD153" s="299">
        <f t="shared" si="177"/>
        <v>0.9</v>
      </c>
      <c r="AE153" s="69">
        <f t="shared" si="159"/>
        <v>0.9</v>
      </c>
      <c r="AF153" s="69">
        <f t="shared" si="160"/>
        <v>0.9</v>
      </c>
      <c r="AG153" s="299">
        <f t="shared" si="161"/>
        <v>0.9</v>
      </c>
      <c r="AI153" s="68">
        <f t="shared" si="162"/>
        <v>0.86669556042284368</v>
      </c>
      <c r="AJ153" s="69">
        <f t="shared" si="163"/>
        <v>0.86545580817573831</v>
      </c>
      <c r="AK153" s="69">
        <f t="shared" si="164"/>
        <v>0.86571442617168726</v>
      </c>
      <c r="AL153" s="69">
        <f t="shared" si="165"/>
        <v>0.87947147804015846</v>
      </c>
      <c r="AM153" s="69">
        <f t="shared" si="166"/>
        <v>0.87366726426019881</v>
      </c>
      <c r="AN153" s="69">
        <f t="shared" si="167"/>
        <v>0.89171794029564966</v>
      </c>
      <c r="AO153" s="69">
        <f t="shared" si="168"/>
        <v>0.88097587733690819</v>
      </c>
      <c r="AP153" s="69">
        <f t="shared" si="178"/>
        <v>0.88957377253910153</v>
      </c>
      <c r="AQ153" s="299">
        <f t="shared" si="179"/>
        <v>0.88245751073748047</v>
      </c>
      <c r="AR153" s="69">
        <f t="shared" si="169"/>
        <v>0.89326370300590663</v>
      </c>
      <c r="AS153" s="69">
        <f t="shared" si="170"/>
        <v>0.8969536334727104</v>
      </c>
      <c r="AT153" s="299">
        <f t="shared" si="171"/>
        <v>0.9006435639395155</v>
      </c>
      <c r="AV153" s="68">
        <f t="shared" si="180"/>
        <v>0.91064336192588546</v>
      </c>
      <c r="AW153" s="56">
        <f t="shared" si="181"/>
        <v>0.90981233114253302</v>
      </c>
      <c r="AX153" s="56">
        <f t="shared" si="182"/>
        <v>0.90998568796948309</v>
      </c>
      <c r="AY153" s="56">
        <f t="shared" si="183"/>
        <v>0.91920731561127145</v>
      </c>
      <c r="AZ153" s="56">
        <f t="shared" si="184"/>
        <v>0.91531663476308811</v>
      </c>
      <c r="BA153" s="56">
        <f t="shared" si="185"/>
        <v>0.92741636475414602</v>
      </c>
      <c r="BB153" s="56">
        <f t="shared" si="186"/>
        <v>0.92021574461712474</v>
      </c>
      <c r="BC153" s="56">
        <f t="shared" si="187"/>
        <v>0.92597908612486857</v>
      </c>
      <c r="BD153" s="106">
        <f t="shared" si="187"/>
        <v>0.92120891318640419</v>
      </c>
      <c r="BE153" s="56">
        <f t="shared" si="188"/>
        <v>0.92845252048524562</v>
      </c>
      <c r="BF153" s="56">
        <f t="shared" si="189"/>
        <v>0.93092595484562179</v>
      </c>
      <c r="BG153" s="106">
        <f t="shared" si="190"/>
        <v>0.93339938920599896</v>
      </c>
      <c r="BI153" s="68">
        <f t="shared" si="191"/>
        <v>0.85715834607999997</v>
      </c>
      <c r="BJ153" s="56">
        <f t="shared" si="192"/>
        <v>0.85582989623999994</v>
      </c>
      <c r="BK153" s="56">
        <f t="shared" si="193"/>
        <v>0.85610701696000002</v>
      </c>
      <c r="BL153" s="56">
        <f t="shared" si="194"/>
        <v>0.87084831175999999</v>
      </c>
      <c r="BM153" s="56">
        <f t="shared" si="195"/>
        <v>0.86462883775999999</v>
      </c>
      <c r="BN153" s="56">
        <f t="shared" si="196"/>
        <v>0.88397094239999996</v>
      </c>
      <c r="BO153" s="56">
        <f t="shared" si="197"/>
        <v>0.87246034271999995</v>
      </c>
      <c r="BP153" s="56">
        <f t="shared" si="198"/>
        <v>0.88167337099428544</v>
      </c>
      <c r="BQ153" s="56">
        <f t="shared" si="198"/>
        <v>0.87404797900662456</v>
      </c>
      <c r="BR153" s="68">
        <f t="shared" si="199"/>
        <v>0.88562729610285751</v>
      </c>
      <c r="BS153" s="56">
        <f t="shared" si="200"/>
        <v>0.88958122121142802</v>
      </c>
      <c r="BT153" s="106">
        <f t="shared" si="201"/>
        <v>0.89353514632000008</v>
      </c>
      <c r="BV153" s="109"/>
      <c r="BW153" s="377"/>
      <c r="BX153" s="109">
        <f t="shared" si="202"/>
        <v>1</v>
      </c>
    </row>
    <row r="154" spans="2:80" x14ac:dyDescent="0.25">
      <c r="B154" s="130" t="s">
        <v>141</v>
      </c>
      <c r="C154" s="143">
        <f t="shared" si="172"/>
        <v>0.8857142857142859</v>
      </c>
      <c r="D154" s="144">
        <f t="shared" si="173"/>
        <v>0.88585385982616349</v>
      </c>
      <c r="E154" s="144">
        <f t="shared" si="174"/>
        <v>0.92348555406388322</v>
      </c>
      <c r="F154" s="145">
        <f t="shared" si="175"/>
        <v>0.87768731857142857</v>
      </c>
      <c r="H154" s="112" t="s">
        <v>141</v>
      </c>
      <c r="I154" s="149">
        <v>159.84119100000001</v>
      </c>
      <c r="J154" s="150">
        <v>169.55208440000001</v>
      </c>
      <c r="K154" s="150">
        <v>166.29351070000001</v>
      </c>
      <c r="L154" s="150">
        <v>151.26995769999999</v>
      </c>
      <c r="M154" s="150">
        <v>142.404876</v>
      </c>
      <c r="N154" s="150">
        <v>143.56758070000001</v>
      </c>
      <c r="O154" s="150">
        <v>137.30676199999999</v>
      </c>
      <c r="P154" s="150">
        <v>132.39643334285756</v>
      </c>
      <c r="Q154" s="159">
        <v>133.18627685593603</v>
      </c>
      <c r="R154" s="150">
        <v>127.27282873214244</v>
      </c>
      <c r="S154" s="150">
        <v>122.14922412142914</v>
      </c>
      <c r="T154" s="151">
        <v>117.02561951071402</v>
      </c>
      <c r="V154" s="68">
        <f t="shared" si="152"/>
        <v>0.9</v>
      </c>
      <c r="W154" s="69">
        <f t="shared" si="153"/>
        <v>0.85</v>
      </c>
      <c r="X154" s="69">
        <f t="shared" si="154"/>
        <v>0.85</v>
      </c>
      <c r="Y154" s="69">
        <f t="shared" si="155"/>
        <v>0.9</v>
      </c>
      <c r="Z154" s="69">
        <f t="shared" si="156"/>
        <v>0.9</v>
      </c>
      <c r="AA154" s="69">
        <f t="shared" si="157"/>
        <v>0.9</v>
      </c>
      <c r="AB154" s="69">
        <f t="shared" si="158"/>
        <v>0.9</v>
      </c>
      <c r="AC154" s="69">
        <f t="shared" si="176"/>
        <v>0.9</v>
      </c>
      <c r="AD154" s="299">
        <f t="shared" si="177"/>
        <v>0.9</v>
      </c>
      <c r="AE154" s="69">
        <f t="shared" si="159"/>
        <v>0.9</v>
      </c>
      <c r="AF154" s="69">
        <f t="shared" si="160"/>
        <v>0.9</v>
      </c>
      <c r="AG154" s="299">
        <f t="shared" si="161"/>
        <v>0.9</v>
      </c>
      <c r="AI154" s="68">
        <f t="shared" si="162"/>
        <v>0.88066483520537386</v>
      </c>
      <c r="AJ154" s="69">
        <f t="shared" si="163"/>
        <v>0.87341482000627502</v>
      </c>
      <c r="AK154" s="69">
        <f t="shared" si="164"/>
        <v>0.87584762488624457</v>
      </c>
      <c r="AL154" s="69">
        <f t="shared" si="165"/>
        <v>0.88706399634743938</v>
      </c>
      <c r="AM154" s="69">
        <f t="shared" si="166"/>
        <v>0.89368254053475926</v>
      </c>
      <c r="AN154" s="69">
        <f t="shared" si="167"/>
        <v>0.89281448170640632</v>
      </c>
      <c r="AO154" s="69">
        <f t="shared" si="168"/>
        <v>0.89748872009664571</v>
      </c>
      <c r="AP154" s="69">
        <f t="shared" si="178"/>
        <v>0.90115470178653356</v>
      </c>
      <c r="AQ154" s="299">
        <f t="shared" si="179"/>
        <v>0.90056501582883075</v>
      </c>
      <c r="AR154" s="69">
        <f t="shared" si="169"/>
        <v>0.90497991227662677</v>
      </c>
      <c r="AS154" s="69">
        <f t="shared" si="170"/>
        <v>0.90880512276671865</v>
      </c>
      <c r="AT154" s="299">
        <f t="shared" si="171"/>
        <v>0.91263033325681187</v>
      </c>
      <c r="AV154" s="68">
        <f t="shared" si="180"/>
        <v>0.9200072468411955</v>
      </c>
      <c r="AW154" s="56">
        <f t="shared" si="181"/>
        <v>0.91514741631917662</v>
      </c>
      <c r="AX154" s="56">
        <f t="shared" si="182"/>
        <v>0.91677817419831342</v>
      </c>
      <c r="AY154" s="56">
        <f t="shared" si="183"/>
        <v>0.92429673283253444</v>
      </c>
      <c r="AZ154" s="56">
        <f t="shared" si="184"/>
        <v>0.92873327567686759</v>
      </c>
      <c r="BA154" s="56">
        <f t="shared" si="185"/>
        <v>0.92815139844308447</v>
      </c>
      <c r="BB154" s="56">
        <f t="shared" si="186"/>
        <v>0.93128463413601126</v>
      </c>
      <c r="BC154" s="56">
        <f t="shared" si="187"/>
        <v>0.93374201515114263</v>
      </c>
      <c r="BD154" s="106">
        <f t="shared" si="187"/>
        <v>0.93334673683282876</v>
      </c>
      <c r="BE154" s="56">
        <f t="shared" si="188"/>
        <v>0.93630613042295796</v>
      </c>
      <c r="BF154" s="56">
        <f t="shared" si="189"/>
        <v>0.9388702456947724</v>
      </c>
      <c r="BG154" s="106">
        <f t="shared" si="190"/>
        <v>0.94143436096658761</v>
      </c>
      <c r="BI154" s="68">
        <f t="shared" si="191"/>
        <v>0.87212704720000001</v>
      </c>
      <c r="BJ154" s="56">
        <f t="shared" si="192"/>
        <v>0.86435833247999994</v>
      </c>
      <c r="BK154" s="56">
        <f t="shared" si="193"/>
        <v>0.86696519143999995</v>
      </c>
      <c r="BL154" s="56">
        <f t="shared" si="194"/>
        <v>0.87898403384000001</v>
      </c>
      <c r="BM154" s="56">
        <f t="shared" si="195"/>
        <v>0.88607609919999997</v>
      </c>
      <c r="BN154" s="56">
        <f t="shared" si="196"/>
        <v>0.88514593543999998</v>
      </c>
      <c r="BO154" s="56">
        <f t="shared" si="197"/>
        <v>0.8901545904</v>
      </c>
      <c r="BP154" s="56">
        <f t="shared" si="198"/>
        <v>0.89408285332571391</v>
      </c>
      <c r="BQ154" s="56">
        <f t="shared" si="198"/>
        <v>0.89345097851525113</v>
      </c>
      <c r="BR154" s="68">
        <f t="shared" si="199"/>
        <v>0.89818173701428605</v>
      </c>
      <c r="BS154" s="56">
        <f t="shared" si="200"/>
        <v>0.90228062070285664</v>
      </c>
      <c r="BT154" s="106">
        <f t="shared" si="201"/>
        <v>0.90637950439142878</v>
      </c>
      <c r="BV154" s="109"/>
      <c r="BW154" s="377"/>
      <c r="BX154" s="109">
        <f t="shared" si="202"/>
        <v>1</v>
      </c>
    </row>
    <row r="155" spans="2:80" x14ac:dyDescent="0.25">
      <c r="B155" s="130" t="s">
        <v>142</v>
      </c>
      <c r="C155" s="143">
        <f t="shared" si="172"/>
        <v>0.75</v>
      </c>
      <c r="D155" s="144">
        <f t="shared" si="173"/>
        <v>0.67659783044682043</v>
      </c>
      <c r="E155" s="144">
        <f t="shared" si="174"/>
        <v>0.54999999999999993</v>
      </c>
      <c r="F155" s="145">
        <f t="shared" si="175"/>
        <v>0.54999999999999993</v>
      </c>
      <c r="H155" s="112" t="s">
        <v>142</v>
      </c>
      <c r="I155" s="149">
        <v>446.41600199999999</v>
      </c>
      <c r="J155" s="150">
        <v>417.8207893</v>
      </c>
      <c r="K155" s="150">
        <v>437.99664749999999</v>
      </c>
      <c r="L155" s="150">
        <v>398.09656630000001</v>
      </c>
      <c r="M155" s="150">
        <v>438.66767440000001</v>
      </c>
      <c r="N155" s="150">
        <v>441.3544005</v>
      </c>
      <c r="O155" s="150">
        <v>451.87162619999998</v>
      </c>
      <c r="P155" s="150">
        <v>442.33268972857149</v>
      </c>
      <c r="Q155" s="159">
        <v>398.24385535732216</v>
      </c>
      <c r="R155" s="150">
        <v>444.62215836785708</v>
      </c>
      <c r="S155" s="150">
        <v>446.91162700714267</v>
      </c>
      <c r="T155" s="151">
        <v>449.20109564642826</v>
      </c>
      <c r="V155" s="68">
        <f t="shared" si="152"/>
        <v>0.75</v>
      </c>
      <c r="W155" s="69">
        <f t="shared" si="153"/>
        <v>0.75</v>
      </c>
      <c r="X155" s="69">
        <f t="shared" si="154"/>
        <v>0.75</v>
      </c>
      <c r="Y155" s="69">
        <f t="shared" si="155"/>
        <v>0.75</v>
      </c>
      <c r="Z155" s="69">
        <f t="shared" si="156"/>
        <v>0.75</v>
      </c>
      <c r="AA155" s="69">
        <f t="shared" si="157"/>
        <v>0.75</v>
      </c>
      <c r="AB155" s="69">
        <f t="shared" si="158"/>
        <v>0.75</v>
      </c>
      <c r="AC155" s="69">
        <f t="shared" si="176"/>
        <v>0.75</v>
      </c>
      <c r="AD155" s="299">
        <f t="shared" si="177"/>
        <v>0.75</v>
      </c>
      <c r="AE155" s="69">
        <f t="shared" si="159"/>
        <v>0.75</v>
      </c>
      <c r="AF155" s="69">
        <f t="shared" si="160"/>
        <v>0.75</v>
      </c>
      <c r="AG155" s="299">
        <f t="shared" si="161"/>
        <v>0.75</v>
      </c>
      <c r="AI155" s="68">
        <f t="shared" si="162"/>
        <v>0.66671214827454484</v>
      </c>
      <c r="AJ155" s="69">
        <f t="shared" si="163"/>
        <v>0.68806092826387732</v>
      </c>
      <c r="AK155" s="69">
        <f t="shared" si="164"/>
        <v>0.67299791885993709</v>
      </c>
      <c r="AL155" s="69">
        <f t="shared" si="165"/>
        <v>0.70278675323693429</v>
      </c>
      <c r="AM155" s="69">
        <f t="shared" si="166"/>
        <v>0.67249693969935809</v>
      </c>
      <c r="AN155" s="69">
        <f t="shared" si="167"/>
        <v>0.6704910681221028</v>
      </c>
      <c r="AO155" s="69">
        <f t="shared" si="168"/>
        <v>0.66263905667098832</v>
      </c>
      <c r="AP155" s="69">
        <f t="shared" si="178"/>
        <v>0.66976069126756355</v>
      </c>
      <c r="AQ155" s="299">
        <f t="shared" si="179"/>
        <v>0.70267678931700828</v>
      </c>
      <c r="AR155" s="69">
        <f t="shared" si="169"/>
        <v>0.66805140647274952</v>
      </c>
      <c r="AS155" s="69">
        <f t="shared" si="170"/>
        <v>0.66634212167793549</v>
      </c>
      <c r="AT155" s="299">
        <f t="shared" si="171"/>
        <v>0.66463283688312136</v>
      </c>
      <c r="AV155" s="68">
        <f t="shared" si="180"/>
        <v>0.55000000000000004</v>
      </c>
      <c r="AW155" s="56">
        <f t="shared" si="181"/>
        <v>0.55000000000000004</v>
      </c>
      <c r="AX155" s="56">
        <f t="shared" si="182"/>
        <v>0.55000000000000004</v>
      </c>
      <c r="AY155" s="56">
        <f t="shared" si="183"/>
        <v>0.55000000000000004</v>
      </c>
      <c r="AZ155" s="56">
        <f t="shared" si="184"/>
        <v>0.55000000000000004</v>
      </c>
      <c r="BA155" s="56">
        <f t="shared" si="185"/>
        <v>0.55000000000000004</v>
      </c>
      <c r="BB155" s="56">
        <f t="shared" si="186"/>
        <v>0.55000000000000004</v>
      </c>
      <c r="BC155" s="56">
        <f t="shared" si="187"/>
        <v>0.55000000000000004</v>
      </c>
      <c r="BD155" s="106">
        <f t="shared" si="187"/>
        <v>0.55000000000000004</v>
      </c>
      <c r="BE155" s="56">
        <f t="shared" si="188"/>
        <v>0.55000000000000004</v>
      </c>
      <c r="BF155" s="56">
        <f t="shared" si="189"/>
        <v>0.55000000000000004</v>
      </c>
      <c r="BG155" s="106">
        <f t="shared" si="190"/>
        <v>0.55000000000000004</v>
      </c>
      <c r="BI155" s="68">
        <f t="shared" si="191"/>
        <v>0.55000000000000004</v>
      </c>
      <c r="BJ155" s="56">
        <f t="shared" si="192"/>
        <v>0.55000000000000004</v>
      </c>
      <c r="BK155" s="56">
        <f t="shared" si="193"/>
        <v>0.55000000000000004</v>
      </c>
      <c r="BL155" s="56">
        <f t="shared" si="194"/>
        <v>0.55000000000000004</v>
      </c>
      <c r="BM155" s="56">
        <f t="shared" si="195"/>
        <v>0.55000000000000004</v>
      </c>
      <c r="BN155" s="56">
        <f t="shared" si="196"/>
        <v>0.55000000000000004</v>
      </c>
      <c r="BO155" s="56">
        <f t="shared" si="197"/>
        <v>0.55000000000000004</v>
      </c>
      <c r="BP155" s="56">
        <f t="shared" si="198"/>
        <v>0.55000000000000004</v>
      </c>
      <c r="BQ155" s="56">
        <f t="shared" si="198"/>
        <v>0.55000000000000004</v>
      </c>
      <c r="BR155" s="68">
        <f t="shared" si="199"/>
        <v>0.55000000000000004</v>
      </c>
      <c r="BS155" s="56">
        <f t="shared" si="200"/>
        <v>0.55000000000000004</v>
      </c>
      <c r="BT155" s="106">
        <f t="shared" si="201"/>
        <v>0.55000000000000004</v>
      </c>
      <c r="BV155" s="109"/>
      <c r="BW155" s="377">
        <v>1</v>
      </c>
      <c r="BX155" s="109" t="str">
        <f t="shared" si="202"/>
        <v/>
      </c>
    </row>
    <row r="156" spans="2:80" x14ac:dyDescent="0.25">
      <c r="B156" s="130" t="s">
        <v>143</v>
      </c>
      <c r="C156" s="143">
        <f t="shared" si="172"/>
        <v>0.84999999999999987</v>
      </c>
      <c r="D156" s="144">
        <f t="shared" si="173"/>
        <v>0.83112782519372697</v>
      </c>
      <c r="E156" s="144">
        <f t="shared" si="174"/>
        <v>0.88680159600972031</v>
      </c>
      <c r="F156" s="145">
        <f t="shared" si="175"/>
        <v>0.81904593105142864</v>
      </c>
      <c r="H156" s="112" t="s">
        <v>143</v>
      </c>
      <c r="I156" s="149">
        <v>236.03072710000001</v>
      </c>
      <c r="J156" s="150">
        <v>226.59561540000001</v>
      </c>
      <c r="K156" s="150">
        <v>234.5443506</v>
      </c>
      <c r="L156" s="150">
        <v>220.1963681</v>
      </c>
      <c r="M156" s="150">
        <v>223.2729296</v>
      </c>
      <c r="N156" s="150">
        <v>223.4044571</v>
      </c>
      <c r="O156" s="150">
        <v>219.3036554</v>
      </c>
      <c r="P156" s="150">
        <v>216.50187865714361</v>
      </c>
      <c r="Q156" s="159">
        <v>222.66837160561499</v>
      </c>
      <c r="R156" s="150">
        <v>214.079201775</v>
      </c>
      <c r="S156" s="150">
        <v>211.65652489285731</v>
      </c>
      <c r="T156" s="151">
        <v>209.23384801071461</v>
      </c>
      <c r="V156" s="68">
        <f t="shared" si="152"/>
        <v>0.85</v>
      </c>
      <c r="W156" s="69">
        <f t="shared" si="153"/>
        <v>0.85</v>
      </c>
      <c r="X156" s="69">
        <f t="shared" si="154"/>
        <v>0.85</v>
      </c>
      <c r="Y156" s="69">
        <f t="shared" si="155"/>
        <v>0.85</v>
      </c>
      <c r="Z156" s="69">
        <f t="shared" si="156"/>
        <v>0.85</v>
      </c>
      <c r="AA156" s="69">
        <f t="shared" si="157"/>
        <v>0.85</v>
      </c>
      <c r="AB156" s="69">
        <f t="shared" si="158"/>
        <v>0.85</v>
      </c>
      <c r="AC156" s="69">
        <f t="shared" si="176"/>
        <v>0.85</v>
      </c>
      <c r="AD156" s="299">
        <f t="shared" si="177"/>
        <v>0.85</v>
      </c>
      <c r="AE156" s="69">
        <f t="shared" si="159"/>
        <v>0.85</v>
      </c>
      <c r="AF156" s="69">
        <f t="shared" si="160"/>
        <v>0.85</v>
      </c>
      <c r="AG156" s="299">
        <f t="shared" si="161"/>
        <v>0.85</v>
      </c>
      <c r="AI156" s="68">
        <f t="shared" si="162"/>
        <v>0.82378280880631116</v>
      </c>
      <c r="AJ156" s="69">
        <f t="shared" si="163"/>
        <v>0.83082692930197988</v>
      </c>
      <c r="AK156" s="69">
        <f t="shared" si="164"/>
        <v>0.82489251640711569</v>
      </c>
      <c r="AL156" s="69">
        <f t="shared" si="165"/>
        <v>0.83560451652045264</v>
      </c>
      <c r="AM156" s="69">
        <f t="shared" si="166"/>
        <v>0.83330759936595467</v>
      </c>
      <c r="AN156" s="69">
        <f t="shared" si="167"/>
        <v>0.83320940280104339</v>
      </c>
      <c r="AO156" s="69">
        <f t="shared" si="168"/>
        <v>0.83627100315323033</v>
      </c>
      <c r="AP156" s="69">
        <f t="shared" si="178"/>
        <v>0.83836276990768677</v>
      </c>
      <c r="AQ156" s="299">
        <f t="shared" si="179"/>
        <v>0.83375895378490317</v>
      </c>
      <c r="AR156" s="69">
        <f t="shared" si="169"/>
        <v>0.84017150608617741</v>
      </c>
      <c r="AS156" s="69">
        <f t="shared" si="170"/>
        <v>0.84198024226466739</v>
      </c>
      <c r="AT156" s="299">
        <f t="shared" si="171"/>
        <v>0.84378897844315737</v>
      </c>
      <c r="AV156" s="68">
        <f t="shared" si="180"/>
        <v>0.88187808428677539</v>
      </c>
      <c r="AW156" s="56">
        <f t="shared" si="181"/>
        <v>0.88659989946171258</v>
      </c>
      <c r="AX156" s="56">
        <f t="shared" si="182"/>
        <v>0.88262194353683276</v>
      </c>
      <c r="AY156" s="56">
        <f t="shared" si="183"/>
        <v>0.88980241194593857</v>
      </c>
      <c r="AZ156" s="56">
        <f t="shared" si="184"/>
        <v>0.88826274233319547</v>
      </c>
      <c r="BA156" s="56">
        <f t="shared" si="185"/>
        <v>0.88819691920728361</v>
      </c>
      <c r="BB156" s="56">
        <f t="shared" si="186"/>
        <v>0.89024917129630421</v>
      </c>
      <c r="BC156" s="56">
        <f t="shared" si="187"/>
        <v>0.89165132448344731</v>
      </c>
      <c r="BD156" s="106">
        <f t="shared" si="187"/>
        <v>0.88856529424808339</v>
      </c>
      <c r="BE156" s="56">
        <f t="shared" si="188"/>
        <v>0.89286375660187944</v>
      </c>
      <c r="BF156" s="56">
        <f t="shared" si="189"/>
        <v>0.89407618872031125</v>
      </c>
      <c r="BG156" s="106">
        <f t="shared" si="190"/>
        <v>0.89528862083874294</v>
      </c>
      <c r="BI156" s="68">
        <f t="shared" si="191"/>
        <v>0.81117541831999995</v>
      </c>
      <c r="BJ156" s="56">
        <f t="shared" si="192"/>
        <v>0.81872350768000002</v>
      </c>
      <c r="BK156" s="56">
        <f t="shared" si="193"/>
        <v>0.81236451951999999</v>
      </c>
      <c r="BL156" s="56">
        <f t="shared" si="194"/>
        <v>0.82384290552000006</v>
      </c>
      <c r="BM156" s="56">
        <f t="shared" si="195"/>
        <v>0.82138165632000004</v>
      </c>
      <c r="BN156" s="56">
        <f t="shared" si="196"/>
        <v>0.82127643431999997</v>
      </c>
      <c r="BO156" s="56">
        <f t="shared" si="197"/>
        <v>0.82455707568000003</v>
      </c>
      <c r="BP156" s="56">
        <f t="shared" si="198"/>
        <v>0.8267984970742851</v>
      </c>
      <c r="BQ156" s="56">
        <f t="shared" si="198"/>
        <v>0.82186530271550806</v>
      </c>
      <c r="BR156" s="68">
        <f t="shared" si="199"/>
        <v>0.82873663858000002</v>
      </c>
      <c r="BS156" s="56">
        <f t="shared" si="200"/>
        <v>0.83067478008571416</v>
      </c>
      <c r="BT156" s="106">
        <f t="shared" si="201"/>
        <v>0.8326129215914283</v>
      </c>
      <c r="BV156" s="109"/>
      <c r="BW156" s="377"/>
      <c r="BX156" s="109" t="str">
        <f t="shared" si="202"/>
        <v/>
      </c>
    </row>
    <row r="157" spans="2:80" x14ac:dyDescent="0.25">
      <c r="B157" s="130" t="s">
        <v>144</v>
      </c>
      <c r="C157" s="143">
        <f t="shared" si="172"/>
        <v>0.82857142857142851</v>
      </c>
      <c r="D157" s="144">
        <f t="shared" si="173"/>
        <v>0.81522433423070295</v>
      </c>
      <c r="E157" s="144">
        <f t="shared" si="174"/>
        <v>0.87614116721525881</v>
      </c>
      <c r="F157" s="145">
        <f t="shared" si="175"/>
        <v>0.80200463100571429</v>
      </c>
      <c r="H157" s="112" t="s">
        <v>144</v>
      </c>
      <c r="I157" s="149">
        <v>256.24970400000001</v>
      </c>
      <c r="J157" s="150">
        <v>245.8433119</v>
      </c>
      <c r="K157" s="150">
        <v>255.11109279999999</v>
      </c>
      <c r="L157" s="150">
        <v>241.95370650000001</v>
      </c>
      <c r="M157" s="150">
        <v>250.08719640000001</v>
      </c>
      <c r="N157" s="150">
        <v>247.0034848</v>
      </c>
      <c r="O157" s="150">
        <v>236.21098230000001</v>
      </c>
      <c r="P157" s="150">
        <v>238.5199661428569</v>
      </c>
      <c r="Q157" s="159">
        <v>237.52374513921714</v>
      </c>
      <c r="R157" s="150">
        <v>236.2764048678564</v>
      </c>
      <c r="S157" s="150">
        <v>234.03284359285681</v>
      </c>
      <c r="T157" s="151">
        <v>231.78928231785721</v>
      </c>
      <c r="V157" s="68">
        <f t="shared" si="152"/>
        <v>0.8</v>
      </c>
      <c r="W157" s="69">
        <f t="shared" si="153"/>
        <v>0.85</v>
      </c>
      <c r="X157" s="69">
        <f t="shared" si="154"/>
        <v>0.8</v>
      </c>
      <c r="Y157" s="69">
        <f t="shared" si="155"/>
        <v>0.85</v>
      </c>
      <c r="Z157" s="69">
        <f t="shared" si="156"/>
        <v>0.8</v>
      </c>
      <c r="AA157" s="69">
        <f t="shared" si="157"/>
        <v>0.85</v>
      </c>
      <c r="AB157" s="69">
        <f t="shared" si="158"/>
        <v>0.85</v>
      </c>
      <c r="AC157" s="69">
        <f t="shared" si="176"/>
        <v>0.85</v>
      </c>
      <c r="AD157" s="299">
        <f t="shared" si="177"/>
        <v>0.85</v>
      </c>
      <c r="AE157" s="69">
        <f t="shared" si="159"/>
        <v>0.85</v>
      </c>
      <c r="AF157" s="69">
        <f t="shared" si="160"/>
        <v>0.85</v>
      </c>
      <c r="AG157" s="299">
        <f t="shared" si="161"/>
        <v>0.85</v>
      </c>
      <c r="AI157" s="68">
        <f t="shared" si="162"/>
        <v>0.80868760759287528</v>
      </c>
      <c r="AJ157" s="69">
        <f t="shared" si="163"/>
        <v>0.81645687225113839</v>
      </c>
      <c r="AK157" s="69">
        <f t="shared" si="164"/>
        <v>0.80953767855605396</v>
      </c>
      <c r="AL157" s="69">
        <f t="shared" si="165"/>
        <v>0.81936079644296367</v>
      </c>
      <c r="AM157" s="69">
        <f t="shared" si="166"/>
        <v>0.81328844831104863</v>
      </c>
      <c r="AN157" s="69">
        <f t="shared" si="167"/>
        <v>0.8155907036287352</v>
      </c>
      <c r="AO157" s="69">
        <f t="shared" si="168"/>
        <v>0.82364823283210509</v>
      </c>
      <c r="AP157" s="69">
        <f t="shared" si="178"/>
        <v>0.82192437826325704</v>
      </c>
      <c r="AQ157" s="299">
        <f t="shared" si="179"/>
        <v>0.82266814272658118</v>
      </c>
      <c r="AR157" s="69">
        <f t="shared" si="169"/>
        <v>0.82359938927139587</v>
      </c>
      <c r="AS157" s="69">
        <f t="shared" si="170"/>
        <v>0.82527440027953403</v>
      </c>
      <c r="AT157" s="299">
        <f t="shared" si="171"/>
        <v>0.8269494112876723</v>
      </c>
      <c r="AV157" s="68">
        <f t="shared" si="180"/>
        <v>0.87175946831446782</v>
      </c>
      <c r="AW157" s="56">
        <f t="shared" si="181"/>
        <v>0.87696736215785787</v>
      </c>
      <c r="AX157" s="56">
        <f t="shared" si="182"/>
        <v>0.87232928792163933</v>
      </c>
      <c r="AY157" s="56">
        <f t="shared" si="183"/>
        <v>0.8789139207558061</v>
      </c>
      <c r="AZ157" s="56">
        <f t="shared" si="184"/>
        <v>0.87484350407647637</v>
      </c>
      <c r="BA157" s="56">
        <f t="shared" si="185"/>
        <v>0.87638675196701388</v>
      </c>
      <c r="BB157" s="56">
        <f t="shared" si="186"/>
        <v>0.88178787531355018</v>
      </c>
      <c r="BC157" s="56">
        <f t="shared" si="187"/>
        <v>0.88063234103960131</v>
      </c>
      <c r="BD157" s="106">
        <f t="shared" si="187"/>
        <v>0.88113090126889648</v>
      </c>
      <c r="BE157" s="56">
        <f t="shared" si="188"/>
        <v>0.8817551344956871</v>
      </c>
      <c r="BF157" s="56">
        <f t="shared" si="189"/>
        <v>0.88287792795177256</v>
      </c>
      <c r="BG157" s="106">
        <f t="shared" si="190"/>
        <v>0.8840007214078579</v>
      </c>
      <c r="BI157" s="68">
        <f t="shared" si="191"/>
        <v>0.79500023679999998</v>
      </c>
      <c r="BJ157" s="56">
        <f t="shared" si="192"/>
        <v>0.80332535047999998</v>
      </c>
      <c r="BK157" s="56">
        <f t="shared" si="193"/>
        <v>0.79591112576</v>
      </c>
      <c r="BL157" s="56">
        <f t="shared" si="194"/>
        <v>0.80643703479999995</v>
      </c>
      <c r="BM157" s="56">
        <f t="shared" si="195"/>
        <v>0.79993024287999992</v>
      </c>
      <c r="BN157" s="56">
        <f t="shared" si="196"/>
        <v>0.80239721216000004</v>
      </c>
      <c r="BO157" s="56">
        <f t="shared" si="197"/>
        <v>0.81103121416000001</v>
      </c>
      <c r="BP157" s="56">
        <f t="shared" si="198"/>
        <v>0.80918402708571446</v>
      </c>
      <c r="BQ157" s="56">
        <f t="shared" si="198"/>
        <v>0.80998100388862626</v>
      </c>
      <c r="BR157" s="68">
        <f t="shared" si="199"/>
        <v>0.81097887610571484</v>
      </c>
      <c r="BS157" s="56">
        <f t="shared" si="200"/>
        <v>0.81277372512571455</v>
      </c>
      <c r="BT157" s="106">
        <f t="shared" si="201"/>
        <v>0.81456857414571426</v>
      </c>
      <c r="BV157" s="109"/>
      <c r="BW157" s="377"/>
      <c r="BX157" s="109" t="str">
        <f t="shared" si="202"/>
        <v/>
      </c>
    </row>
    <row r="158" spans="2:80" x14ac:dyDescent="0.25">
      <c r="B158" s="130" t="s">
        <v>145</v>
      </c>
      <c r="C158" s="143">
        <f t="shared" si="172"/>
        <v>0.80714285714285705</v>
      </c>
      <c r="D158" s="144">
        <f t="shared" si="173"/>
        <v>0.80693775858066474</v>
      </c>
      <c r="E158" s="144">
        <f t="shared" si="174"/>
        <v>0.87058650944404736</v>
      </c>
      <c r="F158" s="145">
        <f t="shared" si="175"/>
        <v>0.79312519551999994</v>
      </c>
      <c r="H158" s="112" t="s">
        <v>145</v>
      </c>
      <c r="I158" s="149">
        <v>265.94070959999999</v>
      </c>
      <c r="J158" s="150">
        <v>271.11551179999998</v>
      </c>
      <c r="K158" s="150">
        <v>281.13297840000001</v>
      </c>
      <c r="L158" s="150">
        <v>251.75206460000001</v>
      </c>
      <c r="M158" s="150">
        <v>261.58442530000002</v>
      </c>
      <c r="N158" s="150">
        <v>252.05321530000001</v>
      </c>
      <c r="O158" s="150">
        <v>226.5756342</v>
      </c>
      <c r="P158" s="150">
        <v>233.48373812857244</v>
      </c>
      <c r="Q158" s="159">
        <v>225.39397054965613</v>
      </c>
      <c r="R158" s="150">
        <v>227.20629626071423</v>
      </c>
      <c r="S158" s="150">
        <v>220.92885439285783</v>
      </c>
      <c r="T158" s="151">
        <v>214.65141252499961</v>
      </c>
      <c r="V158" s="68">
        <f t="shared" si="152"/>
        <v>0.8</v>
      </c>
      <c r="W158" s="69">
        <f t="shared" si="153"/>
        <v>0.8</v>
      </c>
      <c r="X158" s="69">
        <f t="shared" si="154"/>
        <v>0.8</v>
      </c>
      <c r="Y158" s="69">
        <f t="shared" si="155"/>
        <v>0.8</v>
      </c>
      <c r="Z158" s="69">
        <f t="shared" si="156"/>
        <v>0.8</v>
      </c>
      <c r="AA158" s="69">
        <f t="shared" si="157"/>
        <v>0.8</v>
      </c>
      <c r="AB158" s="69">
        <f t="shared" si="158"/>
        <v>0.85</v>
      </c>
      <c r="AC158" s="69">
        <f t="shared" si="176"/>
        <v>0.85</v>
      </c>
      <c r="AD158" s="299">
        <f t="shared" si="177"/>
        <v>0.85</v>
      </c>
      <c r="AE158" s="69">
        <f t="shared" si="159"/>
        <v>0.85</v>
      </c>
      <c r="AF158" s="69">
        <f t="shared" si="160"/>
        <v>0.85</v>
      </c>
      <c r="AG158" s="299">
        <f t="shared" si="161"/>
        <v>0.85</v>
      </c>
      <c r="AI158" s="68">
        <f t="shared" si="162"/>
        <v>0.80145244034301633</v>
      </c>
      <c r="AJ158" s="69">
        <f t="shared" si="163"/>
        <v>0.79758900645933994</v>
      </c>
      <c r="AK158" s="69">
        <f t="shared" si="164"/>
        <v>0.79011010805989246</v>
      </c>
      <c r="AL158" s="69">
        <f t="shared" si="165"/>
        <v>0.81204548134011101</v>
      </c>
      <c r="AM158" s="69">
        <f t="shared" si="166"/>
        <v>0.80470478037865045</v>
      </c>
      <c r="AN158" s="69">
        <f t="shared" si="167"/>
        <v>0.81182064650130836</v>
      </c>
      <c r="AO158" s="69">
        <f t="shared" si="168"/>
        <v>0.83084184698233421</v>
      </c>
      <c r="AP158" s="69">
        <f t="shared" si="178"/>
        <v>0.82568435462647083</v>
      </c>
      <c r="AQ158" s="299">
        <f t="shared" si="179"/>
        <v>0.83172406029395551</v>
      </c>
      <c r="AR158" s="69">
        <f t="shared" si="169"/>
        <v>0.83037100363792338</v>
      </c>
      <c r="AS158" s="69">
        <f t="shared" si="170"/>
        <v>0.83505765264937459</v>
      </c>
      <c r="AT158" s="299">
        <f t="shared" si="171"/>
        <v>0.83974430166082714</v>
      </c>
      <c r="AV158" s="68">
        <f t="shared" si="180"/>
        <v>0.8669095906704668</v>
      </c>
      <c r="AW158" s="56">
        <f t="shared" si="181"/>
        <v>0.86431985349170515</v>
      </c>
      <c r="AX158" s="56">
        <f t="shared" si="182"/>
        <v>0.8593065979722917</v>
      </c>
      <c r="AY158" s="56">
        <f t="shared" si="183"/>
        <v>0.87401031839929677</v>
      </c>
      <c r="AZ158" s="56">
        <f t="shared" si="184"/>
        <v>0.86908969939287661</v>
      </c>
      <c r="BA158" s="56">
        <f t="shared" si="185"/>
        <v>0.87385960709980015</v>
      </c>
      <c r="BB158" s="56">
        <f t="shared" si="186"/>
        <v>0.88660989908189447</v>
      </c>
      <c r="BC158" s="56">
        <f t="shared" si="187"/>
        <v>0.8831527285684837</v>
      </c>
      <c r="BD158" s="106">
        <f t="shared" si="187"/>
        <v>0.88720126434955371</v>
      </c>
      <c r="BE158" s="56">
        <f t="shared" si="188"/>
        <v>0.88629428334959348</v>
      </c>
      <c r="BF158" s="56">
        <f t="shared" si="189"/>
        <v>0.88943583813070226</v>
      </c>
      <c r="BG158" s="106">
        <f t="shared" si="190"/>
        <v>0.89257739291181204</v>
      </c>
      <c r="BI158" s="68">
        <f t="shared" si="191"/>
        <v>0.78724743232000005</v>
      </c>
      <c r="BJ158" s="56">
        <f t="shared" si="192"/>
        <v>0.78310759056000001</v>
      </c>
      <c r="BK158" s="56">
        <f t="shared" si="193"/>
        <v>0.77509361728000004</v>
      </c>
      <c r="BL158" s="56">
        <f t="shared" si="194"/>
        <v>0.79859834831999998</v>
      </c>
      <c r="BM158" s="56">
        <f t="shared" si="195"/>
        <v>0.79073245975999995</v>
      </c>
      <c r="BN158" s="56">
        <f t="shared" si="196"/>
        <v>0.79835742775999996</v>
      </c>
      <c r="BO158" s="56">
        <f t="shared" si="197"/>
        <v>0.81873949264000001</v>
      </c>
      <c r="BP158" s="56">
        <f t="shared" si="198"/>
        <v>0.81321300949714204</v>
      </c>
      <c r="BQ158" s="56">
        <f t="shared" si="198"/>
        <v>0.81968482356027506</v>
      </c>
      <c r="BR158" s="68">
        <f t="shared" si="199"/>
        <v>0.81823496299142862</v>
      </c>
      <c r="BS158" s="56">
        <f t="shared" si="200"/>
        <v>0.82325691648571375</v>
      </c>
      <c r="BT158" s="106">
        <f t="shared" si="201"/>
        <v>0.82827886998000033</v>
      </c>
      <c r="BV158" s="109"/>
      <c r="BW158" s="377"/>
      <c r="BX158" s="109" t="str">
        <f t="shared" si="202"/>
        <v/>
      </c>
    </row>
    <row r="159" spans="2:80" x14ac:dyDescent="0.25">
      <c r="B159" s="130" t="s">
        <v>146</v>
      </c>
      <c r="C159" s="143">
        <f t="shared" si="172"/>
        <v>0.76428571428571423</v>
      </c>
      <c r="D159" s="144">
        <f t="shared" si="173"/>
        <v>0.76970444262073834</v>
      </c>
      <c r="E159" s="144">
        <f t="shared" si="174"/>
        <v>0.65</v>
      </c>
      <c r="F159" s="145">
        <f t="shared" si="175"/>
        <v>0.65</v>
      </c>
      <c r="H159" s="112" t="s">
        <v>146</v>
      </c>
      <c r="I159" s="149">
        <v>330.56366750000001</v>
      </c>
      <c r="J159" s="150">
        <v>296.4893131</v>
      </c>
      <c r="K159" s="150">
        <v>316.76822290000001</v>
      </c>
      <c r="L159" s="150">
        <v>293.2839141</v>
      </c>
      <c r="M159" s="150">
        <v>308.17582609999999</v>
      </c>
      <c r="N159" s="150">
        <v>305.61915850000003</v>
      </c>
      <c r="O159" s="150">
        <v>308.354579</v>
      </c>
      <c r="P159" s="150">
        <v>300.32781567142865</v>
      </c>
      <c r="Q159" s="159">
        <v>291.62542754069636</v>
      </c>
      <c r="R159" s="150">
        <v>298.29353097500007</v>
      </c>
      <c r="S159" s="150">
        <v>296.25924627857148</v>
      </c>
      <c r="T159" s="151">
        <v>294.2249615821429</v>
      </c>
      <c r="V159" s="68">
        <f t="shared" si="152"/>
        <v>0.75</v>
      </c>
      <c r="W159" s="69">
        <f t="shared" si="153"/>
        <v>0.8</v>
      </c>
      <c r="X159" s="69">
        <f t="shared" si="154"/>
        <v>0.75</v>
      </c>
      <c r="Y159" s="69">
        <f t="shared" si="155"/>
        <v>0.8</v>
      </c>
      <c r="Z159" s="69">
        <f t="shared" si="156"/>
        <v>0.75</v>
      </c>
      <c r="AA159" s="69">
        <f t="shared" si="157"/>
        <v>0.75</v>
      </c>
      <c r="AB159" s="69">
        <f t="shared" si="158"/>
        <v>0.75</v>
      </c>
      <c r="AC159" s="69">
        <f t="shared" si="176"/>
        <v>0.75</v>
      </c>
      <c r="AD159" s="299">
        <f t="shared" si="177"/>
        <v>0.8</v>
      </c>
      <c r="AE159" s="69">
        <f t="shared" si="159"/>
        <v>0.8</v>
      </c>
      <c r="AF159" s="69">
        <f t="shared" si="160"/>
        <v>0.8</v>
      </c>
      <c r="AG159" s="299">
        <f t="shared" si="161"/>
        <v>0.8</v>
      </c>
      <c r="AI159" s="68">
        <f t="shared" si="162"/>
        <v>0.75320585707955268</v>
      </c>
      <c r="AJ159" s="69">
        <f t="shared" si="163"/>
        <v>0.77864528650419018</v>
      </c>
      <c r="AK159" s="69">
        <f t="shared" si="164"/>
        <v>0.76350534023815941</v>
      </c>
      <c r="AL159" s="69">
        <f t="shared" si="165"/>
        <v>0.78103839190777502</v>
      </c>
      <c r="AM159" s="69">
        <f t="shared" si="166"/>
        <v>0.76992030174898063</v>
      </c>
      <c r="AN159" s="69">
        <f t="shared" si="167"/>
        <v>0.77182907349587704</v>
      </c>
      <c r="AO159" s="69">
        <f t="shared" si="168"/>
        <v>0.76978684737063441</v>
      </c>
      <c r="AP159" s="69">
        <f t="shared" si="178"/>
        <v>0.77577951495894415</v>
      </c>
      <c r="AQ159" s="299">
        <f t="shared" si="179"/>
        <v>0.78227659443633457</v>
      </c>
      <c r="AR159" s="69">
        <f t="shared" si="169"/>
        <v>0.77729828304349557</v>
      </c>
      <c r="AS159" s="69">
        <f t="shared" si="170"/>
        <v>0.778817051128047</v>
      </c>
      <c r="AT159" s="299">
        <f t="shared" si="171"/>
        <v>0.78033581921259842</v>
      </c>
      <c r="AV159" s="68">
        <f t="shared" si="180"/>
        <v>0.65</v>
      </c>
      <c r="AW159" s="56">
        <f t="shared" si="181"/>
        <v>0.65</v>
      </c>
      <c r="AX159" s="56">
        <f t="shared" si="182"/>
        <v>0.65</v>
      </c>
      <c r="AY159" s="56">
        <f t="shared" si="183"/>
        <v>0.65</v>
      </c>
      <c r="AZ159" s="56">
        <f t="shared" si="184"/>
        <v>0.65</v>
      </c>
      <c r="BA159" s="56">
        <f t="shared" si="185"/>
        <v>0.65</v>
      </c>
      <c r="BB159" s="56">
        <f t="shared" si="186"/>
        <v>0.65</v>
      </c>
      <c r="BC159" s="56">
        <f t="shared" si="187"/>
        <v>0.65</v>
      </c>
      <c r="BD159" s="106">
        <f t="shared" si="187"/>
        <v>0.65</v>
      </c>
      <c r="BE159" s="56">
        <f t="shared" si="188"/>
        <v>0.65</v>
      </c>
      <c r="BF159" s="56">
        <f t="shared" si="189"/>
        <v>0.65</v>
      </c>
      <c r="BG159" s="106">
        <f t="shared" si="190"/>
        <v>0.65</v>
      </c>
      <c r="BI159" s="68">
        <f t="shared" si="191"/>
        <v>0.65</v>
      </c>
      <c r="BJ159" s="56">
        <f t="shared" si="192"/>
        <v>0.65</v>
      </c>
      <c r="BK159" s="56">
        <f t="shared" si="193"/>
        <v>0.65</v>
      </c>
      <c r="BL159" s="56">
        <f t="shared" si="194"/>
        <v>0.65</v>
      </c>
      <c r="BM159" s="56">
        <f t="shared" si="195"/>
        <v>0.65</v>
      </c>
      <c r="BN159" s="56">
        <f t="shared" si="196"/>
        <v>0.65</v>
      </c>
      <c r="BO159" s="56">
        <f t="shared" si="197"/>
        <v>0.65</v>
      </c>
      <c r="BP159" s="56">
        <f t="shared" si="198"/>
        <v>0.65</v>
      </c>
      <c r="BQ159" s="56">
        <f t="shared" si="198"/>
        <v>0.65</v>
      </c>
      <c r="BR159" s="68">
        <f t="shared" si="199"/>
        <v>0.65</v>
      </c>
      <c r="BS159" s="56">
        <f t="shared" si="200"/>
        <v>0.65</v>
      </c>
      <c r="BT159" s="106">
        <f t="shared" si="201"/>
        <v>0.65</v>
      </c>
      <c r="BV159" s="109">
        <v>1</v>
      </c>
      <c r="BW159" s="377"/>
      <c r="BX159" s="109" t="str">
        <f t="shared" si="202"/>
        <v/>
      </c>
    </row>
    <row r="160" spans="2:80" x14ac:dyDescent="0.25">
      <c r="B160" s="130" t="s">
        <v>147</v>
      </c>
      <c r="C160" s="143">
        <f t="shared" si="172"/>
        <v>0.84999999999999987</v>
      </c>
      <c r="D160" s="144">
        <f t="shared" si="173"/>
        <v>0.84460047810376593</v>
      </c>
      <c r="E160" s="144">
        <f t="shared" si="174"/>
        <v>0.8958325853286</v>
      </c>
      <c r="F160" s="145">
        <f t="shared" si="175"/>
        <v>0.83348247967999989</v>
      </c>
      <c r="H160" s="112" t="s">
        <v>147</v>
      </c>
      <c r="I160" s="149">
        <v>214.86363950000001</v>
      </c>
      <c r="J160" s="150">
        <v>215.44695300000001</v>
      </c>
      <c r="K160" s="150">
        <v>215.73585170000001</v>
      </c>
      <c r="L160" s="150">
        <v>201.56592420000001</v>
      </c>
      <c r="M160" s="150">
        <v>201.51549080000001</v>
      </c>
      <c r="N160" s="150">
        <v>202.50693580000001</v>
      </c>
      <c r="O160" s="150">
        <v>205.39350780000001</v>
      </c>
      <c r="P160" s="150">
        <v>198.35964462857191</v>
      </c>
      <c r="Q160" s="159">
        <v>194.48094097424837</v>
      </c>
      <c r="R160" s="150">
        <v>195.91283068571465</v>
      </c>
      <c r="S160" s="150">
        <v>193.46601674285739</v>
      </c>
      <c r="T160" s="151">
        <v>191.01920280000013</v>
      </c>
      <c r="V160" s="68">
        <f t="shared" si="152"/>
        <v>0.85</v>
      </c>
      <c r="W160" s="69">
        <f t="shared" si="153"/>
        <v>0.85</v>
      </c>
      <c r="X160" s="69">
        <f t="shared" si="154"/>
        <v>0.85</v>
      </c>
      <c r="Y160" s="69">
        <f t="shared" si="155"/>
        <v>0.85</v>
      </c>
      <c r="Z160" s="69">
        <f t="shared" si="156"/>
        <v>0.85</v>
      </c>
      <c r="AA160" s="69">
        <f t="shared" si="157"/>
        <v>0.85</v>
      </c>
      <c r="AB160" s="69">
        <f t="shared" si="158"/>
        <v>0.85</v>
      </c>
      <c r="AC160" s="69">
        <f t="shared" si="176"/>
        <v>0.85</v>
      </c>
      <c r="AD160" s="299">
        <f t="shared" si="177"/>
        <v>0.85</v>
      </c>
      <c r="AE160" s="69">
        <f t="shared" si="159"/>
        <v>0.85</v>
      </c>
      <c r="AF160" s="69">
        <f t="shared" si="160"/>
        <v>0.85</v>
      </c>
      <c r="AG160" s="299">
        <f t="shared" si="161"/>
        <v>0.85</v>
      </c>
      <c r="AI160" s="68">
        <f t="shared" si="162"/>
        <v>0.83958585601313707</v>
      </c>
      <c r="AJ160" s="69">
        <f t="shared" si="163"/>
        <v>0.83915036243220253</v>
      </c>
      <c r="AK160" s="69">
        <f t="shared" si="164"/>
        <v>0.8389346747627241</v>
      </c>
      <c r="AL160" s="69">
        <f t="shared" si="165"/>
        <v>0.84951374153995052</v>
      </c>
      <c r="AM160" s="69">
        <f t="shared" si="166"/>
        <v>0.84955139440065874</v>
      </c>
      <c r="AN160" s="69">
        <f t="shared" si="167"/>
        <v>0.84881119563387275</v>
      </c>
      <c r="AO160" s="69">
        <f t="shared" si="168"/>
        <v>0.84665612194381523</v>
      </c>
      <c r="AP160" s="69">
        <f t="shared" si="178"/>
        <v>0.85190750436566676</v>
      </c>
      <c r="AQ160" s="299">
        <f t="shared" si="179"/>
        <v>0.85480328946888351</v>
      </c>
      <c r="AR160" s="69">
        <f t="shared" si="169"/>
        <v>0.85373426093114224</v>
      </c>
      <c r="AS160" s="69">
        <f t="shared" si="170"/>
        <v>0.85556101749661773</v>
      </c>
      <c r="AT160" s="299">
        <f t="shared" si="171"/>
        <v>0.8573877740620931</v>
      </c>
      <c r="AV160" s="68">
        <f t="shared" si="180"/>
        <v>0.89247118361795841</v>
      </c>
      <c r="AW160" s="56">
        <f t="shared" si="181"/>
        <v>0.89217926354073807</v>
      </c>
      <c r="AX160" s="56">
        <f t="shared" si="182"/>
        <v>0.89203468377220396</v>
      </c>
      <c r="AY160" s="56">
        <f t="shared" si="183"/>
        <v>0.89912604430132848</v>
      </c>
      <c r="AZ160" s="56">
        <f t="shared" si="184"/>
        <v>0.89915128376865172</v>
      </c>
      <c r="BA160" s="56">
        <f t="shared" si="185"/>
        <v>0.89865511369722428</v>
      </c>
      <c r="BB160" s="56">
        <f t="shared" si="186"/>
        <v>0.89721052460209472</v>
      </c>
      <c r="BC160" s="56">
        <f t="shared" si="187"/>
        <v>0.90073063150886101</v>
      </c>
      <c r="BD160" s="106">
        <f t="shared" si="187"/>
        <v>0.90267173431255854</v>
      </c>
      <c r="BE160" s="56">
        <f t="shared" si="188"/>
        <v>0.90195514305392643</v>
      </c>
      <c r="BF160" s="56">
        <f t="shared" si="189"/>
        <v>0.90317965459899185</v>
      </c>
      <c r="BG160" s="106">
        <f t="shared" si="190"/>
        <v>0.90440416614405716</v>
      </c>
      <c r="BI160" s="68">
        <f t="shared" si="191"/>
        <v>0.82810908839999997</v>
      </c>
      <c r="BJ160" s="56">
        <f t="shared" si="192"/>
        <v>0.8276424376</v>
      </c>
      <c r="BK160" s="56">
        <f t="shared" si="193"/>
        <v>0.82741131863999995</v>
      </c>
      <c r="BL160" s="56">
        <f t="shared" si="194"/>
        <v>0.83874726063999994</v>
      </c>
      <c r="BM160" s="56">
        <f t="shared" si="195"/>
        <v>0.83878760736000002</v>
      </c>
      <c r="BN160" s="56">
        <f t="shared" si="196"/>
        <v>0.83799445135999995</v>
      </c>
      <c r="BO160" s="56">
        <f t="shared" si="197"/>
        <v>0.83568519375999994</v>
      </c>
      <c r="BP160" s="56">
        <f t="shared" si="198"/>
        <v>0.84131228429714244</v>
      </c>
      <c r="BQ160" s="56">
        <f t="shared" si="198"/>
        <v>0.84441524722060124</v>
      </c>
      <c r="BR160" s="68">
        <f t="shared" si="199"/>
        <v>0.84326973545142825</v>
      </c>
      <c r="BS160" s="56">
        <f t="shared" si="200"/>
        <v>0.84522718660571405</v>
      </c>
      <c r="BT160" s="106">
        <f t="shared" si="201"/>
        <v>0.84718463775999986</v>
      </c>
      <c r="BV160" s="109"/>
      <c r="BW160" s="377"/>
      <c r="BX160" s="109" t="str">
        <f t="shared" si="202"/>
        <v/>
      </c>
    </row>
    <row r="161" spans="2:76" x14ac:dyDescent="0.25">
      <c r="B161" s="130" t="s">
        <v>148</v>
      </c>
      <c r="C161" s="143">
        <f t="shared" si="172"/>
        <v>0.91428571428571448</v>
      </c>
      <c r="D161" s="144">
        <f t="shared" si="173"/>
        <v>0.92095292392734274</v>
      </c>
      <c r="E161" s="144">
        <f t="shared" si="174"/>
        <v>0.94701316032799365</v>
      </c>
      <c r="F161" s="145">
        <f t="shared" si="175"/>
        <v>0.91529753157828553</v>
      </c>
      <c r="H161" s="112" t="s">
        <v>148</v>
      </c>
      <c r="I161" s="149">
        <v>109.912549</v>
      </c>
      <c r="J161" s="150">
        <v>98.453800680000001</v>
      </c>
      <c r="K161" s="150">
        <v>118.6867644</v>
      </c>
      <c r="L161" s="150">
        <v>99.892099209999998</v>
      </c>
      <c r="M161" s="150">
        <v>107.08614369999999</v>
      </c>
      <c r="N161" s="150">
        <v>101.7338321</v>
      </c>
      <c r="O161" s="150">
        <v>105.3814096</v>
      </c>
      <c r="P161" s="150">
        <v>103.21608894714268</v>
      </c>
      <c r="Q161" s="159">
        <v>134.62580882309402</v>
      </c>
      <c r="R161" s="150">
        <v>102.55058980214267</v>
      </c>
      <c r="S161" s="150">
        <v>101.88509065714265</v>
      </c>
      <c r="T161" s="151">
        <v>101.21959151214264</v>
      </c>
      <c r="V161" s="68">
        <f t="shared" si="152"/>
        <v>0.9</v>
      </c>
      <c r="W161" s="69">
        <f t="shared" si="153"/>
        <v>0.95</v>
      </c>
      <c r="X161" s="69">
        <f t="shared" si="154"/>
        <v>0.9</v>
      </c>
      <c r="Y161" s="69">
        <f t="shared" si="155"/>
        <v>0.95</v>
      </c>
      <c r="Z161" s="69">
        <f t="shared" si="156"/>
        <v>0.9</v>
      </c>
      <c r="AA161" s="69">
        <f t="shared" si="157"/>
        <v>0.9</v>
      </c>
      <c r="AB161" s="69">
        <f t="shared" si="158"/>
        <v>0.9</v>
      </c>
      <c r="AC161" s="69">
        <f t="shared" si="176"/>
        <v>0.9</v>
      </c>
      <c r="AD161" s="299">
        <f t="shared" si="177"/>
        <v>0.9</v>
      </c>
      <c r="AE161" s="69">
        <f t="shared" si="159"/>
        <v>0.9</v>
      </c>
      <c r="AF161" s="69">
        <f t="shared" si="160"/>
        <v>0.9</v>
      </c>
      <c r="AG161" s="299">
        <f t="shared" si="161"/>
        <v>0.9</v>
      </c>
      <c r="AI161" s="68">
        <f t="shared" si="162"/>
        <v>0.9179408507540936</v>
      </c>
      <c r="AJ161" s="69">
        <f t="shared" si="163"/>
        <v>0.92649578963156576</v>
      </c>
      <c r="AK161" s="69">
        <f t="shared" si="164"/>
        <v>0.91139014605681357</v>
      </c>
      <c r="AL161" s="69">
        <f t="shared" si="165"/>
        <v>0.92542197636085866</v>
      </c>
      <c r="AM161" s="69">
        <f t="shared" si="166"/>
        <v>0.9200510048397943</v>
      </c>
      <c r="AN161" s="69">
        <f t="shared" si="167"/>
        <v>0.92404696472236414</v>
      </c>
      <c r="AO161" s="69">
        <f t="shared" si="168"/>
        <v>0.92132373512591004</v>
      </c>
      <c r="AP161" s="69">
        <f t="shared" si="178"/>
        <v>0.92294033279591825</v>
      </c>
      <c r="AQ161" s="299">
        <f t="shared" si="179"/>
        <v>0.89949028169144607</v>
      </c>
      <c r="AR161" s="69">
        <f t="shared" si="169"/>
        <v>0.92343718501306205</v>
      </c>
      <c r="AS161" s="69">
        <f t="shared" si="170"/>
        <v>0.92393403723020595</v>
      </c>
      <c r="AT161" s="299">
        <f t="shared" si="171"/>
        <v>0.92443088944734975</v>
      </c>
      <c r="AV161" s="68">
        <f t="shared" si="180"/>
        <v>0.94499410729983868</v>
      </c>
      <c r="AW161" s="56">
        <f t="shared" si="181"/>
        <v>0.95072865432201781</v>
      </c>
      <c r="AX161" s="56">
        <f t="shared" si="182"/>
        <v>0.94060303862559191</v>
      </c>
      <c r="AY161" s="56">
        <f t="shared" si="183"/>
        <v>0.95000885576096383</v>
      </c>
      <c r="AZ161" s="56">
        <f t="shared" si="184"/>
        <v>0.9464085858837078</v>
      </c>
      <c r="BA161" s="56">
        <f t="shared" si="185"/>
        <v>0.94908715789614861</v>
      </c>
      <c r="BB161" s="56">
        <f t="shared" si="186"/>
        <v>0.94726172250768781</v>
      </c>
      <c r="BC161" s="56">
        <f t="shared" si="187"/>
        <v>0.94834536033226891</v>
      </c>
      <c r="BD161" s="106">
        <f t="shared" si="187"/>
        <v>0.93262632099638099</v>
      </c>
      <c r="BE161" s="56">
        <f t="shared" si="188"/>
        <v>0.94867841033333766</v>
      </c>
      <c r="BF161" s="56">
        <f t="shared" si="189"/>
        <v>0.94901146033440642</v>
      </c>
      <c r="BG161" s="106">
        <f t="shared" si="190"/>
        <v>0.94934451033547518</v>
      </c>
      <c r="BI161" s="68">
        <f t="shared" si="191"/>
        <v>0.91206996080000002</v>
      </c>
      <c r="BJ161" s="56">
        <f t="shared" si="192"/>
        <v>0.92123695945600004</v>
      </c>
      <c r="BK161" s="56">
        <f t="shared" si="193"/>
        <v>0.90505058847999997</v>
      </c>
      <c r="BL161" s="56">
        <f t="shared" si="194"/>
        <v>0.92008632063200002</v>
      </c>
      <c r="BM161" s="56">
        <f t="shared" si="195"/>
        <v>0.91433108504000005</v>
      </c>
      <c r="BN161" s="56">
        <f t="shared" si="196"/>
        <v>0.91861293432000002</v>
      </c>
      <c r="BO161" s="56">
        <f t="shared" si="197"/>
        <v>0.91569487232000002</v>
      </c>
      <c r="BP161" s="56">
        <f t="shared" si="198"/>
        <v>0.91742712884228583</v>
      </c>
      <c r="BQ161" s="56">
        <f t="shared" si="198"/>
        <v>0.89229935294152474</v>
      </c>
      <c r="BR161" s="68">
        <f t="shared" si="199"/>
        <v>0.91795952815828585</v>
      </c>
      <c r="BS161" s="56">
        <f t="shared" si="200"/>
        <v>0.91849192747428587</v>
      </c>
      <c r="BT161" s="106">
        <f t="shared" si="201"/>
        <v>0.91902432679028589</v>
      </c>
      <c r="BV161" s="109"/>
      <c r="BW161" s="377"/>
      <c r="BX161" s="109">
        <f t="shared" si="202"/>
        <v>1</v>
      </c>
    </row>
    <row r="162" spans="2:76" x14ac:dyDescent="0.25">
      <c r="B162" s="130" t="s">
        <v>149</v>
      </c>
      <c r="C162" s="143">
        <f t="shared" si="172"/>
        <v>0.95000000000000007</v>
      </c>
      <c r="D162" s="144">
        <f t="shared" si="173"/>
        <v>0.949366314685964</v>
      </c>
      <c r="E162" s="144">
        <f t="shared" si="174"/>
        <v>0.96605922572934133</v>
      </c>
      <c r="F162" s="145">
        <f t="shared" si="175"/>
        <v>0.94574374734057132</v>
      </c>
      <c r="H162" s="112" t="s">
        <v>149</v>
      </c>
      <c r="I162" s="149">
        <v>76.542689240000001</v>
      </c>
      <c r="J162" s="150">
        <v>72.96320394</v>
      </c>
      <c r="K162" s="150">
        <v>72.461375739999994</v>
      </c>
      <c r="L162" s="150">
        <v>58.663319479999998</v>
      </c>
      <c r="M162" s="150">
        <v>64.539191740000007</v>
      </c>
      <c r="N162" s="150">
        <v>65.737698399999999</v>
      </c>
      <c r="O162" s="150">
        <v>63.83473223</v>
      </c>
      <c r="P162" s="150">
        <v>59.177877808571793</v>
      </c>
      <c r="Q162" s="159">
        <v>72.847672244383347</v>
      </c>
      <c r="R162" s="150">
        <v>57.017268304643039</v>
      </c>
      <c r="S162" s="150">
        <v>54.856658800714285</v>
      </c>
      <c r="T162" s="151">
        <v>52.696049296785532</v>
      </c>
      <c r="V162" s="68">
        <f t="shared" si="152"/>
        <v>0.95</v>
      </c>
      <c r="W162" s="69">
        <f t="shared" si="153"/>
        <v>0.95</v>
      </c>
      <c r="X162" s="69">
        <f t="shared" si="154"/>
        <v>0.95</v>
      </c>
      <c r="Y162" s="69">
        <f t="shared" si="155"/>
        <v>0.95</v>
      </c>
      <c r="Z162" s="69">
        <f t="shared" si="156"/>
        <v>0.95</v>
      </c>
      <c r="AA162" s="69">
        <f t="shared" si="157"/>
        <v>0.95</v>
      </c>
      <c r="AB162" s="69">
        <f t="shared" si="158"/>
        <v>0.95</v>
      </c>
      <c r="AC162" s="69">
        <f t="shared" si="176"/>
        <v>0.95</v>
      </c>
      <c r="AD162" s="299">
        <f t="shared" si="177"/>
        <v>0.95</v>
      </c>
      <c r="AE162" s="69">
        <f t="shared" si="159"/>
        <v>0.95</v>
      </c>
      <c r="AF162" s="69">
        <f t="shared" si="160"/>
        <v>0.95</v>
      </c>
      <c r="AG162" s="299">
        <f t="shared" si="161"/>
        <v>0.95</v>
      </c>
      <c r="AI162" s="68">
        <f t="shared" si="162"/>
        <v>0.9428543144784296</v>
      </c>
      <c r="AJ162" s="69">
        <f t="shared" si="163"/>
        <v>0.94552670740470257</v>
      </c>
      <c r="AK162" s="69">
        <f t="shared" si="164"/>
        <v>0.9459013652170658</v>
      </c>
      <c r="AL162" s="69">
        <f t="shared" si="165"/>
        <v>0.95620279820396481</v>
      </c>
      <c r="AM162" s="69">
        <f t="shared" si="166"/>
        <v>0.9518159553628146</v>
      </c>
      <c r="AN162" s="69">
        <f t="shared" si="167"/>
        <v>0.95092116729921372</v>
      </c>
      <c r="AO162" s="69">
        <f t="shared" si="168"/>
        <v>0.95234189483555665</v>
      </c>
      <c r="AP162" s="69">
        <f t="shared" si="178"/>
        <v>0.95581863625827113</v>
      </c>
      <c r="AQ162" s="299">
        <f t="shared" si="179"/>
        <v>0.94561296172906772</v>
      </c>
      <c r="AR162" s="69">
        <f t="shared" si="169"/>
        <v>0.95743171665134807</v>
      </c>
      <c r="AS162" s="69">
        <f t="shared" si="170"/>
        <v>0.95904479704442502</v>
      </c>
      <c r="AT162" s="299">
        <f t="shared" si="171"/>
        <v>0.96065787743750208</v>
      </c>
      <c r="AV162" s="68">
        <f t="shared" si="180"/>
        <v>0.96169410145044276</v>
      </c>
      <c r="AW162" s="56">
        <f t="shared" si="181"/>
        <v>0.96348545999980739</v>
      </c>
      <c r="AX162" s="56">
        <f t="shared" si="182"/>
        <v>0.9637366006418383</v>
      </c>
      <c r="AY162" s="56">
        <f t="shared" si="183"/>
        <v>0.97064185767584954</v>
      </c>
      <c r="AZ162" s="56">
        <f t="shared" si="184"/>
        <v>0.96770126898061859</v>
      </c>
      <c r="BA162" s="56">
        <f t="shared" si="185"/>
        <v>0.96710147460463347</v>
      </c>
      <c r="BB162" s="56">
        <f t="shared" si="186"/>
        <v>0.96805381675219893</v>
      </c>
      <c r="BC162" s="56">
        <f t="shared" si="187"/>
        <v>0.97038434622272696</v>
      </c>
      <c r="BD162" s="106">
        <f t="shared" si="187"/>
        <v>0.96354327800248651</v>
      </c>
      <c r="BE162" s="56">
        <f t="shared" si="188"/>
        <v>0.97146562634607347</v>
      </c>
      <c r="BF162" s="56">
        <f t="shared" si="189"/>
        <v>0.97254690646941999</v>
      </c>
      <c r="BG162" s="106">
        <f t="shared" si="190"/>
        <v>0.97362818659276662</v>
      </c>
      <c r="BI162" s="68">
        <f t="shared" si="191"/>
        <v>0.93876584860799994</v>
      </c>
      <c r="BJ162" s="56">
        <f t="shared" si="192"/>
        <v>0.94162943684800005</v>
      </c>
      <c r="BK162" s="56">
        <f t="shared" si="193"/>
        <v>0.942030899408</v>
      </c>
      <c r="BL162" s="56">
        <f t="shared" si="194"/>
        <v>0.953069344416</v>
      </c>
      <c r="BM162" s="56">
        <f t="shared" si="195"/>
        <v>0.94836864660800002</v>
      </c>
      <c r="BN162" s="56">
        <f t="shared" si="196"/>
        <v>0.94740984128000005</v>
      </c>
      <c r="BO162" s="56">
        <f t="shared" si="197"/>
        <v>0.94893221421600005</v>
      </c>
      <c r="BP162" s="56">
        <f t="shared" si="198"/>
        <v>0.95265769775314257</v>
      </c>
      <c r="BQ162" s="56">
        <f t="shared" si="198"/>
        <v>0.94172186220449328</v>
      </c>
      <c r="BR162" s="68">
        <f t="shared" si="199"/>
        <v>0.95438618535628561</v>
      </c>
      <c r="BS162" s="56">
        <f t="shared" si="200"/>
        <v>0.95611467295942854</v>
      </c>
      <c r="BT162" s="106">
        <f t="shared" si="201"/>
        <v>0.95784316056257157</v>
      </c>
      <c r="BV162" s="109"/>
      <c r="BW162" s="377"/>
      <c r="BX162" s="109">
        <f t="shared" si="202"/>
        <v>1</v>
      </c>
    </row>
    <row r="163" spans="2:76" x14ac:dyDescent="0.25">
      <c r="B163" s="130" t="s">
        <v>150</v>
      </c>
      <c r="C163" s="143">
        <f t="shared" si="172"/>
        <v>0.8214285714285714</v>
      </c>
      <c r="D163" s="144">
        <f t="shared" si="173"/>
        <v>0.81008227148908341</v>
      </c>
      <c r="E163" s="144">
        <f t="shared" si="174"/>
        <v>0.87269433948157826</v>
      </c>
      <c r="F163" s="145">
        <f t="shared" si="175"/>
        <v>0.79649468138285706</v>
      </c>
      <c r="H163" s="112" t="s">
        <v>150</v>
      </c>
      <c r="I163" s="149">
        <v>268.07534220000002</v>
      </c>
      <c r="J163" s="150">
        <v>252.99592989999999</v>
      </c>
      <c r="K163" s="150">
        <v>267.21548489999998</v>
      </c>
      <c r="L163" s="150">
        <v>249.0836127</v>
      </c>
      <c r="M163" s="150">
        <v>250.5552802</v>
      </c>
      <c r="N163" s="150">
        <v>249.1457925</v>
      </c>
      <c r="O163" s="150">
        <v>243.60009550000001</v>
      </c>
      <c r="P163" s="150">
        <v>240.41218832857066</v>
      </c>
      <c r="Q163" s="159">
        <v>256.13429396206004</v>
      </c>
      <c r="R163" s="150">
        <v>236.91982334285694</v>
      </c>
      <c r="S163" s="150">
        <v>233.42745835714231</v>
      </c>
      <c r="T163" s="151">
        <v>229.93509337142768</v>
      </c>
      <c r="V163" s="68">
        <f t="shared" si="152"/>
        <v>0.8</v>
      </c>
      <c r="W163" s="69">
        <f t="shared" si="153"/>
        <v>0.8</v>
      </c>
      <c r="X163" s="69">
        <f t="shared" si="154"/>
        <v>0.8</v>
      </c>
      <c r="Y163" s="69">
        <f t="shared" si="155"/>
        <v>0.85</v>
      </c>
      <c r="Z163" s="69">
        <f t="shared" si="156"/>
        <v>0.8</v>
      </c>
      <c r="AA163" s="69">
        <f t="shared" si="157"/>
        <v>0.85</v>
      </c>
      <c r="AB163" s="69">
        <f t="shared" si="158"/>
        <v>0.85</v>
      </c>
      <c r="AC163" s="69">
        <f t="shared" si="176"/>
        <v>0.85</v>
      </c>
      <c r="AD163" s="299">
        <f t="shared" si="177"/>
        <v>0.8</v>
      </c>
      <c r="AE163" s="69">
        <f t="shared" si="159"/>
        <v>0.85</v>
      </c>
      <c r="AF163" s="69">
        <f t="shared" si="160"/>
        <v>0.85</v>
      </c>
      <c r="AG163" s="299">
        <f t="shared" si="161"/>
        <v>0.85</v>
      </c>
      <c r="AI163" s="68">
        <f t="shared" si="162"/>
        <v>0.79985875393775807</v>
      </c>
      <c r="AJ163" s="69">
        <f t="shared" si="163"/>
        <v>0.81111682915959882</v>
      </c>
      <c r="AK163" s="69">
        <f t="shared" si="164"/>
        <v>0.80050071119516719</v>
      </c>
      <c r="AL163" s="69">
        <f t="shared" si="165"/>
        <v>0.81403770965898681</v>
      </c>
      <c r="AM163" s="69">
        <f t="shared" si="166"/>
        <v>0.81293898358883765</v>
      </c>
      <c r="AN163" s="69">
        <f t="shared" si="167"/>
        <v>0.81399128710273916</v>
      </c>
      <c r="AO163" s="69">
        <f t="shared" si="168"/>
        <v>0.81813162578049625</v>
      </c>
      <c r="AP163" s="69">
        <f t="shared" si="178"/>
        <v>0.8205116720331076</v>
      </c>
      <c r="AQ163" s="299">
        <f t="shared" si="179"/>
        <v>0.80877377108934545</v>
      </c>
      <c r="AR163" s="69">
        <f t="shared" si="169"/>
        <v>0.82311902216911315</v>
      </c>
      <c r="AS163" s="69">
        <f t="shared" si="170"/>
        <v>0.82572637230511925</v>
      </c>
      <c r="AT163" s="299">
        <f t="shared" si="171"/>
        <v>0.82833372244112546</v>
      </c>
      <c r="AV163" s="68">
        <f t="shared" si="180"/>
        <v>0.86584131072592774</v>
      </c>
      <c r="AW163" s="56">
        <f t="shared" si="181"/>
        <v>0.87338782422690464</v>
      </c>
      <c r="AX163" s="56">
        <f t="shared" si="182"/>
        <v>0.86627162754426712</v>
      </c>
      <c r="AY163" s="56">
        <f t="shared" si="183"/>
        <v>0.87534574897771911</v>
      </c>
      <c r="AZ163" s="56">
        <f t="shared" si="184"/>
        <v>0.87460925086779606</v>
      </c>
      <c r="BA163" s="56">
        <f t="shared" si="185"/>
        <v>0.87531463100767803</v>
      </c>
      <c r="BB163" s="56">
        <f t="shared" si="186"/>
        <v>0.87808998302075536</v>
      </c>
      <c r="BC163" s="56">
        <f t="shared" si="187"/>
        <v>0.87968537573437278</v>
      </c>
      <c r="BD163" s="106">
        <f t="shared" si="187"/>
        <v>0.87181722543338824</v>
      </c>
      <c r="BE163" s="56">
        <f t="shared" si="188"/>
        <v>0.88143313479757091</v>
      </c>
      <c r="BF163" s="56">
        <f t="shared" si="189"/>
        <v>0.88318089386076959</v>
      </c>
      <c r="BG163" s="106">
        <f t="shared" si="190"/>
        <v>0.88492865292396827</v>
      </c>
      <c r="BI163" s="68">
        <f t="shared" si="191"/>
        <v>0.7855397262399999</v>
      </c>
      <c r="BJ163" s="56">
        <f t="shared" si="192"/>
        <v>0.79760325607999993</v>
      </c>
      <c r="BK163" s="56">
        <f t="shared" si="193"/>
        <v>0.78622761208000003</v>
      </c>
      <c r="BL163" s="56">
        <f t="shared" si="194"/>
        <v>0.80073310984000001</v>
      </c>
      <c r="BM163" s="56">
        <f t="shared" si="195"/>
        <v>0.79955577584000004</v>
      </c>
      <c r="BN163" s="56">
        <f t="shared" si="196"/>
        <v>0.80068336600000001</v>
      </c>
      <c r="BO163" s="56">
        <f t="shared" si="197"/>
        <v>0.80511992359999995</v>
      </c>
      <c r="BP163" s="56">
        <f t="shared" si="198"/>
        <v>0.80767024933714349</v>
      </c>
      <c r="BQ163" s="56">
        <f t="shared" si="198"/>
        <v>0.79509256483035196</v>
      </c>
      <c r="BR163" s="68">
        <f t="shared" si="199"/>
        <v>0.81046414132571443</v>
      </c>
      <c r="BS163" s="56">
        <f t="shared" si="200"/>
        <v>0.81325803331428614</v>
      </c>
      <c r="BT163" s="106">
        <f t="shared" si="201"/>
        <v>0.81605192530285786</v>
      </c>
      <c r="BV163" s="109"/>
      <c r="BW163" s="377"/>
      <c r="BX163" s="109" t="str">
        <f t="shared" si="202"/>
        <v/>
      </c>
    </row>
    <row r="164" spans="2:76" x14ac:dyDescent="0.25">
      <c r="B164" s="130" t="s">
        <v>151</v>
      </c>
      <c r="C164" s="143">
        <f t="shared" si="172"/>
        <v>0.84999999999999987</v>
      </c>
      <c r="D164" s="144">
        <f t="shared" si="173"/>
        <v>0.82481212451655217</v>
      </c>
      <c r="E164" s="144">
        <f t="shared" si="174"/>
        <v>0.88256805524104942</v>
      </c>
      <c r="F164" s="145">
        <f t="shared" si="175"/>
        <v>0.81227837602285724</v>
      </c>
      <c r="H164" s="112" t="s">
        <v>151</v>
      </c>
      <c r="I164" s="149">
        <v>242.72360760000001</v>
      </c>
      <c r="J164" s="150">
        <v>226.1548688</v>
      </c>
      <c r="K164" s="150">
        <v>237.6687173</v>
      </c>
      <c r="L164" s="150">
        <v>229.6426677</v>
      </c>
      <c r="M164" s="150">
        <v>235.8339177</v>
      </c>
      <c r="N164" s="150">
        <v>232.49586239999999</v>
      </c>
      <c r="O164" s="150">
        <v>238.04456830000001</v>
      </c>
      <c r="P164" s="150">
        <v>234.19632564285715</v>
      </c>
      <c r="Q164" s="159">
        <v>230.89771761255753</v>
      </c>
      <c r="R164" s="150">
        <v>234.08239956071429</v>
      </c>
      <c r="S164" s="150">
        <v>233.96847347857144</v>
      </c>
      <c r="T164" s="151">
        <v>233.85454739642859</v>
      </c>
      <c r="V164" s="68">
        <f t="shared" si="152"/>
        <v>0.85</v>
      </c>
      <c r="W164" s="69">
        <f t="shared" si="153"/>
        <v>0.85</v>
      </c>
      <c r="X164" s="69">
        <f t="shared" si="154"/>
        <v>0.85</v>
      </c>
      <c r="Y164" s="69">
        <f t="shared" si="155"/>
        <v>0.85</v>
      </c>
      <c r="Z164" s="69">
        <f t="shared" si="156"/>
        <v>0.85</v>
      </c>
      <c r="AA164" s="69">
        <f t="shared" si="157"/>
        <v>0.85</v>
      </c>
      <c r="AB164" s="69">
        <f t="shared" si="158"/>
        <v>0.85</v>
      </c>
      <c r="AC164" s="69">
        <f t="shared" si="176"/>
        <v>0.85</v>
      </c>
      <c r="AD164" s="299">
        <f t="shared" si="177"/>
        <v>0.85</v>
      </c>
      <c r="AE164" s="69">
        <f t="shared" si="159"/>
        <v>0.85</v>
      </c>
      <c r="AF164" s="69">
        <f t="shared" si="160"/>
        <v>0.85</v>
      </c>
      <c r="AG164" s="299">
        <f t="shared" si="161"/>
        <v>0.85</v>
      </c>
      <c r="AI164" s="68">
        <f t="shared" si="162"/>
        <v>0.81878599920785011</v>
      </c>
      <c r="AJ164" s="69">
        <f t="shared" si="163"/>
        <v>0.83115598445863015</v>
      </c>
      <c r="AK164" s="69">
        <f t="shared" si="164"/>
        <v>0.82255990856873107</v>
      </c>
      <c r="AL164" s="69">
        <f t="shared" si="165"/>
        <v>0.82855204329741838</v>
      </c>
      <c r="AM164" s="69">
        <f t="shared" si="166"/>
        <v>0.82392974391130624</v>
      </c>
      <c r="AN164" s="69">
        <f t="shared" si="167"/>
        <v>0.82642188862586285</v>
      </c>
      <c r="AO164" s="69">
        <f t="shared" si="168"/>
        <v>0.82227930354606693</v>
      </c>
      <c r="AP164" s="69">
        <f t="shared" si="178"/>
        <v>0.82515234690107953</v>
      </c>
      <c r="AQ164" s="299">
        <f t="shared" si="179"/>
        <v>0.82761504084389848</v>
      </c>
      <c r="AR164" s="69">
        <f t="shared" si="169"/>
        <v>0.82523740249721134</v>
      </c>
      <c r="AS164" s="69">
        <f t="shared" si="170"/>
        <v>0.82532245809334315</v>
      </c>
      <c r="AT164" s="299">
        <f t="shared" si="171"/>
        <v>0.82540751368947496</v>
      </c>
      <c r="AV164" s="68">
        <f t="shared" si="180"/>
        <v>0.87852862264670362</v>
      </c>
      <c r="AW164" s="56">
        <f t="shared" si="181"/>
        <v>0.88682047172946676</v>
      </c>
      <c r="AX164" s="56">
        <f t="shared" si="182"/>
        <v>0.88105834974322372</v>
      </c>
      <c r="AY164" s="56">
        <f t="shared" si="183"/>
        <v>0.8850749977704091</v>
      </c>
      <c r="AZ164" s="56">
        <f t="shared" si="184"/>
        <v>0.88197657783312</v>
      </c>
      <c r="BA164" s="56">
        <f t="shared" si="185"/>
        <v>0.88364711239290905</v>
      </c>
      <c r="BB164" s="56">
        <f t="shared" si="186"/>
        <v>0.88087025457151358</v>
      </c>
      <c r="BC164" s="56">
        <f t="shared" si="187"/>
        <v>0.8827961131255081</v>
      </c>
      <c r="BD164" s="106">
        <f t="shared" si="187"/>
        <v>0.88444690624263023</v>
      </c>
      <c r="BE164" s="56">
        <f t="shared" si="188"/>
        <v>0.88285312759662271</v>
      </c>
      <c r="BF164" s="56">
        <f t="shared" si="189"/>
        <v>0.88291014206773744</v>
      </c>
      <c r="BG164" s="106">
        <f t="shared" si="190"/>
        <v>0.88296715653885205</v>
      </c>
      <c r="BI164" s="68">
        <f t="shared" si="191"/>
        <v>0.80582111392</v>
      </c>
      <c r="BJ164" s="56">
        <f t="shared" si="192"/>
        <v>0.81907610495999994</v>
      </c>
      <c r="BK164" s="56">
        <f t="shared" si="193"/>
        <v>0.80986502616</v>
      </c>
      <c r="BL164" s="56">
        <f t="shared" si="194"/>
        <v>0.81628586583999996</v>
      </c>
      <c r="BM164" s="56">
        <f t="shared" si="195"/>
        <v>0.81133286583999997</v>
      </c>
      <c r="BN164" s="56">
        <f t="shared" si="196"/>
        <v>0.81400331007999993</v>
      </c>
      <c r="BO164" s="56">
        <f t="shared" si="197"/>
        <v>0.80956434535999999</v>
      </c>
      <c r="BP164" s="56">
        <f t="shared" si="198"/>
        <v>0.81264293948571431</v>
      </c>
      <c r="BQ164" s="56">
        <f t="shared" si="198"/>
        <v>0.81528182590995391</v>
      </c>
      <c r="BR164" s="68">
        <f t="shared" si="199"/>
        <v>0.81273408035142858</v>
      </c>
      <c r="BS164" s="56">
        <f t="shared" si="200"/>
        <v>0.81282522121714285</v>
      </c>
      <c r="BT164" s="106">
        <f t="shared" si="201"/>
        <v>0.81291636208285711</v>
      </c>
      <c r="BV164" s="109"/>
      <c r="BW164" s="377"/>
      <c r="BX164" s="109" t="str">
        <f t="shared" si="202"/>
        <v/>
      </c>
    </row>
    <row r="165" spans="2:76" x14ac:dyDescent="0.25">
      <c r="B165" s="130" t="s">
        <v>152</v>
      </c>
      <c r="C165" s="143">
        <f t="shared" si="172"/>
        <v>0.90000000000000013</v>
      </c>
      <c r="D165" s="144">
        <f t="shared" si="173"/>
        <v>0.9076955716769638</v>
      </c>
      <c r="E165" s="144">
        <f t="shared" si="174"/>
        <v>0.93812649135720894</v>
      </c>
      <c r="F165" s="145">
        <f t="shared" si="175"/>
        <v>0.90109168721142852</v>
      </c>
      <c r="H165" s="112" t="s">
        <v>152</v>
      </c>
      <c r="I165" s="149">
        <v>125.0308024</v>
      </c>
      <c r="J165" s="150">
        <v>121.85336599999999</v>
      </c>
      <c r="K165" s="150">
        <v>127.8736945</v>
      </c>
      <c r="L165" s="150">
        <v>112.55182619999999</v>
      </c>
      <c r="M165" s="150">
        <v>129.84353580000001</v>
      </c>
      <c r="N165" s="150">
        <v>125.0740864</v>
      </c>
      <c r="O165" s="150">
        <v>123.2204256</v>
      </c>
      <c r="P165" s="150">
        <v>124.06112694285711</v>
      </c>
      <c r="Q165" s="159">
        <v>139.90209235757973</v>
      </c>
      <c r="R165" s="150">
        <v>124.16756093214282</v>
      </c>
      <c r="S165" s="150">
        <v>124.27399492142855</v>
      </c>
      <c r="T165" s="151">
        <v>124.38042891071426</v>
      </c>
      <c r="V165" s="68">
        <f t="shared" si="152"/>
        <v>0.9</v>
      </c>
      <c r="W165" s="69">
        <f t="shared" si="153"/>
        <v>0.9</v>
      </c>
      <c r="X165" s="69">
        <f t="shared" si="154"/>
        <v>0.9</v>
      </c>
      <c r="Y165" s="69">
        <f t="shared" si="155"/>
        <v>0.9</v>
      </c>
      <c r="Z165" s="69">
        <f t="shared" si="156"/>
        <v>0.9</v>
      </c>
      <c r="AA165" s="69">
        <f t="shared" si="157"/>
        <v>0.9</v>
      </c>
      <c r="AB165" s="69">
        <f t="shared" si="158"/>
        <v>0.9</v>
      </c>
      <c r="AC165" s="69">
        <f t="shared" si="176"/>
        <v>0.9</v>
      </c>
      <c r="AD165" s="299">
        <f t="shared" si="177"/>
        <v>0.9</v>
      </c>
      <c r="AE165" s="69">
        <f t="shared" si="159"/>
        <v>0.9</v>
      </c>
      <c r="AF165" s="69">
        <f t="shared" si="160"/>
        <v>0.9</v>
      </c>
      <c r="AG165" s="299">
        <f t="shared" si="161"/>
        <v>0.9</v>
      </c>
      <c r="AI165" s="68">
        <f t="shared" si="162"/>
        <v>0.90665377731821117</v>
      </c>
      <c r="AJ165" s="69">
        <f t="shared" si="163"/>
        <v>0.90902600624147067</v>
      </c>
      <c r="AK165" s="69">
        <f t="shared" si="164"/>
        <v>0.90453131442160495</v>
      </c>
      <c r="AL165" s="69">
        <f t="shared" si="165"/>
        <v>0.91597040385220152</v>
      </c>
      <c r="AM165" s="69">
        <f t="shared" si="166"/>
        <v>0.90306065886227072</v>
      </c>
      <c r="AN165" s="69">
        <f t="shared" si="167"/>
        <v>0.90662146209808137</v>
      </c>
      <c r="AO165" s="69">
        <f t="shared" si="168"/>
        <v>0.90800537894490552</v>
      </c>
      <c r="AP165" s="69">
        <f t="shared" si="178"/>
        <v>0.90737772325324517</v>
      </c>
      <c r="AQ165" s="299">
        <f t="shared" si="179"/>
        <v>0.89555108328362754</v>
      </c>
      <c r="AR165" s="69">
        <f t="shared" si="169"/>
        <v>0.9072982611473156</v>
      </c>
      <c r="AS165" s="69">
        <f t="shared" si="170"/>
        <v>0.90721879904138591</v>
      </c>
      <c r="AT165" s="299">
        <f t="shared" si="171"/>
        <v>0.90713933693545634</v>
      </c>
      <c r="AV165" s="68">
        <f t="shared" si="180"/>
        <v>0.93742815571469018</v>
      </c>
      <c r="AW165" s="56">
        <f t="shared" si="181"/>
        <v>0.93901830831573663</v>
      </c>
      <c r="AX165" s="56">
        <f t="shared" si="182"/>
        <v>0.93600542628812822</v>
      </c>
      <c r="AY165" s="56">
        <f t="shared" si="183"/>
        <v>0.94367327724185146</v>
      </c>
      <c r="AZ165" s="56">
        <f t="shared" si="184"/>
        <v>0.9350196163858927</v>
      </c>
      <c r="BA165" s="56">
        <f t="shared" si="185"/>
        <v>0.93740649417484523</v>
      </c>
      <c r="BB165" s="56">
        <f t="shared" si="186"/>
        <v>0.93833416137931791</v>
      </c>
      <c r="BC165" s="56">
        <f t="shared" si="187"/>
        <v>0.93791343118718962</v>
      </c>
      <c r="BD165" s="106">
        <f t="shared" si="187"/>
        <v>0.92998579733830855</v>
      </c>
      <c r="BE165" s="56">
        <f t="shared" si="188"/>
        <v>0.9378601661446847</v>
      </c>
      <c r="BF165" s="56">
        <f t="shared" si="189"/>
        <v>0.9378069011021799</v>
      </c>
      <c r="BG165" s="106">
        <f t="shared" si="190"/>
        <v>0.9377536360596751</v>
      </c>
      <c r="BI165" s="68">
        <f t="shared" si="191"/>
        <v>0.89997535807999995</v>
      </c>
      <c r="BJ165" s="56">
        <f t="shared" si="192"/>
        <v>0.90251730720000001</v>
      </c>
      <c r="BK165" s="56">
        <f t="shared" si="193"/>
        <v>0.89770104439999998</v>
      </c>
      <c r="BL165" s="56">
        <f t="shared" si="194"/>
        <v>0.90995853904000001</v>
      </c>
      <c r="BM165" s="56">
        <f t="shared" si="195"/>
        <v>0.89612517136000003</v>
      </c>
      <c r="BN165" s="56">
        <f t="shared" si="196"/>
        <v>0.89994073088000004</v>
      </c>
      <c r="BO165" s="56">
        <f t="shared" si="197"/>
        <v>0.90142365952000003</v>
      </c>
      <c r="BP165" s="56">
        <f t="shared" si="198"/>
        <v>0.90075109844571433</v>
      </c>
      <c r="BQ165" s="56">
        <f t="shared" si="198"/>
        <v>0.88807832611393622</v>
      </c>
      <c r="BR165" s="68">
        <f t="shared" si="199"/>
        <v>0.90066595125428572</v>
      </c>
      <c r="BS165" s="56">
        <f t="shared" si="200"/>
        <v>0.90058080406285712</v>
      </c>
      <c r="BT165" s="106">
        <f t="shared" si="201"/>
        <v>0.90049565687142863</v>
      </c>
      <c r="BV165" s="109"/>
      <c r="BW165" s="377"/>
      <c r="BX165" s="109">
        <f t="shared" si="202"/>
        <v>1</v>
      </c>
    </row>
    <row r="166" spans="2:76" x14ac:dyDescent="0.25">
      <c r="B166" s="130" t="s">
        <v>153</v>
      </c>
      <c r="C166" s="143">
        <f t="shared" si="172"/>
        <v>0.78571428571428559</v>
      </c>
      <c r="D166" s="144">
        <f t="shared" si="173"/>
        <v>0.78447285893831231</v>
      </c>
      <c r="E166" s="144">
        <f t="shared" si="174"/>
        <v>0.65</v>
      </c>
      <c r="F166" s="145">
        <f t="shared" si="175"/>
        <v>0.65</v>
      </c>
      <c r="H166" s="112" t="s">
        <v>153</v>
      </c>
      <c r="I166" s="149">
        <v>309.57745829999999</v>
      </c>
      <c r="J166" s="150">
        <v>294.41103930000003</v>
      </c>
      <c r="K166" s="150">
        <v>307.58175210000002</v>
      </c>
      <c r="L166" s="150">
        <v>268.38325620000001</v>
      </c>
      <c r="M166" s="150">
        <v>276.27086809999997</v>
      </c>
      <c r="N166" s="150">
        <v>281.20621030000001</v>
      </c>
      <c r="O166" s="150">
        <v>283.35519879999998</v>
      </c>
      <c r="P166" s="150">
        <v>269.19978037142937</v>
      </c>
      <c r="Q166" s="159">
        <v>269.79645962223208</v>
      </c>
      <c r="R166" s="150">
        <v>264.32880463928632</v>
      </c>
      <c r="S166" s="150">
        <v>259.45782890714327</v>
      </c>
      <c r="T166" s="151">
        <v>254.58685317500021</v>
      </c>
      <c r="V166" s="68">
        <f t="shared" si="152"/>
        <v>0.75</v>
      </c>
      <c r="W166" s="69">
        <f t="shared" si="153"/>
        <v>0.8</v>
      </c>
      <c r="X166" s="69">
        <f t="shared" si="154"/>
        <v>0.75</v>
      </c>
      <c r="Y166" s="69">
        <f t="shared" si="155"/>
        <v>0.8</v>
      </c>
      <c r="Z166" s="69">
        <f t="shared" si="156"/>
        <v>0.8</v>
      </c>
      <c r="AA166" s="69">
        <f t="shared" si="157"/>
        <v>0.8</v>
      </c>
      <c r="AB166" s="69">
        <f t="shared" si="158"/>
        <v>0.8</v>
      </c>
      <c r="AC166" s="69">
        <f t="shared" si="176"/>
        <v>0.8</v>
      </c>
      <c r="AD166" s="299">
        <f t="shared" si="177"/>
        <v>0.8</v>
      </c>
      <c r="AE166" s="69">
        <f t="shared" si="159"/>
        <v>0.8</v>
      </c>
      <c r="AF166" s="69">
        <f t="shared" si="160"/>
        <v>0.8</v>
      </c>
      <c r="AG166" s="299">
        <f t="shared" si="161"/>
        <v>0.8</v>
      </c>
      <c r="AI166" s="68">
        <f t="shared" si="162"/>
        <v>0.7688738630398968</v>
      </c>
      <c r="AJ166" s="69">
        <f t="shared" si="163"/>
        <v>0.78019689622919119</v>
      </c>
      <c r="AK166" s="69">
        <f t="shared" si="164"/>
        <v>0.77036382896650613</v>
      </c>
      <c r="AL166" s="69">
        <f t="shared" si="165"/>
        <v>0.79962886971515756</v>
      </c>
      <c r="AM166" s="69">
        <f t="shared" si="166"/>
        <v>0.7937400906086346</v>
      </c>
      <c r="AN166" s="69">
        <f t="shared" si="167"/>
        <v>0.79005543416263202</v>
      </c>
      <c r="AO166" s="69">
        <f t="shared" si="168"/>
        <v>0.78845102984616733</v>
      </c>
      <c r="AP166" s="69">
        <f t="shared" si="178"/>
        <v>0.79901926435657189</v>
      </c>
      <c r="AQ166" s="299">
        <f t="shared" si="179"/>
        <v>0.79857379209576984</v>
      </c>
      <c r="AR166" s="69">
        <f t="shared" si="169"/>
        <v>0.80265586571113712</v>
      </c>
      <c r="AS166" s="69">
        <f t="shared" si="170"/>
        <v>0.80629246706570235</v>
      </c>
      <c r="AT166" s="299">
        <f t="shared" si="171"/>
        <v>0.80992906842026757</v>
      </c>
      <c r="AV166" s="68">
        <f t="shared" si="180"/>
        <v>0.65</v>
      </c>
      <c r="AW166" s="56">
        <f t="shared" si="181"/>
        <v>0.65</v>
      </c>
      <c r="AX166" s="56">
        <f t="shared" si="182"/>
        <v>0.65</v>
      </c>
      <c r="AY166" s="56">
        <f t="shared" si="183"/>
        <v>0.65</v>
      </c>
      <c r="AZ166" s="56">
        <f t="shared" si="184"/>
        <v>0.65</v>
      </c>
      <c r="BA166" s="56">
        <f t="shared" si="185"/>
        <v>0.65</v>
      </c>
      <c r="BB166" s="56">
        <f t="shared" si="186"/>
        <v>0.65</v>
      </c>
      <c r="BC166" s="56">
        <f t="shared" si="187"/>
        <v>0.65</v>
      </c>
      <c r="BD166" s="106">
        <f t="shared" si="187"/>
        <v>0.65</v>
      </c>
      <c r="BE166" s="56">
        <f t="shared" si="188"/>
        <v>0.65</v>
      </c>
      <c r="BF166" s="56">
        <f t="shared" si="189"/>
        <v>0.65</v>
      </c>
      <c r="BG166" s="106">
        <f t="shared" si="190"/>
        <v>0.65</v>
      </c>
      <c r="BI166" s="68">
        <f t="shared" si="191"/>
        <v>0.65</v>
      </c>
      <c r="BJ166" s="56">
        <f t="shared" si="192"/>
        <v>0.65</v>
      </c>
      <c r="BK166" s="56">
        <f t="shared" si="193"/>
        <v>0.65</v>
      </c>
      <c r="BL166" s="56">
        <f t="shared" si="194"/>
        <v>0.65</v>
      </c>
      <c r="BM166" s="56">
        <f t="shared" si="195"/>
        <v>0.65</v>
      </c>
      <c r="BN166" s="56">
        <f t="shared" si="196"/>
        <v>0.65</v>
      </c>
      <c r="BO166" s="56">
        <f t="shared" si="197"/>
        <v>0.65</v>
      </c>
      <c r="BP166" s="56">
        <f t="shared" si="198"/>
        <v>0.65</v>
      </c>
      <c r="BQ166" s="56">
        <f t="shared" si="198"/>
        <v>0.65</v>
      </c>
      <c r="BR166" s="68">
        <f t="shared" si="199"/>
        <v>0.65</v>
      </c>
      <c r="BS166" s="56">
        <f t="shared" si="200"/>
        <v>0.65</v>
      </c>
      <c r="BT166" s="106">
        <f t="shared" si="201"/>
        <v>0.65</v>
      </c>
      <c r="BV166" s="109">
        <v>1</v>
      </c>
      <c r="BW166" s="377"/>
      <c r="BX166" s="109" t="str">
        <f t="shared" si="202"/>
        <v/>
      </c>
    </row>
    <row r="167" spans="2:76" x14ac:dyDescent="0.25">
      <c r="B167" s="130" t="s">
        <v>154</v>
      </c>
      <c r="C167" s="143">
        <f t="shared" si="172"/>
        <v>0.75</v>
      </c>
      <c r="D167" s="144">
        <f t="shared" si="173"/>
        <v>0.73238912380872256</v>
      </c>
      <c r="E167" s="144">
        <f t="shared" si="174"/>
        <v>0.54999999999999993</v>
      </c>
      <c r="F167" s="145">
        <f t="shared" si="175"/>
        <v>0.54999999999999993</v>
      </c>
      <c r="H167" s="112" t="s">
        <v>154</v>
      </c>
      <c r="I167" s="149">
        <v>376.11349610000002</v>
      </c>
      <c r="J167" s="150">
        <v>344.83497679999999</v>
      </c>
      <c r="K167" s="150">
        <v>361.6966774</v>
      </c>
      <c r="L167" s="150">
        <v>341.18652680000002</v>
      </c>
      <c r="M167" s="150">
        <v>366.43039850000002</v>
      </c>
      <c r="N167" s="150">
        <v>360.87628749999999</v>
      </c>
      <c r="O167" s="150">
        <v>357.98532010000002</v>
      </c>
      <c r="P167" s="150">
        <v>355.93649967142846</v>
      </c>
      <c r="Q167" s="159">
        <v>411.260258945327</v>
      </c>
      <c r="R167" s="150">
        <v>355.30906447500001</v>
      </c>
      <c r="S167" s="150">
        <v>354.68162927857134</v>
      </c>
      <c r="T167" s="151">
        <v>354.05419408214289</v>
      </c>
      <c r="V167" s="68">
        <f t="shared" si="152"/>
        <v>0.75</v>
      </c>
      <c r="W167" s="69">
        <f t="shared" si="153"/>
        <v>0.75</v>
      </c>
      <c r="X167" s="69">
        <f t="shared" si="154"/>
        <v>0.75</v>
      </c>
      <c r="Y167" s="69">
        <f t="shared" si="155"/>
        <v>0.75</v>
      </c>
      <c r="Z167" s="69">
        <f t="shared" si="156"/>
        <v>0.75</v>
      </c>
      <c r="AA167" s="69">
        <f t="shared" si="157"/>
        <v>0.75</v>
      </c>
      <c r="AB167" s="69">
        <f t="shared" si="158"/>
        <v>0.75</v>
      </c>
      <c r="AC167" s="69">
        <f t="shared" si="176"/>
        <v>0.75</v>
      </c>
      <c r="AD167" s="299">
        <f t="shared" si="177"/>
        <v>0.75</v>
      </c>
      <c r="AE167" s="69">
        <f t="shared" si="159"/>
        <v>0.75</v>
      </c>
      <c r="AF167" s="69">
        <f t="shared" si="160"/>
        <v>0.75</v>
      </c>
      <c r="AG167" s="299">
        <f t="shared" si="161"/>
        <v>0.75</v>
      </c>
      <c r="AI167" s="68">
        <f t="shared" si="162"/>
        <v>0.71919900147280247</v>
      </c>
      <c r="AJ167" s="69">
        <f t="shared" si="163"/>
        <v>0.74255110008921865</v>
      </c>
      <c r="AK167" s="69">
        <f t="shared" si="164"/>
        <v>0.72996239371616212</v>
      </c>
      <c r="AL167" s="69">
        <f t="shared" si="165"/>
        <v>0.74527498108179047</v>
      </c>
      <c r="AM167" s="69">
        <f t="shared" si="166"/>
        <v>0.72642826472208877</v>
      </c>
      <c r="AN167" s="69">
        <f t="shared" si="167"/>
        <v>0.73057488517283764</v>
      </c>
      <c r="AO167" s="69">
        <f t="shared" si="168"/>
        <v>0.73273324040615728</v>
      </c>
      <c r="AP167" s="69">
        <f t="shared" si="178"/>
        <v>0.73426286066204094</v>
      </c>
      <c r="AQ167" s="299">
        <f t="shared" si="179"/>
        <v>0.69295892712210061</v>
      </c>
      <c r="AR167" s="69">
        <f t="shared" si="169"/>
        <v>0.73473129487537048</v>
      </c>
      <c r="AS167" s="69">
        <f t="shared" si="170"/>
        <v>0.73519972908870024</v>
      </c>
      <c r="AT167" s="299">
        <f t="shared" si="171"/>
        <v>0.73566816330202967</v>
      </c>
      <c r="AV167" s="68">
        <f t="shared" si="180"/>
        <v>0.55000000000000004</v>
      </c>
      <c r="AW167" s="56">
        <f t="shared" si="181"/>
        <v>0.55000000000000004</v>
      </c>
      <c r="AX167" s="56">
        <f t="shared" si="182"/>
        <v>0.55000000000000004</v>
      </c>
      <c r="AY167" s="56">
        <f t="shared" si="183"/>
        <v>0.55000000000000004</v>
      </c>
      <c r="AZ167" s="56">
        <f t="shared" si="184"/>
        <v>0.55000000000000004</v>
      </c>
      <c r="BA167" s="56">
        <f t="shared" si="185"/>
        <v>0.55000000000000004</v>
      </c>
      <c r="BB167" s="56">
        <f t="shared" si="186"/>
        <v>0.55000000000000004</v>
      </c>
      <c r="BC167" s="56">
        <f t="shared" si="187"/>
        <v>0.55000000000000004</v>
      </c>
      <c r="BD167" s="106">
        <f t="shared" si="187"/>
        <v>0.55000000000000004</v>
      </c>
      <c r="BE167" s="56">
        <f t="shared" si="188"/>
        <v>0.55000000000000004</v>
      </c>
      <c r="BF167" s="56">
        <f t="shared" si="189"/>
        <v>0.55000000000000004</v>
      </c>
      <c r="BG167" s="106">
        <f t="shared" si="190"/>
        <v>0.55000000000000004</v>
      </c>
      <c r="BI167" s="68">
        <f t="shared" si="191"/>
        <v>0.55000000000000004</v>
      </c>
      <c r="BJ167" s="56">
        <f t="shared" si="192"/>
        <v>0.55000000000000004</v>
      </c>
      <c r="BK167" s="56">
        <f t="shared" si="193"/>
        <v>0.55000000000000004</v>
      </c>
      <c r="BL167" s="56">
        <f t="shared" si="194"/>
        <v>0.55000000000000004</v>
      </c>
      <c r="BM167" s="56">
        <f t="shared" si="195"/>
        <v>0.55000000000000004</v>
      </c>
      <c r="BN167" s="56">
        <f t="shared" si="196"/>
        <v>0.55000000000000004</v>
      </c>
      <c r="BO167" s="56">
        <f t="shared" si="197"/>
        <v>0.55000000000000004</v>
      </c>
      <c r="BP167" s="56">
        <f t="shared" si="198"/>
        <v>0.55000000000000004</v>
      </c>
      <c r="BQ167" s="56">
        <f t="shared" si="198"/>
        <v>0.55000000000000004</v>
      </c>
      <c r="BR167" s="68">
        <f t="shared" si="199"/>
        <v>0.55000000000000004</v>
      </c>
      <c r="BS167" s="56">
        <f t="shared" si="200"/>
        <v>0.55000000000000004</v>
      </c>
      <c r="BT167" s="106">
        <f t="shared" si="201"/>
        <v>0.55000000000000004</v>
      </c>
      <c r="BV167" s="109"/>
      <c r="BW167" s="377">
        <v>1</v>
      </c>
      <c r="BX167" s="109" t="str">
        <f t="shared" si="202"/>
        <v/>
      </c>
    </row>
    <row r="168" spans="2:76" x14ac:dyDescent="0.25">
      <c r="B168" s="130" t="s">
        <v>155</v>
      </c>
      <c r="C168" s="143">
        <f t="shared" si="172"/>
        <v>0.80714285714285716</v>
      </c>
      <c r="D168" s="144">
        <f t="shared" si="173"/>
        <v>0.80556706463241323</v>
      </c>
      <c r="E168" s="144">
        <f t="shared" si="174"/>
        <v>0.65</v>
      </c>
      <c r="F168" s="145">
        <f t="shared" si="175"/>
        <v>0.65</v>
      </c>
      <c r="H168" s="112" t="s">
        <v>155</v>
      </c>
      <c r="I168" s="149">
        <v>278.01191720000003</v>
      </c>
      <c r="J168" s="150">
        <v>257.79896989999997</v>
      </c>
      <c r="K168" s="150">
        <v>266.80874619999997</v>
      </c>
      <c r="L168" s="150">
        <v>249.4208568</v>
      </c>
      <c r="M168" s="150">
        <v>261.6988963</v>
      </c>
      <c r="N168" s="150">
        <v>255.8187064</v>
      </c>
      <c r="O168" s="150">
        <v>253.4480939</v>
      </c>
      <c r="P168" s="150">
        <v>248.60633427142875</v>
      </c>
      <c r="Q168" s="159">
        <v>257.96127699347517</v>
      </c>
      <c r="R168" s="150">
        <v>245.65055402857161</v>
      </c>
      <c r="S168" s="150">
        <v>242.69477378571446</v>
      </c>
      <c r="T168" s="151">
        <v>239.73899354285732</v>
      </c>
      <c r="V168" s="68">
        <f t="shared" si="152"/>
        <v>0.8</v>
      </c>
      <c r="W168" s="69">
        <f t="shared" si="153"/>
        <v>0.8</v>
      </c>
      <c r="X168" s="69">
        <f t="shared" si="154"/>
        <v>0.8</v>
      </c>
      <c r="Y168" s="69">
        <f t="shared" si="155"/>
        <v>0.85</v>
      </c>
      <c r="Z168" s="69">
        <f t="shared" si="156"/>
        <v>0.8</v>
      </c>
      <c r="AA168" s="69">
        <f t="shared" si="157"/>
        <v>0.8</v>
      </c>
      <c r="AB168" s="69">
        <f t="shared" si="158"/>
        <v>0.8</v>
      </c>
      <c r="AC168" s="69">
        <f t="shared" si="176"/>
        <v>0.85</v>
      </c>
      <c r="AD168" s="299">
        <f t="shared" si="177"/>
        <v>0.8</v>
      </c>
      <c r="AE168" s="69">
        <f t="shared" si="159"/>
        <v>0.85</v>
      </c>
      <c r="AF168" s="69">
        <f t="shared" si="160"/>
        <v>0.85</v>
      </c>
      <c r="AG168" s="299">
        <f t="shared" si="161"/>
        <v>0.85</v>
      </c>
      <c r="AI168" s="68">
        <f t="shared" si="162"/>
        <v>0.79244024805888758</v>
      </c>
      <c r="AJ168" s="69">
        <f t="shared" si="163"/>
        <v>0.80753094765853328</v>
      </c>
      <c r="AK168" s="69">
        <f t="shared" si="164"/>
        <v>0.80080437653630476</v>
      </c>
      <c r="AL168" s="69">
        <f t="shared" si="165"/>
        <v>0.81378592799996807</v>
      </c>
      <c r="AM168" s="69">
        <f t="shared" si="166"/>
        <v>0.80461931795457975</v>
      </c>
      <c r="AN168" s="69">
        <f t="shared" si="167"/>
        <v>0.80900938428447966</v>
      </c>
      <c r="AO168" s="69">
        <f t="shared" si="168"/>
        <v>0.81077924993413997</v>
      </c>
      <c r="AP168" s="69">
        <f t="shared" si="178"/>
        <v>0.81439403896040241</v>
      </c>
      <c r="AQ168" s="299">
        <f t="shared" si="179"/>
        <v>0.80740977148594584</v>
      </c>
      <c r="AR168" s="69">
        <f t="shared" si="169"/>
        <v>0.81660078254239976</v>
      </c>
      <c r="AS168" s="69">
        <f t="shared" si="170"/>
        <v>0.81880752612439711</v>
      </c>
      <c r="AT168" s="299">
        <f t="shared" si="171"/>
        <v>0.82101426970639446</v>
      </c>
      <c r="AV168" s="68">
        <f t="shared" si="180"/>
        <v>0.65</v>
      </c>
      <c r="AW168" s="56">
        <f t="shared" si="181"/>
        <v>0.65</v>
      </c>
      <c r="AX168" s="56">
        <f t="shared" si="182"/>
        <v>0.65</v>
      </c>
      <c r="AY168" s="56">
        <f t="shared" si="183"/>
        <v>0.65</v>
      </c>
      <c r="AZ168" s="56">
        <f t="shared" si="184"/>
        <v>0.65</v>
      </c>
      <c r="BA168" s="56">
        <f t="shared" si="185"/>
        <v>0.65</v>
      </c>
      <c r="BB168" s="56">
        <f t="shared" si="186"/>
        <v>0.65</v>
      </c>
      <c r="BC168" s="56">
        <f t="shared" si="187"/>
        <v>0.65</v>
      </c>
      <c r="BD168" s="106">
        <f t="shared" si="187"/>
        <v>0.65</v>
      </c>
      <c r="BE168" s="56">
        <f t="shared" si="188"/>
        <v>0.65</v>
      </c>
      <c r="BF168" s="56">
        <f t="shared" si="189"/>
        <v>0.65</v>
      </c>
      <c r="BG168" s="106">
        <f t="shared" si="190"/>
        <v>0.65</v>
      </c>
      <c r="BI168" s="68">
        <f t="shared" si="191"/>
        <v>0.65</v>
      </c>
      <c r="BJ168" s="56">
        <f t="shared" si="192"/>
        <v>0.65</v>
      </c>
      <c r="BK168" s="56">
        <f t="shared" si="193"/>
        <v>0.65</v>
      </c>
      <c r="BL168" s="56">
        <f t="shared" si="194"/>
        <v>0.65</v>
      </c>
      <c r="BM168" s="56">
        <f t="shared" si="195"/>
        <v>0.65</v>
      </c>
      <c r="BN168" s="56">
        <f t="shared" si="196"/>
        <v>0.65</v>
      </c>
      <c r="BO168" s="56">
        <f t="shared" si="197"/>
        <v>0.65</v>
      </c>
      <c r="BP168" s="56">
        <f t="shared" si="198"/>
        <v>0.65</v>
      </c>
      <c r="BQ168" s="56">
        <f t="shared" si="198"/>
        <v>0.65</v>
      </c>
      <c r="BR168" s="68">
        <f t="shared" si="199"/>
        <v>0.65</v>
      </c>
      <c r="BS168" s="56">
        <f t="shared" si="200"/>
        <v>0.65</v>
      </c>
      <c r="BT168" s="106">
        <f t="shared" si="201"/>
        <v>0.65</v>
      </c>
      <c r="BV168" s="109">
        <v>1</v>
      </c>
      <c r="BW168" s="377"/>
      <c r="BX168" s="109" t="str">
        <f t="shared" si="202"/>
        <v/>
      </c>
    </row>
    <row r="169" spans="2:76" x14ac:dyDescent="0.25">
      <c r="B169" s="130" t="s">
        <v>156</v>
      </c>
      <c r="C169" s="143">
        <f t="shared" si="172"/>
        <v>0.80714285714285716</v>
      </c>
      <c r="D169" s="144">
        <f t="shared" si="173"/>
        <v>0.80866485247868025</v>
      </c>
      <c r="E169" s="144">
        <f t="shared" si="174"/>
        <v>0.65</v>
      </c>
      <c r="F169" s="145">
        <f t="shared" si="175"/>
        <v>0.65</v>
      </c>
      <c r="H169" s="112" t="s">
        <v>156</v>
      </c>
      <c r="I169" s="149">
        <v>252.81175440000001</v>
      </c>
      <c r="J169" s="150">
        <v>264.88191230000001</v>
      </c>
      <c r="K169" s="150">
        <v>261.50808169999999</v>
      </c>
      <c r="L169" s="150">
        <v>244.6224465</v>
      </c>
      <c r="M169" s="150">
        <v>260.8271239</v>
      </c>
      <c r="N169" s="150">
        <v>255.99188409999999</v>
      </c>
      <c r="O169" s="150">
        <v>253.31807739999999</v>
      </c>
      <c r="P169" s="150">
        <v>253.85989072857137</v>
      </c>
      <c r="Q169" s="159">
        <v>245.89435419018713</v>
      </c>
      <c r="R169" s="150">
        <v>253.25481768571422</v>
      </c>
      <c r="S169" s="150">
        <v>252.64974464285729</v>
      </c>
      <c r="T169" s="151">
        <v>252.04467160000013</v>
      </c>
      <c r="V169" s="68">
        <f t="shared" si="152"/>
        <v>0.8</v>
      </c>
      <c r="W169" s="69">
        <f t="shared" si="153"/>
        <v>0.8</v>
      </c>
      <c r="X169" s="69">
        <f t="shared" si="154"/>
        <v>0.8</v>
      </c>
      <c r="Y169" s="69">
        <f t="shared" si="155"/>
        <v>0.85</v>
      </c>
      <c r="Z169" s="69">
        <f t="shared" si="156"/>
        <v>0.8</v>
      </c>
      <c r="AA169" s="69">
        <f t="shared" si="157"/>
        <v>0.8</v>
      </c>
      <c r="AB169" s="69">
        <f t="shared" si="158"/>
        <v>0.8</v>
      </c>
      <c r="AC169" s="69">
        <f t="shared" si="176"/>
        <v>0.8</v>
      </c>
      <c r="AD169" s="299">
        <f t="shared" si="177"/>
        <v>0.85</v>
      </c>
      <c r="AE169" s="69">
        <f t="shared" si="159"/>
        <v>0.8</v>
      </c>
      <c r="AF169" s="69">
        <f t="shared" si="160"/>
        <v>0.8</v>
      </c>
      <c r="AG169" s="299">
        <f t="shared" si="161"/>
        <v>0.8</v>
      </c>
      <c r="AI169" s="68">
        <f t="shared" si="162"/>
        <v>0.81125433197414953</v>
      </c>
      <c r="AJ169" s="69">
        <f t="shared" si="163"/>
        <v>0.80224292338114389</v>
      </c>
      <c r="AK169" s="69">
        <f t="shared" si="164"/>
        <v>0.80476177742697086</v>
      </c>
      <c r="AL169" s="69">
        <f t="shared" si="165"/>
        <v>0.81736835303271649</v>
      </c>
      <c r="AM169" s="69">
        <f t="shared" si="166"/>
        <v>0.80527017085655417</v>
      </c>
      <c r="AN169" s="69">
        <f t="shared" si="167"/>
        <v>0.8088800922713324</v>
      </c>
      <c r="AO169" s="69">
        <f t="shared" si="168"/>
        <v>0.81087631840789487</v>
      </c>
      <c r="AP169" s="69">
        <f t="shared" si="178"/>
        <v>0.81047180826599408</v>
      </c>
      <c r="AQ169" s="299">
        <f t="shared" si="179"/>
        <v>0.81641876480165765</v>
      </c>
      <c r="AR169" s="69">
        <f t="shared" si="169"/>
        <v>0.81092354721282256</v>
      </c>
      <c r="AS169" s="69">
        <f t="shared" si="170"/>
        <v>0.81137528615965082</v>
      </c>
      <c r="AT169" s="299">
        <f t="shared" si="171"/>
        <v>0.81182702510647931</v>
      </c>
      <c r="AV169" s="68">
        <f t="shared" si="180"/>
        <v>0.65</v>
      </c>
      <c r="AW169" s="56">
        <f t="shared" si="181"/>
        <v>0.65</v>
      </c>
      <c r="AX169" s="56">
        <f t="shared" si="182"/>
        <v>0.65</v>
      </c>
      <c r="AY169" s="56">
        <f t="shared" si="183"/>
        <v>0.65</v>
      </c>
      <c r="AZ169" s="56">
        <f t="shared" si="184"/>
        <v>0.65</v>
      </c>
      <c r="BA169" s="56">
        <f t="shared" si="185"/>
        <v>0.65</v>
      </c>
      <c r="BB169" s="56">
        <f t="shared" si="186"/>
        <v>0.65</v>
      </c>
      <c r="BC169" s="56">
        <f t="shared" si="187"/>
        <v>0.65</v>
      </c>
      <c r="BD169" s="106">
        <f t="shared" si="187"/>
        <v>0.65</v>
      </c>
      <c r="BE169" s="56">
        <f t="shared" si="188"/>
        <v>0.65</v>
      </c>
      <c r="BF169" s="56">
        <f t="shared" si="189"/>
        <v>0.65</v>
      </c>
      <c r="BG169" s="106">
        <f t="shared" si="190"/>
        <v>0.65</v>
      </c>
      <c r="BI169" s="68">
        <f t="shared" si="191"/>
        <v>0.65</v>
      </c>
      <c r="BJ169" s="56">
        <f t="shared" si="192"/>
        <v>0.65</v>
      </c>
      <c r="BK169" s="56">
        <f t="shared" si="193"/>
        <v>0.65</v>
      </c>
      <c r="BL169" s="56">
        <f t="shared" si="194"/>
        <v>0.65</v>
      </c>
      <c r="BM169" s="56">
        <f t="shared" si="195"/>
        <v>0.65</v>
      </c>
      <c r="BN169" s="56">
        <f t="shared" si="196"/>
        <v>0.65</v>
      </c>
      <c r="BO169" s="56">
        <f t="shared" si="197"/>
        <v>0.65</v>
      </c>
      <c r="BP169" s="56">
        <f t="shared" si="198"/>
        <v>0.65</v>
      </c>
      <c r="BQ169" s="56">
        <f t="shared" si="198"/>
        <v>0.65</v>
      </c>
      <c r="BR169" s="68">
        <f t="shared" si="199"/>
        <v>0.65</v>
      </c>
      <c r="BS169" s="56">
        <f t="shared" si="200"/>
        <v>0.65</v>
      </c>
      <c r="BT169" s="106">
        <f t="shared" si="201"/>
        <v>0.65</v>
      </c>
      <c r="BV169" s="109">
        <v>1</v>
      </c>
      <c r="BW169" s="377"/>
      <c r="BX169" s="109" t="str">
        <f t="shared" si="202"/>
        <v/>
      </c>
    </row>
    <row r="170" spans="2:76" x14ac:dyDescent="0.25">
      <c r="B170" s="130" t="s">
        <v>157</v>
      </c>
      <c r="C170" s="143">
        <f t="shared" si="172"/>
        <v>0.82857142857142851</v>
      </c>
      <c r="D170" s="144">
        <f t="shared" si="173"/>
        <v>0.8109055386565559</v>
      </c>
      <c r="E170" s="144">
        <f t="shared" si="174"/>
        <v>0.87324619196717812</v>
      </c>
      <c r="F170" s="145">
        <f t="shared" si="175"/>
        <v>0.79737684888000004</v>
      </c>
      <c r="H170" s="112" t="s">
        <v>157</v>
      </c>
      <c r="I170" s="149">
        <v>278.20133929999997</v>
      </c>
      <c r="J170" s="150">
        <v>260.98177950000002</v>
      </c>
      <c r="K170" s="150">
        <v>267.9523408</v>
      </c>
      <c r="L170" s="150">
        <v>248.1748168</v>
      </c>
      <c r="M170" s="150">
        <v>249.27003199999999</v>
      </c>
      <c r="N170" s="150">
        <v>239.16396370000001</v>
      </c>
      <c r="O170" s="150">
        <v>229.2083002</v>
      </c>
      <c r="P170" s="150">
        <v>223.37935922857287</v>
      </c>
      <c r="Q170" s="159">
        <v>238.28192034068016</v>
      </c>
      <c r="R170" s="150">
        <v>215.90446431071541</v>
      </c>
      <c r="S170" s="150">
        <v>208.42956939285796</v>
      </c>
      <c r="T170" s="151">
        <v>200.9546744750005</v>
      </c>
      <c r="V170" s="68">
        <f t="shared" si="152"/>
        <v>0.8</v>
      </c>
      <c r="W170" s="69">
        <f t="shared" si="153"/>
        <v>0.8</v>
      </c>
      <c r="X170" s="69">
        <f t="shared" si="154"/>
        <v>0.8</v>
      </c>
      <c r="Y170" s="69">
        <f t="shared" si="155"/>
        <v>0.85</v>
      </c>
      <c r="Z170" s="69">
        <f t="shared" si="156"/>
        <v>0.85</v>
      </c>
      <c r="AA170" s="69">
        <f t="shared" si="157"/>
        <v>0.85</v>
      </c>
      <c r="AB170" s="69">
        <f t="shared" si="158"/>
        <v>0.85</v>
      </c>
      <c r="AC170" s="69">
        <f t="shared" si="176"/>
        <v>0.85</v>
      </c>
      <c r="AD170" s="299">
        <f t="shared" si="177"/>
        <v>0.85</v>
      </c>
      <c r="AE170" s="69">
        <f t="shared" si="159"/>
        <v>0.85</v>
      </c>
      <c r="AF170" s="69">
        <f t="shared" si="160"/>
        <v>0.85</v>
      </c>
      <c r="AG170" s="299">
        <f t="shared" si="161"/>
        <v>0.85</v>
      </c>
      <c r="AI170" s="68">
        <f t="shared" si="162"/>
        <v>0.79229882820723474</v>
      </c>
      <c r="AJ170" s="69">
        <f t="shared" si="163"/>
        <v>0.80515470718040827</v>
      </c>
      <c r="AK170" s="69">
        <f t="shared" si="164"/>
        <v>0.79995058503740857</v>
      </c>
      <c r="AL170" s="69">
        <f t="shared" si="165"/>
        <v>0.81471620378063769</v>
      </c>
      <c r="AM170" s="69">
        <f t="shared" si="166"/>
        <v>0.81389853165519932</v>
      </c>
      <c r="AN170" s="69">
        <f t="shared" si="167"/>
        <v>0.82144357882646468</v>
      </c>
      <c r="AO170" s="69">
        <f t="shared" si="168"/>
        <v>0.82887633590853849</v>
      </c>
      <c r="AP170" s="69">
        <f t="shared" si="178"/>
        <v>0.83322814051567129</v>
      </c>
      <c r="AQ170" s="299">
        <f t="shared" si="179"/>
        <v>0.82210209988090588</v>
      </c>
      <c r="AR170" s="69">
        <f t="shared" si="169"/>
        <v>0.83880879098045069</v>
      </c>
      <c r="AS170" s="69">
        <f t="shared" si="170"/>
        <v>0.84438944144522998</v>
      </c>
      <c r="AT170" s="299">
        <f t="shared" si="171"/>
        <v>0.84997009191000927</v>
      </c>
      <c r="AV170" s="68">
        <f t="shared" si="180"/>
        <v>0.86077374096221726</v>
      </c>
      <c r="AW170" s="56">
        <f t="shared" si="181"/>
        <v>0.86939129434734363</v>
      </c>
      <c r="AX170" s="56">
        <f t="shared" si="182"/>
        <v>0.865902866952873</v>
      </c>
      <c r="AY170" s="56">
        <f t="shared" si="183"/>
        <v>0.87580055718857897</v>
      </c>
      <c r="AZ170" s="56">
        <f t="shared" si="184"/>
        <v>0.87525245517181305</v>
      </c>
      <c r="BA170" s="56">
        <f t="shared" si="185"/>
        <v>0.88031005153899677</v>
      </c>
      <c r="BB170" s="56">
        <f t="shared" si="186"/>
        <v>0.88529237760842416</v>
      </c>
      <c r="BC170" s="56">
        <f t="shared" si="187"/>
        <v>0.88820947947301554</v>
      </c>
      <c r="BD170" s="106">
        <f t="shared" si="187"/>
        <v>0.88075147140252519</v>
      </c>
      <c r="BE170" s="56">
        <f t="shared" si="188"/>
        <v>0.89195030134947528</v>
      </c>
      <c r="BF170" s="56">
        <f t="shared" si="189"/>
        <v>0.89569112322593503</v>
      </c>
      <c r="BG170" s="106">
        <f t="shared" si="190"/>
        <v>0.89943194510239466</v>
      </c>
      <c r="BI170" s="68">
        <f t="shared" si="191"/>
        <v>0.77743892856000008</v>
      </c>
      <c r="BJ170" s="56">
        <f t="shared" si="192"/>
        <v>0.79121457640000004</v>
      </c>
      <c r="BK170" s="56">
        <f t="shared" si="193"/>
        <v>0.78563812735999994</v>
      </c>
      <c r="BL170" s="56">
        <f t="shared" si="194"/>
        <v>0.80146014655999998</v>
      </c>
      <c r="BM170" s="56">
        <f t="shared" si="195"/>
        <v>0.80058397440000006</v>
      </c>
      <c r="BN170" s="56">
        <f t="shared" si="196"/>
        <v>0.80866882903999993</v>
      </c>
      <c r="BO170" s="56">
        <f t="shared" si="197"/>
        <v>0.81663335983999996</v>
      </c>
      <c r="BP170" s="56">
        <f t="shared" si="198"/>
        <v>0.82129651261714165</v>
      </c>
      <c r="BQ170" s="56">
        <f t="shared" si="198"/>
        <v>0.80937446372745581</v>
      </c>
      <c r="BR170" s="68">
        <f t="shared" si="199"/>
        <v>0.82727642855142769</v>
      </c>
      <c r="BS170" s="56">
        <f t="shared" si="200"/>
        <v>0.83325634448571362</v>
      </c>
      <c r="BT170" s="106">
        <f t="shared" si="201"/>
        <v>0.83923626041999966</v>
      </c>
      <c r="BV170" s="109"/>
      <c r="BW170" s="377"/>
      <c r="BX170" s="109" t="str">
        <f t="shared" si="202"/>
        <v/>
      </c>
    </row>
    <row r="171" spans="2:76" x14ac:dyDescent="0.25">
      <c r="B171" s="130" t="s">
        <v>158</v>
      </c>
      <c r="C171" s="143">
        <f t="shared" si="172"/>
        <v>0.84999999999999987</v>
      </c>
      <c r="D171" s="144">
        <f t="shared" si="173"/>
        <v>0.85685398718005767</v>
      </c>
      <c r="E171" s="144">
        <f t="shared" si="174"/>
        <v>0.90404635809671796</v>
      </c>
      <c r="F171" s="145">
        <f t="shared" si="175"/>
        <v>0.84661266130285717</v>
      </c>
      <c r="H171" s="112" t="s">
        <v>158</v>
      </c>
      <c r="I171" s="149">
        <v>232.0132553</v>
      </c>
      <c r="J171" s="150">
        <v>183.35038280000001</v>
      </c>
      <c r="K171" s="150">
        <v>200.54593370000001</v>
      </c>
      <c r="L171" s="150">
        <v>190.65903359999999</v>
      </c>
      <c r="M171" s="150">
        <v>181.19831300000001</v>
      </c>
      <c r="N171" s="150">
        <v>177.61979260000001</v>
      </c>
      <c r="O171" s="150">
        <v>176.75250260000001</v>
      </c>
      <c r="P171" s="150">
        <v>163.64973634285707</v>
      </c>
      <c r="Q171" s="159">
        <v>200.33123071375007</v>
      </c>
      <c r="R171" s="150">
        <v>156.62862708571447</v>
      </c>
      <c r="S171" s="150">
        <v>149.60751782857187</v>
      </c>
      <c r="T171" s="151">
        <v>142.58640857142927</v>
      </c>
      <c r="V171" s="68">
        <f t="shared" si="152"/>
        <v>0.85</v>
      </c>
      <c r="W171" s="69">
        <f t="shared" si="153"/>
        <v>0.85</v>
      </c>
      <c r="X171" s="69">
        <f t="shared" si="154"/>
        <v>0.85</v>
      </c>
      <c r="Y171" s="69">
        <f t="shared" si="155"/>
        <v>0.85</v>
      </c>
      <c r="Z171" s="69">
        <f t="shared" si="156"/>
        <v>0.85</v>
      </c>
      <c r="AA171" s="69">
        <f t="shared" si="157"/>
        <v>0.85</v>
      </c>
      <c r="AB171" s="69">
        <f t="shared" si="158"/>
        <v>0.85</v>
      </c>
      <c r="AC171" s="69">
        <f t="shared" si="176"/>
        <v>0.85</v>
      </c>
      <c r="AD171" s="299">
        <f t="shared" si="177"/>
        <v>0.85</v>
      </c>
      <c r="AE171" s="69">
        <f t="shared" si="159"/>
        <v>0.9</v>
      </c>
      <c r="AF171" s="69">
        <f t="shared" si="160"/>
        <v>0.9</v>
      </c>
      <c r="AG171" s="299">
        <f t="shared" si="161"/>
        <v>0.9</v>
      </c>
      <c r="AI171" s="68">
        <f t="shared" si="162"/>
        <v>0.82678219623774463</v>
      </c>
      <c r="AJ171" s="69">
        <f t="shared" si="163"/>
        <v>0.86311320624108845</v>
      </c>
      <c r="AK171" s="69">
        <f t="shared" si="164"/>
        <v>0.85027525197192955</v>
      </c>
      <c r="AL171" s="69">
        <f t="shared" si="165"/>
        <v>0.85765667127542755</v>
      </c>
      <c r="AM171" s="69">
        <f t="shared" si="166"/>
        <v>0.86471991101240442</v>
      </c>
      <c r="AN171" s="69">
        <f t="shared" si="167"/>
        <v>0.86739158355803092</v>
      </c>
      <c r="AO171" s="69">
        <f t="shared" si="168"/>
        <v>0.86803908996377788</v>
      </c>
      <c r="AP171" s="69">
        <f t="shared" si="178"/>
        <v>0.8778214293018376</v>
      </c>
      <c r="AQ171" s="299">
        <f t="shared" si="179"/>
        <v>0.85043554617447992</v>
      </c>
      <c r="AR171" s="69">
        <f t="shared" si="169"/>
        <v>0.88306328983228244</v>
      </c>
      <c r="AS171" s="69">
        <f t="shared" si="170"/>
        <v>0.88830515036272728</v>
      </c>
      <c r="AT171" s="299">
        <f t="shared" si="171"/>
        <v>0.89354701089317201</v>
      </c>
      <c r="AV171" s="68">
        <f t="shared" si="180"/>
        <v>0.88388863380789262</v>
      </c>
      <c r="AW171" s="56">
        <f t="shared" si="181"/>
        <v>0.90824203810585524</v>
      </c>
      <c r="AX171" s="56">
        <f t="shared" si="182"/>
        <v>0.8996365000091493</v>
      </c>
      <c r="AY171" s="56">
        <f t="shared" si="183"/>
        <v>0.90458441333647843</v>
      </c>
      <c r="AZ171" s="56">
        <f t="shared" si="184"/>
        <v>0.90931904452212953</v>
      </c>
      <c r="BA171" s="56">
        <f t="shared" si="185"/>
        <v>0.91110992018590597</v>
      </c>
      <c r="BB171" s="56">
        <f t="shared" si="186"/>
        <v>0.91154395670961474</v>
      </c>
      <c r="BC171" s="56">
        <f t="shared" si="187"/>
        <v>0.91810125486503913</v>
      </c>
      <c r="BD171" s="106">
        <f t="shared" si="187"/>
        <v>0.89974394842638206</v>
      </c>
      <c r="BE171" s="56">
        <f t="shared" si="188"/>
        <v>0.92161497905711931</v>
      </c>
      <c r="BF171" s="56">
        <f t="shared" si="189"/>
        <v>0.92512870324919949</v>
      </c>
      <c r="BG171" s="106">
        <f t="shared" si="190"/>
        <v>0.92864242744127967</v>
      </c>
      <c r="BI171" s="68">
        <f t="shared" si="191"/>
        <v>0.81438939576000002</v>
      </c>
      <c r="BJ171" s="56">
        <f t="shared" si="192"/>
        <v>0.85331969376000005</v>
      </c>
      <c r="BK171" s="56">
        <f t="shared" si="193"/>
        <v>0.83956325304000001</v>
      </c>
      <c r="BL171" s="56">
        <f t="shared" si="194"/>
        <v>0.84747277312000002</v>
      </c>
      <c r="BM171" s="56">
        <f t="shared" si="195"/>
        <v>0.8550413496</v>
      </c>
      <c r="BN171" s="56">
        <f t="shared" si="196"/>
        <v>0.85790416591999996</v>
      </c>
      <c r="BO171" s="56">
        <f t="shared" si="197"/>
        <v>0.85859799792000002</v>
      </c>
      <c r="BP171" s="56">
        <f t="shared" si="198"/>
        <v>0.8690802109257143</v>
      </c>
      <c r="BQ171" s="56">
        <f t="shared" si="198"/>
        <v>0.83973501542899998</v>
      </c>
      <c r="BR171" s="68">
        <f t="shared" si="199"/>
        <v>0.87469709833142839</v>
      </c>
      <c r="BS171" s="56">
        <f t="shared" si="200"/>
        <v>0.88031398573714248</v>
      </c>
      <c r="BT171" s="106">
        <f t="shared" si="201"/>
        <v>0.88593087314285657</v>
      </c>
      <c r="BV171" s="109"/>
      <c r="BW171" s="377"/>
      <c r="BX171" s="109">
        <f t="shared" si="202"/>
        <v>1</v>
      </c>
    </row>
    <row r="172" spans="2:76" x14ac:dyDescent="0.25">
      <c r="B172" s="130" t="s">
        <v>159</v>
      </c>
      <c r="C172" s="143">
        <f t="shared" si="172"/>
        <v>0.84285714285714275</v>
      </c>
      <c r="D172" s="144">
        <f t="shared" si="173"/>
        <v>0.84080129957563898</v>
      </c>
      <c r="E172" s="144">
        <f t="shared" si="174"/>
        <v>0.8932859198027282</v>
      </c>
      <c r="F172" s="145">
        <f t="shared" si="175"/>
        <v>0.82941149039999995</v>
      </c>
      <c r="H172" s="112" t="s">
        <v>159</v>
      </c>
      <c r="I172" s="149">
        <v>252.9896086</v>
      </c>
      <c r="J172" s="150">
        <v>209.8089544</v>
      </c>
      <c r="K172" s="150">
        <v>211.92652820000001</v>
      </c>
      <c r="L172" s="150">
        <v>192.2936832</v>
      </c>
      <c r="M172" s="150">
        <v>208.8449253</v>
      </c>
      <c r="N172" s="150">
        <v>207.27775339999999</v>
      </c>
      <c r="O172" s="150">
        <v>209.5080059</v>
      </c>
      <c r="P172" s="150">
        <v>193.43723514285557</v>
      </c>
      <c r="Q172" s="159">
        <v>206.3560962753611</v>
      </c>
      <c r="R172" s="150">
        <v>188.48763467856952</v>
      </c>
      <c r="S172" s="150">
        <v>183.53803421428529</v>
      </c>
      <c r="T172" s="151">
        <v>178.58843374999924</v>
      </c>
      <c r="V172" s="68">
        <f t="shared" si="152"/>
        <v>0.8</v>
      </c>
      <c r="W172" s="69">
        <f t="shared" si="153"/>
        <v>0.85</v>
      </c>
      <c r="X172" s="69">
        <f t="shared" si="154"/>
        <v>0.85</v>
      </c>
      <c r="Y172" s="69">
        <f t="shared" si="155"/>
        <v>0.85</v>
      </c>
      <c r="Z172" s="69">
        <f t="shared" si="156"/>
        <v>0.85</v>
      </c>
      <c r="AA172" s="69">
        <f t="shared" si="157"/>
        <v>0.85</v>
      </c>
      <c r="AB172" s="69">
        <f t="shared" si="158"/>
        <v>0.85</v>
      </c>
      <c r="AC172" s="69">
        <f t="shared" si="176"/>
        <v>0.85</v>
      </c>
      <c r="AD172" s="299">
        <f t="shared" si="177"/>
        <v>0.85</v>
      </c>
      <c r="AE172" s="69">
        <f t="shared" si="159"/>
        <v>0.85</v>
      </c>
      <c r="AF172" s="69">
        <f t="shared" si="160"/>
        <v>0.85</v>
      </c>
      <c r="AG172" s="299">
        <f t="shared" si="161"/>
        <v>0.85</v>
      </c>
      <c r="AI172" s="68">
        <f t="shared" si="162"/>
        <v>0.81112154855246932</v>
      </c>
      <c r="AJ172" s="69">
        <f t="shared" si="163"/>
        <v>0.8433596121746102</v>
      </c>
      <c r="AK172" s="69">
        <f t="shared" si="164"/>
        <v>0.84177866162733994</v>
      </c>
      <c r="AL172" s="69">
        <f t="shared" si="165"/>
        <v>0.8564362650823989</v>
      </c>
      <c r="AM172" s="69">
        <f t="shared" si="166"/>
        <v>0.84407934261953232</v>
      </c>
      <c r="AN172" s="69">
        <f t="shared" si="167"/>
        <v>0.84524937091935903</v>
      </c>
      <c r="AO172" s="69">
        <f t="shared" si="168"/>
        <v>0.84358429605376239</v>
      </c>
      <c r="AP172" s="69">
        <f t="shared" si="178"/>
        <v>0.85558250543072134</v>
      </c>
      <c r="AQ172" s="299">
        <f t="shared" si="179"/>
        <v>0.84593746704880368</v>
      </c>
      <c r="AR172" s="69">
        <f t="shared" si="169"/>
        <v>0.85927780689449196</v>
      </c>
      <c r="AS172" s="69">
        <f t="shared" si="170"/>
        <v>0.86297310835826124</v>
      </c>
      <c r="AT172" s="299">
        <f t="shared" si="171"/>
        <v>0.86666840982203186</v>
      </c>
      <c r="AV172" s="68">
        <f t="shared" si="180"/>
        <v>0.87339098773055091</v>
      </c>
      <c r="AW172" s="56">
        <f t="shared" si="181"/>
        <v>0.89500080802184423</v>
      </c>
      <c r="AX172" s="56">
        <f t="shared" si="182"/>
        <v>0.89394106517821792</v>
      </c>
      <c r="AY172" s="56">
        <f t="shared" si="183"/>
        <v>0.90376635060098531</v>
      </c>
      <c r="AZ172" s="56">
        <f t="shared" si="184"/>
        <v>0.8954832577668177</v>
      </c>
      <c r="BA172" s="56">
        <f t="shared" si="185"/>
        <v>0.89626755119062052</v>
      </c>
      <c r="BB172" s="56">
        <f t="shared" si="186"/>
        <v>0.89515141813006105</v>
      </c>
      <c r="BC172" s="56">
        <f t="shared" si="187"/>
        <v>0.90319405839196942</v>
      </c>
      <c r="BD172" s="106">
        <f t="shared" si="187"/>
        <v>0.89672879581978682</v>
      </c>
      <c r="BE172" s="56">
        <f t="shared" si="188"/>
        <v>0.90567109303927973</v>
      </c>
      <c r="BF172" s="56">
        <f t="shared" si="189"/>
        <v>0.90814812768658904</v>
      </c>
      <c r="BG172" s="106">
        <f t="shared" si="190"/>
        <v>0.91062516233389934</v>
      </c>
      <c r="BI172" s="68">
        <f t="shared" si="191"/>
        <v>0.79760831312000002</v>
      </c>
      <c r="BJ172" s="56">
        <f t="shared" si="192"/>
        <v>0.83215283647999994</v>
      </c>
      <c r="BK172" s="56">
        <f t="shared" si="193"/>
        <v>0.83045877743999996</v>
      </c>
      <c r="BL172" s="56">
        <f t="shared" si="194"/>
        <v>0.84616505344000004</v>
      </c>
      <c r="BM172" s="56">
        <f t="shared" si="195"/>
        <v>0.83292405976000006</v>
      </c>
      <c r="BN172" s="56">
        <f t="shared" si="196"/>
        <v>0.83417779727999997</v>
      </c>
      <c r="BO172" s="56">
        <f t="shared" si="197"/>
        <v>0.83239359528000001</v>
      </c>
      <c r="BP172" s="56">
        <f t="shared" si="198"/>
        <v>0.84525021188571547</v>
      </c>
      <c r="BQ172" s="56">
        <f t="shared" si="198"/>
        <v>0.83491512297971116</v>
      </c>
      <c r="BR172" s="68">
        <f t="shared" si="199"/>
        <v>0.84920989225714438</v>
      </c>
      <c r="BS172" s="56">
        <f t="shared" si="200"/>
        <v>0.85316957262857174</v>
      </c>
      <c r="BT172" s="106">
        <f t="shared" si="201"/>
        <v>0.85712925300000053</v>
      </c>
      <c r="BV172" s="109"/>
      <c r="BW172" s="377"/>
      <c r="BX172" s="109" t="str">
        <f t="shared" si="202"/>
        <v/>
      </c>
    </row>
    <row r="173" spans="2:76" ht="15.75" thickBot="1" x14ac:dyDescent="0.3">
      <c r="B173" s="130" t="s">
        <v>160</v>
      </c>
      <c r="C173" s="143">
        <f>AVERAGE(V173:AB173)</f>
        <v>0.84285714285714275</v>
      </c>
      <c r="D173" s="144">
        <f t="shared" si="173"/>
        <v>0.83151063176621276</v>
      </c>
      <c r="E173" s="144">
        <f t="shared" si="174"/>
        <v>0.88705819892901183</v>
      </c>
      <c r="F173" s="145">
        <f t="shared" si="175"/>
        <v>0.81945612537142853</v>
      </c>
      <c r="H173" s="112" t="s">
        <v>160</v>
      </c>
      <c r="I173" s="165">
        <v>250.22564600000001</v>
      </c>
      <c r="J173" s="166">
        <v>230.11503519999999</v>
      </c>
      <c r="K173" s="166">
        <v>235.369472</v>
      </c>
      <c r="L173" s="166">
        <v>218.23785699999999</v>
      </c>
      <c r="M173" s="166">
        <v>219.78110889999999</v>
      </c>
      <c r="N173" s="166">
        <v>211.211354</v>
      </c>
      <c r="O173" s="166">
        <v>214.81842990000001</v>
      </c>
      <c r="P173" s="166">
        <v>202.87736131428574</v>
      </c>
      <c r="Q173" s="535">
        <v>228.13730101435107</v>
      </c>
      <c r="R173" s="166">
        <v>197.17674082142912</v>
      </c>
      <c r="S173" s="166">
        <v>191.47612032857069</v>
      </c>
      <c r="T173" s="167">
        <v>185.77549983571407</v>
      </c>
      <c r="V173" s="68">
        <f t="shared" si="152"/>
        <v>0.8</v>
      </c>
      <c r="W173" s="69">
        <f t="shared" si="153"/>
        <v>0.85</v>
      </c>
      <c r="X173" s="69">
        <f t="shared" si="154"/>
        <v>0.85</v>
      </c>
      <c r="Y173" s="69">
        <f t="shared" si="155"/>
        <v>0.85</v>
      </c>
      <c r="Z173" s="69">
        <f t="shared" si="156"/>
        <v>0.85</v>
      </c>
      <c r="AA173" s="69">
        <f t="shared" si="157"/>
        <v>0.85</v>
      </c>
      <c r="AB173" s="69">
        <f t="shared" si="158"/>
        <v>0.85</v>
      </c>
      <c r="AC173" s="69">
        <f t="shared" si="176"/>
        <v>0.85</v>
      </c>
      <c r="AD173" s="299">
        <f t="shared" si="177"/>
        <v>0.85</v>
      </c>
      <c r="AE173" s="69">
        <f t="shared" si="159"/>
        <v>0.85</v>
      </c>
      <c r="AF173" s="69">
        <f t="shared" si="160"/>
        <v>0.85</v>
      </c>
      <c r="AG173" s="299">
        <f t="shared" si="161"/>
        <v>0.85</v>
      </c>
      <c r="AI173" s="68">
        <f t="shared" si="162"/>
        <v>0.81318508380451326</v>
      </c>
      <c r="AJ173" s="69">
        <f t="shared" si="163"/>
        <v>0.82819938042558006</v>
      </c>
      <c r="AK173" s="69">
        <f t="shared" si="164"/>
        <v>0.82427649247968782</v>
      </c>
      <c r="AL173" s="69">
        <f t="shared" si="165"/>
        <v>0.83706671311326086</v>
      </c>
      <c r="AM173" s="69">
        <f t="shared" si="166"/>
        <v>0.83591454314597058</v>
      </c>
      <c r="AN173" s="69">
        <f t="shared" si="167"/>
        <v>0.84231260053557699</v>
      </c>
      <c r="AO173" s="69">
        <f t="shared" si="168"/>
        <v>0.83961960885889952</v>
      </c>
      <c r="AP173" s="69">
        <f t="shared" si="178"/>
        <v>0.84853464120184641</v>
      </c>
      <c r="AQ173" s="299">
        <f t="shared" si="179"/>
        <v>0.82967592870132689</v>
      </c>
      <c r="AR173" s="69">
        <f t="shared" si="169"/>
        <v>0.8527906435607544</v>
      </c>
      <c r="AS173" s="69">
        <f t="shared" si="170"/>
        <v>0.85704664591966373</v>
      </c>
      <c r="AT173" s="299">
        <f t="shared" si="171"/>
        <v>0.86130264827857173</v>
      </c>
      <c r="AV173" s="68">
        <f t="shared" si="180"/>
        <v>0.87477421677569711</v>
      </c>
      <c r="AW173" s="56">
        <f t="shared" si="181"/>
        <v>0.88483860077792342</v>
      </c>
      <c r="AX173" s="56">
        <f t="shared" si="182"/>
        <v>0.88220901034944033</v>
      </c>
      <c r="AY173" s="56">
        <f t="shared" si="183"/>
        <v>0.89078255163334297</v>
      </c>
      <c r="AZ173" s="56">
        <f t="shared" si="184"/>
        <v>0.890010229007828</v>
      </c>
      <c r="BA173" s="56">
        <f t="shared" si="185"/>
        <v>0.8942989751317677</v>
      </c>
      <c r="BB173" s="56">
        <f t="shared" si="186"/>
        <v>0.89249380882708362</v>
      </c>
      <c r="BC173" s="56">
        <f t="shared" si="187"/>
        <v>0.89846973371761696</v>
      </c>
      <c r="BD173" s="106">
        <f t="shared" si="187"/>
        <v>0.88582836068609594</v>
      </c>
      <c r="BE173" s="56">
        <f t="shared" si="188"/>
        <v>0.90132261741476793</v>
      </c>
      <c r="BF173" s="56">
        <f t="shared" si="189"/>
        <v>0.90417550111191991</v>
      </c>
      <c r="BG173" s="106">
        <f t="shared" si="190"/>
        <v>0.90702838480907089</v>
      </c>
      <c r="BI173" s="68">
        <f t="shared" si="191"/>
        <v>0.79981948319999996</v>
      </c>
      <c r="BJ173" s="56">
        <f t="shared" si="192"/>
        <v>0.81590797183999997</v>
      </c>
      <c r="BK173" s="56">
        <f t="shared" si="193"/>
        <v>0.81170442239999996</v>
      </c>
      <c r="BL173" s="56">
        <f t="shared" si="194"/>
        <v>0.82540971439999999</v>
      </c>
      <c r="BM173" s="56">
        <f t="shared" si="195"/>
        <v>0.82417511288</v>
      </c>
      <c r="BN173" s="56">
        <f t="shared" si="196"/>
        <v>0.83103091679999996</v>
      </c>
      <c r="BO173" s="56">
        <f t="shared" si="197"/>
        <v>0.82814525608</v>
      </c>
      <c r="BP173" s="56">
        <f t="shared" si="198"/>
        <v>0.83769811094857138</v>
      </c>
      <c r="BQ173" s="56">
        <f t="shared" si="198"/>
        <v>0.81749015918851908</v>
      </c>
      <c r="BR173" s="68">
        <f t="shared" si="199"/>
        <v>0.84225860734285674</v>
      </c>
      <c r="BS173" s="56">
        <f t="shared" si="200"/>
        <v>0.84681910373714342</v>
      </c>
      <c r="BT173" s="106">
        <f t="shared" si="201"/>
        <v>0.85137960013142877</v>
      </c>
      <c r="BV173" s="109"/>
      <c r="BW173" s="377"/>
      <c r="BX173" s="109" t="str">
        <f t="shared" si="202"/>
        <v/>
      </c>
    </row>
    <row r="174" spans="2:76" x14ac:dyDescent="0.25">
      <c r="B174" s="130" t="s">
        <v>161</v>
      </c>
      <c r="C174" s="141"/>
      <c r="D174" s="144"/>
      <c r="E174" s="144"/>
      <c r="F174" s="145"/>
      <c r="H174" s="112" t="s">
        <v>161</v>
      </c>
      <c r="I174" s="149"/>
      <c r="J174" s="150"/>
      <c r="K174" s="150"/>
      <c r="L174" s="150"/>
      <c r="M174" s="150"/>
      <c r="N174" s="150"/>
      <c r="O174" s="150"/>
      <c r="Q174" s="151"/>
      <c r="R174" s="150"/>
      <c r="S174" s="150"/>
      <c r="T174" s="151"/>
      <c r="V174" s="68"/>
      <c r="W174" s="2"/>
      <c r="X174" s="2"/>
      <c r="Y174" s="2"/>
      <c r="Z174" s="2"/>
      <c r="AA174" s="2"/>
      <c r="AB174" s="2"/>
      <c r="AD174" s="3"/>
      <c r="AE174" s="2"/>
      <c r="AF174" s="2"/>
      <c r="AG174" s="3"/>
      <c r="AI174" s="68"/>
      <c r="AJ174" s="2"/>
      <c r="AK174" s="2"/>
      <c r="AL174" s="2"/>
      <c r="AM174" s="2"/>
      <c r="AN174" s="2"/>
      <c r="AO174" s="2"/>
      <c r="AQ174" s="3"/>
      <c r="AR174" s="2"/>
      <c r="AS174" s="2"/>
      <c r="AT174" s="3"/>
      <c r="AV174" s="68"/>
      <c r="AW174" s="2"/>
      <c r="AX174" s="2"/>
      <c r="AY174" s="2"/>
      <c r="AZ174" s="2"/>
      <c r="BA174" s="2"/>
      <c r="BB174" s="2"/>
      <c r="BD174" s="3"/>
      <c r="BE174" s="2"/>
      <c r="BF174" s="2"/>
      <c r="BG174" s="3"/>
      <c r="BI174" s="68"/>
      <c r="BJ174" s="2"/>
      <c r="BK174" s="2"/>
      <c r="BL174" s="2"/>
      <c r="BM174" s="2"/>
      <c r="BN174" s="2"/>
      <c r="BO174" s="2"/>
      <c r="BP174" s="2"/>
      <c r="BQ174" s="2"/>
      <c r="BR174" s="350"/>
      <c r="BS174" s="2"/>
      <c r="BT174" s="3"/>
      <c r="BV174" s="109"/>
      <c r="BW174" s="377"/>
      <c r="BX174" s="109"/>
    </row>
    <row r="175" spans="2:76" x14ac:dyDescent="0.25">
      <c r="B175" s="130" t="s">
        <v>162</v>
      </c>
      <c r="C175" s="141"/>
      <c r="D175" s="144"/>
      <c r="E175" s="144"/>
      <c r="F175" s="145"/>
      <c r="H175" s="112" t="s">
        <v>162</v>
      </c>
      <c r="I175" s="149"/>
      <c r="J175" s="150"/>
      <c r="K175" s="150"/>
      <c r="L175" s="150"/>
      <c r="M175" s="150"/>
      <c r="N175" s="150"/>
      <c r="O175" s="150"/>
      <c r="Q175" s="151"/>
      <c r="R175" s="150"/>
      <c r="S175" s="150"/>
      <c r="T175" s="151"/>
      <c r="V175" s="68"/>
      <c r="W175" s="2"/>
      <c r="X175" s="2"/>
      <c r="Y175" s="2"/>
      <c r="Z175" s="2"/>
      <c r="AA175" s="2"/>
      <c r="AB175" s="2"/>
      <c r="AD175" s="3"/>
      <c r="AE175" s="2"/>
      <c r="AF175" s="2"/>
      <c r="AG175" s="3"/>
      <c r="AI175" s="68"/>
      <c r="AJ175" s="2"/>
      <c r="AK175" s="2"/>
      <c r="AL175" s="2"/>
      <c r="AM175" s="2"/>
      <c r="AN175" s="2"/>
      <c r="AO175" s="2"/>
      <c r="AQ175" s="3"/>
      <c r="AR175" s="2"/>
      <c r="AS175" s="2"/>
      <c r="AT175" s="3"/>
      <c r="AV175" s="68"/>
      <c r="AW175" s="2"/>
      <c r="AX175" s="2"/>
      <c r="AY175" s="2"/>
      <c r="AZ175" s="2"/>
      <c r="BA175" s="2"/>
      <c r="BB175" s="2"/>
      <c r="BD175" s="3"/>
      <c r="BE175" s="2"/>
      <c r="BF175" s="2"/>
      <c r="BG175" s="3"/>
      <c r="BI175" s="68"/>
      <c r="BJ175" s="2"/>
      <c r="BK175" s="2"/>
      <c r="BL175" s="2"/>
      <c r="BM175" s="2"/>
      <c r="BN175" s="2"/>
      <c r="BO175" s="2"/>
      <c r="BP175" s="2"/>
      <c r="BQ175" s="2"/>
      <c r="BR175" s="350"/>
      <c r="BS175" s="2"/>
      <c r="BT175" s="3"/>
      <c r="BV175" s="109"/>
      <c r="BW175" s="377"/>
      <c r="BX175" s="109"/>
    </row>
    <row r="176" spans="2:76" x14ac:dyDescent="0.25">
      <c r="B176" s="130" t="s">
        <v>163</v>
      </c>
      <c r="C176" s="141"/>
      <c r="D176" s="144"/>
      <c r="E176" s="144"/>
      <c r="F176" s="145"/>
      <c r="H176" s="112" t="s">
        <v>163</v>
      </c>
      <c r="I176" s="149"/>
      <c r="J176" s="150"/>
      <c r="K176" s="150"/>
      <c r="L176" s="150"/>
      <c r="M176" s="150"/>
      <c r="N176" s="150"/>
      <c r="O176" s="150"/>
      <c r="Q176" s="151"/>
      <c r="R176" s="150"/>
      <c r="S176" s="150"/>
      <c r="T176" s="151"/>
      <c r="V176" s="68"/>
      <c r="W176" s="2"/>
      <c r="X176" s="2"/>
      <c r="Y176" s="2"/>
      <c r="Z176" s="2"/>
      <c r="AA176" s="2"/>
      <c r="AB176" s="2"/>
      <c r="AD176" s="3"/>
      <c r="AE176" s="2"/>
      <c r="AF176" s="2"/>
      <c r="AG176" s="3"/>
      <c r="AI176" s="68"/>
      <c r="AJ176" s="2"/>
      <c r="AK176" s="2"/>
      <c r="AL176" s="2"/>
      <c r="AM176" s="2"/>
      <c r="AN176" s="2"/>
      <c r="AO176" s="2"/>
      <c r="AQ176" s="3"/>
      <c r="AR176" s="2"/>
      <c r="AS176" s="2"/>
      <c r="AT176" s="3"/>
      <c r="AV176" s="68"/>
      <c r="AW176" s="2"/>
      <c r="AX176" s="2"/>
      <c r="AY176" s="2"/>
      <c r="AZ176" s="2"/>
      <c r="BA176" s="2"/>
      <c r="BB176" s="2"/>
      <c r="BD176" s="3"/>
      <c r="BE176" s="2"/>
      <c r="BF176" s="2"/>
      <c r="BG176" s="3"/>
      <c r="BI176" s="68"/>
      <c r="BJ176" s="2"/>
      <c r="BK176" s="2"/>
      <c r="BL176" s="2"/>
      <c r="BM176" s="2"/>
      <c r="BN176" s="2"/>
      <c r="BO176" s="2"/>
      <c r="BP176" s="2"/>
      <c r="BQ176" s="2"/>
      <c r="BR176" s="350"/>
      <c r="BS176" s="2"/>
      <c r="BT176" s="3"/>
      <c r="BV176" s="109"/>
      <c r="BW176" s="377"/>
      <c r="BX176" s="109"/>
    </row>
    <row r="177" spans="2:76" x14ac:dyDescent="0.25">
      <c r="B177" s="130" t="s">
        <v>164</v>
      </c>
      <c r="C177" s="141"/>
      <c r="D177" s="144"/>
      <c r="E177" s="144"/>
      <c r="F177" s="145"/>
      <c r="H177" s="112" t="s">
        <v>164</v>
      </c>
      <c r="I177" s="149"/>
      <c r="J177" s="150"/>
      <c r="K177" s="150"/>
      <c r="L177" s="150"/>
      <c r="M177" s="150"/>
      <c r="N177" s="150"/>
      <c r="O177" s="150"/>
      <c r="Q177" s="151"/>
      <c r="R177" s="150"/>
      <c r="S177" s="150"/>
      <c r="T177" s="151"/>
      <c r="V177" s="68"/>
      <c r="W177" s="2"/>
      <c r="X177" s="2"/>
      <c r="Y177" s="2"/>
      <c r="Z177" s="2"/>
      <c r="AA177" s="2"/>
      <c r="AB177" s="2"/>
      <c r="AD177" s="3"/>
      <c r="AE177" s="2"/>
      <c r="AF177" s="2"/>
      <c r="AG177" s="3"/>
      <c r="AI177" s="68"/>
      <c r="AJ177" s="2"/>
      <c r="AK177" s="2"/>
      <c r="AL177" s="2"/>
      <c r="AM177" s="2"/>
      <c r="AN177" s="2"/>
      <c r="AO177" s="2"/>
      <c r="AQ177" s="3"/>
      <c r="AR177" s="2"/>
      <c r="AS177" s="2"/>
      <c r="AT177" s="3"/>
      <c r="AV177" s="68"/>
      <c r="AW177" s="2"/>
      <c r="AX177" s="2"/>
      <c r="AY177" s="2"/>
      <c r="AZ177" s="2"/>
      <c r="BA177" s="2"/>
      <c r="BB177" s="2"/>
      <c r="BD177" s="3"/>
      <c r="BE177" s="2"/>
      <c r="BF177" s="2"/>
      <c r="BG177" s="3"/>
      <c r="BI177" s="68"/>
      <c r="BJ177" s="2"/>
      <c r="BK177" s="2"/>
      <c r="BL177" s="2"/>
      <c r="BM177" s="2"/>
      <c r="BN177" s="2"/>
      <c r="BO177" s="2"/>
      <c r="BP177" s="2"/>
      <c r="BQ177" s="2"/>
      <c r="BR177" s="350"/>
      <c r="BS177" s="2"/>
      <c r="BT177" s="3"/>
      <c r="BV177" s="109"/>
      <c r="BW177" s="377"/>
      <c r="BX177" s="109"/>
    </row>
    <row r="178" spans="2:76" x14ac:dyDescent="0.25">
      <c r="B178" s="130" t="s">
        <v>165</v>
      </c>
      <c r="C178" s="141"/>
      <c r="D178" s="144"/>
      <c r="E178" s="144"/>
      <c r="F178" s="145"/>
      <c r="H178" s="112" t="s">
        <v>165</v>
      </c>
      <c r="I178" s="149"/>
      <c r="J178" s="150"/>
      <c r="K178" s="150"/>
      <c r="L178" s="150"/>
      <c r="M178" s="150"/>
      <c r="N178" s="150"/>
      <c r="O178" s="150"/>
      <c r="Q178" s="151"/>
      <c r="R178" s="150"/>
      <c r="S178" s="150"/>
      <c r="T178" s="151"/>
      <c r="V178" s="68"/>
      <c r="W178" s="2"/>
      <c r="X178" s="2"/>
      <c r="Y178" s="2"/>
      <c r="Z178" s="2"/>
      <c r="AA178" s="2"/>
      <c r="AB178" s="2"/>
      <c r="AD178" s="3"/>
      <c r="AE178" s="2"/>
      <c r="AF178" s="2"/>
      <c r="AG178" s="3"/>
      <c r="AI178" s="68"/>
      <c r="AJ178" s="2"/>
      <c r="AK178" s="2"/>
      <c r="AL178" s="2"/>
      <c r="AM178" s="2"/>
      <c r="AN178" s="2"/>
      <c r="AO178" s="2"/>
      <c r="AQ178" s="3"/>
      <c r="AR178" s="2"/>
      <c r="AS178" s="2"/>
      <c r="AT178" s="3"/>
      <c r="AV178" s="68"/>
      <c r="AW178" s="2"/>
      <c r="AX178" s="2"/>
      <c r="AY178" s="2"/>
      <c r="AZ178" s="2"/>
      <c r="BA178" s="2"/>
      <c r="BB178" s="2"/>
      <c r="BD178" s="3"/>
      <c r="BE178" s="2"/>
      <c r="BF178" s="2"/>
      <c r="BG178" s="3"/>
      <c r="BI178" s="68"/>
      <c r="BJ178" s="2"/>
      <c r="BK178" s="2"/>
      <c r="BL178" s="2"/>
      <c r="BM178" s="2"/>
      <c r="BN178" s="2"/>
      <c r="BO178" s="2"/>
      <c r="BP178" s="2"/>
      <c r="BQ178" s="2"/>
      <c r="BR178" s="350"/>
      <c r="BS178" s="2"/>
      <c r="BT178" s="3"/>
      <c r="BV178" s="109"/>
      <c r="BW178" s="377"/>
      <c r="BX178" s="109"/>
    </row>
    <row r="179" spans="2:76" x14ac:dyDescent="0.25">
      <c r="B179" s="130" t="s">
        <v>166</v>
      </c>
      <c r="C179" s="141"/>
      <c r="D179" s="144"/>
      <c r="E179" s="144"/>
      <c r="F179" s="145"/>
      <c r="H179" s="112" t="s">
        <v>166</v>
      </c>
      <c r="I179" s="149"/>
      <c r="J179" s="150"/>
      <c r="K179" s="150"/>
      <c r="L179" s="150"/>
      <c r="M179" s="150"/>
      <c r="N179" s="150"/>
      <c r="O179" s="150"/>
      <c r="Q179" s="151"/>
      <c r="R179" s="150"/>
      <c r="S179" s="150"/>
      <c r="T179" s="151"/>
      <c r="V179" s="68"/>
      <c r="W179" s="2"/>
      <c r="X179" s="2"/>
      <c r="Y179" s="2"/>
      <c r="Z179" s="2"/>
      <c r="AA179" s="2"/>
      <c r="AB179" s="2"/>
      <c r="AD179" s="3"/>
      <c r="AE179" s="2"/>
      <c r="AF179" s="2"/>
      <c r="AG179" s="3"/>
      <c r="AI179" s="68"/>
      <c r="AJ179" s="2"/>
      <c r="AK179" s="2"/>
      <c r="AL179" s="2"/>
      <c r="AM179" s="2"/>
      <c r="AN179" s="2"/>
      <c r="AO179" s="2"/>
      <c r="AQ179" s="3"/>
      <c r="AR179" s="2"/>
      <c r="AS179" s="2"/>
      <c r="AT179" s="3"/>
      <c r="AV179" s="68"/>
      <c r="AW179" s="2"/>
      <c r="AX179" s="2"/>
      <c r="AY179" s="2"/>
      <c r="AZ179" s="2"/>
      <c r="BA179" s="2"/>
      <c r="BB179" s="2"/>
      <c r="BD179" s="3"/>
      <c r="BE179" s="2"/>
      <c r="BF179" s="2"/>
      <c r="BG179" s="3"/>
      <c r="BI179" s="68"/>
      <c r="BJ179" s="2"/>
      <c r="BK179" s="2"/>
      <c r="BL179" s="2"/>
      <c r="BM179" s="2"/>
      <c r="BN179" s="2"/>
      <c r="BO179" s="2"/>
      <c r="BP179" s="2"/>
      <c r="BQ179" s="2"/>
      <c r="BR179" s="350"/>
      <c r="BS179" s="2"/>
      <c r="BT179" s="3"/>
      <c r="BV179" s="109"/>
      <c r="BW179" s="377"/>
      <c r="BX179" s="109"/>
    </row>
    <row r="180" spans="2:76" x14ac:dyDescent="0.25">
      <c r="B180" s="130" t="s">
        <v>167</v>
      </c>
      <c r="C180" s="141"/>
      <c r="D180" s="144"/>
      <c r="E180" s="144"/>
      <c r="F180" s="145"/>
      <c r="H180" s="112" t="s">
        <v>167</v>
      </c>
      <c r="I180" s="149"/>
      <c r="J180" s="150"/>
      <c r="K180" s="150"/>
      <c r="L180" s="150"/>
      <c r="M180" s="150"/>
      <c r="N180" s="150"/>
      <c r="O180" s="150"/>
      <c r="Q180" s="151"/>
      <c r="R180" s="150"/>
      <c r="S180" s="150"/>
      <c r="T180" s="151"/>
      <c r="V180" s="68"/>
      <c r="W180" s="2"/>
      <c r="X180" s="2"/>
      <c r="Y180" s="2"/>
      <c r="Z180" s="2"/>
      <c r="AA180" s="2"/>
      <c r="AB180" s="2"/>
      <c r="AD180" s="3"/>
      <c r="AE180" s="2"/>
      <c r="AF180" s="2"/>
      <c r="AG180" s="3"/>
      <c r="AI180" s="68"/>
      <c r="AJ180" s="2"/>
      <c r="AK180" s="2"/>
      <c r="AL180" s="2"/>
      <c r="AM180" s="2"/>
      <c r="AN180" s="2"/>
      <c r="AO180" s="2"/>
      <c r="AQ180" s="3"/>
      <c r="AR180" s="2"/>
      <c r="AS180" s="2"/>
      <c r="AT180" s="3"/>
      <c r="AV180" s="68"/>
      <c r="AW180" s="2"/>
      <c r="AX180" s="2"/>
      <c r="AY180" s="2"/>
      <c r="AZ180" s="2"/>
      <c r="BA180" s="2"/>
      <c r="BB180" s="2"/>
      <c r="BD180" s="3"/>
      <c r="BE180" s="2"/>
      <c r="BF180" s="2"/>
      <c r="BG180" s="3"/>
      <c r="BI180" s="68"/>
      <c r="BJ180" s="2"/>
      <c r="BK180" s="2"/>
      <c r="BL180" s="2"/>
      <c r="BM180" s="2"/>
      <c r="BN180" s="2"/>
      <c r="BO180" s="2"/>
      <c r="BP180" s="2"/>
      <c r="BQ180" s="2"/>
      <c r="BR180" s="350"/>
      <c r="BS180" s="2"/>
      <c r="BT180" s="3"/>
      <c r="BV180" s="109"/>
      <c r="BW180" s="377"/>
      <c r="BX180" s="109"/>
    </row>
    <row r="181" spans="2:76" x14ac:dyDescent="0.25">
      <c r="B181" s="130" t="s">
        <v>168</v>
      </c>
      <c r="C181" s="141"/>
      <c r="D181" s="144"/>
      <c r="E181" s="144"/>
      <c r="F181" s="145"/>
      <c r="H181" s="112" t="s">
        <v>168</v>
      </c>
      <c r="I181" s="149"/>
      <c r="J181" s="150"/>
      <c r="K181" s="150"/>
      <c r="L181" s="150"/>
      <c r="M181" s="150"/>
      <c r="N181" s="150"/>
      <c r="O181" s="150"/>
      <c r="Q181" s="151"/>
      <c r="R181" s="150"/>
      <c r="S181" s="150"/>
      <c r="T181" s="151"/>
      <c r="V181" s="68"/>
      <c r="W181" s="2"/>
      <c r="X181" s="2"/>
      <c r="Y181" s="2"/>
      <c r="Z181" s="2"/>
      <c r="AA181" s="2"/>
      <c r="AB181" s="2"/>
      <c r="AD181" s="3"/>
      <c r="AE181" s="2"/>
      <c r="AF181" s="2"/>
      <c r="AG181" s="3"/>
      <c r="AI181" s="68"/>
      <c r="AJ181" s="2"/>
      <c r="AK181" s="2"/>
      <c r="AL181" s="2"/>
      <c r="AM181" s="2"/>
      <c r="AN181" s="2"/>
      <c r="AO181" s="2"/>
      <c r="AQ181" s="3"/>
      <c r="AR181" s="2"/>
      <c r="AS181" s="2"/>
      <c r="AT181" s="3"/>
      <c r="AV181" s="68"/>
      <c r="AW181" s="2"/>
      <c r="AX181" s="2"/>
      <c r="AY181" s="2"/>
      <c r="AZ181" s="2"/>
      <c r="BA181" s="2"/>
      <c r="BB181" s="2"/>
      <c r="BD181" s="3"/>
      <c r="BE181" s="2"/>
      <c r="BF181" s="2"/>
      <c r="BG181" s="3"/>
      <c r="BI181" s="68"/>
      <c r="BJ181" s="2"/>
      <c r="BK181" s="2"/>
      <c r="BL181" s="2"/>
      <c r="BM181" s="2"/>
      <c r="BN181" s="2"/>
      <c r="BO181" s="2"/>
      <c r="BP181" s="2"/>
      <c r="BQ181" s="2"/>
      <c r="BR181" s="350"/>
      <c r="BS181" s="2"/>
      <c r="BT181" s="3"/>
      <c r="BV181" s="109"/>
      <c r="BW181" s="377"/>
      <c r="BX181" s="109"/>
    </row>
    <row r="182" spans="2:76" x14ac:dyDescent="0.25">
      <c r="B182" s="130" t="s">
        <v>169</v>
      </c>
      <c r="C182" s="141"/>
      <c r="D182" s="144"/>
      <c r="E182" s="144"/>
      <c r="F182" s="145"/>
      <c r="H182" s="112" t="s">
        <v>169</v>
      </c>
      <c r="I182" s="149"/>
      <c r="J182" s="150"/>
      <c r="K182" s="150"/>
      <c r="L182" s="150"/>
      <c r="M182" s="150"/>
      <c r="N182" s="150"/>
      <c r="O182" s="150"/>
      <c r="Q182" s="151"/>
      <c r="R182" s="150"/>
      <c r="S182" s="150"/>
      <c r="T182" s="151"/>
      <c r="V182" s="68"/>
      <c r="W182" s="2"/>
      <c r="X182" s="2"/>
      <c r="Y182" s="2"/>
      <c r="Z182" s="2"/>
      <c r="AA182" s="2"/>
      <c r="AB182" s="2"/>
      <c r="AD182" s="3"/>
      <c r="AE182" s="2"/>
      <c r="AF182" s="2"/>
      <c r="AG182" s="3"/>
      <c r="AI182" s="68"/>
      <c r="AJ182" s="2"/>
      <c r="AK182" s="2"/>
      <c r="AL182" s="2"/>
      <c r="AM182" s="2"/>
      <c r="AN182" s="2"/>
      <c r="AO182" s="2"/>
      <c r="AQ182" s="3"/>
      <c r="AR182" s="2"/>
      <c r="AS182" s="2"/>
      <c r="AT182" s="3"/>
      <c r="AV182" s="68"/>
      <c r="AW182" s="2"/>
      <c r="AX182" s="2"/>
      <c r="AY182" s="2"/>
      <c r="AZ182" s="2"/>
      <c r="BA182" s="2"/>
      <c r="BB182" s="2"/>
      <c r="BD182" s="3"/>
      <c r="BE182" s="2"/>
      <c r="BF182" s="2"/>
      <c r="BG182" s="3"/>
      <c r="BI182" s="68"/>
      <c r="BJ182" s="2"/>
      <c r="BK182" s="2"/>
      <c r="BL182" s="2"/>
      <c r="BM182" s="2"/>
      <c r="BN182" s="2"/>
      <c r="BO182" s="2"/>
      <c r="BP182" s="2"/>
      <c r="BQ182" s="2"/>
      <c r="BR182" s="350"/>
      <c r="BS182" s="2"/>
      <c r="BT182" s="3"/>
      <c r="BV182" s="109"/>
      <c r="BW182" s="377"/>
      <c r="BX182" s="109"/>
    </row>
    <row r="183" spans="2:76" x14ac:dyDescent="0.25">
      <c r="B183" s="130" t="s">
        <v>170</v>
      </c>
      <c r="C183" s="141"/>
      <c r="D183" s="144"/>
      <c r="E183" s="144"/>
      <c r="F183" s="145"/>
      <c r="H183" s="112" t="s">
        <v>170</v>
      </c>
      <c r="I183" s="149"/>
      <c r="J183" s="150"/>
      <c r="K183" s="150"/>
      <c r="L183" s="150"/>
      <c r="M183" s="150"/>
      <c r="N183" s="150"/>
      <c r="O183" s="150"/>
      <c r="Q183" s="151"/>
      <c r="R183" s="150"/>
      <c r="S183" s="150"/>
      <c r="T183" s="151"/>
      <c r="V183" s="68"/>
      <c r="W183" s="2"/>
      <c r="X183" s="2"/>
      <c r="Y183" s="2"/>
      <c r="Z183" s="2"/>
      <c r="AA183" s="2"/>
      <c r="AB183" s="2"/>
      <c r="AD183" s="3"/>
      <c r="AE183" s="2"/>
      <c r="AF183" s="2"/>
      <c r="AG183" s="3"/>
      <c r="AI183" s="68"/>
      <c r="AJ183" s="2"/>
      <c r="AK183" s="2"/>
      <c r="AL183" s="2"/>
      <c r="AM183" s="2"/>
      <c r="AN183" s="2"/>
      <c r="AO183" s="2"/>
      <c r="AQ183" s="3"/>
      <c r="AR183" s="2"/>
      <c r="AS183" s="2"/>
      <c r="AT183" s="3"/>
      <c r="AV183" s="68"/>
      <c r="AW183" s="2"/>
      <c r="AX183" s="2"/>
      <c r="AY183" s="2"/>
      <c r="AZ183" s="2"/>
      <c r="BA183" s="2"/>
      <c r="BB183" s="2"/>
      <c r="BD183" s="3"/>
      <c r="BE183" s="2"/>
      <c r="BF183" s="2"/>
      <c r="BG183" s="3"/>
      <c r="BI183" s="68"/>
      <c r="BJ183" s="2"/>
      <c r="BK183" s="2"/>
      <c r="BL183" s="2"/>
      <c r="BM183" s="2"/>
      <c r="BN183" s="2"/>
      <c r="BO183" s="2"/>
      <c r="BP183" s="2"/>
      <c r="BQ183" s="2"/>
      <c r="BR183" s="350"/>
      <c r="BS183" s="2"/>
      <c r="BT183" s="3"/>
      <c r="BV183" s="109"/>
      <c r="BW183" s="377"/>
      <c r="BX183" s="109"/>
    </row>
    <row r="184" spans="2:76" x14ac:dyDescent="0.25">
      <c r="B184" s="130" t="s">
        <v>171</v>
      </c>
      <c r="C184" s="141"/>
      <c r="D184" s="144"/>
      <c r="E184" s="144"/>
      <c r="F184" s="145"/>
      <c r="H184" s="112" t="s">
        <v>171</v>
      </c>
      <c r="I184" s="149"/>
      <c r="J184" s="150"/>
      <c r="K184" s="150"/>
      <c r="L184" s="150"/>
      <c r="M184" s="150"/>
      <c r="N184" s="150"/>
      <c r="O184" s="150"/>
      <c r="Q184" s="151"/>
      <c r="R184" s="150"/>
      <c r="S184" s="150"/>
      <c r="T184" s="151"/>
      <c r="V184" s="68"/>
      <c r="W184" s="2"/>
      <c r="X184" s="2"/>
      <c r="Y184" s="2"/>
      <c r="Z184" s="2"/>
      <c r="AA184" s="2"/>
      <c r="AB184" s="2"/>
      <c r="AD184" s="3"/>
      <c r="AE184" s="2"/>
      <c r="AF184" s="2"/>
      <c r="AG184" s="3"/>
      <c r="AI184" s="68"/>
      <c r="AJ184" s="2"/>
      <c r="AK184" s="2"/>
      <c r="AL184" s="2"/>
      <c r="AM184" s="2"/>
      <c r="AN184" s="2"/>
      <c r="AO184" s="2"/>
      <c r="AQ184" s="3"/>
      <c r="AR184" s="2"/>
      <c r="AS184" s="2"/>
      <c r="AT184" s="3"/>
      <c r="AV184" s="68"/>
      <c r="AW184" s="2"/>
      <c r="AX184" s="2"/>
      <c r="AY184" s="2"/>
      <c r="AZ184" s="2"/>
      <c r="BA184" s="2"/>
      <c r="BB184" s="2"/>
      <c r="BD184" s="3"/>
      <c r="BE184" s="2"/>
      <c r="BF184" s="2"/>
      <c r="BG184" s="3"/>
      <c r="BI184" s="68"/>
      <c r="BJ184" s="2"/>
      <c r="BK184" s="2"/>
      <c r="BL184" s="2"/>
      <c r="BM184" s="2"/>
      <c r="BN184" s="2"/>
      <c r="BO184" s="2"/>
      <c r="BP184" s="2"/>
      <c r="BQ184" s="2"/>
      <c r="BR184" s="350"/>
      <c r="BS184" s="2"/>
      <c r="BT184" s="3"/>
      <c r="BV184" s="109"/>
      <c r="BW184" s="377"/>
      <c r="BX184" s="109"/>
    </row>
    <row r="185" spans="2:76" x14ac:dyDescent="0.25">
      <c r="B185" s="130" t="s">
        <v>172</v>
      </c>
      <c r="C185" s="141"/>
      <c r="D185" s="144"/>
      <c r="E185" s="144"/>
      <c r="F185" s="145"/>
      <c r="H185" s="112" t="s">
        <v>172</v>
      </c>
      <c r="I185" s="149"/>
      <c r="J185" s="150"/>
      <c r="K185" s="150"/>
      <c r="L185" s="150"/>
      <c r="M185" s="150"/>
      <c r="N185" s="150"/>
      <c r="O185" s="150"/>
      <c r="Q185" s="151"/>
      <c r="R185" s="150"/>
      <c r="S185" s="150"/>
      <c r="T185" s="151"/>
      <c r="V185" s="68"/>
      <c r="W185" s="2"/>
      <c r="X185" s="2"/>
      <c r="Y185" s="2"/>
      <c r="Z185" s="2"/>
      <c r="AA185" s="2"/>
      <c r="AB185" s="2"/>
      <c r="AD185" s="3"/>
      <c r="AE185" s="2"/>
      <c r="AF185" s="2"/>
      <c r="AG185" s="3"/>
      <c r="AI185" s="68"/>
      <c r="AJ185" s="2"/>
      <c r="AK185" s="2"/>
      <c r="AL185" s="2"/>
      <c r="AM185" s="2"/>
      <c r="AN185" s="2"/>
      <c r="AO185" s="2"/>
      <c r="AQ185" s="3"/>
      <c r="AR185" s="2"/>
      <c r="AS185" s="2"/>
      <c r="AT185" s="3"/>
      <c r="AV185" s="68"/>
      <c r="AW185" s="2"/>
      <c r="AX185" s="2"/>
      <c r="AY185" s="2"/>
      <c r="AZ185" s="2"/>
      <c r="BA185" s="2"/>
      <c r="BB185" s="2"/>
      <c r="BD185" s="3"/>
      <c r="BE185" s="2"/>
      <c r="BF185" s="2"/>
      <c r="BG185" s="3"/>
      <c r="BI185" s="68"/>
      <c r="BJ185" s="2"/>
      <c r="BK185" s="2"/>
      <c r="BL185" s="2"/>
      <c r="BM185" s="2"/>
      <c r="BN185" s="2"/>
      <c r="BO185" s="2"/>
      <c r="BP185" s="2"/>
      <c r="BQ185" s="2"/>
      <c r="BR185" s="350"/>
      <c r="BS185" s="2"/>
      <c r="BT185" s="3"/>
      <c r="BV185" s="109"/>
      <c r="BW185" s="377"/>
      <c r="BX185" s="109"/>
    </row>
    <row r="186" spans="2:76" x14ac:dyDescent="0.25">
      <c r="B186" s="130" t="s">
        <v>173</v>
      </c>
      <c r="C186" s="141"/>
      <c r="D186" s="144"/>
      <c r="E186" s="144"/>
      <c r="F186" s="145"/>
      <c r="H186" s="112" t="s">
        <v>173</v>
      </c>
      <c r="I186" s="149"/>
      <c r="J186" s="150"/>
      <c r="K186" s="150"/>
      <c r="L186" s="150"/>
      <c r="M186" s="150"/>
      <c r="N186" s="150"/>
      <c r="O186" s="150"/>
      <c r="Q186" s="151"/>
      <c r="R186" s="150"/>
      <c r="S186" s="150"/>
      <c r="T186" s="151"/>
      <c r="V186" s="68"/>
      <c r="W186" s="2"/>
      <c r="X186" s="2"/>
      <c r="Y186" s="2"/>
      <c r="Z186" s="2"/>
      <c r="AA186" s="2"/>
      <c r="AB186" s="2"/>
      <c r="AD186" s="3"/>
      <c r="AE186" s="2"/>
      <c r="AF186" s="2"/>
      <c r="AG186" s="3"/>
      <c r="AI186" s="68"/>
      <c r="AJ186" s="2"/>
      <c r="AK186" s="2"/>
      <c r="AL186" s="2"/>
      <c r="AM186" s="2"/>
      <c r="AN186" s="2"/>
      <c r="AO186" s="2"/>
      <c r="AQ186" s="3"/>
      <c r="AR186" s="2"/>
      <c r="AS186" s="2"/>
      <c r="AT186" s="3"/>
      <c r="AV186" s="68"/>
      <c r="AW186" s="2"/>
      <c r="AX186" s="2"/>
      <c r="AY186" s="2"/>
      <c r="AZ186" s="2"/>
      <c r="BA186" s="2"/>
      <c r="BB186" s="2"/>
      <c r="BD186" s="3"/>
      <c r="BE186" s="2"/>
      <c r="BF186" s="2"/>
      <c r="BG186" s="3"/>
      <c r="BI186" s="68"/>
      <c r="BJ186" s="2"/>
      <c r="BK186" s="2"/>
      <c r="BL186" s="2"/>
      <c r="BM186" s="2"/>
      <c r="BN186" s="2"/>
      <c r="BO186" s="2"/>
      <c r="BP186" s="2"/>
      <c r="BQ186" s="2"/>
      <c r="BR186" s="350"/>
      <c r="BS186" s="2"/>
      <c r="BT186" s="3"/>
      <c r="BV186" s="109"/>
      <c r="BW186" s="377"/>
      <c r="BX186" s="109"/>
    </row>
    <row r="187" spans="2:76" x14ac:dyDescent="0.25">
      <c r="B187" s="130" t="s">
        <v>174</v>
      </c>
      <c r="C187" s="141"/>
      <c r="D187" s="144"/>
      <c r="E187" s="144"/>
      <c r="F187" s="145"/>
      <c r="H187" s="112" t="s">
        <v>174</v>
      </c>
      <c r="I187" s="149"/>
      <c r="J187" s="150"/>
      <c r="K187" s="150"/>
      <c r="L187" s="150"/>
      <c r="M187" s="150"/>
      <c r="N187" s="150"/>
      <c r="O187" s="150"/>
      <c r="Q187" s="151"/>
      <c r="R187" s="150"/>
      <c r="S187" s="150"/>
      <c r="T187" s="151"/>
      <c r="V187" s="68"/>
      <c r="W187" s="2"/>
      <c r="X187" s="2"/>
      <c r="Y187" s="2"/>
      <c r="Z187" s="2"/>
      <c r="AA187" s="2"/>
      <c r="AB187" s="2"/>
      <c r="AD187" s="3"/>
      <c r="AE187" s="2"/>
      <c r="AF187" s="2"/>
      <c r="AG187" s="3"/>
      <c r="AI187" s="68"/>
      <c r="AJ187" s="2"/>
      <c r="AK187" s="2"/>
      <c r="AL187" s="2"/>
      <c r="AM187" s="2"/>
      <c r="AN187" s="2"/>
      <c r="AO187" s="2"/>
      <c r="AQ187" s="3"/>
      <c r="AR187" s="2"/>
      <c r="AS187" s="2"/>
      <c r="AT187" s="3"/>
      <c r="AV187" s="68"/>
      <c r="AW187" s="2"/>
      <c r="AX187" s="2"/>
      <c r="AY187" s="2"/>
      <c r="AZ187" s="2"/>
      <c r="BA187" s="2"/>
      <c r="BB187" s="2"/>
      <c r="BD187" s="3"/>
      <c r="BE187" s="2"/>
      <c r="BF187" s="2"/>
      <c r="BG187" s="3"/>
      <c r="BI187" s="68"/>
      <c r="BJ187" s="2"/>
      <c r="BK187" s="2"/>
      <c r="BL187" s="2"/>
      <c r="BM187" s="2"/>
      <c r="BN187" s="2"/>
      <c r="BO187" s="2"/>
      <c r="BP187" s="2"/>
      <c r="BQ187" s="2"/>
      <c r="BR187" s="350"/>
      <c r="BS187" s="2"/>
      <c r="BT187" s="3"/>
      <c r="BV187" s="109"/>
      <c r="BW187" s="377"/>
      <c r="BX187" s="109"/>
    </row>
    <row r="188" spans="2:76" x14ac:dyDescent="0.25">
      <c r="B188" s="130" t="s">
        <v>175</v>
      </c>
      <c r="C188" s="141"/>
      <c r="D188" s="144"/>
      <c r="E188" s="144"/>
      <c r="F188" s="145"/>
      <c r="H188" s="112" t="s">
        <v>175</v>
      </c>
      <c r="I188" s="149"/>
      <c r="J188" s="150"/>
      <c r="K188" s="150"/>
      <c r="L188" s="150"/>
      <c r="M188" s="150"/>
      <c r="N188" s="150"/>
      <c r="O188" s="150"/>
      <c r="Q188" s="151"/>
      <c r="R188" s="150"/>
      <c r="S188" s="150"/>
      <c r="T188" s="151"/>
      <c r="V188" s="68"/>
      <c r="W188" s="2"/>
      <c r="X188" s="2"/>
      <c r="Y188" s="2"/>
      <c r="Z188" s="2"/>
      <c r="AA188" s="2"/>
      <c r="AB188" s="2"/>
      <c r="AD188" s="3"/>
      <c r="AE188" s="2"/>
      <c r="AF188" s="2"/>
      <c r="AG188" s="3"/>
      <c r="AI188" s="68"/>
      <c r="AJ188" s="2"/>
      <c r="AK188" s="2"/>
      <c r="AL188" s="2"/>
      <c r="AM188" s="2"/>
      <c r="AN188" s="2"/>
      <c r="AO188" s="2"/>
      <c r="AQ188" s="3"/>
      <c r="AR188" s="2"/>
      <c r="AS188" s="2"/>
      <c r="AT188" s="3"/>
      <c r="AV188" s="68"/>
      <c r="AW188" s="2"/>
      <c r="AX188" s="2"/>
      <c r="AY188" s="2"/>
      <c r="AZ188" s="2"/>
      <c r="BA188" s="2"/>
      <c r="BB188" s="2"/>
      <c r="BD188" s="3"/>
      <c r="BE188" s="2"/>
      <c r="BF188" s="2"/>
      <c r="BG188" s="3"/>
      <c r="BI188" s="68"/>
      <c r="BJ188" s="2"/>
      <c r="BK188" s="2"/>
      <c r="BL188" s="2"/>
      <c r="BM188" s="2"/>
      <c r="BN188" s="2"/>
      <c r="BO188" s="2"/>
      <c r="BP188" s="2"/>
      <c r="BQ188" s="2"/>
      <c r="BR188" s="350"/>
      <c r="BS188" s="2"/>
      <c r="BT188" s="3"/>
      <c r="BV188" s="109"/>
      <c r="BW188" s="377"/>
      <c r="BX188" s="109"/>
    </row>
    <row r="189" spans="2:76" x14ac:dyDescent="0.25">
      <c r="B189" s="130" t="s">
        <v>176</v>
      </c>
      <c r="C189" s="141"/>
      <c r="D189" s="144"/>
      <c r="E189" s="144"/>
      <c r="F189" s="145"/>
      <c r="H189" s="112" t="s">
        <v>176</v>
      </c>
      <c r="I189" s="149"/>
      <c r="J189" s="150"/>
      <c r="K189" s="150"/>
      <c r="L189" s="150"/>
      <c r="M189" s="150"/>
      <c r="N189" s="150"/>
      <c r="O189" s="150"/>
      <c r="Q189" s="151"/>
      <c r="R189" s="150"/>
      <c r="S189" s="150"/>
      <c r="T189" s="151"/>
      <c r="V189" s="68"/>
      <c r="W189" s="2"/>
      <c r="X189" s="2"/>
      <c r="Y189" s="2"/>
      <c r="Z189" s="2"/>
      <c r="AA189" s="2"/>
      <c r="AB189" s="2"/>
      <c r="AD189" s="3"/>
      <c r="AE189" s="2"/>
      <c r="AF189" s="2"/>
      <c r="AG189" s="3"/>
      <c r="AI189" s="68"/>
      <c r="AJ189" s="2"/>
      <c r="AK189" s="2"/>
      <c r="AL189" s="2"/>
      <c r="AM189" s="2"/>
      <c r="AN189" s="2"/>
      <c r="AO189" s="2"/>
      <c r="AQ189" s="3"/>
      <c r="AR189" s="2"/>
      <c r="AS189" s="2"/>
      <c r="AT189" s="3"/>
      <c r="AV189" s="68"/>
      <c r="AW189" s="2"/>
      <c r="AX189" s="2"/>
      <c r="AY189" s="2"/>
      <c r="AZ189" s="2"/>
      <c r="BA189" s="2"/>
      <c r="BB189" s="2"/>
      <c r="BD189" s="3"/>
      <c r="BE189" s="2"/>
      <c r="BF189" s="2"/>
      <c r="BG189" s="3"/>
      <c r="BI189" s="68"/>
      <c r="BJ189" s="2"/>
      <c r="BK189" s="2"/>
      <c r="BL189" s="2"/>
      <c r="BM189" s="2"/>
      <c r="BN189" s="2"/>
      <c r="BO189" s="2"/>
      <c r="BP189" s="2"/>
      <c r="BQ189" s="2"/>
      <c r="BR189" s="350"/>
      <c r="BS189" s="2"/>
      <c r="BT189" s="3"/>
      <c r="BV189" s="109"/>
      <c r="BW189" s="377"/>
      <c r="BX189" s="109"/>
    </row>
    <row r="190" spans="2:76" ht="15.75" thickBot="1" x14ac:dyDescent="0.3">
      <c r="B190" s="161" t="s">
        <v>177</v>
      </c>
      <c r="C190" s="152"/>
      <c r="D190" s="162"/>
      <c r="E190" s="162"/>
      <c r="F190" s="163"/>
      <c r="G190" s="164"/>
      <c r="H190" s="115" t="s">
        <v>177</v>
      </c>
      <c r="I190" s="165"/>
      <c r="J190" s="166"/>
      <c r="K190" s="166"/>
      <c r="L190" s="166"/>
      <c r="M190" s="166"/>
      <c r="N190" s="166"/>
      <c r="O190" s="166"/>
      <c r="P190" s="164"/>
      <c r="Q190" s="167"/>
      <c r="R190" s="166"/>
      <c r="S190" s="166"/>
      <c r="T190" s="166"/>
      <c r="U190" s="112"/>
      <c r="V190" s="102"/>
      <c r="W190" s="4"/>
      <c r="X190" s="4"/>
      <c r="Y190" s="4"/>
      <c r="Z190" s="4"/>
      <c r="AA190" s="4"/>
      <c r="AB190" s="4"/>
      <c r="AC190" s="4"/>
      <c r="AD190" s="5"/>
      <c r="AE190" s="4"/>
      <c r="AF190" s="4"/>
      <c r="AG190" s="5"/>
      <c r="AI190" s="57"/>
      <c r="AJ190" s="4"/>
      <c r="AK190" s="4"/>
      <c r="AL190" s="4"/>
      <c r="AM190" s="4"/>
      <c r="AN190" s="4"/>
      <c r="AO190" s="4"/>
      <c r="AP190" s="4"/>
      <c r="AQ190" s="5"/>
      <c r="AR190" s="4"/>
      <c r="AS190" s="4"/>
      <c r="AT190" s="5"/>
      <c r="AV190" s="57"/>
      <c r="AW190" s="4"/>
      <c r="AX190" s="4"/>
      <c r="AY190" s="4"/>
      <c r="AZ190" s="4"/>
      <c r="BA190" s="4"/>
      <c r="BB190" s="4"/>
      <c r="BC190" s="4"/>
      <c r="BD190" s="5"/>
      <c r="BE190" s="4"/>
      <c r="BF190" s="4"/>
      <c r="BG190" s="5"/>
      <c r="BI190" s="57"/>
      <c r="BJ190" s="4"/>
      <c r="BK190" s="4"/>
      <c r="BL190" s="4"/>
      <c r="BM190" s="4"/>
      <c r="BN190" s="4"/>
      <c r="BO190" s="4"/>
      <c r="BP190" s="4"/>
      <c r="BQ190" s="4"/>
      <c r="BR190" s="351"/>
      <c r="BS190" s="4"/>
      <c r="BT190" s="5"/>
      <c r="BV190" s="114"/>
      <c r="BW190" s="378"/>
      <c r="BX190" s="114"/>
    </row>
    <row r="191" spans="2:76" ht="15.75" thickBot="1" x14ac:dyDescent="0.3">
      <c r="P191" s="12"/>
    </row>
    <row r="192" spans="2:76" ht="15.75" thickBot="1" x14ac:dyDescent="0.3">
      <c r="B192" s="121"/>
      <c r="H192" s="121"/>
      <c r="U192" s="576" t="s">
        <v>210</v>
      </c>
      <c r="V192" s="168">
        <f t="shared" ref="V192:AG192" si="203">MAX(V13:V190)</f>
        <v>0.95</v>
      </c>
      <c r="W192" s="169">
        <f t="shared" si="203"/>
        <v>0.95</v>
      </c>
      <c r="X192" s="169">
        <f t="shared" si="203"/>
        <v>0.95</v>
      </c>
      <c r="Y192" s="169">
        <f t="shared" si="203"/>
        <v>0.95</v>
      </c>
      <c r="Z192" s="169">
        <f t="shared" si="203"/>
        <v>0.95</v>
      </c>
      <c r="AA192" s="169">
        <f t="shared" si="203"/>
        <v>0.95</v>
      </c>
      <c r="AB192" s="169">
        <f t="shared" si="203"/>
        <v>0.95</v>
      </c>
      <c r="AC192" s="169">
        <f t="shared" ref="AC192:AD192" si="204">MAX(AC13:AC190)</f>
        <v>0.95</v>
      </c>
      <c r="AD192" s="169">
        <f t="shared" si="204"/>
        <v>0.95</v>
      </c>
      <c r="AE192" s="168">
        <f t="shared" si="203"/>
        <v>0.95</v>
      </c>
      <c r="AF192" s="169">
        <f t="shared" si="203"/>
        <v>0.95</v>
      </c>
      <c r="AG192" s="170">
        <f t="shared" si="203"/>
        <v>0.95</v>
      </c>
      <c r="AI192" s="168">
        <f t="shared" ref="AI192:AT192" si="205">MAX(AI13:AI190)</f>
        <v>0.97795084943912536</v>
      </c>
      <c r="AJ192" s="169">
        <f t="shared" si="205"/>
        <v>0.97495388384992976</v>
      </c>
      <c r="AK192" s="169">
        <f t="shared" si="205"/>
        <v>0.9767450150631094</v>
      </c>
      <c r="AL192" s="169">
        <f t="shared" si="205"/>
        <v>0.98269579870335511</v>
      </c>
      <c r="AM192" s="169">
        <f t="shared" si="205"/>
        <v>0.98376603331204582</v>
      </c>
      <c r="AN192" s="169">
        <f t="shared" si="205"/>
        <v>0.98327189487832156</v>
      </c>
      <c r="AO192" s="169">
        <f t="shared" si="205"/>
        <v>0.9837760186433937</v>
      </c>
      <c r="AP192" s="172">
        <f t="shared" si="205"/>
        <v>0.98632743454397198</v>
      </c>
      <c r="AQ192" s="172">
        <f t="shared" ref="AQ192" si="206">MAX(AQ13:AQ190)</f>
        <v>0.97846566497601173</v>
      </c>
      <c r="AR192" s="168">
        <f t="shared" si="205"/>
        <v>0.98779645411249095</v>
      </c>
      <c r="AS192" s="169">
        <f t="shared" si="205"/>
        <v>0.98926547368100948</v>
      </c>
      <c r="AT192" s="170">
        <f t="shared" si="205"/>
        <v>0.99073449324952845</v>
      </c>
      <c r="AV192" s="168">
        <f t="shared" ref="AV192:BG192" si="207">MAX(AV13:AV190)</f>
        <v>0.98</v>
      </c>
      <c r="AW192" s="169">
        <f t="shared" si="207"/>
        <v>0.98</v>
      </c>
      <c r="AX192" s="169">
        <f t="shared" si="207"/>
        <v>0.98</v>
      </c>
      <c r="AY192" s="169">
        <f t="shared" si="207"/>
        <v>0.98</v>
      </c>
      <c r="AZ192" s="169">
        <f t="shared" si="207"/>
        <v>0.98</v>
      </c>
      <c r="BA192" s="169">
        <f t="shared" si="207"/>
        <v>0.98</v>
      </c>
      <c r="BB192" s="169">
        <f t="shared" si="207"/>
        <v>0.98</v>
      </c>
      <c r="BC192" s="172">
        <f t="shared" si="207"/>
        <v>0.98</v>
      </c>
      <c r="BD192" s="172">
        <f t="shared" ref="BD192" si="208">MAX(BD13:BD190)</f>
        <v>0.98</v>
      </c>
      <c r="BE192" s="168">
        <f t="shared" si="207"/>
        <v>0.98</v>
      </c>
      <c r="BF192" s="169">
        <f t="shared" si="207"/>
        <v>0.98</v>
      </c>
      <c r="BG192" s="170">
        <f t="shared" si="207"/>
        <v>0.98</v>
      </c>
      <c r="BI192" s="168">
        <f t="shared" ref="BI192:BT192" si="209">MAX(BI13:BI190)</f>
        <v>0.97637335152799998</v>
      </c>
      <c r="BJ192" s="169">
        <f t="shared" si="209"/>
        <v>0.97316196919999998</v>
      </c>
      <c r="BK192" s="169">
        <f t="shared" si="209"/>
        <v>0.97508124620000003</v>
      </c>
      <c r="BL192" s="169">
        <f t="shared" si="209"/>
        <v>0.981457776344</v>
      </c>
      <c r="BM192" s="169">
        <f t="shared" si="209"/>
        <v>0.98260458047200006</v>
      </c>
      <c r="BN192" s="169">
        <f t="shared" si="209"/>
        <v>0.98207508909599994</v>
      </c>
      <c r="BO192" s="169">
        <f t="shared" si="209"/>
        <v>0.9826152802</v>
      </c>
      <c r="BP192" s="172">
        <f t="shared" si="209"/>
        <v>0.98534923615999981</v>
      </c>
      <c r="BQ192" s="172">
        <f t="shared" ref="BQ192" si="210">MAX(BQ13:BQ190)</f>
        <v>0.97692499934247512</v>
      </c>
      <c r="BR192" s="168">
        <f t="shared" si="209"/>
        <v>0.98692335616285709</v>
      </c>
      <c r="BS192" s="169">
        <f t="shared" si="209"/>
        <v>0.98849747616571404</v>
      </c>
      <c r="BT192" s="170">
        <f t="shared" si="209"/>
        <v>0.99007159616857132</v>
      </c>
    </row>
    <row r="193" spans="21:76" ht="15.75" thickBot="1" x14ac:dyDescent="0.3">
      <c r="U193" s="577" t="s">
        <v>211</v>
      </c>
      <c r="V193" s="171">
        <f t="shared" ref="V193:AG193" si="211">MIN(V13:V190)</f>
        <v>0.75</v>
      </c>
      <c r="W193" s="172">
        <f t="shared" si="211"/>
        <v>0.75</v>
      </c>
      <c r="X193" s="172">
        <f t="shared" si="211"/>
        <v>0.75</v>
      </c>
      <c r="Y193" s="172">
        <f t="shared" si="211"/>
        <v>0.75</v>
      </c>
      <c r="Z193" s="172">
        <f t="shared" si="211"/>
        <v>0.75</v>
      </c>
      <c r="AA193" s="172">
        <f t="shared" si="211"/>
        <v>0.75</v>
      </c>
      <c r="AB193" s="172">
        <f t="shared" si="211"/>
        <v>0.75</v>
      </c>
      <c r="AC193" s="172">
        <f t="shared" ref="AC193:AD193" si="212">MIN(AC13:AC190)</f>
        <v>0.75</v>
      </c>
      <c r="AD193" s="172">
        <f t="shared" si="212"/>
        <v>0.75</v>
      </c>
      <c r="AE193" s="171">
        <f t="shared" si="211"/>
        <v>0.75</v>
      </c>
      <c r="AF193" s="172">
        <f t="shared" si="211"/>
        <v>0.75</v>
      </c>
      <c r="AG193" s="173">
        <f t="shared" si="211"/>
        <v>0.75</v>
      </c>
      <c r="AI193" s="171">
        <f t="shared" ref="AI193:AT193" si="213">MIN(AI13:AI190)</f>
        <v>0.62692741865913026</v>
      </c>
      <c r="AJ193" s="172">
        <f t="shared" si="213"/>
        <v>0.6267070958116604</v>
      </c>
      <c r="AK193" s="172">
        <f t="shared" si="213"/>
        <v>0.6267070958116604</v>
      </c>
      <c r="AL193" s="172">
        <f t="shared" si="213"/>
        <v>0.65718840793715794</v>
      </c>
      <c r="AM193" s="172">
        <f t="shared" si="213"/>
        <v>0.6267070958116604</v>
      </c>
      <c r="AN193" s="172">
        <f t="shared" si="213"/>
        <v>0.6267070958116604</v>
      </c>
      <c r="AO193" s="172">
        <f t="shared" si="213"/>
        <v>0.63106061900599775</v>
      </c>
      <c r="AP193" s="172">
        <f t="shared" si="213"/>
        <v>0.63348634712707563</v>
      </c>
      <c r="AQ193" s="172">
        <f t="shared" ref="AQ193" si="214">MIN(AQ13:AQ190)</f>
        <v>0.69295892712210061</v>
      </c>
      <c r="AR193" s="171">
        <f t="shared" si="213"/>
        <v>0.63392919002138282</v>
      </c>
      <c r="AS193" s="172">
        <f t="shared" si="213"/>
        <v>0.63437203291569011</v>
      </c>
      <c r="AT193" s="173">
        <f t="shared" si="213"/>
        <v>0.63481487580999718</v>
      </c>
      <c r="AV193" s="171">
        <f t="shared" ref="AV193:BG193" si="215">MIN(AV13:AV190)</f>
        <v>0.55000000000000004</v>
      </c>
      <c r="AW193" s="172">
        <f t="shared" si="215"/>
        <v>0.55000000000000004</v>
      </c>
      <c r="AX193" s="172">
        <f t="shared" si="215"/>
        <v>0.55000000000000004</v>
      </c>
      <c r="AY193" s="172">
        <f t="shared" si="215"/>
        <v>0.55000000000000004</v>
      </c>
      <c r="AZ193" s="172">
        <f t="shared" si="215"/>
        <v>0.55000000000000004</v>
      </c>
      <c r="BA193" s="172">
        <f t="shared" si="215"/>
        <v>0.55000000000000004</v>
      </c>
      <c r="BB193" s="172">
        <f t="shared" si="215"/>
        <v>0.55000000000000004</v>
      </c>
      <c r="BC193" s="172">
        <f t="shared" si="215"/>
        <v>0.55000000000000004</v>
      </c>
      <c r="BD193" s="172">
        <f t="shared" ref="BD193" si="216">MIN(BD13:BD190)</f>
        <v>0.55000000000000004</v>
      </c>
      <c r="BE193" s="171">
        <f t="shared" si="215"/>
        <v>0.55000000000000004</v>
      </c>
      <c r="BF193" s="172">
        <f t="shared" si="215"/>
        <v>0.55000000000000004</v>
      </c>
      <c r="BG193" s="173">
        <f t="shared" si="215"/>
        <v>0.55000000000000004</v>
      </c>
      <c r="BI193" s="171">
        <f t="shared" ref="BI193:BT193" si="217">MIN(BI13:BI190)</f>
        <v>0.55000000000000004</v>
      </c>
      <c r="BJ193" s="172">
        <f t="shared" si="217"/>
        <v>0.55000000000000004</v>
      </c>
      <c r="BK193" s="172">
        <f t="shared" si="217"/>
        <v>0.55000000000000004</v>
      </c>
      <c r="BL193" s="172">
        <f t="shared" si="217"/>
        <v>0.55000000000000004</v>
      </c>
      <c r="BM193" s="172">
        <f t="shared" si="217"/>
        <v>0.55000000000000004</v>
      </c>
      <c r="BN193" s="172">
        <f t="shared" si="217"/>
        <v>0.55000000000000004</v>
      </c>
      <c r="BO193" s="172">
        <f t="shared" si="217"/>
        <v>0.55000000000000004</v>
      </c>
      <c r="BP193" s="172">
        <f t="shared" si="217"/>
        <v>0.55000000000000004</v>
      </c>
      <c r="BQ193" s="172">
        <f t="shared" ref="BQ193" si="218">MIN(BQ13:BQ190)</f>
        <v>0.55000000000000004</v>
      </c>
      <c r="BR193" s="171">
        <f t="shared" si="217"/>
        <v>0.55000000000000004</v>
      </c>
      <c r="BS193" s="172">
        <f t="shared" si="217"/>
        <v>0.55000000000000004</v>
      </c>
      <c r="BT193" s="173">
        <f t="shared" si="217"/>
        <v>0.55000000000000004</v>
      </c>
      <c r="BV193" s="122"/>
      <c r="BW193" s="122"/>
      <c r="BX193" s="122"/>
    </row>
    <row r="194" spans="21:76" x14ac:dyDescent="0.25">
      <c r="BV194" s="122"/>
      <c r="BW194" s="122"/>
      <c r="BX194" s="122"/>
    </row>
    <row r="197" spans="21:76" x14ac:dyDescent="0.25">
      <c r="BV197" s="107"/>
      <c r="BW197" s="107"/>
      <c r="BX197" s="107"/>
    </row>
    <row r="198" spans="21:76" x14ac:dyDescent="0.25">
      <c r="BV198" s="107"/>
      <c r="BW198" s="107"/>
      <c r="BX198" s="107"/>
    </row>
    <row r="199" spans="21:76" x14ac:dyDescent="0.25">
      <c r="BV199" s="107"/>
      <c r="BW199" s="107"/>
      <c r="BX199" s="107"/>
    </row>
    <row r="200" spans="21:76" x14ac:dyDescent="0.25">
      <c r="BV200" s="107"/>
      <c r="BW200" s="107"/>
      <c r="BX200" s="107"/>
    </row>
    <row r="201" spans="21:76" x14ac:dyDescent="0.25">
      <c r="BV201" s="107"/>
      <c r="BW201" s="107"/>
      <c r="BX201" s="107"/>
    </row>
    <row r="202" spans="21:76" x14ac:dyDescent="0.25">
      <c r="BV202" s="107"/>
      <c r="BW202" s="107"/>
      <c r="BX202" s="107"/>
    </row>
    <row r="203" spans="21:76" x14ac:dyDescent="0.25">
      <c r="BV203" s="107"/>
      <c r="BW203" s="107"/>
      <c r="BX203" s="107"/>
    </row>
    <row r="204" spans="21:76" x14ac:dyDescent="0.25">
      <c r="BV204" s="107"/>
      <c r="BW204" s="107"/>
      <c r="BX204" s="107"/>
    </row>
    <row r="205" spans="21:76" x14ac:dyDescent="0.25">
      <c r="BV205" s="107"/>
      <c r="BW205" s="107"/>
      <c r="BX205" s="107"/>
    </row>
    <row r="206" spans="21:76" x14ac:dyDescent="0.25">
      <c r="BV206" s="107"/>
      <c r="BW206" s="107"/>
      <c r="BX206" s="107"/>
    </row>
    <row r="207" spans="21:76" x14ac:dyDescent="0.25">
      <c r="BV207" s="107"/>
      <c r="BW207" s="107"/>
      <c r="BX207" s="107"/>
    </row>
    <row r="208" spans="21:76" x14ac:dyDescent="0.25">
      <c r="BV208" s="107"/>
      <c r="BW208" s="107"/>
      <c r="BX208" s="107"/>
    </row>
    <row r="209" spans="74:76" x14ac:dyDescent="0.25">
      <c r="BV209" s="107"/>
      <c r="BW209" s="107"/>
      <c r="BX209" s="107"/>
    </row>
    <row r="210" spans="74:76" x14ac:dyDescent="0.25">
      <c r="BV210" s="107"/>
      <c r="BW210" s="107"/>
      <c r="BX210" s="107"/>
    </row>
    <row r="211" spans="74:76" x14ac:dyDescent="0.25">
      <c r="BV211" s="107"/>
      <c r="BW211" s="107"/>
      <c r="BX211" s="107"/>
    </row>
    <row r="212" spans="74:76" x14ac:dyDescent="0.25">
      <c r="BV212" s="107"/>
      <c r="BW212" s="107"/>
      <c r="BX212" s="107"/>
    </row>
    <row r="213" spans="74:76" x14ac:dyDescent="0.25">
      <c r="BV213" s="107"/>
      <c r="BW213" s="107"/>
      <c r="BX213" s="107"/>
    </row>
    <row r="214" spans="74:76" x14ac:dyDescent="0.25">
      <c r="BV214" s="107"/>
      <c r="BW214" s="107"/>
      <c r="BX214" s="107"/>
    </row>
    <row r="215" spans="74:76" x14ac:dyDescent="0.25">
      <c r="BV215" s="107"/>
      <c r="BW215" s="107"/>
      <c r="BX215" s="107"/>
    </row>
    <row r="216" spans="74:76" x14ac:dyDescent="0.25">
      <c r="BV216" s="107"/>
      <c r="BW216" s="107"/>
      <c r="BX216" s="107"/>
    </row>
    <row r="217" spans="74:76" x14ac:dyDescent="0.25">
      <c r="BV217" s="107"/>
      <c r="BW217" s="107"/>
      <c r="BX217" s="107"/>
    </row>
    <row r="218" spans="74:76" x14ac:dyDescent="0.25">
      <c r="BV218" s="107"/>
      <c r="BW218" s="107"/>
      <c r="BX218" s="107"/>
    </row>
    <row r="219" spans="74:76" x14ac:dyDescent="0.25">
      <c r="BV219" s="107"/>
      <c r="BW219" s="107"/>
      <c r="BX219" s="107"/>
    </row>
    <row r="220" spans="74:76" x14ac:dyDescent="0.25">
      <c r="BV220" s="107"/>
      <c r="BW220" s="107"/>
      <c r="BX220" s="107"/>
    </row>
    <row r="221" spans="74:76" x14ac:dyDescent="0.25">
      <c r="BV221" s="107"/>
      <c r="BW221" s="107"/>
      <c r="BX221" s="107"/>
    </row>
    <row r="222" spans="74:76" x14ac:dyDescent="0.25">
      <c r="BV222" s="107"/>
      <c r="BW222" s="107"/>
      <c r="BX222" s="107"/>
    </row>
  </sheetData>
  <mergeCells count="19">
    <mergeCell ref="BI2:BK2"/>
    <mergeCell ref="BI3:BK3"/>
    <mergeCell ref="V5:X5"/>
    <mergeCell ref="Y4:AA4"/>
    <mergeCell ref="AI2:AK2"/>
    <mergeCell ref="AI3:AK3"/>
    <mergeCell ref="AV2:AX2"/>
    <mergeCell ref="AV3:AX3"/>
    <mergeCell ref="V2:X2"/>
    <mergeCell ref="Y2:AA2"/>
    <mergeCell ref="V3:X3"/>
    <mergeCell ref="V4:X4"/>
    <mergeCell ref="C3:N4"/>
    <mergeCell ref="Y3:AA3"/>
    <mergeCell ref="V6:X6"/>
    <mergeCell ref="V7:X7"/>
    <mergeCell ref="Y5:AA5"/>
    <mergeCell ref="Y6:AA6"/>
    <mergeCell ref="Y7:AA7"/>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7030A0"/>
  </sheetPr>
  <dimension ref="C1:AA26"/>
  <sheetViews>
    <sheetView showGridLines="0" topLeftCell="A4" zoomScale="120" zoomScaleNormal="120" zoomScalePageLayoutView="120" workbookViewId="0">
      <selection activeCell="F27" sqref="F27"/>
    </sheetView>
  </sheetViews>
  <sheetFormatPr defaultColWidth="28.42578125" defaultRowHeight="15" x14ac:dyDescent="0.25"/>
  <cols>
    <col min="1" max="1" width="15.42578125" style="107" customWidth="1"/>
    <col min="2" max="2" width="2.42578125" style="107" customWidth="1"/>
    <col min="3" max="3" width="43" style="107" customWidth="1"/>
    <col min="4" max="4" width="13.42578125" style="107" hidden="1" customWidth="1"/>
    <col min="5" max="9" width="13.42578125" style="107" customWidth="1"/>
    <col min="10" max="12" width="13.42578125" style="107" hidden="1" customWidth="1"/>
    <col min="13" max="13" width="15.42578125" style="107" hidden="1" customWidth="1"/>
    <col min="14" max="14" width="14.42578125" style="107" bestFit="1" customWidth="1"/>
    <col min="15" max="26" width="16.85546875" style="107" customWidth="1"/>
    <col min="27" max="16384" width="28.42578125" style="107"/>
  </cols>
  <sheetData>
    <row r="1" spans="3:27" ht="32.25" x14ac:dyDescent="0.5">
      <c r="C1" s="82" t="s">
        <v>344</v>
      </c>
    </row>
    <row r="2" spans="3:27" ht="21.75" customHeight="1" x14ac:dyDescent="0.25">
      <c r="C2" s="313" t="s">
        <v>394</v>
      </c>
    </row>
    <row r="3" spans="3:27" ht="103.5" customHeight="1" x14ac:dyDescent="0.25">
      <c r="C3" s="675" t="s">
        <v>395</v>
      </c>
      <c r="D3" s="675"/>
      <c r="E3" s="675"/>
      <c r="F3" s="675"/>
      <c r="G3" s="675"/>
      <c r="H3" s="675"/>
      <c r="I3" s="675"/>
      <c r="J3" s="675"/>
      <c r="K3" s="675"/>
      <c r="L3" s="675"/>
      <c r="M3" s="675"/>
    </row>
    <row r="4" spans="3:27" ht="62.25" customHeight="1" thickBot="1" x14ac:dyDescent="0.3">
      <c r="S4" s="122"/>
      <c r="T4" s="122"/>
      <c r="U4" s="122"/>
      <c r="V4" s="122"/>
      <c r="W4" s="122"/>
      <c r="X4" s="122"/>
      <c r="Y4" s="122"/>
      <c r="Z4" s="122"/>
      <c r="AA4" s="122"/>
    </row>
    <row r="5" spans="3:27" ht="14.25" customHeight="1" x14ac:dyDescent="0.25">
      <c r="C5" s="676" t="s">
        <v>418</v>
      </c>
      <c r="D5" s="677"/>
      <c r="E5" s="677"/>
      <c r="F5" s="677"/>
      <c r="G5" s="677"/>
      <c r="H5" s="677"/>
      <c r="I5" s="677"/>
      <c r="J5" s="677"/>
      <c r="K5" s="677"/>
      <c r="L5" s="677"/>
      <c r="M5" s="647">
        <f>Cover!$C$4</f>
        <v>43350</v>
      </c>
    </row>
    <row r="6" spans="3:27" ht="14.25" customHeight="1" thickBot="1" x14ac:dyDescent="0.3">
      <c r="C6" s="678"/>
      <c r="D6" s="679"/>
      <c r="E6" s="679"/>
      <c r="F6" s="679"/>
      <c r="G6" s="679"/>
      <c r="H6" s="679"/>
      <c r="I6" s="679"/>
      <c r="J6" s="679"/>
      <c r="K6" s="679"/>
      <c r="L6" s="679"/>
      <c r="M6" s="649"/>
    </row>
    <row r="7" spans="3:27" ht="15.75" customHeight="1" thickBot="1" x14ac:dyDescent="0.3">
      <c r="C7" s="203"/>
      <c r="D7" s="680" t="s">
        <v>238</v>
      </c>
      <c r="E7" s="681"/>
      <c r="F7" s="681"/>
      <c r="G7" s="681"/>
      <c r="H7" s="681"/>
      <c r="I7" s="682"/>
      <c r="J7" s="683" t="s">
        <v>349</v>
      </c>
      <c r="K7" s="684"/>
      <c r="L7" s="684"/>
      <c r="M7" s="685"/>
    </row>
    <row r="8" spans="3:27" ht="15.75" customHeight="1" thickBot="1" x14ac:dyDescent="0.3">
      <c r="C8" s="112"/>
      <c r="D8" s="360">
        <v>2011</v>
      </c>
      <c r="E8" s="357">
        <v>2012</v>
      </c>
      <c r="F8" s="357">
        <v>2013</v>
      </c>
      <c r="G8" s="357">
        <v>2014</v>
      </c>
      <c r="H8" s="357">
        <v>2015</v>
      </c>
      <c r="I8" s="356">
        <v>2016</v>
      </c>
      <c r="J8" s="361">
        <v>2017</v>
      </c>
      <c r="K8" s="361">
        <v>2018</v>
      </c>
      <c r="L8" s="361">
        <v>2019</v>
      </c>
      <c r="M8" s="362">
        <v>2020</v>
      </c>
      <c r="Q8" s="1"/>
    </row>
    <row r="9" spans="3:27" x14ac:dyDescent="0.25">
      <c r="C9" s="140" t="s">
        <v>413</v>
      </c>
      <c r="D9" s="363">
        <f>INDEX(IniBaseCC!D7:D184,IniBaseCC!$B$4)</f>
        <v>6345586</v>
      </c>
      <c r="E9" s="363">
        <f>INDEX(IniBaseCC!E7:E184,IniBaseCC!$B$4)</f>
        <v>6559417</v>
      </c>
      <c r="F9" s="363">
        <f>INDEX(IniBaseCC!F7:F184,IniBaseCC!$B$4)</f>
        <v>7095520</v>
      </c>
      <c r="G9" s="363">
        <f>INDEX(IniBaseCC!G7:G184,IniBaseCC!$B$4)</f>
        <v>7205152</v>
      </c>
      <c r="H9" s="363">
        <f>INDEX(IniBaseCC!H7:H184,IniBaseCC!$B$4)</f>
        <v>7360213</v>
      </c>
      <c r="I9" s="364">
        <f>INDEX(IniBaseCC!I7:I184,IniBaseCC!$B$4)</f>
        <v>7932162</v>
      </c>
      <c r="J9" s="363">
        <f>INDEX(IniBaseCC!K7:K184,IniBaseCC!$B$4)</f>
        <v>8491021.1685756743</v>
      </c>
      <c r="K9" s="363">
        <f>INDEX(IniBaseCC!L7:L184,IniBaseCC!$B$4)</f>
        <v>8729658.3371513486</v>
      </c>
      <c r="L9" s="363">
        <f>INDEX(IniBaseCC!M7:M184,IniBaseCC!$B$4)</f>
        <v>8968295.5057270229</v>
      </c>
      <c r="M9" s="364">
        <f>INDEX(IniBaseCC!N7:N184,IniBaseCC!$B$4)</f>
        <v>9206932.6743026953</v>
      </c>
    </row>
    <row r="10" spans="3:27" x14ac:dyDescent="0.25">
      <c r="C10" s="130" t="s">
        <v>414</v>
      </c>
      <c r="D10" s="358">
        <f>INDEX(IniBaseCC!P7:P184,IniBaseCC!$B$4)</f>
        <v>401224</v>
      </c>
      <c r="E10" s="358">
        <f>INDEX(IniBaseCC!Q7:Q184,IniBaseCC!$B$4)</f>
        <v>433390</v>
      </c>
      <c r="F10" s="358">
        <f>INDEX(IniBaseCC!R7:R184,IniBaseCC!$B$4)</f>
        <v>433813</v>
      </c>
      <c r="G10" s="358">
        <f>INDEX(IniBaseCC!S7:S184,IniBaseCC!$B$4)</f>
        <v>634999</v>
      </c>
      <c r="H10" s="358">
        <f>INDEX(IniBaseCC!T7:T184,IniBaseCC!$B$4)</f>
        <v>474928</v>
      </c>
      <c r="I10" s="365">
        <f>INDEX(IniBaseCC!U7:U184,IniBaseCC!$B$4)</f>
        <v>557649</v>
      </c>
      <c r="J10" s="358">
        <f>INDEX(IniBaseCC!W7:W184,IniBaseCC!$B$4)</f>
        <v>435735.18772899942</v>
      </c>
      <c r="K10" s="358">
        <f>INDEX(IniBaseCC!X7:X184,IniBaseCC!$B$4)</f>
        <v>435769.37545799889</v>
      </c>
      <c r="L10" s="358">
        <f>INDEX(IniBaseCC!Y7:Y184,IniBaseCC!$B$4)</f>
        <v>435803.56318699836</v>
      </c>
      <c r="M10" s="365">
        <f>INDEX(IniBaseCC!Z7:Z184,IniBaseCC!$B$4)</f>
        <v>435837.75091599784</v>
      </c>
    </row>
    <row r="11" spans="3:27" ht="15.75" thickBot="1" x14ac:dyDescent="0.3">
      <c r="C11" s="368" t="s">
        <v>417</v>
      </c>
      <c r="D11" s="369">
        <f>INDEX(IniBaseCC!AB7:AB184,IniBaseCC!$B$4)</f>
        <v>5944362</v>
      </c>
      <c r="E11" s="369">
        <f>INDEX(IniBaseCC!AC7:AC184,IniBaseCC!$B$4)</f>
        <v>6126027</v>
      </c>
      <c r="F11" s="369">
        <f>INDEX(IniBaseCC!AD7:AD184,IniBaseCC!$B$4)</f>
        <v>6661707</v>
      </c>
      <c r="G11" s="369">
        <f>INDEX(IniBaseCC!AE7:AE184,IniBaseCC!$B$4)</f>
        <v>6570153</v>
      </c>
      <c r="H11" s="369">
        <f>INDEX(IniBaseCC!AF7:AF184,IniBaseCC!$B$4)</f>
        <v>6885285</v>
      </c>
      <c r="I11" s="370">
        <f>INDEX(IniBaseCC!AG7:AG184,IniBaseCC!$B$4)</f>
        <v>7374513</v>
      </c>
      <c r="J11" s="369">
        <f>INDEX(IniBaseCC!AI7:AI184,IniBaseCC!$B$4)</f>
        <v>8055285.9808466751</v>
      </c>
      <c r="K11" s="369">
        <f>INDEX(IniBaseCC!AJ7:AJ184,IniBaseCC!$B$4)</f>
        <v>8293888.9616933493</v>
      </c>
      <c r="L11" s="369">
        <f>INDEX(IniBaseCC!AK7:AK184,IniBaseCC!$B$4)</f>
        <v>8532491.9425400253</v>
      </c>
      <c r="M11" s="370">
        <f>INDEX(IniBaseCC!AL7:AL184,IniBaseCC!$B$4)</f>
        <v>8771094.9233866967</v>
      </c>
    </row>
    <row r="12" spans="3:27" ht="15.75" thickTop="1" x14ac:dyDescent="0.25">
      <c r="C12" s="130"/>
      <c r="D12" s="359"/>
      <c r="E12" s="359"/>
      <c r="F12" s="359"/>
      <c r="G12" s="359"/>
      <c r="H12" s="359"/>
      <c r="I12" s="366"/>
      <c r="J12" s="359"/>
      <c r="K12" s="359"/>
      <c r="L12" s="359"/>
      <c r="M12" s="366"/>
    </row>
    <row r="13" spans="3:27" x14ac:dyDescent="0.25">
      <c r="C13" s="130" t="s">
        <v>250</v>
      </c>
      <c r="D13" s="358">
        <f>INDEX(AdjBaseCC!CP5:CP182,IniBaseCC!$B$4)</f>
        <v>4242009.3665477363</v>
      </c>
      <c r="E13" s="358">
        <f>INDEX(AdjBaseCC!CQ5:CQ182,IniBaseCC!$B$4)</f>
        <v>4973460.9620919805</v>
      </c>
      <c r="F13" s="358">
        <f>INDEX(AdjBaseCC!CR5:CR182,IniBaseCC!$B$4)</f>
        <v>4982614.5109878108</v>
      </c>
      <c r="G13" s="358">
        <f>INDEX(AdjBaseCC!CS5:CS182,IniBaseCC!$B$4)</f>
        <v>5689326.8551838649</v>
      </c>
      <c r="H13" s="358">
        <f>INDEX(AdjBaseCC!CT5:CT182,IniBaseCC!$B$4)</f>
        <v>5671344.0288954517</v>
      </c>
      <c r="I13" s="365">
        <f>INDEX(AdjBaseCC!CU5:CU182,IniBaseCC!$B$4)</f>
        <v>5999256.8559369529</v>
      </c>
      <c r="J13" s="358">
        <f>INDEX(AdjBaseCC!CW5:CW182,IniBaseCC!$B$4)</f>
        <v>6837071.7017495418</v>
      </c>
      <c r="K13" s="358">
        <f>INDEX(AdjBaseCC!CX5:CX182,IniBaseCC!$B$4)</f>
        <v>6989397.8800283419</v>
      </c>
      <c r="L13" s="358">
        <f>INDEX(AdjBaseCC!CY5:CY182,IniBaseCC!$B$4)</f>
        <v>7245073.1500891205</v>
      </c>
      <c r="M13" s="365">
        <f>INDEX(AdjBaseCC!CZ5:CZ182,IniBaseCC!$B$4)</f>
        <v>7432339.409936863</v>
      </c>
    </row>
    <row r="14" spans="3:27" x14ac:dyDescent="0.25">
      <c r="C14" s="130" t="s">
        <v>419</v>
      </c>
      <c r="D14" s="358">
        <f>MAX(D11-D13,0)</f>
        <v>1702352.6334522637</v>
      </c>
      <c r="E14" s="358">
        <f t="shared" ref="E14:M14" si="0">MAX(E11-E13,0)</f>
        <v>1152566.0379080195</v>
      </c>
      <c r="F14" s="358">
        <f t="shared" si="0"/>
        <v>1679092.4890121892</v>
      </c>
      <c r="G14" s="358">
        <f t="shared" si="0"/>
        <v>880826.14481613506</v>
      </c>
      <c r="H14" s="358">
        <f t="shared" si="0"/>
        <v>1213940.9711045483</v>
      </c>
      <c r="I14" s="365">
        <f t="shared" si="0"/>
        <v>1375256.1440630471</v>
      </c>
      <c r="J14" s="358">
        <f t="shared" si="0"/>
        <v>1218214.2790971333</v>
      </c>
      <c r="K14" s="358">
        <f t="shared" si="0"/>
        <v>1304491.0816650074</v>
      </c>
      <c r="L14" s="358">
        <f t="shared" si="0"/>
        <v>1287418.7924509048</v>
      </c>
      <c r="M14" s="365">
        <f t="shared" si="0"/>
        <v>1338755.5134498337</v>
      </c>
    </row>
    <row r="15" spans="3:27" x14ac:dyDescent="0.25">
      <c r="C15" s="130"/>
      <c r="D15" s="358"/>
      <c r="E15" s="358"/>
      <c r="F15" s="358"/>
      <c r="G15" s="358"/>
      <c r="H15" s="358"/>
      <c r="I15" s="365"/>
      <c r="J15" s="358"/>
      <c r="K15" s="358"/>
      <c r="L15" s="358"/>
      <c r="M15" s="365"/>
    </row>
    <row r="16" spans="3:27" x14ac:dyDescent="0.25">
      <c r="C16" s="130" t="s">
        <v>415</v>
      </c>
      <c r="D16" s="69">
        <f>D13/D11</f>
        <v>0.71361894961103245</v>
      </c>
      <c r="E16" s="69">
        <f t="shared" ref="E16:M16" si="1">E13/E11</f>
        <v>0.81185749950040709</v>
      </c>
      <c r="F16" s="69">
        <f t="shared" si="1"/>
        <v>0.74794861301882698</v>
      </c>
      <c r="G16" s="69">
        <f t="shared" si="1"/>
        <v>0.86593521569191234</v>
      </c>
      <c r="H16" s="69">
        <f t="shared" si="1"/>
        <v>0.82369052681122878</v>
      </c>
      <c r="I16" s="299">
        <f t="shared" si="1"/>
        <v>0.81351227612412547</v>
      </c>
      <c r="J16" s="69">
        <f t="shared" si="1"/>
        <v>0.84876833895236958</v>
      </c>
      <c r="K16" s="69">
        <f t="shared" si="1"/>
        <v>0.84271659679916044</v>
      </c>
      <c r="L16" s="69">
        <f t="shared" si="1"/>
        <v>0.84911573299796694</v>
      </c>
      <c r="M16" s="299">
        <f t="shared" si="1"/>
        <v>0.84736734408377457</v>
      </c>
    </row>
    <row r="17" spans="3:13" ht="15.75" thickBot="1" x14ac:dyDescent="0.3">
      <c r="C17" s="161" t="s">
        <v>416</v>
      </c>
      <c r="D17" s="71">
        <f>D14/D11</f>
        <v>0.2863810503889675</v>
      </c>
      <c r="E17" s="71">
        <f t="shared" ref="E17:M17" si="2">E14/E11</f>
        <v>0.18814250049959289</v>
      </c>
      <c r="F17" s="71">
        <f t="shared" si="2"/>
        <v>0.25205138698117302</v>
      </c>
      <c r="G17" s="71">
        <f t="shared" si="2"/>
        <v>0.13406478430808766</v>
      </c>
      <c r="H17" s="71">
        <f t="shared" si="2"/>
        <v>0.17630947318877116</v>
      </c>
      <c r="I17" s="367">
        <f t="shared" si="2"/>
        <v>0.18648772387587453</v>
      </c>
      <c r="J17" s="71">
        <f t="shared" si="2"/>
        <v>0.15123166104763039</v>
      </c>
      <c r="K17" s="71">
        <f t="shared" si="2"/>
        <v>0.15728340320083953</v>
      </c>
      <c r="L17" s="71">
        <f t="shared" si="2"/>
        <v>0.15088426700203306</v>
      </c>
      <c r="M17" s="367">
        <f t="shared" si="2"/>
        <v>0.15263265591622546</v>
      </c>
    </row>
    <row r="19" spans="3:13" s="118" customFormat="1" x14ac:dyDescent="0.25"/>
    <row r="20" spans="3:13" s="118" customFormat="1" x14ac:dyDescent="0.25"/>
    <row r="21" spans="3:13" s="118" customFormat="1" x14ac:dyDescent="0.25"/>
    <row r="24" spans="3:13" x14ac:dyDescent="0.25">
      <c r="D24" s="118"/>
    </row>
    <row r="25" spans="3:13" x14ac:dyDescent="0.25">
      <c r="D25" s="118"/>
    </row>
    <row r="26" spans="3:13" x14ac:dyDescent="0.25">
      <c r="D26" s="118"/>
    </row>
  </sheetData>
  <mergeCells count="5">
    <mergeCell ref="C3:M3"/>
    <mergeCell ref="C5:L6"/>
    <mergeCell ref="M5:M6"/>
    <mergeCell ref="D7:I7"/>
    <mergeCell ref="J7:M7"/>
  </mergeCells>
  <phoneticPr fontId="18" type="noConversion"/>
  <pageMargins left="0.7" right="0.7" top="0.75" bottom="0.75" header="0.3" footer="0.3"/>
  <pageSetup paperSize="9" scale="57" orientation="portrait"/>
  <colBreaks count="1" manualBreakCount="1">
    <brk id="14"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Drop Down 1">
              <controlPr defaultSize="0" autoLine="0" autoPict="0">
                <anchor moveWithCells="1">
                  <from>
                    <xdr:col>2</xdr:col>
                    <xdr:colOff>9525</xdr:colOff>
                    <xdr:row>6</xdr:row>
                    <xdr:rowOff>190500</xdr:rowOff>
                  </from>
                  <to>
                    <xdr:col>2</xdr:col>
                    <xdr:colOff>2743200</xdr:colOff>
                    <xdr:row>8</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39997558519241921"/>
    <pageSetUpPr fitToPage="1"/>
  </sheetPr>
  <dimension ref="A1:AA36"/>
  <sheetViews>
    <sheetView showGridLines="0" tabSelected="1" workbookViewId="0">
      <selection activeCell="J3" sqref="J3"/>
    </sheetView>
  </sheetViews>
  <sheetFormatPr defaultColWidth="28.42578125" defaultRowHeight="14.25" x14ac:dyDescent="0.2"/>
  <cols>
    <col min="1" max="1" width="6" style="396" customWidth="1"/>
    <col min="2" max="2" width="2.42578125" style="396" customWidth="1"/>
    <col min="3" max="3" width="73.28515625" style="396" bestFit="1" customWidth="1"/>
    <col min="4" max="5" width="14" style="396" customWidth="1"/>
    <col min="6" max="6" width="14" style="396" bestFit="1" customWidth="1"/>
    <col min="7" max="8" width="21.85546875" style="396" customWidth="1"/>
    <col min="9" max="9" width="25.7109375" style="396" customWidth="1"/>
    <col min="10" max="10" width="27.28515625" style="396" customWidth="1"/>
    <col min="11" max="11" width="14" style="396" bestFit="1" customWidth="1"/>
    <col min="12" max="12" width="15.42578125" style="396" customWidth="1"/>
    <col min="13" max="13" width="16" style="396" customWidth="1"/>
    <col min="14" max="25" width="16.85546875" style="396" customWidth="1"/>
    <col min="26" max="16384" width="28.42578125" style="396"/>
  </cols>
  <sheetData>
    <row r="1" spans="1:27" ht="30.75" x14ac:dyDescent="0.4">
      <c r="A1" s="396" t="s">
        <v>498</v>
      </c>
      <c r="C1" s="395" t="s">
        <v>344</v>
      </c>
    </row>
    <row r="2" spans="1:27" ht="18.95" customHeight="1" x14ac:dyDescent="0.2">
      <c r="C2" s="431" t="s">
        <v>434</v>
      </c>
    </row>
    <row r="3" spans="1:27" ht="324.95" customHeight="1" x14ac:dyDescent="0.2">
      <c r="C3" s="508" t="s">
        <v>435</v>
      </c>
      <c r="D3" s="689"/>
      <c r="E3" s="689"/>
      <c r="F3" s="689"/>
      <c r="G3" s="689"/>
      <c r="H3" s="689"/>
      <c r="I3" s="689"/>
      <c r="J3" s="689"/>
      <c r="K3" s="397"/>
      <c r="L3" s="397"/>
    </row>
    <row r="4" spans="1:27" ht="19.5" customHeight="1" x14ac:dyDescent="0.2">
      <c r="E4" s="688"/>
      <c r="F4" s="688"/>
      <c r="G4" s="688"/>
      <c r="H4" s="688"/>
      <c r="I4" s="688"/>
      <c r="J4" s="688"/>
      <c r="K4" s="688"/>
      <c r="L4" s="483"/>
      <c r="M4" s="483"/>
      <c r="N4" s="483"/>
      <c r="S4" s="398"/>
      <c r="T4" s="398"/>
      <c r="U4" s="398"/>
      <c r="V4" s="398"/>
      <c r="W4" s="398"/>
      <c r="X4" s="398"/>
      <c r="Y4" s="398"/>
      <c r="Z4" s="398"/>
      <c r="AA4" s="398"/>
    </row>
    <row r="5" spans="1:27" ht="19.5" customHeight="1" thickBot="1" x14ac:dyDescent="0.25">
      <c r="E5" s="688"/>
      <c r="F5" s="688"/>
      <c r="G5" s="688"/>
      <c r="H5" s="688"/>
      <c r="I5" s="688"/>
      <c r="J5" s="688"/>
      <c r="K5" s="688"/>
      <c r="L5" s="483"/>
      <c r="M5" s="483"/>
      <c r="N5" s="483"/>
      <c r="S5" s="398"/>
      <c r="T5" s="398"/>
      <c r="U5" s="398"/>
      <c r="V5" s="398"/>
      <c r="W5" s="398"/>
      <c r="X5" s="398"/>
      <c r="Y5" s="398"/>
      <c r="Z5" s="398"/>
      <c r="AA5" s="398"/>
    </row>
    <row r="6" spans="1:27" ht="14.25" customHeight="1" x14ac:dyDescent="0.2">
      <c r="C6" s="627" t="s">
        <v>423</v>
      </c>
      <c r="D6" s="509"/>
      <c r="E6" s="509"/>
      <c r="F6" s="509"/>
      <c r="G6" s="509"/>
      <c r="H6" s="509"/>
      <c r="I6" s="509"/>
      <c r="J6" s="509"/>
      <c r="K6" s="399"/>
      <c r="L6" s="399"/>
      <c r="M6" s="400"/>
      <c r="N6" s="400">
        <f>Cover!C4</f>
        <v>43350</v>
      </c>
    </row>
    <row r="7" spans="1:27" ht="14.25" customHeight="1" thickBot="1" x14ac:dyDescent="0.25">
      <c r="C7" s="510"/>
      <c r="D7" s="511"/>
      <c r="E7" s="511"/>
      <c r="F7" s="511"/>
      <c r="G7" s="511"/>
      <c r="H7" s="511"/>
      <c r="I7" s="511"/>
      <c r="J7" s="401"/>
      <c r="K7" s="401"/>
      <c r="L7" s="401"/>
      <c r="M7" s="402"/>
      <c r="N7" s="402"/>
    </row>
    <row r="8" spans="1:27" ht="15.75" customHeight="1" thickBot="1" x14ac:dyDescent="0.25">
      <c r="C8" s="403"/>
      <c r="D8" s="404" t="s">
        <v>238</v>
      </c>
      <c r="E8" s="405"/>
      <c r="F8" s="405"/>
      <c r="G8" s="405"/>
      <c r="H8" s="405"/>
      <c r="I8" s="405"/>
      <c r="J8" s="405"/>
      <c r="K8" s="617" t="s">
        <v>349</v>
      </c>
      <c r="L8" s="406"/>
      <c r="M8" s="406"/>
      <c r="N8" s="407"/>
    </row>
    <row r="9" spans="1:27" ht="15.75" customHeight="1" thickBot="1" x14ac:dyDescent="0.25">
      <c r="C9" s="435" t="s">
        <v>145</v>
      </c>
      <c r="D9" s="436">
        <v>2011</v>
      </c>
      <c r="E9" s="437">
        <v>2012</v>
      </c>
      <c r="F9" s="437">
        <v>2013</v>
      </c>
      <c r="G9" s="437">
        <v>2014</v>
      </c>
      <c r="H9" s="437">
        <v>2015</v>
      </c>
      <c r="I9" s="405">
        <v>2016</v>
      </c>
      <c r="J9" s="405">
        <v>2017</v>
      </c>
      <c r="K9" s="618">
        <v>2018</v>
      </c>
      <c r="L9" s="408">
        <v>2019</v>
      </c>
      <c r="M9" s="408">
        <v>2020</v>
      </c>
      <c r="N9" s="409">
        <v>2021</v>
      </c>
      <c r="R9" s="410"/>
    </row>
    <row r="10" spans="1:27" ht="15.95" customHeight="1" x14ac:dyDescent="0.2">
      <c r="C10" s="438" t="s">
        <v>436</v>
      </c>
      <c r="D10" s="439">
        <f>INDEX(IniBaseCC!P$7:P$184,MATCH($C$9,IniBaseCC!$B$7:$B$184,0))</f>
        <v>2461178</v>
      </c>
      <c r="E10" s="439">
        <f>INDEX(IniBaseCC!Q$7:Q$184,MATCH($C$9,IniBaseCC!$B$7:$B$184,0))</f>
        <v>2273792</v>
      </c>
      <c r="F10" s="440">
        <f>INDEX(IniBaseCC!R$7:R$184,MATCH($C$9,IniBaseCC!$B$7:$B$184,0))</f>
        <v>2304179</v>
      </c>
      <c r="G10" s="440">
        <f>INDEX(IniBaseCC!S$7:S$184,MATCH($C$9,IniBaseCC!$B$7:$B$184,0))</f>
        <v>2195273</v>
      </c>
      <c r="H10" s="440">
        <f>INDEX(IniBaseCC!T$7:T$184,MATCH($C$9,IniBaseCC!$B$7:$B$184,0))</f>
        <v>2135373</v>
      </c>
      <c r="I10" s="411">
        <f>INDEX(IniBaseCC!U$7:U$184,MATCH($C$9,IniBaseCC!$B$7:$B$184,0))</f>
        <v>1888032</v>
      </c>
      <c r="J10" s="413">
        <f>INDEX(IniBaseCC!V$7:V$184,MATCH($C$9,IniBaseCC!$B$7:$B$184,0))</f>
        <v>2330165</v>
      </c>
      <c r="K10" s="619">
        <f>INDEX(IniBaseCC!W$7:W$184,MATCH($C$9,IniBaseCC!$B$7:$B$184,0))</f>
        <v>2330347.8388035465</v>
      </c>
      <c r="L10" s="411">
        <f>INDEX(IniBaseCC!X$7:X$184,MATCH($C$9,IniBaseCC!$B$7:$B$184,0))</f>
        <v>2330530.677607093</v>
      </c>
      <c r="M10" s="411">
        <f>INDEX(IniBaseCC!Y$7:Y$184,MATCH($C$9,IniBaseCC!$B$7:$B$184,0))</f>
        <v>2330713.5164106395</v>
      </c>
      <c r="N10" s="412">
        <f>INDEX(IniBaseCC!Z$7:Z$184,MATCH($C$9,IniBaseCC!$B$7:$B$184,0))</f>
        <v>2330896.355214186</v>
      </c>
    </row>
    <row r="11" spans="1:27" ht="15" customHeight="1" x14ac:dyDescent="0.2">
      <c r="C11" s="441" t="s">
        <v>437</v>
      </c>
      <c r="D11" s="442">
        <f>MAX((D13-D10)-D12,0)</f>
        <v>6821349.6304646209</v>
      </c>
      <c r="E11" s="442">
        <f t="shared" ref="E11:I11" si="0">MAX((E13-E10)-E12,0)</f>
        <v>6035301.930409044</v>
      </c>
      <c r="F11" s="433">
        <f t="shared" si="0"/>
        <v>5954694.0470688418</v>
      </c>
      <c r="G11" s="433">
        <f t="shared" si="0"/>
        <v>6959101.3545108549</v>
      </c>
      <c r="H11" s="433">
        <f t="shared" si="0"/>
        <v>6954927.1810366362</v>
      </c>
      <c r="I11" s="413">
        <f t="shared" si="0"/>
        <v>7060492.6866490506</v>
      </c>
      <c r="J11" s="413">
        <f t="shared" ref="J11" si="1">MAX((J13-J10)-J12,0)</f>
        <v>8374304.6278904714</v>
      </c>
      <c r="K11" s="430">
        <f t="shared" ref="K11" si="2">MAX((K13-K10)-K12,0)</f>
        <v>6687204.2213987857</v>
      </c>
      <c r="L11" s="413">
        <f t="shared" ref="L11" si="3">MAX((L13-L10)-L12,0)</f>
        <v>6289084.9134137481</v>
      </c>
      <c r="M11" s="413">
        <f t="shared" ref="M11" si="4">MAX((M13-M10)-M12,0)</f>
        <v>6531424.714246951</v>
      </c>
      <c r="N11" s="414">
        <f t="shared" ref="N11" si="5">MAX((N13-N10)-N12,0)</f>
        <v>6461617.5407868698</v>
      </c>
    </row>
    <row r="12" spans="1:27" ht="15" customHeight="1" x14ac:dyDescent="0.2">
      <c r="C12" s="441" t="s">
        <v>438</v>
      </c>
      <c r="D12" s="442">
        <f>INDEX(AdjBaseCC!DN$5:DN$182,MATCH($C$9,AdjBaseCC!$AS$5:$AS$182))</f>
        <v>21062808.369535379</v>
      </c>
      <c r="E12" s="442">
        <f>INDEX(AdjBaseCC!DO$5:DO$182,MATCH($C$9,AdjBaseCC!$AS$5:$AS$182))</f>
        <v>23097723.069590956</v>
      </c>
      <c r="F12" s="433">
        <f>INDEX(AdjBaseCC!DP$5:DP$182,MATCH($C$9,AdjBaseCC!$AS$5:$AS$182))</f>
        <v>24425754.952931158</v>
      </c>
      <c r="G12" s="433">
        <f>INDEX(AdjBaseCC!DQ$5:DQ$182,MATCH($C$9,AdjBaseCC!$AS$5:$AS$182))</f>
        <v>25417021.645489145</v>
      </c>
      <c r="H12" s="433">
        <f>INDEX(AdjBaseCC!DR$5:DR$182,MATCH($C$9,AdjBaseCC!$AS$5:$AS$182))</f>
        <v>27611278.818963364</v>
      </c>
      <c r="I12" s="616">
        <f>INDEX(AdjBaseCC!DS$5:DS$182,MATCH($C$9,AdjBaseCC!$AS$5:$AS$182))</f>
        <v>29433719.313350949</v>
      </c>
      <c r="J12" s="413">
        <f>INDEX(AdjBaseCC!DT$5:DT$182,MATCH($C$9,AdjBaseCC!$AS$5:$AS$182))</f>
        <v>31166538.372109529</v>
      </c>
      <c r="K12" s="430">
        <f>INDEX(AdjBaseCC!DU$5:DU$182,MATCH($C$9,AdjBaseCC!$AS$5:$AS$182))</f>
        <v>34064255.000351496</v>
      </c>
      <c r="L12" s="413">
        <f>INDEX(AdjBaseCC!DV$5:DV$182,MATCH($C$9,AdjBaseCC!$AS$5:$AS$182))</f>
        <v>35672990.530086815</v>
      </c>
      <c r="M12" s="413">
        <f>INDEX(AdjBaseCC!DW$5:DW$182,MATCH($C$9,AdjBaseCC!$AS$5:$AS$182))</f>
        <v>36641266.951003887</v>
      </c>
      <c r="N12" s="432">
        <f>INDEX(AdjBaseCC!DX$5:DX$182,MATCH($C$9,AdjBaseCC!$AS$5:$AS$182))</f>
        <v>37921690.346214242</v>
      </c>
    </row>
    <row r="13" spans="1:27" ht="18.95" customHeight="1" thickBot="1" x14ac:dyDescent="0.25">
      <c r="C13" s="443" t="s">
        <v>439</v>
      </c>
      <c r="D13" s="444">
        <f>INDEX(IniBaseCC!D$7:D$184,MATCH($C$9,IniBaseCC!$B$7:$B$184,0))</f>
        <v>30345336</v>
      </c>
      <c r="E13" s="444">
        <f>INDEX(IniBaseCC!E$7:E$184,MATCH($C$9,IniBaseCC!$B$7:$B$184,0))</f>
        <v>31406817</v>
      </c>
      <c r="F13" s="445">
        <f>INDEX(IniBaseCC!F$7:F$184,MATCH($C$9,IniBaseCC!$B$7:$B$184,0))</f>
        <v>32684628</v>
      </c>
      <c r="G13" s="445">
        <f>INDEX(IniBaseCC!G$7:G$184,MATCH($C$9,IniBaseCC!$B$7:$B$184,0))</f>
        <v>34571396</v>
      </c>
      <c r="H13" s="445">
        <f>INDEX(IniBaseCC!H$7:H$184,MATCH($C$9,IniBaseCC!$B$7:$B$184,0))</f>
        <v>36701579</v>
      </c>
      <c r="I13" s="415">
        <f>INDEX(IniBaseCC!I$7:I$184,MATCH($C$9,IniBaseCC!$B$7:$B$184,0))</f>
        <v>38382244</v>
      </c>
      <c r="J13" s="415">
        <f>INDEX(IniBaseCC!J$7:J$184,MATCH($C$9,IniBaseCC!$B$7:$B$184,0))</f>
        <v>41871008</v>
      </c>
      <c r="K13" s="620">
        <f>INDEX(IniBaseCC!K$7:K$184,MATCH($C$9,IniBaseCC!$B$7:$B$184,0))</f>
        <v>43081807.060553826</v>
      </c>
      <c r="L13" s="415">
        <f>INDEX(IniBaseCC!L$7:L$184,MATCH($C$9,IniBaseCC!$B$7:$B$184,0))</f>
        <v>44292606.121107653</v>
      </c>
      <c r="M13" s="415">
        <f>INDEX(IniBaseCC!M$7:M$184,MATCH($C$9,IniBaseCC!$B$7:$B$184,0))</f>
        <v>45503405.181661479</v>
      </c>
      <c r="N13" s="416">
        <f>INDEX(IniBaseCC!N$7:N$184,MATCH($C$9,IniBaseCC!$B$7:$B$184,0))</f>
        <v>46714204.242215298</v>
      </c>
    </row>
    <row r="14" spans="1:27" ht="15" thickTop="1" x14ac:dyDescent="0.2">
      <c r="C14" s="446"/>
      <c r="D14" s="447"/>
      <c r="E14" s="447"/>
      <c r="F14" s="448"/>
      <c r="G14" s="448"/>
      <c r="H14" s="448"/>
      <c r="I14" s="417"/>
      <c r="J14" s="417"/>
      <c r="K14" s="621"/>
      <c r="L14" s="417"/>
      <c r="M14" s="417"/>
      <c r="N14" s="426"/>
    </row>
    <row r="15" spans="1:27" ht="16.5" x14ac:dyDescent="0.2">
      <c r="C15" s="449" t="s">
        <v>440</v>
      </c>
      <c r="D15" s="450">
        <f>IniBaseCC!EJ6</f>
        <v>25844.470010940215</v>
      </c>
      <c r="E15" s="450">
        <f>IniBaseCC!EK6</f>
        <v>25947.880505866513</v>
      </c>
      <c r="F15" s="434">
        <f>IniBaseCC!EL6</f>
        <v>25968.132654978086</v>
      </c>
      <c r="G15" s="434">
        <f>IniBaseCC!EM6</f>
        <v>26742.497132284923</v>
      </c>
      <c r="H15" s="434">
        <f>IniBaseCC!EN6</f>
        <v>27082.384896050517</v>
      </c>
      <c r="I15" s="418">
        <f>IniBaseCC!EO6</f>
        <v>27467.143189295042</v>
      </c>
      <c r="J15" s="418">
        <f>IniBaseCC!EP6</f>
        <v>27614.120661133853</v>
      </c>
      <c r="K15" s="622">
        <f>IniBaseCC!EQ6</f>
        <v>27943.89257658564</v>
      </c>
      <c r="L15" s="418">
        <f>IniBaseCC!ER6</f>
        <v>28261.91762047317</v>
      </c>
      <c r="M15" s="418">
        <f>IniBaseCC!ES6</f>
        <v>28568.812465980111</v>
      </c>
      <c r="N15" s="419">
        <f>IniBaseCC!ET6</f>
        <v>28865.151364139605</v>
      </c>
    </row>
    <row r="16" spans="1:27" ht="16.5" x14ac:dyDescent="0.2">
      <c r="C16" s="449" t="s">
        <v>441</v>
      </c>
      <c r="D16" s="442">
        <f>INDEX(IniBaseCC!EI$7:EI$184,MATCH($C$9,IniBaseCC!$B$7:$B$184,0))</f>
        <v>23978.51150442478</v>
      </c>
      <c r="E16" s="442">
        <f>INDEX(IniBaseCC!EJ$7:EJ$184,MATCH($C$9,IniBaseCC!$B$7:$B$184,0))</f>
        <v>25211.716094032548</v>
      </c>
      <c r="F16" s="433">
        <f>INDEX(IniBaseCC!EK$7:EK$184,MATCH($C$9,IniBaseCC!$B$7:$B$184,0))</f>
        <v>26752.089072543618</v>
      </c>
      <c r="G16" s="433">
        <f>INDEX(IniBaseCC!EL$7:EL$184,MATCH($C$9,IniBaseCC!$B$7:$B$184,0))</f>
        <v>27871.971559633028</v>
      </c>
      <c r="H16" s="433">
        <f>INDEX(IniBaseCC!EM$7:EM$184,MATCH($C$9,IniBaseCC!$B$7:$B$184,0))</f>
        <v>28651.436283185842</v>
      </c>
      <c r="I16" s="413">
        <f>INDEX(IniBaseCC!EN$7:EN$184,MATCH($C$9,IniBaseCC!$B$7:$B$184,0))</f>
        <v>29824.163934426229</v>
      </c>
      <c r="J16" s="413">
        <f>INDEX(IniBaseCC!EO$7:EO$184,MATCH($C$9,IniBaseCC!$B$7:$B$184,0))</f>
        <v>30874.967851099831</v>
      </c>
      <c r="K16" s="430">
        <f>INDEX(IniBaseCC!EP$7:EP$184,MATCH($C$9,IniBaseCC!$B$7:$B$184,0))</f>
        <v>32732.485927152316</v>
      </c>
      <c r="L16" s="413">
        <f>INDEX(IniBaseCC!EQ$7:EQ$184,MATCH($C$9,IniBaseCC!$B$7:$B$184,0))</f>
        <v>33122.922003154672</v>
      </c>
      <c r="M16" s="413">
        <f>INDEX(IniBaseCC!ER$7:ER$184,MATCH($C$9,IniBaseCC!$B$7:$B$184,0))</f>
        <v>33499.450277358432</v>
      </c>
      <c r="N16" s="414">
        <f>INDEX(IniBaseCC!ES$7:ES$184,MATCH($C$9,IniBaseCC!$B$7:$B$184,0))</f>
        <v>33862.800864872617</v>
      </c>
    </row>
    <row r="17" spans="3:15" x14ac:dyDescent="0.2">
      <c r="C17" s="449" t="s">
        <v>443</v>
      </c>
      <c r="D17" s="442"/>
      <c r="E17" s="442">
        <f>D21</f>
        <v>20884.017241944806</v>
      </c>
      <c r="F17" s="433">
        <f t="shared" ref="F17:N17" si="6">E21</f>
        <v>22429.527045850467</v>
      </c>
      <c r="G17" s="433">
        <f t="shared" si="6"/>
        <v>23318.368482100133</v>
      </c>
      <c r="H17" s="433">
        <f t="shared" si="6"/>
        <v>24434.760016781736</v>
      </c>
      <c r="I17" s="413">
        <f t="shared" si="6"/>
        <v>25395.788881234643</v>
      </c>
      <c r="J17" s="413">
        <f t="shared" si="6"/>
        <v>26367.62975643784</v>
      </c>
      <c r="K17" s="430">
        <f>J21</f>
        <v>28198.88658969495</v>
      </c>
      <c r="L17" s="413">
        <f t="shared" si="6"/>
        <v>28995.125708693362</v>
      </c>
      <c r="M17" s="413">
        <f t="shared" si="6"/>
        <v>29251.706150170681</v>
      </c>
      <c r="N17" s="414">
        <f t="shared" si="6"/>
        <v>29744.141472809748</v>
      </c>
    </row>
    <row r="18" spans="3:15" ht="16.5" x14ac:dyDescent="0.2">
      <c r="C18" s="441" t="s">
        <v>442</v>
      </c>
      <c r="D18" s="451">
        <f>INDEX(AdjBaseCC!P5:P182,MATCH($C$9,IniBaseCC!$B$7:$B$184,0))</f>
        <v>0.83974430166082714</v>
      </c>
      <c r="E18" s="451">
        <f>INDEX(AdjBaseCC!Q5:Q182,MATCH($C$9,IniBaseCC!$B$7:$B$184,0))</f>
        <v>0.83974430166082714</v>
      </c>
      <c r="F18" s="451">
        <f>INDEX(AdjBaseCC!R5:R182,MATCH($C$9,IniBaseCC!$B$7:$B$184,0))</f>
        <v>0.8669095906704668</v>
      </c>
      <c r="G18" s="451">
        <f>INDEX(AdjBaseCC!S5:S182,MATCH($C$9,IniBaseCC!$B$7:$B$184,0))</f>
        <v>0.86431985349170515</v>
      </c>
      <c r="H18" s="451">
        <f>INDEX(AdjBaseCC!T5:T182,MATCH($C$9,IniBaseCC!$B$7:$B$184,0))</f>
        <v>0.8593065979722917</v>
      </c>
      <c r="I18" s="420">
        <f>INDEX(AdjBaseCC!U5:U182,MATCH($C$9,IniBaseCC!$B$7:$B$184,0))</f>
        <v>0.87401031839929677</v>
      </c>
      <c r="J18" s="421">
        <f>INDEX(AdjBaseCC!V5:V182,MATCH($C$9,IniBaseCC!$B$7:$B$184,0))</f>
        <v>0.86908969939287661</v>
      </c>
      <c r="K18" s="420">
        <f>INDEX(AdjBaseCC!W5:W182,MATCH($C$9,IniBaseCC!$B$7:$B$184,0))</f>
        <v>0.86908969939287661</v>
      </c>
      <c r="L18" s="420">
        <f>INDEX(AdjBaseCC!X5:X182,MATCH($C$9,IniBaseCC!$B$7:$B$184,0))</f>
        <v>0.86908969939287661</v>
      </c>
      <c r="M18" s="420">
        <f>INDEX(AdjBaseCC!Y5:Y182,MATCH($C$9,IniBaseCC!$B$7:$B$184,0))</f>
        <v>0.87385960709980015</v>
      </c>
      <c r="N18" s="420">
        <f>INDEX(AdjBaseCC!Z5:Z182,MATCH($C$9,IniBaseCC!$B$7:$B$184,0))</f>
        <v>0.88660989908189447</v>
      </c>
      <c r="O18" s="687"/>
    </row>
    <row r="19" spans="3:15" x14ac:dyDescent="0.2">
      <c r="C19" s="453"/>
      <c r="D19" s="447"/>
      <c r="E19" s="447"/>
      <c r="F19" s="447"/>
      <c r="G19" s="447"/>
      <c r="H19" s="447"/>
      <c r="I19" s="447"/>
      <c r="J19" s="447"/>
      <c r="K19" s="446"/>
      <c r="L19" s="447"/>
      <c r="M19" s="447"/>
      <c r="N19" s="456"/>
    </row>
    <row r="20" spans="3:15" x14ac:dyDescent="0.2">
      <c r="C20" s="453" t="s">
        <v>448</v>
      </c>
      <c r="D20" s="454" t="str">
        <f>IF(D17&lt;D16,"Good",IF(D17&gt;D16,"Problem","CHECK FORMULA"))</f>
        <v>Good</v>
      </c>
      <c r="E20" s="454" t="str">
        <f>IF(E17&lt;E16,"Good",IF(E17&gt;E16,"Problem","CHECK FORMULA"))</f>
        <v>Good</v>
      </c>
      <c r="F20" s="454" t="str">
        <f t="shared" ref="F20:N20" si="7">IF(F17&lt;F16,"Good",IF(F17&gt;F16,"Problem","CHECK FORMULA"))</f>
        <v>Good</v>
      </c>
      <c r="G20" s="454" t="str">
        <f t="shared" si="7"/>
        <v>Good</v>
      </c>
      <c r="H20" s="454" t="str">
        <f t="shared" si="7"/>
        <v>Good</v>
      </c>
      <c r="I20" s="454" t="str">
        <f t="shared" si="7"/>
        <v>Good</v>
      </c>
      <c r="J20" s="454" t="str">
        <f t="shared" ref="J20" si="8">IF(J17&lt;J16,"Good",IF(J17&gt;J16,"Problem","CHECK FORMULA"))</f>
        <v>Good</v>
      </c>
      <c r="K20" s="453" t="str">
        <f t="shared" si="7"/>
        <v>Good</v>
      </c>
      <c r="L20" s="454" t="str">
        <f t="shared" si="7"/>
        <v>Good</v>
      </c>
      <c r="M20" s="454" t="str">
        <f t="shared" si="7"/>
        <v>Good</v>
      </c>
      <c r="N20" s="455" t="str">
        <f t="shared" si="7"/>
        <v>Good</v>
      </c>
    </row>
    <row r="21" spans="3:15" x14ac:dyDescent="0.2">
      <c r="C21" s="441" t="s">
        <v>444</v>
      </c>
      <c r="D21" s="442">
        <f>INDEX(AdjBaseCC!DC5:DC182,MATCH($C$9,AdjBaseCC!$AS$5:$AS$182,0))</f>
        <v>20884.017241944806</v>
      </c>
      <c r="E21" s="442">
        <f>INDEX(AdjBaseCC!DD5:DD182,MATCH($C$9,AdjBaseCC!$AS$5:$AS$182,0))</f>
        <v>22429.527045850467</v>
      </c>
      <c r="F21" s="433">
        <f>INDEX(AdjBaseCC!DE5:DE182,MATCH($C$9,AdjBaseCC!$AS$5:$AS$182,0))</f>
        <v>23318.368482100133</v>
      </c>
      <c r="G21" s="433">
        <f>INDEX(AdjBaseCC!DF5:DF182,MATCH($C$9,AdjBaseCC!$AS$5:$AS$182,0))</f>
        <v>24434.760016781736</v>
      </c>
      <c r="H21" s="433">
        <f>INDEX(AdjBaseCC!DG5:DG182,MATCH($C$9,AdjBaseCC!$AS$5:$AS$182,0))</f>
        <v>25395.788881234643</v>
      </c>
      <c r="I21" s="433">
        <f>INDEX(AdjBaseCC!DH5:DH182,MATCH($C$9,AdjBaseCC!$AS$5:$AS$182,0))</f>
        <v>26367.62975643784</v>
      </c>
      <c r="J21" s="628">
        <f>INDEX(AdjBaseCC!DI5:DI182,MATCH($C$9,AdjBaseCC!$AS$5:$AS$182,0))</f>
        <v>28198.88658969495</v>
      </c>
      <c r="K21" s="433">
        <f>INDEX(AdjBaseCC!DJ5:DJ182,MATCH($C$9,AdjBaseCC!$AS$5:$AS$182,0))</f>
        <v>28995.125708693362</v>
      </c>
      <c r="L21" s="433">
        <f>INDEX(AdjBaseCC!DK5:DK182,MATCH($C$9,AdjBaseCC!$AS$5:$AS$182,0))</f>
        <v>29251.706150170681</v>
      </c>
      <c r="M21" s="433">
        <f>INDEX(AdjBaseCC!DL5:DL182,MATCH($C$9,AdjBaseCC!$AS$5:$AS$182,0))</f>
        <v>29744.141472809748</v>
      </c>
      <c r="N21" s="628"/>
    </row>
    <row r="22" spans="3:15" ht="17.25" thickBot="1" x14ac:dyDescent="0.25">
      <c r="C22" s="441" t="s">
        <v>445</v>
      </c>
      <c r="D22" s="457">
        <f>INDEX(IniBaseCC!CK7:CK184,MATCH($C$9,IniBaseCC!$B$7:$B$184,0))</f>
        <v>1106</v>
      </c>
      <c r="E22" s="457">
        <f>INDEX(IniBaseCC!CL7:CL184,MATCH($C$9,IniBaseCC!$B$7:$B$184,0))</f>
        <v>1089</v>
      </c>
      <c r="F22" s="458">
        <f>INDEX(IniBaseCC!CM7:CM184,MATCH($C$9,IniBaseCC!$B$7:$B$184,0))</f>
        <v>1090</v>
      </c>
      <c r="G22" s="458">
        <f>INDEX(IniBaseCC!CN7:CN184,MATCH($C$9,IniBaseCC!$B$7:$B$184,0))</f>
        <v>1130</v>
      </c>
      <c r="H22" s="458">
        <f>INDEX(IniBaseCC!CO7:CO184,MATCH($C$9,IniBaseCC!$B$7:$B$184,0))</f>
        <v>1159</v>
      </c>
      <c r="I22" s="526">
        <f>INDEX(IniBaseCC!CP7:CP184,MATCH($C$9,IniBaseCC!$B$7:$B$184,0))</f>
        <v>1182</v>
      </c>
      <c r="J22" s="526">
        <f>INDEX(IniBaseCC!CQ7:CQ184,MATCH($C$9,IniBaseCC!$B$7:$B$184,0))</f>
        <v>1208</v>
      </c>
      <c r="K22" s="626">
        <f>INDEX(IniBaseCC!CR7:CR184,MATCH($C$9,IniBaseCC!$B$7:$B$184,0))</f>
        <v>1230.3099109996715</v>
      </c>
      <c r="L22" s="526">
        <f>INDEX(IniBaseCC!CS7:CS184,MATCH($C$9,IniBaseCC!$B$7:$B$184,0))</f>
        <v>1252.619821999343</v>
      </c>
      <c r="M22" s="526">
        <f>INDEX(IniBaseCC!CT7:CT184,MATCH($C$9,IniBaseCC!$B$7:$B$184,0))</f>
        <v>1274.9297329990145</v>
      </c>
      <c r="N22" s="459">
        <f>INDEX(IniBaseCC!CU7:CU184,MATCH($C$9,IniBaseCC!$B$7:$B$184,0))</f>
        <v>1297.239643998686</v>
      </c>
    </row>
    <row r="23" spans="3:15" ht="15" hidden="1" thickBot="1" x14ac:dyDescent="0.25">
      <c r="C23" s="466" t="s">
        <v>450</v>
      </c>
      <c r="D23" s="467"/>
      <c r="E23" s="467">
        <f>E17-E16</f>
        <v>-4327.6988520877421</v>
      </c>
      <c r="F23" s="467">
        <f t="shared" ref="F23:N23" si="9">F17-F16</f>
        <v>-4322.562026693151</v>
      </c>
      <c r="G23" s="467">
        <f t="shared" si="9"/>
        <v>-4553.6030775328945</v>
      </c>
      <c r="H23" s="467">
        <f t="shared" si="9"/>
        <v>-4216.6762664041053</v>
      </c>
      <c r="I23" s="467">
        <f t="shared" si="9"/>
        <v>-4428.3750531915866</v>
      </c>
      <c r="J23" s="467">
        <f t="shared" ref="J23" si="10">J17-J16</f>
        <v>-4507.3380946619909</v>
      </c>
      <c r="K23" s="623">
        <f t="shared" si="9"/>
        <v>-4533.5993374573663</v>
      </c>
      <c r="L23" s="467">
        <f t="shared" si="9"/>
        <v>-4127.79629446131</v>
      </c>
      <c r="M23" s="467">
        <f t="shared" si="9"/>
        <v>-4247.7441271877506</v>
      </c>
      <c r="N23" s="468">
        <f t="shared" si="9"/>
        <v>-4118.6593920628693</v>
      </c>
    </row>
    <row r="24" spans="3:15" ht="15" hidden="1" thickBot="1" x14ac:dyDescent="0.25">
      <c r="C24" s="466" t="s">
        <v>449</v>
      </c>
      <c r="D24" s="467">
        <f>D10/D22</f>
        <v>2225.2965641952983</v>
      </c>
      <c r="E24" s="467">
        <f t="shared" ref="E24:N24" si="11">E10/E22</f>
        <v>2087.963269054178</v>
      </c>
      <c r="F24" s="467">
        <f t="shared" si="11"/>
        <v>2113.9256880733947</v>
      </c>
      <c r="G24" s="467">
        <f t="shared" si="11"/>
        <v>1942.7194690265487</v>
      </c>
      <c r="H24" s="467">
        <f t="shared" si="11"/>
        <v>1842.4270923209663</v>
      </c>
      <c r="I24" s="467">
        <f t="shared" si="11"/>
        <v>1597.3197969543148</v>
      </c>
      <c r="J24" s="467">
        <f t="shared" ref="J24" si="12">J10/J22</f>
        <v>1928.9445364238411</v>
      </c>
      <c r="K24" s="623">
        <f t="shared" si="11"/>
        <v>1894.1144974684096</v>
      </c>
      <c r="L24" s="467">
        <f t="shared" si="11"/>
        <v>1860.525146318749</v>
      </c>
      <c r="M24" s="467">
        <f t="shared" si="11"/>
        <v>1828.1113508335138</v>
      </c>
      <c r="N24" s="468">
        <f t="shared" si="11"/>
        <v>1796.8124594383326</v>
      </c>
    </row>
    <row r="25" spans="3:15" ht="15" hidden="1" thickBot="1" x14ac:dyDescent="0.25">
      <c r="C25" s="441"/>
      <c r="D25" s="442"/>
      <c r="E25" s="442"/>
      <c r="F25" s="442"/>
      <c r="G25" s="442"/>
      <c r="H25" s="442"/>
      <c r="I25" s="442"/>
      <c r="J25" s="442"/>
      <c r="K25" s="624"/>
      <c r="L25" s="442"/>
      <c r="M25" s="442"/>
      <c r="N25" s="460"/>
    </row>
    <row r="26" spans="3:15" ht="17.100000000000001" customHeight="1" thickBot="1" x14ac:dyDescent="0.25">
      <c r="C26" s="461" t="s">
        <v>446</v>
      </c>
      <c r="D26" s="462">
        <f>D21*D22</f>
        <v>23097723.069590956</v>
      </c>
      <c r="E26" s="462">
        <f>E21*E22</f>
        <v>24425754.952931158</v>
      </c>
      <c r="F26" s="463">
        <f>F21*F22</f>
        <v>25417021.645489145</v>
      </c>
      <c r="G26" s="463">
        <f t="shared" ref="G26" si="13">G21*G22</f>
        <v>27611278.818963364</v>
      </c>
      <c r="H26" s="463">
        <f t="shared" ref="H26" si="14">H21*H22</f>
        <v>29433719.313350949</v>
      </c>
      <c r="I26" s="465">
        <f t="shared" ref="I26:J26" si="15">I21*I22</f>
        <v>31166538.372109529</v>
      </c>
      <c r="J26" s="465">
        <f t="shared" si="15"/>
        <v>34064255.000351496</v>
      </c>
      <c r="K26" s="625">
        <f t="shared" ref="K26" si="16">K21*K22</f>
        <v>35672990.530086815</v>
      </c>
      <c r="L26" s="465">
        <f t="shared" ref="L26" si="17">L21*L22</f>
        <v>36641266.951003887</v>
      </c>
      <c r="M26" s="465">
        <f t="shared" ref="M26:N26" si="18">M21*M22</f>
        <v>37921690.346214242</v>
      </c>
      <c r="N26" s="464">
        <f t="shared" si="18"/>
        <v>0</v>
      </c>
    </row>
    <row r="27" spans="3:15" ht="15" thickTop="1" x14ac:dyDescent="0.2"/>
    <row r="29" spans="3:15" s="422" customFormat="1" ht="18" customHeight="1" x14ac:dyDescent="0.2">
      <c r="C29" s="427" t="s">
        <v>426</v>
      </c>
      <c r="D29" s="428"/>
      <c r="E29" s="428"/>
      <c r="F29" s="428"/>
      <c r="G29" s="428"/>
      <c r="H29" s="428"/>
      <c r="I29" s="428"/>
      <c r="J29" s="428"/>
      <c r="K29" s="428"/>
      <c r="L29" s="428"/>
      <c r="M29" s="428"/>
      <c r="N29" s="428"/>
      <c r="O29" s="428"/>
    </row>
    <row r="30" spans="3:15" s="423" customFormat="1" ht="63" customHeight="1" x14ac:dyDescent="0.25">
      <c r="C30" s="686" t="s">
        <v>427</v>
      </c>
      <c r="D30" s="686"/>
      <c r="E30" s="686"/>
      <c r="F30" s="686"/>
      <c r="G30" s="686"/>
      <c r="H30" s="686"/>
      <c r="I30" s="429"/>
      <c r="J30" s="507"/>
      <c r="K30" s="429"/>
      <c r="L30" s="429"/>
      <c r="M30" s="429"/>
      <c r="N30" s="429"/>
      <c r="O30" s="429"/>
    </row>
    <row r="31" spans="3:15" s="422" customFormat="1" ht="36.950000000000003" customHeight="1" x14ac:dyDescent="0.2">
      <c r="C31" s="686" t="s">
        <v>428</v>
      </c>
      <c r="D31" s="686"/>
      <c r="E31" s="686"/>
      <c r="F31" s="686"/>
      <c r="G31" s="686"/>
      <c r="H31" s="686"/>
      <c r="I31" s="429"/>
      <c r="J31" s="507"/>
      <c r="K31" s="429"/>
      <c r="L31" s="429"/>
      <c r="M31" s="429"/>
      <c r="N31" s="429"/>
      <c r="O31" s="429"/>
    </row>
    <row r="32" spans="3:15" ht="89.1" customHeight="1" x14ac:dyDescent="0.2">
      <c r="C32" s="686" t="s">
        <v>429</v>
      </c>
      <c r="D32" s="686"/>
      <c r="E32" s="686"/>
      <c r="F32" s="686"/>
      <c r="G32" s="686"/>
      <c r="H32" s="686"/>
      <c r="I32" s="429"/>
      <c r="J32" s="507"/>
      <c r="K32" s="429"/>
      <c r="L32" s="429"/>
      <c r="M32" s="429"/>
      <c r="N32" s="429"/>
      <c r="O32" s="429"/>
    </row>
    <row r="33" spans="3:15" ht="90.95" customHeight="1" x14ac:dyDescent="0.2">
      <c r="C33" s="686" t="s">
        <v>430</v>
      </c>
      <c r="D33" s="686"/>
      <c r="E33" s="686"/>
      <c r="F33" s="686"/>
      <c r="G33" s="686"/>
      <c r="H33" s="686"/>
      <c r="I33" s="429"/>
      <c r="J33" s="507"/>
      <c r="K33" s="429"/>
      <c r="L33" s="429"/>
      <c r="M33" s="429"/>
      <c r="N33" s="429"/>
      <c r="O33" s="429"/>
    </row>
    <row r="34" spans="3:15" ht="90.95" customHeight="1" x14ac:dyDescent="0.2">
      <c r="C34" s="686" t="s">
        <v>431</v>
      </c>
      <c r="D34" s="686"/>
      <c r="E34" s="686"/>
      <c r="F34" s="686"/>
      <c r="G34" s="686"/>
      <c r="H34" s="686"/>
      <c r="I34" s="429"/>
      <c r="J34" s="507"/>
      <c r="K34" s="429"/>
      <c r="L34" s="429"/>
      <c r="M34" s="429"/>
      <c r="N34" s="429"/>
      <c r="O34" s="429"/>
    </row>
    <row r="35" spans="3:15" ht="132" customHeight="1" x14ac:dyDescent="0.2">
      <c r="C35" s="686" t="s">
        <v>432</v>
      </c>
      <c r="D35" s="686"/>
      <c r="E35" s="686"/>
      <c r="F35" s="686"/>
      <c r="G35" s="686"/>
      <c r="H35" s="686"/>
      <c r="I35" s="429"/>
      <c r="J35" s="507"/>
      <c r="K35" s="429"/>
      <c r="L35" s="429"/>
      <c r="M35" s="429"/>
      <c r="N35" s="429"/>
      <c r="O35" s="429"/>
    </row>
    <row r="36" spans="3:15" ht="52.5" customHeight="1" x14ac:dyDescent="0.2">
      <c r="C36" s="686" t="s">
        <v>433</v>
      </c>
      <c r="D36" s="686"/>
      <c r="E36" s="686"/>
      <c r="F36" s="686"/>
      <c r="G36" s="686"/>
      <c r="H36" s="686"/>
      <c r="I36" s="429"/>
      <c r="J36" s="507"/>
      <c r="K36" s="429"/>
      <c r="L36" s="429"/>
      <c r="M36" s="429"/>
      <c r="N36" s="429"/>
      <c r="O36" s="429"/>
    </row>
  </sheetData>
  <mergeCells count="7">
    <mergeCell ref="C33:H33"/>
    <mergeCell ref="C34:H34"/>
    <mergeCell ref="C35:H35"/>
    <mergeCell ref="C36:H36"/>
    <mergeCell ref="C30:H30"/>
    <mergeCell ref="C31:H31"/>
    <mergeCell ref="C32:H32"/>
  </mergeCells>
  <phoneticPr fontId="18" type="noConversion"/>
  <conditionalFormatting sqref="D20:N20">
    <cfRule type="containsText" dxfId="8" priority="7" operator="containsText" text="CHECK">
      <formula>NOT(ISERROR(SEARCH("CHECK",D20)))</formula>
    </cfRule>
    <cfRule type="containsText" dxfId="7" priority="8" operator="containsText" text="Problem">
      <formula>NOT(ISERROR(SEARCH("Problem",D20)))</formula>
    </cfRule>
    <cfRule type="cellIs" dxfId="6" priority="9" operator="equal">
      <formula>"Good"</formula>
    </cfRule>
  </conditionalFormatting>
  <conditionalFormatting sqref="D19">
    <cfRule type="containsText" dxfId="5" priority="4" operator="containsText" text="CHECK">
      <formula>NOT(ISERROR(SEARCH("CHECK",D19)))</formula>
    </cfRule>
    <cfRule type="containsText" dxfId="4" priority="5" operator="containsText" text="Problem">
      <formula>NOT(ISERROR(SEARCH("Problem",D19)))</formula>
    </cfRule>
    <cfRule type="cellIs" dxfId="3" priority="6" operator="equal">
      <formula>"Good"</formula>
    </cfRule>
  </conditionalFormatting>
  <conditionalFormatting sqref="E19:N19">
    <cfRule type="containsText" dxfId="2" priority="1" operator="containsText" text="CHECK">
      <formula>NOT(ISERROR(SEARCH("CHECK",E19)))</formula>
    </cfRule>
    <cfRule type="containsText" dxfId="1" priority="2" operator="containsText" text="Problem">
      <formula>NOT(ISERROR(SEARCH("Problem",E19)))</formula>
    </cfRule>
    <cfRule type="cellIs" dxfId="0" priority="3" operator="equal">
      <formula>"Good"</formula>
    </cfRule>
  </conditionalFormatting>
  <printOptions horizontalCentered="1" verticalCentered="1"/>
  <pageMargins left="0.7" right="0.7" top="0.75" bottom="0.75" header="0.3" footer="0.3"/>
  <pageSetup scale="52" orientation="portrait" r:id="rId1"/>
  <colBreaks count="1" manualBreakCount="1">
    <brk id="1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IniBaseCC!$B$7:$B$184</xm:f>
          </x14:formula1>
          <xm:sqref>C9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vt:lpstr>
      <vt:lpstr>Glossary</vt:lpstr>
      <vt:lpstr>UserInterfaceState</vt:lpstr>
      <vt:lpstr>UserInterfaceLEA</vt:lpstr>
      <vt:lpstr>IniBaseCC</vt:lpstr>
      <vt:lpstr>AdjBaseCC</vt:lpstr>
      <vt:lpstr>EquitySolution</vt:lpstr>
      <vt:lpstr>UserInterfaceLEA rev2</vt:lpstr>
      <vt:lpstr>UserInterfaceLEA rev3</vt:lpstr>
      <vt:lpstr>District_Names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Gibson</dc:creator>
  <cp:lastModifiedBy>Patrick Gibson</cp:lastModifiedBy>
  <cp:lastPrinted>2017-03-30T15:47:30Z</cp:lastPrinted>
  <dcterms:created xsi:type="dcterms:W3CDTF">2016-09-01T06:08:34Z</dcterms:created>
  <dcterms:modified xsi:type="dcterms:W3CDTF">2018-09-11T20:41:07Z</dcterms:modified>
</cp:coreProperties>
</file>