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978" firstSheet="1" activeTab="6"/>
  </bookViews>
  <sheets>
    <sheet name="PROJECT ID|INSTRUCTIONS" sheetId="12" r:id="rId1"/>
    <sheet name="FINANCIAL BENEFITS" sheetId="13"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E21" i="5"/>
  <c r="F16" i="13"/>
  <c r="F15"/>
  <c r="F14"/>
  <c r="F22" l="1"/>
  <c r="C4"/>
  <c r="C3"/>
  <c r="C2"/>
  <c r="D22" l="1"/>
  <c r="D22" i="2" l="1"/>
  <c r="D27" s="1"/>
  <c r="D15"/>
  <c r="E15"/>
  <c r="F15"/>
  <c r="O12"/>
  <c r="O14"/>
  <c r="O13"/>
  <c r="O16"/>
  <c r="O17"/>
  <c r="O18"/>
  <c r="O19"/>
  <c r="O20"/>
  <c r="O21"/>
  <c r="O23"/>
  <c r="O25"/>
  <c r="O26" s="1"/>
  <c r="M15"/>
  <c r="M22"/>
  <c r="M27" s="1"/>
  <c r="M26"/>
  <c r="K11"/>
  <c r="J11"/>
  <c r="I11"/>
  <c r="H11"/>
  <c r="G11"/>
  <c r="F11"/>
  <c r="E11"/>
  <c r="D36" i="10"/>
  <c r="K10" i="2"/>
  <c r="J10"/>
  <c r="I10"/>
  <c r="H10"/>
  <c r="G10"/>
  <c r="F10"/>
  <c r="H15"/>
  <c r="H27" s="1"/>
  <c r="J26"/>
  <c r="I26"/>
  <c r="H26"/>
  <c r="J22"/>
  <c r="I22"/>
  <c r="H22"/>
  <c r="J15"/>
  <c r="J27" s="1"/>
  <c r="I15"/>
  <c r="I27" s="1"/>
  <c r="D66" i="10"/>
  <c r="C4" i="5"/>
  <c r="C3"/>
  <c r="C2"/>
  <c r="D2" i="2"/>
  <c r="C2" i="10"/>
  <c r="C4"/>
  <c r="C3"/>
  <c r="D4" i="6"/>
  <c r="D3"/>
  <c r="D2"/>
  <c r="D2" i="1"/>
  <c r="D4"/>
  <c r="D3"/>
  <c r="A37" i="10"/>
  <c r="D7" i="5"/>
  <c r="E7"/>
  <c r="F7"/>
  <c r="G7"/>
  <c r="H7"/>
  <c r="I7"/>
  <c r="J7"/>
  <c r="K7"/>
  <c r="J8"/>
  <c r="K8"/>
  <c r="L8"/>
  <c r="J9"/>
  <c r="K9"/>
  <c r="L9"/>
  <c r="J10"/>
  <c r="K10"/>
  <c r="L10"/>
  <c r="J11"/>
  <c r="K11"/>
  <c r="L11"/>
  <c r="J12"/>
  <c r="K12"/>
  <c r="L12"/>
  <c r="D11" i="6"/>
  <c r="D23" s="1"/>
  <c r="C13" i="5" s="1"/>
  <c r="D18" i="6"/>
  <c r="E18"/>
  <c r="D22"/>
  <c r="E11"/>
  <c r="E22"/>
  <c r="F11"/>
  <c r="F18"/>
  <c r="F22"/>
  <c r="G11"/>
  <c r="G18"/>
  <c r="G22"/>
  <c r="H11"/>
  <c r="H18"/>
  <c r="H22"/>
  <c r="I11"/>
  <c r="I23" s="1"/>
  <c r="I18"/>
  <c r="I22"/>
  <c r="J11"/>
  <c r="J18"/>
  <c r="J22"/>
  <c r="J14" i="5"/>
  <c r="K14"/>
  <c r="L14"/>
  <c r="J15"/>
  <c r="K15"/>
  <c r="L15"/>
  <c r="J16"/>
  <c r="K16"/>
  <c r="L16"/>
  <c r="J17"/>
  <c r="K17"/>
  <c r="L17"/>
  <c r="J18"/>
  <c r="K18"/>
  <c r="L18"/>
  <c r="G15" i="2"/>
  <c r="G27" s="1"/>
  <c r="K15"/>
  <c r="K27" s="1"/>
  <c r="E22"/>
  <c r="F22"/>
  <c r="F27" s="1"/>
  <c r="G22"/>
  <c r="K22"/>
  <c r="D26"/>
  <c r="E26"/>
  <c r="F26"/>
  <c r="G26"/>
  <c r="K26"/>
  <c r="A20" i="10"/>
  <c r="A9"/>
  <c r="E7" i="6"/>
  <c r="F7"/>
  <c r="G7"/>
  <c r="H7"/>
  <c r="I7"/>
  <c r="J7"/>
  <c r="K8"/>
  <c r="K9"/>
  <c r="K10"/>
  <c r="K12"/>
  <c r="K13"/>
  <c r="K14"/>
  <c r="K15"/>
  <c r="K16"/>
  <c r="K17"/>
  <c r="K19"/>
  <c r="K21"/>
  <c r="E7" i="1"/>
  <c r="F7"/>
  <c r="G7"/>
  <c r="H7"/>
  <c r="I7"/>
  <c r="J7"/>
  <c r="K8"/>
  <c r="K9"/>
  <c r="K10"/>
  <c r="D11"/>
  <c r="E11"/>
  <c r="E18"/>
  <c r="F11"/>
  <c r="G11"/>
  <c r="H11"/>
  <c r="I11"/>
  <c r="J11"/>
  <c r="J18"/>
  <c r="K12"/>
  <c r="K13"/>
  <c r="K14"/>
  <c r="K15"/>
  <c r="K16"/>
  <c r="K17"/>
  <c r="D18"/>
  <c r="F18"/>
  <c r="G18"/>
  <c r="H18"/>
  <c r="I18"/>
  <c r="K19"/>
  <c r="D22"/>
  <c r="E22"/>
  <c r="F22"/>
  <c r="G22"/>
  <c r="H22"/>
  <c r="I22"/>
  <c r="J22"/>
  <c r="D19" i="5"/>
  <c r="K11" i="1"/>
  <c r="E27" i="2" l="1"/>
  <c r="J23" i="6"/>
  <c r="I19" i="5" s="1"/>
  <c r="F23" i="6"/>
  <c r="G23"/>
  <c r="H23"/>
  <c r="G19" i="5" s="1"/>
  <c r="E23" i="6"/>
  <c r="K18" i="1"/>
  <c r="K22"/>
  <c r="K11" i="6"/>
  <c r="O22" i="2"/>
  <c r="O15"/>
  <c r="H19" i="5"/>
  <c r="F19"/>
  <c r="K18" i="6"/>
  <c r="K22"/>
  <c r="J23" i="1"/>
  <c r="H23"/>
  <c r="F23"/>
  <c r="E23"/>
  <c r="D21" i="5" s="1"/>
  <c r="D23" s="1"/>
  <c r="I23" i="1"/>
  <c r="G23"/>
  <c r="D23"/>
  <c r="C21" i="5" s="1"/>
  <c r="C19"/>
  <c r="K23" i="1" l="1"/>
  <c r="K23" i="6"/>
  <c r="G23" i="5"/>
  <c r="O27" i="2"/>
  <c r="I23" i="5"/>
  <c r="H23"/>
  <c r="F23"/>
  <c r="K13"/>
  <c r="K19" s="1"/>
  <c r="J13"/>
  <c r="J19" s="1"/>
  <c r="E19"/>
  <c r="E23" s="1"/>
  <c r="L13"/>
  <c r="L19" s="1"/>
  <c r="C25" l="1"/>
</calcChain>
</file>

<file path=xl/sharedStrings.xml><?xml version="1.0" encoding="utf-8"?>
<sst xmlns="http://schemas.openxmlformats.org/spreadsheetml/2006/main" count="250" uniqueCount="121">
  <si>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</si>
  <si>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</si>
  <si>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</si>
  <si>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</si>
  <si>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</si>
  <si>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</si>
  <si>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</si>
  <si>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</si>
  <si>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</si>
  <si>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</si>
  <si>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</si>
  <si>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</si>
  <si>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</si>
  <si>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</si>
  <si>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</si>
  <si>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</si>
  <si>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</si>
  <si>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</si>
  <si>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</si>
  <si>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</si>
  <si>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</si>
  <si>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</si>
  <si>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</si>
  <si>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</si>
  <si>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</si>
  <si>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</si>
  <si>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</si>
  <si>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</si>
  <si>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</si>
  <si>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</si>
  <si>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</si>
  <si>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</si>
  <si>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</si>
  <si>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</si>
  <si>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</si>
  <si>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</si>
  <si>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</si>
  <si>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</si>
  <si>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</si>
  <si>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</si>
  <si>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</si>
  <si>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</si>
  <si>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</si>
  <si>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</si>
  <si>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</si>
  <si>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</si>
  <si>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</si>
  <si>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</si>
  <si>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</si>
  <si>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</si>
  <si>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</si>
  <si>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</si>
  <si>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</si>
  <si>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</si>
  <si>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</si>
  <si>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</si>
  <si>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</si>
  <si>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</si>
  <si>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</si>
  <si>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</si>
  <si>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</si>
  <si>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</si>
  <si>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</si>
  <si>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</si>
  <si>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</si>
  <si>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</si>
  <si>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</si>
  <si>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</si>
  <si>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</si>
  <si>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</si>
  <si>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</si>
  <si>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</si>
  <si>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</si>
  <si>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</si>
  <si>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</si>
  <si>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</si>
  <si>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</si>
  <si>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</si>
  <si>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</si>
  <si>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</si>
  <si>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</si>
  <si>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</si>
  <si>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</si>
  <si>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</si>
  <si>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</si>
  <si>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</si>
  <si>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</si>
  <si>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</si>
  <si>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</si>
  <si>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</si>
  <si>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</si>
  <si>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</si>
  <si>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</si>
  <si>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</si>
  <si>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</si>
  <si>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</si>
  <si>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</si>
  <si>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</si>
  <si>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</si>
  <si>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</si>
  <si>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</si>
  <si>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</si>
  <si>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</si>
  <si>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</si>
  <si>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</si>
  <si>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</si>
  <si>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</si>
  <si>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</si>
  <si>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Able to avoid the complete system breakdown</t>
  </si>
  <si>
    <t>* Note: The above numbers were derived from an ITB from a vendor in May, 2012 and do not reflect competitive bidding price.</t>
  </si>
  <si>
    <t xml:space="preserve">Able to reduce the need for paperwork </t>
  </si>
  <si>
    <t xml:space="preserve">DVA Enterprised EMR </t>
  </si>
  <si>
    <t>David Weathers</t>
  </si>
  <si>
    <t>860-616-3901</t>
  </si>
  <si>
    <t>david.weathers@ct.gov</t>
  </si>
  <si>
    <t>Currently, the Agency need to chart the patient's care plan based on the manual created MDS. It takes about 3 hours of manual work to come up with the care plan for each patient. With EMR, the care plan will be an automatically created by the system after the MDS is charted. The very conservative saving estimate is $49,200.</t>
  </si>
  <si>
    <t>FY15</t>
  </si>
  <si>
    <t>Able to avoid the Medicare Penalty due to non-compliance (1% penalty in 2015, 2% in 2016, 3% in 2017) DVA received an average of $65,000 Medicare payment a year. Therefore, if not in compliance the Agency will be panelized for approx $650 in FY15, $1,300 in FY16, etc.</t>
  </si>
  <si>
    <t>Reduce the 24-hour charting time --  the Head Nurse at each shift at each ward  need to do the 24-hour charting which takes abput 1-1/2 hours. With the EMR, this charting will be done automatically. Therefore, reduce 22.50 hours a day of Head Nurse time which average hourly rate is at $38 -- a yearly savings of $312,075.) Hours that can be dedicated to patient care instead.</t>
  </si>
  <si>
    <t>Reduce the MDS preparation time and increase efficiency -- the Agency is required to do an MDS for each patient every three months and when their conditions change and when there is a new admission. Estimated at least 480 MDS need to be done a year. It takes an average of three (3) hours to prepare one (1) MDS by hand. With EMR, it will take (1) hour max. The average hourly rate of MDS coordinator is approximately $41. The savings in time will result in estimated $39,360.</t>
  </si>
  <si>
    <t>FY14</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</si>
</sst>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0" fontId="8" fillId="23" borderId="7" applyNumberFormat="0" applyFont="0" applyAlignment="0" applyProtection="0"/>
  </cellStyleXfs>
  <cellXfs count="345">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 fillId="24" borderId="17" xfId="0" applyNumberFormat="1" applyFont="1" applyFill="1" applyBorder="1" applyAlignment="1" applyProtection="1">
      <alignment horizontal="left" vertical="top" wrapText="1"/>
      <protection locked="0"/>
    </xf>
    <xf numFmtId="0" fontId="4" fillId="24" borderId="18" xfId="0" applyNumberFormat="1" applyFont="1" applyFill="1" applyBorder="1" applyAlignment="1" applyProtection="1">
      <alignment horizontal="left" vertical="center" wrapText="1"/>
      <protection locked="0"/>
    </xf>
    <xf numFmtId="0" fontId="5" fillId="25" borderId="0" xfId="0" applyNumberFormat="1" applyFont="1" applyFill="1" applyBorder="1" applyAlignment="1" applyProtection="1">
      <alignment vertical="center"/>
    </xf>
    <xf numFmtId="0" fontId="4" fillId="24" borderId="30" xfId="0" applyNumberFormat="1" applyFont="1" applyFill="1" applyBorder="1" applyAlignment="1" applyProtection="1">
      <alignment horizontal="left" vertical="center" wrapText="1"/>
      <protection locked="0"/>
    </xf>
    <xf numFmtId="0" fontId="4" fillId="24" borderId="30" xfId="44" applyNumberFormat="1" applyFont="1" applyFill="1" applyBorder="1" applyAlignment="1" applyProtection="1">
      <alignment horizontal="left" vertical="center" wrapText="1"/>
      <protection locked="0"/>
    </xf>
    <xf numFmtId="0" fontId="4" fillId="24" borderId="30" xfId="0" applyNumberFormat="1" applyFont="1" applyFill="1" applyBorder="1" applyAlignment="1" applyProtection="1">
      <alignment horizontal="left" vertical="top" wrapText="1"/>
      <protection locked="0"/>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Annual Deliverable cost table" xfId="38"/>
    <cellStyle name="Note" xfId="39" builtinId="10" customBuiltin="1"/>
    <cellStyle name="Note 2" xfId="45"/>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vid.weathers@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J43"/>
  <sheetViews>
    <sheetView showGridLines="0" topLeftCell="A10" zoomScaleNormal="100" zoomScaleSheetLayoutView="100" workbookViewId="0">
      <selection activeCell="F29" sqref="F29"/>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10" ht="12.6" customHeight="1"/>
    <row r="2" spans="1:10" ht="16.5" customHeight="1">
      <c r="A2" s="221" t="s">
        <v>73</v>
      </c>
      <c r="B2" s="221"/>
      <c r="C2" s="222"/>
    </row>
    <row r="3" spans="1:10" s="160" customFormat="1" ht="16.5" customHeight="1">
      <c r="A3" s="226" t="s">
        <v>25</v>
      </c>
      <c r="B3" s="227"/>
      <c r="C3" s="191"/>
    </row>
    <row r="4" spans="1:10" s="160" customFormat="1" ht="16.5" customHeight="1">
      <c r="A4" s="226" t="s">
        <v>22</v>
      </c>
      <c r="B4" s="227"/>
      <c r="C4" s="234" t="s">
        <v>111</v>
      </c>
      <c r="D4" s="235"/>
      <c r="E4" s="235"/>
      <c r="F4" s="235"/>
      <c r="G4" s="235"/>
      <c r="H4" s="235"/>
      <c r="I4" s="235"/>
      <c r="J4" s="236"/>
    </row>
    <row r="5" spans="1:10" s="160" customFormat="1" ht="16.5" customHeight="1">
      <c r="A5" s="226" t="s">
        <v>26</v>
      </c>
      <c r="B5" s="227"/>
      <c r="C5" s="237">
        <v>41311</v>
      </c>
      <c r="D5" s="238"/>
      <c r="E5" s="238"/>
      <c r="F5" s="238"/>
      <c r="G5" s="238"/>
      <c r="H5" s="238"/>
      <c r="I5" s="238"/>
      <c r="J5" s="239"/>
    </row>
    <row r="6" spans="1:10" s="160" customFormat="1" ht="16.5" customHeight="1">
      <c r="A6" s="226" t="s">
        <v>27</v>
      </c>
      <c r="B6" s="227"/>
      <c r="C6" s="192" t="s">
        <v>112</v>
      </c>
      <c r="E6" s="240" t="s">
        <v>80</v>
      </c>
      <c r="F6" s="240"/>
      <c r="G6" s="240"/>
    </row>
    <row r="7" spans="1:10" s="160" customFormat="1" ht="16.5" customHeight="1">
      <c r="A7" s="226" t="s">
        <v>23</v>
      </c>
      <c r="B7" s="227"/>
      <c r="C7" s="192" t="s">
        <v>113</v>
      </c>
      <c r="E7" s="240"/>
      <c r="F7" s="240"/>
      <c r="G7" s="240"/>
    </row>
    <row r="8" spans="1:10" s="161" customFormat="1" ht="16.5" customHeight="1">
      <c r="A8" s="229" t="s">
        <v>24</v>
      </c>
      <c r="B8" s="230"/>
      <c r="C8" s="204" t="s">
        <v>114</v>
      </c>
      <c r="E8" s="240"/>
      <c r="F8" s="240"/>
      <c r="G8" s="240"/>
    </row>
    <row r="9" spans="1:10" ht="15.75" customHeight="1">
      <c r="A9" s="231" t="s">
        <v>74</v>
      </c>
      <c r="B9" s="232"/>
      <c r="C9" s="233"/>
    </row>
    <row r="10" spans="1:10" ht="26.25" customHeight="1">
      <c r="A10" s="241" t="s">
        <v>104</v>
      </c>
      <c r="B10" s="242"/>
      <c r="C10" s="243"/>
    </row>
    <row r="11" spans="1:10" ht="16.5" customHeight="1">
      <c r="A11" s="202">
        <v>1</v>
      </c>
      <c r="B11" s="228" t="s">
        <v>68</v>
      </c>
      <c r="C11" s="228"/>
      <c r="D11" s="201"/>
      <c r="E11" s="201"/>
    </row>
    <row r="12" spans="1:10" ht="16.5" customHeight="1">
      <c r="A12" s="200">
        <v>2</v>
      </c>
      <c r="B12" s="228" t="s">
        <v>31</v>
      </c>
      <c r="C12" s="228"/>
      <c r="D12" s="201"/>
      <c r="E12" s="201"/>
    </row>
    <row r="13" spans="1:10" ht="16.5" customHeight="1">
      <c r="A13" s="200">
        <v>3</v>
      </c>
      <c r="B13" s="228" t="s">
        <v>32</v>
      </c>
      <c r="C13" s="228"/>
      <c r="D13" s="201"/>
      <c r="E13" s="201"/>
    </row>
    <row r="14" spans="1:10" ht="16.5" customHeight="1">
      <c r="A14" s="200">
        <v>4</v>
      </c>
      <c r="B14" s="228" t="s">
        <v>66</v>
      </c>
      <c r="C14" s="228"/>
      <c r="D14" s="201"/>
      <c r="E14" s="201"/>
    </row>
    <row r="15" spans="1:10" ht="16.5" customHeight="1">
      <c r="A15" s="200">
        <v>6</v>
      </c>
      <c r="B15" s="228" t="s">
        <v>67</v>
      </c>
      <c r="C15" s="228"/>
      <c r="D15" s="201"/>
      <c r="E15" s="201"/>
    </row>
    <row r="16" spans="1:10" ht="18" customHeight="1">
      <c r="A16" s="200">
        <v>7</v>
      </c>
      <c r="B16" s="228" t="s">
        <v>33</v>
      </c>
      <c r="C16" s="228"/>
      <c r="D16" s="201"/>
      <c r="E16" s="201"/>
    </row>
    <row r="17" spans="1:3" ht="15.75" customHeight="1">
      <c r="A17" s="223" t="s">
        <v>46</v>
      </c>
      <c r="B17" s="224"/>
      <c r="C17" s="225"/>
    </row>
    <row r="18" spans="1:3" ht="14.25" customHeight="1">
      <c r="A18" s="197">
        <v>3</v>
      </c>
      <c r="B18" s="252" t="s">
        <v>84</v>
      </c>
      <c r="C18" s="253"/>
    </row>
    <row r="19" spans="1:3" ht="14.25" customHeight="1">
      <c r="A19" s="216" t="s">
        <v>20</v>
      </c>
      <c r="B19" s="217"/>
      <c r="C19" s="218"/>
    </row>
    <row r="20" spans="1:3" ht="12.75">
      <c r="A20" s="196">
        <v>1</v>
      </c>
      <c r="B20" s="214" t="s">
        <v>34</v>
      </c>
      <c r="C20" s="214"/>
    </row>
    <row r="21" spans="1:3" ht="93" customHeight="1">
      <c r="A21" s="197">
        <v>2</v>
      </c>
      <c r="B21" s="215" t="s">
        <v>47</v>
      </c>
      <c r="C21" s="215"/>
    </row>
    <row r="22" spans="1:3" ht="12.75">
      <c r="A22" s="197">
        <v>3</v>
      </c>
      <c r="B22" s="215" t="s">
        <v>101</v>
      </c>
      <c r="C22" s="215"/>
    </row>
    <row r="23" spans="1:3" ht="12.75">
      <c r="A23" s="197">
        <v>4</v>
      </c>
      <c r="B23" s="215" t="s">
        <v>102</v>
      </c>
      <c r="C23" s="215"/>
    </row>
    <row r="24" spans="1:3" ht="15.75" customHeight="1">
      <c r="A24" s="248" t="s">
        <v>45</v>
      </c>
      <c r="B24" s="248"/>
      <c r="C24" s="248"/>
    </row>
    <row r="25" spans="1:3" ht="12.75" customHeight="1">
      <c r="A25" s="196">
        <v>1</v>
      </c>
      <c r="B25" s="220" t="s">
        <v>35</v>
      </c>
      <c r="C25" s="220"/>
    </row>
    <row r="26" spans="1:3" ht="12.75">
      <c r="A26" s="197">
        <v>2</v>
      </c>
      <c r="B26" s="219" t="s">
        <v>36</v>
      </c>
      <c r="C26" s="219"/>
    </row>
    <row r="27" spans="1:3" ht="12.75" customHeight="1">
      <c r="A27" s="197">
        <v>3</v>
      </c>
      <c r="B27" s="215" t="s">
        <v>101</v>
      </c>
      <c r="C27" s="215"/>
    </row>
    <row r="28" spans="1:3" ht="13.5" customHeight="1">
      <c r="A28" s="245" t="s">
        <v>50</v>
      </c>
      <c r="B28" s="246"/>
      <c r="C28" s="247"/>
    </row>
    <row r="29" spans="1:3" ht="12.75">
      <c r="A29" s="196">
        <v>1</v>
      </c>
      <c r="B29" s="220" t="s">
        <v>35</v>
      </c>
      <c r="C29" s="220"/>
    </row>
    <row r="30" spans="1:3" ht="12.75">
      <c r="A30" s="197">
        <v>2</v>
      </c>
      <c r="B30" s="219" t="s">
        <v>36</v>
      </c>
      <c r="C30" s="219"/>
    </row>
    <row r="31" spans="1:3" ht="12.75" customHeight="1">
      <c r="A31" s="197">
        <v>3</v>
      </c>
      <c r="B31" s="215" t="s">
        <v>101</v>
      </c>
      <c r="C31" s="215"/>
    </row>
    <row r="32" spans="1:3" ht="13.5" customHeight="1">
      <c r="A32" s="245" t="s">
        <v>54</v>
      </c>
      <c r="B32" s="246"/>
      <c r="C32" s="247"/>
    </row>
    <row r="33" spans="1:3" ht="64.5" customHeight="1">
      <c r="A33" s="196">
        <v>1</v>
      </c>
      <c r="B33" s="249" t="s">
        <v>81</v>
      </c>
      <c r="C33" s="250"/>
    </row>
    <row r="34" spans="1:3" ht="117.75" customHeight="1">
      <c r="A34" s="197">
        <v>2</v>
      </c>
      <c r="B34" s="249" t="s">
        <v>103</v>
      </c>
      <c r="C34" s="250"/>
    </row>
    <row r="35" spans="1:3" ht="54.75" customHeight="1">
      <c r="A35" s="197">
        <v>3</v>
      </c>
      <c r="B35" s="249" t="s">
        <v>82</v>
      </c>
      <c r="C35" s="250"/>
    </row>
    <row r="36" spans="1:3" ht="32.25" customHeight="1">
      <c r="A36" s="197">
        <v>4</v>
      </c>
      <c r="B36" s="249" t="s">
        <v>59</v>
      </c>
      <c r="C36" s="250"/>
    </row>
    <row r="37" spans="1:3" ht="15.75" customHeight="1">
      <c r="A37" s="197">
        <v>5</v>
      </c>
      <c r="B37" s="215" t="s">
        <v>69</v>
      </c>
      <c r="C37" s="215"/>
    </row>
    <row r="38" spans="1:3" ht="107.25" customHeight="1">
      <c r="A38" s="197">
        <v>6</v>
      </c>
      <c r="B38" s="251" t="s">
        <v>100</v>
      </c>
      <c r="C38" s="215"/>
    </row>
    <row r="39" spans="1:3" ht="13.5" customHeight="1">
      <c r="A39" s="245" t="s">
        <v>21</v>
      </c>
      <c r="B39" s="246"/>
      <c r="C39" s="247"/>
    </row>
    <row r="40" spans="1:3" ht="12.75" customHeight="1">
      <c r="A40" s="196">
        <v>1</v>
      </c>
      <c r="B40" s="214" t="s">
        <v>37</v>
      </c>
      <c r="C40" s="214"/>
    </row>
    <row r="41" spans="1:3" ht="27.75" customHeight="1">
      <c r="A41" s="197">
        <v>2</v>
      </c>
      <c r="B41" s="215" t="s">
        <v>75</v>
      </c>
      <c r="C41" s="215"/>
    </row>
    <row r="42" spans="1:3" ht="15.75" customHeight="1">
      <c r="A42" s="198">
        <v>3</v>
      </c>
      <c r="B42" s="215" t="s">
        <v>38</v>
      </c>
      <c r="C42" s="215"/>
    </row>
    <row r="43" spans="1:3" ht="43.5" customHeight="1">
      <c r="A43" s="199">
        <v>4</v>
      </c>
      <c r="B43" s="244" t="s">
        <v>79</v>
      </c>
      <c r="C43" s="215"/>
    </row>
  </sheetData>
  <sheetProtection formatCells="0" formatColumns="0" formatRows="0" selectLockedCells="1"/>
  <mergeCells count="45">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C4:J4"/>
    <mergeCell ref="C5:J5"/>
    <mergeCell ref="E6:G8"/>
    <mergeCell ref="A10:C10"/>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pageSetUpPr fitToPage="1"/>
  </sheetPr>
  <dimension ref="A2:F23"/>
  <sheetViews>
    <sheetView topLeftCell="A4" zoomScale="80" zoomScaleNormal="80" workbookViewId="0">
      <selection activeCell="B15" sqref="B15"/>
    </sheetView>
  </sheetViews>
  <sheetFormatPr defaultRowHeight="12"/>
  <cols>
    <col min="1" max="1" width="2" style="18" customWidth="1"/>
    <col min="2" max="2" width="59.8554687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9" t="s">
        <v>25</v>
      </c>
      <c r="B2" s="260"/>
      <c r="C2" s="261" t="str">
        <f>IF(ISBLANK('PROJECT ID|INSTRUCTIONS'!C3)," ",'PROJECT ID|INSTRUCTIONS'!C3)</f>
        <v xml:space="preserve"> </v>
      </c>
      <c r="D2" s="262"/>
      <c r="E2" s="262"/>
      <c r="F2" s="263"/>
    </row>
    <row r="3" spans="1:6" s="19" customFormat="1" ht="16.5" customHeight="1">
      <c r="A3" s="264" t="s">
        <v>22</v>
      </c>
      <c r="B3" s="265"/>
      <c r="C3" s="234" t="str">
        <f>IF(ISBLANK('PROJECT ID|INSTRUCTIONS'!C4)," ",'PROJECT ID|INSTRUCTIONS'!C4)</f>
        <v xml:space="preserve">DVA Enterprised EMR </v>
      </c>
      <c r="D3" s="235"/>
      <c r="E3" s="235"/>
      <c r="F3" s="236"/>
    </row>
    <row r="4" spans="1:6" s="19" customFormat="1" ht="16.5" customHeight="1">
      <c r="A4" s="266" t="s">
        <v>26</v>
      </c>
      <c r="B4" s="267"/>
      <c r="C4" s="237">
        <f>IF(ISBLANK('PROJECT ID|INSTRUCTIONS'!C5)," ",'PROJECT ID|INSTRUCTIONS'!C5)</f>
        <v>41311</v>
      </c>
      <c r="D4" s="238"/>
      <c r="E4" s="238"/>
      <c r="F4" s="239"/>
    </row>
    <row r="5" spans="1:6" s="20" customFormat="1" ht="12" customHeight="1"/>
    <row r="6" spans="1:6" s="20" customFormat="1" ht="18.75" customHeight="1">
      <c r="A6" s="254" t="s">
        <v>20</v>
      </c>
      <c r="B6" s="255"/>
      <c r="C6" s="255"/>
      <c r="D6" s="255"/>
      <c r="E6" s="255"/>
      <c r="F6" s="256"/>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6"/>
      <c r="B10" s="127"/>
      <c r="C10" s="12"/>
      <c r="D10" s="15"/>
      <c r="E10" s="12"/>
      <c r="F10" s="15"/>
    </row>
    <row r="11" spans="1:6" s="27" customFormat="1">
      <c r="A11" s="96"/>
      <c r="B11" s="127"/>
      <c r="C11" s="12"/>
      <c r="D11" s="15"/>
      <c r="E11" s="12"/>
      <c r="F11" s="15"/>
    </row>
    <row r="12" spans="1:6" ht="15" customHeight="1">
      <c r="A12" s="34" t="s">
        <v>11</v>
      </c>
      <c r="B12" s="35"/>
      <c r="C12" s="99"/>
      <c r="D12" s="100"/>
      <c r="E12" s="99"/>
      <c r="F12" s="100"/>
    </row>
    <row r="13" spans="1:6" s="27" customFormat="1">
      <c r="A13" s="96"/>
      <c r="B13" s="213" t="s">
        <v>110</v>
      </c>
      <c r="C13" s="13"/>
      <c r="D13" s="14"/>
      <c r="E13" s="13"/>
      <c r="F13" s="14"/>
    </row>
    <row r="14" spans="1:6" s="27" customFormat="1" ht="72">
      <c r="A14" s="96"/>
      <c r="B14" s="212" t="s">
        <v>118</v>
      </c>
      <c r="C14" s="13"/>
      <c r="D14" s="14"/>
      <c r="E14" s="13" t="s">
        <v>120</v>
      </c>
      <c r="F14" s="14">
        <f>38*22.5*365</f>
        <v>312075</v>
      </c>
    </row>
    <row r="15" spans="1:6" s="27" customFormat="1" ht="84">
      <c r="A15" s="96"/>
      <c r="B15" s="212" t="s">
        <v>119</v>
      </c>
      <c r="C15" s="13"/>
      <c r="D15" s="14"/>
      <c r="E15" s="13" t="s">
        <v>120</v>
      </c>
      <c r="F15" s="14">
        <f>41*2*480</f>
        <v>39360</v>
      </c>
    </row>
    <row r="16" spans="1:6" s="27" customFormat="1" ht="60">
      <c r="A16" s="96"/>
      <c r="B16" s="213" t="s">
        <v>115</v>
      </c>
      <c r="C16" s="12"/>
      <c r="D16" s="15"/>
      <c r="E16" s="12" t="s">
        <v>120</v>
      </c>
      <c r="F16" s="15">
        <f>41*480*2.5</f>
        <v>49200</v>
      </c>
    </row>
    <row r="17" spans="1:6" s="27" customFormat="1" ht="9" customHeight="1">
      <c r="A17" s="96"/>
      <c r="B17" s="211"/>
      <c r="C17" s="16"/>
      <c r="D17" s="17"/>
      <c r="E17" s="16"/>
      <c r="F17" s="17"/>
    </row>
    <row r="18" spans="1:6" ht="15" customHeight="1">
      <c r="A18" s="34" t="s">
        <v>12</v>
      </c>
      <c r="B18" s="210"/>
      <c r="C18" s="97"/>
      <c r="D18" s="98"/>
      <c r="E18" s="186"/>
      <c r="F18" s="98"/>
    </row>
    <row r="19" spans="1:6" s="27" customFormat="1">
      <c r="A19" s="36"/>
      <c r="B19" s="209" t="s">
        <v>108</v>
      </c>
      <c r="C19" s="13"/>
      <c r="D19" s="14"/>
      <c r="E19" s="13"/>
      <c r="F19" s="14"/>
    </row>
    <row r="20" spans="1:6" s="27" customFormat="1" ht="48">
      <c r="A20" s="36"/>
      <c r="B20" s="208" t="s">
        <v>117</v>
      </c>
      <c r="C20" s="13" t="s">
        <v>116</v>
      </c>
      <c r="D20" s="14">
        <v>650</v>
      </c>
      <c r="E20" s="13"/>
      <c r="F20" s="14"/>
    </row>
    <row r="21" spans="1:6" s="27" customFormat="1" ht="7.5" customHeight="1" thickBot="1">
      <c r="A21" s="36"/>
      <c r="B21" s="128"/>
      <c r="C21" s="13"/>
      <c r="D21" s="14"/>
      <c r="E21" s="13"/>
      <c r="F21" s="14"/>
    </row>
    <row r="22" spans="1:6" ht="18" customHeight="1" thickTop="1" thickBot="1">
      <c r="A22" s="257" t="s">
        <v>0</v>
      </c>
      <c r="B22" s="258"/>
      <c r="C22" s="28"/>
      <c r="D22" s="29">
        <f>SUM(D9:D21)</f>
        <v>650</v>
      </c>
      <c r="E22" s="28"/>
      <c r="F22" s="29">
        <f>SUM(F9:F21)</f>
        <v>400635</v>
      </c>
    </row>
    <row r="23" spans="1:6" ht="12.75" thickTop="1"/>
  </sheetData>
  <mergeCells count="8">
    <mergeCell ref="A6:F6"/>
    <mergeCell ref="A22:B22"/>
    <mergeCell ref="A2:B2"/>
    <mergeCell ref="C2:F2"/>
    <mergeCell ref="A3:B3"/>
    <mergeCell ref="C3:F3"/>
    <mergeCell ref="A4:B4"/>
    <mergeCell ref="C4:F4"/>
  </mergeCells>
  <printOptions horizontalCentered="1"/>
  <pageMargins left="0.25" right="0.25" top="0.75" bottom="0.75" header="0.3" footer="0.3"/>
  <pageSetup scale="9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90" zoomScaleNormal="90" workbookViewId="0">
      <pane ySplit="7" topLeftCell="A8" activePane="bottomLeft" state="frozen"/>
      <selection pane="bottomLeft" activeCell="E20" sqref="E20"/>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78" t="s">
        <v>25</v>
      </c>
      <c r="B2" s="279"/>
      <c r="C2" s="280"/>
      <c r="D2" s="261" t="str">
        <f>IF(ISBLANK('PROJECT ID|INSTRUCTIONS'!C3)," ",'PROJECT ID|INSTRUCTIONS'!C3)</f>
        <v xml:space="preserve"> </v>
      </c>
      <c r="E2" s="262"/>
      <c r="F2" s="262"/>
      <c r="G2" s="262"/>
      <c r="H2" s="262"/>
      <c r="I2" s="263"/>
    </row>
    <row r="3" spans="1:11" ht="16.5" customHeight="1">
      <c r="A3" s="281" t="s">
        <v>22</v>
      </c>
      <c r="B3" s="282"/>
      <c r="C3" s="265"/>
      <c r="D3" s="234" t="str">
        <f>IF(ISBLANK('PROJECT ID|INSTRUCTIONS'!C4)," ",'PROJECT ID|INSTRUCTIONS'!C4)</f>
        <v xml:space="preserve">DVA Enterprised EMR </v>
      </c>
      <c r="E3" s="235"/>
      <c r="F3" s="235"/>
      <c r="G3" s="235"/>
      <c r="H3" s="235"/>
      <c r="I3" s="236"/>
    </row>
    <row r="4" spans="1:11" ht="16.5" customHeight="1">
      <c r="A4" s="283" t="s">
        <v>26</v>
      </c>
      <c r="B4" s="284"/>
      <c r="C4" s="285"/>
      <c r="D4" s="237">
        <f>IF(ISBLANK('PROJECT ID|INSTRUCTIONS'!C5)," ",'PROJECT ID|INSTRUCTIONS'!C5)</f>
        <v>41311</v>
      </c>
      <c r="E4" s="238"/>
      <c r="F4" s="238"/>
      <c r="G4" s="238"/>
      <c r="H4" s="238"/>
      <c r="I4" s="239"/>
    </row>
    <row r="5" spans="1:11" s="50" customFormat="1" ht="12" customHeight="1">
      <c r="A5" s="49" t="s">
        <v>48</v>
      </c>
      <c r="B5" s="49"/>
      <c r="C5" s="49"/>
      <c r="D5" s="49"/>
      <c r="E5" s="49"/>
      <c r="F5" s="49"/>
      <c r="G5" s="49"/>
    </row>
    <row r="6" spans="1:11" s="51" customFormat="1" ht="18" customHeight="1">
      <c r="A6" s="271" t="s">
        <v>55</v>
      </c>
      <c r="B6" s="272"/>
      <c r="C6" s="272"/>
      <c r="D6" s="272"/>
      <c r="E6" s="272"/>
      <c r="F6" s="272"/>
      <c r="G6" s="272"/>
      <c r="H6" s="272"/>
      <c r="I6" s="272"/>
      <c r="J6" s="272"/>
      <c r="K6" s="273"/>
    </row>
    <row r="7" spans="1:11" s="51" customFormat="1" ht="25.5">
      <c r="A7" s="52"/>
      <c r="B7" s="53" t="s">
        <v>14</v>
      </c>
      <c r="C7" s="54" t="s">
        <v>15</v>
      </c>
      <c r="D7" s="55" t="s">
        <v>13</v>
      </c>
      <c r="E7" s="55" t="str">
        <f>CONCATENATE("FY ",Settings!$C$1)</f>
        <v>FY 2013</v>
      </c>
      <c r="F7" s="55" t="str">
        <f>CONCATENATE("FY ",Settings!$C$1+1)</f>
        <v>FY 2014</v>
      </c>
      <c r="G7" s="55" t="str">
        <f>CONCATENATE("FY ",Settings!$C$1+2)</f>
        <v>FY 2015</v>
      </c>
      <c r="H7" s="55" t="str">
        <f>CONCATENATE("FY ",Settings!$C$1+3)</f>
        <v>FY 2016</v>
      </c>
      <c r="I7" s="55" t="str">
        <f>CONCATENATE("FY ",Settings!$C$1+4)</f>
        <v>FY 2017</v>
      </c>
      <c r="J7" s="55" t="str">
        <f>CONCATENATE("Out Years after FY",Settings!$C$1+4)</f>
        <v>Out Years after FY2017</v>
      </c>
      <c r="K7" s="56" t="s">
        <v>0</v>
      </c>
    </row>
    <row r="8" spans="1:11" ht="16.5" customHeight="1">
      <c r="A8" s="274" t="s">
        <v>86</v>
      </c>
      <c r="B8" s="57">
        <v>50110</v>
      </c>
      <c r="C8" s="57" t="s">
        <v>87</v>
      </c>
      <c r="D8" s="3"/>
      <c r="E8" s="3"/>
      <c r="F8" s="3"/>
      <c r="G8" s="3"/>
      <c r="H8" s="3"/>
      <c r="I8" s="3"/>
      <c r="J8" s="3"/>
      <c r="K8" s="177">
        <f>SUM(D8:J8)</f>
        <v>0</v>
      </c>
    </row>
    <row r="9" spans="1:11" ht="16.5" customHeight="1">
      <c r="A9" s="275"/>
      <c r="B9" s="57">
        <v>50130</v>
      </c>
      <c r="C9" s="57" t="s">
        <v>88</v>
      </c>
      <c r="D9" s="1"/>
      <c r="E9" s="1"/>
      <c r="F9" s="1"/>
      <c r="G9" s="1"/>
      <c r="H9" s="1"/>
      <c r="I9" s="1"/>
      <c r="J9" s="1"/>
      <c r="K9" s="98">
        <f t="shared" ref="K9:K19" si="0">SUM(D9:J9)</f>
        <v>0</v>
      </c>
    </row>
    <row r="10" spans="1:11" ht="16.5" customHeight="1">
      <c r="A10" s="275"/>
      <c r="B10" s="57">
        <v>50170</v>
      </c>
      <c r="C10" s="57" t="s">
        <v>89</v>
      </c>
      <c r="D10" s="2"/>
      <c r="E10" s="2"/>
      <c r="F10" s="2"/>
      <c r="G10" s="2"/>
      <c r="H10" s="2"/>
      <c r="I10" s="2"/>
      <c r="J10" s="2"/>
      <c r="K10" s="185">
        <f t="shared" si="0"/>
        <v>0</v>
      </c>
    </row>
    <row r="11" spans="1:11" ht="16.5" customHeight="1" thickBot="1">
      <c r="A11" s="276"/>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c r="A12" s="277" t="s">
        <v>85</v>
      </c>
      <c r="B12" s="57">
        <v>53715</v>
      </c>
      <c r="C12" s="57" t="s">
        <v>90</v>
      </c>
      <c r="D12" s="3"/>
      <c r="E12" s="3"/>
      <c r="F12" s="3">
        <v>45000</v>
      </c>
      <c r="G12" s="3"/>
      <c r="H12" s="3"/>
      <c r="I12" s="3"/>
      <c r="J12" s="3"/>
      <c r="K12" s="184">
        <f t="shared" si="0"/>
        <v>45000</v>
      </c>
    </row>
    <row r="13" spans="1:11" ht="16.5" customHeight="1">
      <c r="A13" s="275"/>
      <c r="B13" s="57">
        <v>53720</v>
      </c>
      <c r="C13" s="57" t="s">
        <v>91</v>
      </c>
      <c r="D13" s="1"/>
      <c r="E13" s="1"/>
      <c r="F13" s="1"/>
      <c r="G13" s="1"/>
      <c r="H13" s="1"/>
      <c r="I13" s="1"/>
      <c r="J13" s="1"/>
      <c r="K13" s="98">
        <f t="shared" si="0"/>
        <v>0</v>
      </c>
    </row>
    <row r="14" spans="1:11" ht="16.5" customHeight="1">
      <c r="A14" s="275"/>
      <c r="B14" s="57">
        <v>53735</v>
      </c>
      <c r="C14" s="57" t="s">
        <v>92</v>
      </c>
      <c r="D14" s="1"/>
      <c r="E14" s="1"/>
      <c r="F14" s="1"/>
      <c r="G14" s="1"/>
      <c r="H14" s="1"/>
      <c r="I14" s="1"/>
      <c r="J14" s="1"/>
      <c r="K14" s="98">
        <f t="shared" si="0"/>
        <v>0</v>
      </c>
    </row>
    <row r="15" spans="1:11" ht="16.5" customHeight="1">
      <c r="A15" s="275"/>
      <c r="B15" s="57">
        <v>53740</v>
      </c>
      <c r="C15" s="57" t="s">
        <v>93</v>
      </c>
      <c r="D15" s="1"/>
      <c r="E15" s="1"/>
      <c r="F15" s="1">
        <v>22396</v>
      </c>
      <c r="G15" s="1"/>
      <c r="H15" s="1"/>
      <c r="I15" s="1"/>
      <c r="J15" s="1"/>
      <c r="K15" s="98">
        <f t="shared" si="0"/>
        <v>22396</v>
      </c>
    </row>
    <row r="16" spans="1:11" ht="16.5" customHeight="1">
      <c r="A16" s="275"/>
      <c r="B16" s="57">
        <v>53755</v>
      </c>
      <c r="C16" s="57" t="s">
        <v>94</v>
      </c>
      <c r="D16" s="1"/>
      <c r="E16" s="1"/>
      <c r="F16" s="1">
        <v>219299</v>
      </c>
      <c r="G16" s="1"/>
      <c r="H16" s="1"/>
      <c r="I16" s="1"/>
      <c r="J16" s="1"/>
      <c r="K16" s="98">
        <f t="shared" si="0"/>
        <v>219299</v>
      </c>
    </row>
    <row r="17" spans="1:11" ht="16.5" customHeight="1">
      <c r="A17" s="275"/>
      <c r="B17" s="57">
        <v>53760</v>
      </c>
      <c r="C17" s="57" t="s">
        <v>95</v>
      </c>
      <c r="D17" s="1"/>
      <c r="E17" s="1"/>
      <c r="F17" s="1">
        <v>73950</v>
      </c>
      <c r="G17" s="1"/>
      <c r="H17" s="1"/>
      <c r="I17" s="1"/>
      <c r="J17" s="1"/>
      <c r="K17" s="185">
        <f t="shared" si="0"/>
        <v>73950</v>
      </c>
    </row>
    <row r="18" spans="1:11" ht="16.5" customHeight="1" thickBot="1">
      <c r="A18" s="276"/>
      <c r="B18" s="58" t="s">
        <v>16</v>
      </c>
      <c r="C18" s="58"/>
      <c r="D18" s="59">
        <f>SUM(D12:D17)</f>
        <v>0</v>
      </c>
      <c r="E18" s="59">
        <f t="shared" ref="E18:J18" si="2">SUM(E12:E17)</f>
        <v>0</v>
      </c>
      <c r="F18" s="59">
        <f t="shared" si="2"/>
        <v>360645</v>
      </c>
      <c r="G18" s="59">
        <f t="shared" si="2"/>
        <v>0</v>
      </c>
      <c r="H18" s="59">
        <f t="shared" si="2"/>
        <v>0</v>
      </c>
      <c r="I18" s="59">
        <f t="shared" si="2"/>
        <v>0</v>
      </c>
      <c r="J18" s="59">
        <f t="shared" si="2"/>
        <v>0</v>
      </c>
      <c r="K18" s="60">
        <f>SUM(D18:J18)</f>
        <v>360645</v>
      </c>
    </row>
    <row r="19" spans="1:11" ht="16.5" customHeight="1" thickTop="1">
      <c r="A19" s="277" t="s">
        <v>96</v>
      </c>
      <c r="B19" s="57">
        <v>55700</v>
      </c>
      <c r="C19" s="57" t="s">
        <v>97</v>
      </c>
      <c r="D19" s="1"/>
      <c r="E19" s="1"/>
      <c r="F19" s="1"/>
      <c r="G19" s="1"/>
      <c r="H19" s="1"/>
      <c r="I19" s="1"/>
      <c r="J19" s="1"/>
      <c r="K19" s="184">
        <f t="shared" si="0"/>
        <v>0</v>
      </c>
    </row>
    <row r="20" spans="1:11" ht="16.5" customHeight="1">
      <c r="A20" s="274"/>
      <c r="B20" s="57">
        <v>55710</v>
      </c>
      <c r="C20" s="57" t="s">
        <v>98</v>
      </c>
      <c r="D20" s="1"/>
      <c r="E20" s="1"/>
      <c r="F20" s="1">
        <v>36104</v>
      </c>
      <c r="G20" s="1"/>
      <c r="H20" s="1"/>
      <c r="I20" s="1"/>
      <c r="J20" s="1"/>
      <c r="K20" s="205"/>
    </row>
    <row r="21" spans="1:11" ht="48" customHeight="1">
      <c r="A21" s="274"/>
      <c r="B21" s="57">
        <v>55730</v>
      </c>
      <c r="C21" s="57" t="s">
        <v>99</v>
      </c>
      <c r="D21" s="1"/>
      <c r="E21" s="1"/>
      <c r="F21" s="1"/>
      <c r="G21" s="1"/>
      <c r="H21" s="1"/>
      <c r="I21" s="1"/>
      <c r="J21" s="1"/>
      <c r="K21" s="205"/>
    </row>
    <row r="22" spans="1:11" ht="16.5" customHeight="1" thickBot="1">
      <c r="A22" s="276"/>
      <c r="B22" s="58" t="s">
        <v>16</v>
      </c>
      <c r="C22" s="58"/>
      <c r="D22" s="59">
        <f t="shared" ref="D22:J22" si="3">SUM(D19:D21)</f>
        <v>0</v>
      </c>
      <c r="E22" s="59">
        <f t="shared" si="3"/>
        <v>0</v>
      </c>
      <c r="F22" s="59">
        <f t="shared" si="3"/>
        <v>36104</v>
      </c>
      <c r="G22" s="59">
        <f t="shared" si="3"/>
        <v>0</v>
      </c>
      <c r="H22" s="59">
        <f t="shared" si="3"/>
        <v>0</v>
      </c>
      <c r="I22" s="59">
        <f t="shared" si="3"/>
        <v>0</v>
      </c>
      <c r="J22" s="59">
        <f t="shared" si="3"/>
        <v>0</v>
      </c>
      <c r="K22" s="60">
        <f>SUM(D22:J22)</f>
        <v>36104</v>
      </c>
    </row>
    <row r="23" spans="1:11" ht="16.5" customHeight="1" thickTop="1" thickBot="1">
      <c r="A23" s="268" t="s">
        <v>17</v>
      </c>
      <c r="B23" s="269"/>
      <c r="C23" s="270"/>
      <c r="D23" s="29">
        <f t="shared" ref="D23:J23" si="4">D11+D18+D22</f>
        <v>0</v>
      </c>
      <c r="E23" s="29">
        <f t="shared" si="4"/>
        <v>0</v>
      </c>
      <c r="F23" s="29">
        <f t="shared" si="4"/>
        <v>396749</v>
      </c>
      <c r="G23" s="29">
        <f t="shared" si="4"/>
        <v>0</v>
      </c>
      <c r="H23" s="29">
        <f t="shared" si="4"/>
        <v>0</v>
      </c>
      <c r="I23" s="29">
        <f t="shared" si="4"/>
        <v>0</v>
      </c>
      <c r="J23" s="29">
        <f t="shared" si="4"/>
        <v>0</v>
      </c>
      <c r="K23" s="29">
        <f>SUM(D23:J23)</f>
        <v>396749</v>
      </c>
    </row>
    <row r="24" spans="1:11" s="19" customFormat="1" ht="13.5" thickTop="1">
      <c r="A24" s="19" t="s">
        <v>109</v>
      </c>
    </row>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25" right="0.25" top="0.75" bottom="0.75" header="0.3" footer="0.3"/>
  <pageSetup scale="94"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pane ySplit="7" topLeftCell="A8" activePane="bottomLeft" state="frozen"/>
      <selection pane="bottomLeft" activeCell="E20" sqref="E20"/>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4" customFormat="1" ht="16.5" customHeight="1">
      <c r="A2" s="278" t="s">
        <v>25</v>
      </c>
      <c r="B2" s="279"/>
      <c r="C2" s="279"/>
      <c r="D2" s="262" t="str">
        <f>IF(ISBLANK('PROJECT ID|INSTRUCTIONS'!C3)," ",'PROJECT ID|INSTRUCTIONS'!C3)</f>
        <v xml:space="preserve"> </v>
      </c>
      <c r="E2" s="286"/>
      <c r="F2" s="286"/>
      <c r="G2" s="286"/>
      <c r="H2" s="286"/>
      <c r="I2" s="287"/>
    </row>
    <row r="3" spans="1:11" s="64" customFormat="1" ht="16.5" customHeight="1">
      <c r="A3" s="281" t="s">
        <v>22</v>
      </c>
      <c r="B3" s="282"/>
      <c r="C3" s="282"/>
      <c r="D3" s="235" t="str">
        <f>IF(ISBLANK('PROJECT ID|INSTRUCTIONS'!C4)," ",'PROJECT ID|INSTRUCTIONS'!C4)</f>
        <v xml:space="preserve">DVA Enterprised EMR </v>
      </c>
      <c r="E3" s="288"/>
      <c r="F3" s="288"/>
      <c r="G3" s="288"/>
      <c r="H3" s="288"/>
      <c r="I3" s="289"/>
    </row>
    <row r="4" spans="1:11" s="64" customFormat="1" ht="16.5" customHeight="1">
      <c r="A4" s="283" t="s">
        <v>26</v>
      </c>
      <c r="B4" s="284"/>
      <c r="C4" s="284"/>
      <c r="D4" s="238">
        <f>IF(ISBLANK('PROJECT ID|INSTRUCTIONS'!C5)," ",'PROJECT ID|INSTRUCTIONS'!C5)</f>
        <v>41311</v>
      </c>
      <c r="E4" s="290"/>
      <c r="F4" s="290"/>
      <c r="G4" s="290"/>
      <c r="H4" s="290"/>
      <c r="I4" s="291"/>
    </row>
    <row r="5" spans="1:11" s="64" customFormat="1" ht="12" customHeight="1">
      <c r="A5" s="65"/>
      <c r="B5" s="65"/>
      <c r="C5" s="65"/>
      <c r="D5" s="65"/>
      <c r="E5" s="66"/>
      <c r="F5" s="66"/>
      <c r="G5" s="66"/>
      <c r="H5" s="66"/>
      <c r="I5" s="66"/>
    </row>
    <row r="6" spans="1:11" ht="18" customHeight="1">
      <c r="A6" s="292" t="s">
        <v>56</v>
      </c>
      <c r="B6" s="293"/>
      <c r="C6" s="293"/>
      <c r="D6" s="293"/>
      <c r="E6" s="293"/>
      <c r="F6" s="293"/>
      <c r="G6" s="293"/>
      <c r="H6" s="293"/>
      <c r="I6" s="293"/>
      <c r="J6" s="293"/>
      <c r="K6" s="294"/>
    </row>
    <row r="7" spans="1:11" ht="26.25" thickBot="1">
      <c r="A7" s="67"/>
      <c r="B7" s="68" t="s">
        <v>14</v>
      </c>
      <c r="C7" s="68" t="s">
        <v>15</v>
      </c>
      <c r="D7" s="69" t="s">
        <v>13</v>
      </c>
      <c r="E7" s="69" t="str">
        <f>CONCATENATE("FY ",Settings!$C$1)</f>
        <v>FY 2013</v>
      </c>
      <c r="F7" s="69" t="str">
        <f>CONCATENATE("FY ",Settings!$C$1+1)</f>
        <v>FY 2014</v>
      </c>
      <c r="G7" s="69" t="str">
        <f>CONCATENATE("FY ",Settings!$C$1+2)</f>
        <v>FY 2015</v>
      </c>
      <c r="H7" s="69" t="str">
        <f>CONCATENATE("FY ",Settings!$C$1+3)</f>
        <v>FY 2016</v>
      </c>
      <c r="I7" s="69" t="str">
        <f>CONCATENATE("FY ",Settings!$C$1+4)</f>
        <v>FY 2017</v>
      </c>
      <c r="J7" s="69" t="str">
        <f>CONCATENATE("Out Years after FY",Settings!$C$1+4)</f>
        <v>Out Years after FY2017</v>
      </c>
      <c r="K7" s="70" t="s">
        <v>0</v>
      </c>
    </row>
    <row r="8" spans="1:11" ht="16.5" customHeight="1">
      <c r="A8" s="274" t="s">
        <v>86</v>
      </c>
      <c r="B8" s="57">
        <v>50110</v>
      </c>
      <c r="C8" s="57" t="s">
        <v>87</v>
      </c>
      <c r="D8" s="203"/>
      <c r="E8" s="3"/>
      <c r="F8" s="3"/>
      <c r="G8" s="3"/>
      <c r="H8" s="3"/>
      <c r="I8" s="3"/>
      <c r="J8" s="40"/>
      <c r="K8" s="180">
        <f>SUM(D8:J8)</f>
        <v>0</v>
      </c>
    </row>
    <row r="9" spans="1:11" ht="16.5" customHeight="1">
      <c r="A9" s="275"/>
      <c r="B9" s="57">
        <v>50130</v>
      </c>
      <c r="C9" s="57" t="s">
        <v>88</v>
      </c>
      <c r="D9" s="1"/>
      <c r="E9" s="1"/>
      <c r="F9" s="1"/>
      <c r="G9" s="1"/>
      <c r="H9" s="1"/>
      <c r="I9" s="1"/>
      <c r="J9" s="41"/>
      <c r="K9" s="181">
        <f t="shared" ref="K9:K23" si="0">SUM(D9:J9)</f>
        <v>0</v>
      </c>
    </row>
    <row r="10" spans="1:11" ht="16.5" customHeight="1">
      <c r="A10" s="275"/>
      <c r="B10" s="57">
        <v>50170</v>
      </c>
      <c r="C10" s="57" t="s">
        <v>89</v>
      </c>
      <c r="D10" s="2"/>
      <c r="E10" s="2"/>
      <c r="F10" s="2"/>
      <c r="G10" s="2"/>
      <c r="H10" s="2"/>
      <c r="I10" s="2"/>
      <c r="J10" s="42"/>
      <c r="K10" s="182">
        <f t="shared" si="0"/>
        <v>0</v>
      </c>
    </row>
    <row r="11" spans="1:11" ht="16.5" customHeight="1" thickBot="1">
      <c r="A11" s="276"/>
      <c r="B11" s="58" t="s">
        <v>16</v>
      </c>
      <c r="C11" s="58"/>
      <c r="D11" s="59">
        <f>SUM(D8:D10)</f>
        <v>0</v>
      </c>
      <c r="E11" s="59">
        <f t="shared" ref="E11:J11" si="1">SUM(E8:E10)</f>
        <v>0</v>
      </c>
      <c r="F11" s="59">
        <f t="shared" si="1"/>
        <v>0</v>
      </c>
      <c r="G11" s="59">
        <f t="shared" si="1"/>
        <v>0</v>
      </c>
      <c r="H11" s="59">
        <f t="shared" si="1"/>
        <v>0</v>
      </c>
      <c r="I11" s="59">
        <f t="shared" si="1"/>
        <v>0</v>
      </c>
      <c r="J11" s="71">
        <f t="shared" si="1"/>
        <v>0</v>
      </c>
      <c r="K11" s="61">
        <f t="shared" si="0"/>
        <v>0</v>
      </c>
    </row>
    <row r="12" spans="1:11" ht="16.5" customHeight="1" thickTop="1">
      <c r="A12" s="277" t="s">
        <v>85</v>
      </c>
      <c r="B12" s="57">
        <v>53715</v>
      </c>
      <c r="C12" s="57" t="s">
        <v>90</v>
      </c>
      <c r="D12" s="3"/>
      <c r="E12" s="3"/>
      <c r="F12" s="3">
        <v>45000</v>
      </c>
      <c r="G12" s="3"/>
      <c r="H12" s="3"/>
      <c r="I12" s="3"/>
      <c r="J12" s="3"/>
      <c r="K12" s="183">
        <f t="shared" si="0"/>
        <v>45000</v>
      </c>
    </row>
    <row r="13" spans="1:11" ht="16.5" customHeight="1">
      <c r="A13" s="275"/>
      <c r="B13" s="57">
        <v>53720</v>
      </c>
      <c r="C13" s="57" t="s">
        <v>91</v>
      </c>
      <c r="D13" s="1"/>
      <c r="E13" s="1"/>
      <c r="F13" s="1"/>
      <c r="G13" s="1"/>
      <c r="H13" s="1"/>
      <c r="I13" s="1"/>
      <c r="J13" s="1"/>
      <c r="K13" s="181">
        <f t="shared" si="0"/>
        <v>0</v>
      </c>
    </row>
    <row r="14" spans="1:11" ht="16.5" customHeight="1">
      <c r="A14" s="275"/>
      <c r="B14" s="57">
        <v>53735</v>
      </c>
      <c r="C14" s="57" t="s">
        <v>92</v>
      </c>
      <c r="D14" s="1"/>
      <c r="E14" s="1"/>
      <c r="F14" s="1"/>
      <c r="G14" s="1"/>
      <c r="H14" s="1"/>
      <c r="I14" s="1"/>
      <c r="J14" s="1"/>
      <c r="K14" s="181">
        <f t="shared" si="0"/>
        <v>0</v>
      </c>
    </row>
    <row r="15" spans="1:11" ht="16.5" customHeight="1">
      <c r="A15" s="275"/>
      <c r="B15" s="57">
        <v>53740</v>
      </c>
      <c r="C15" s="57" t="s">
        <v>93</v>
      </c>
      <c r="D15" s="1"/>
      <c r="E15" s="1"/>
      <c r="F15" s="1">
        <v>22396</v>
      </c>
      <c r="G15" s="1"/>
      <c r="H15" s="1"/>
      <c r="I15" s="1"/>
      <c r="J15" s="1"/>
      <c r="K15" s="181">
        <f t="shared" si="0"/>
        <v>22396</v>
      </c>
    </row>
    <row r="16" spans="1:11" ht="16.5" customHeight="1">
      <c r="A16" s="275"/>
      <c r="B16" s="57">
        <v>53755</v>
      </c>
      <c r="C16" s="57" t="s">
        <v>94</v>
      </c>
      <c r="D16" s="1"/>
      <c r="E16" s="1"/>
      <c r="F16" s="1">
        <v>219299</v>
      </c>
      <c r="G16" s="1"/>
      <c r="H16" s="1"/>
      <c r="I16" s="1"/>
      <c r="J16" s="1"/>
      <c r="K16" s="181">
        <f t="shared" si="0"/>
        <v>219299</v>
      </c>
    </row>
    <row r="17" spans="1:11" ht="16.5" customHeight="1">
      <c r="A17" s="275"/>
      <c r="B17" s="57">
        <v>53760</v>
      </c>
      <c r="C17" s="57" t="s">
        <v>95</v>
      </c>
      <c r="D17" s="1"/>
      <c r="E17" s="1"/>
      <c r="F17" s="1">
        <v>73950</v>
      </c>
      <c r="G17" s="1"/>
      <c r="H17" s="1"/>
      <c r="I17" s="1"/>
      <c r="J17" s="1"/>
      <c r="K17" s="182">
        <f t="shared" si="0"/>
        <v>73950</v>
      </c>
    </row>
    <row r="18" spans="1:11" ht="16.5" customHeight="1" thickBot="1">
      <c r="A18" s="276"/>
      <c r="B18" s="58" t="s">
        <v>16</v>
      </c>
      <c r="C18" s="58"/>
      <c r="D18" s="59">
        <f>SUM(D12:D17)</f>
        <v>0</v>
      </c>
      <c r="E18" s="59">
        <f t="shared" ref="E18:J18" si="2">SUM(E12:E17)</f>
        <v>0</v>
      </c>
      <c r="F18" s="59">
        <f t="shared" si="2"/>
        <v>360645</v>
      </c>
      <c r="G18" s="59">
        <f t="shared" si="2"/>
        <v>0</v>
      </c>
      <c r="H18" s="59">
        <f t="shared" si="2"/>
        <v>0</v>
      </c>
      <c r="I18" s="59">
        <f t="shared" si="2"/>
        <v>0</v>
      </c>
      <c r="J18" s="71">
        <f t="shared" si="2"/>
        <v>0</v>
      </c>
      <c r="K18" s="61">
        <f t="shared" si="0"/>
        <v>360645</v>
      </c>
    </row>
    <row r="19" spans="1:11" ht="16.5" customHeight="1" thickTop="1">
      <c r="A19" s="277" t="s">
        <v>96</v>
      </c>
      <c r="B19" s="57">
        <v>55700</v>
      </c>
      <c r="C19" s="57" t="s">
        <v>97</v>
      </c>
      <c r="D19" s="1"/>
      <c r="E19" s="1"/>
      <c r="F19" s="1"/>
      <c r="G19" s="1"/>
      <c r="H19" s="1"/>
      <c r="I19" s="1"/>
      <c r="J19" s="41"/>
      <c r="K19" s="183">
        <f t="shared" si="0"/>
        <v>0</v>
      </c>
    </row>
    <row r="20" spans="1:11" ht="16.5" customHeight="1">
      <c r="A20" s="274"/>
      <c r="B20" s="57">
        <v>55710</v>
      </c>
      <c r="C20" s="57" t="s">
        <v>98</v>
      </c>
      <c r="D20" s="1"/>
      <c r="E20" s="1"/>
      <c r="F20" s="1">
        <v>36104</v>
      </c>
      <c r="G20" s="1"/>
      <c r="H20" s="1"/>
      <c r="I20" s="1"/>
      <c r="J20" s="41"/>
      <c r="K20" s="206"/>
    </row>
    <row r="21" spans="1:11" ht="15.75" customHeight="1">
      <c r="A21" s="274"/>
      <c r="B21" s="57">
        <v>55730</v>
      </c>
      <c r="C21" s="57" t="s">
        <v>99</v>
      </c>
      <c r="D21" s="1"/>
      <c r="E21" s="1"/>
      <c r="F21" s="1"/>
      <c r="G21" s="1"/>
      <c r="H21" s="1"/>
      <c r="I21" s="1"/>
      <c r="J21" s="41"/>
      <c r="K21" s="182">
        <f t="shared" si="0"/>
        <v>0</v>
      </c>
    </row>
    <row r="22" spans="1:11" ht="16.5" customHeight="1" thickBot="1">
      <c r="A22" s="276"/>
      <c r="B22" s="58" t="s">
        <v>16</v>
      </c>
      <c r="C22" s="58"/>
      <c r="D22" s="59">
        <f>SUM(D19:D21)</f>
        <v>0</v>
      </c>
      <c r="E22" s="59">
        <f t="shared" ref="E22:J22" si="3">SUM(E19:E21)</f>
        <v>0</v>
      </c>
      <c r="F22" s="59">
        <f t="shared" si="3"/>
        <v>36104</v>
      </c>
      <c r="G22" s="59">
        <f t="shared" si="3"/>
        <v>0</v>
      </c>
      <c r="H22" s="59">
        <f t="shared" si="3"/>
        <v>0</v>
      </c>
      <c r="I22" s="59">
        <f t="shared" si="3"/>
        <v>0</v>
      </c>
      <c r="J22" s="71">
        <f t="shared" si="3"/>
        <v>0</v>
      </c>
      <c r="K22" s="61">
        <f t="shared" si="0"/>
        <v>36104</v>
      </c>
    </row>
    <row r="23" spans="1:11" ht="16.5" customHeight="1" thickTop="1" thickBot="1">
      <c r="A23" s="62" t="s">
        <v>17</v>
      </c>
      <c r="B23" s="63"/>
      <c r="C23" s="72"/>
      <c r="D23" s="29">
        <f t="shared" ref="D23:J23" si="4">D11+D18+D22</f>
        <v>0</v>
      </c>
      <c r="E23" s="29">
        <f t="shared" si="4"/>
        <v>0</v>
      </c>
      <c r="F23" s="29">
        <f t="shared" si="4"/>
        <v>396749</v>
      </c>
      <c r="G23" s="29">
        <f t="shared" si="4"/>
        <v>0</v>
      </c>
      <c r="H23" s="29">
        <f t="shared" si="4"/>
        <v>0</v>
      </c>
      <c r="I23" s="29">
        <f t="shared" si="4"/>
        <v>0</v>
      </c>
      <c r="J23" s="29">
        <f t="shared" si="4"/>
        <v>0</v>
      </c>
      <c r="K23" s="29">
        <f t="shared" si="0"/>
        <v>396749</v>
      </c>
    </row>
    <row r="24" spans="1:11" ht="3.95" customHeight="1" thickTop="1">
      <c r="A24" s="20"/>
      <c r="B24" s="20"/>
      <c r="C24" s="20"/>
      <c r="D24" s="73"/>
      <c r="E24" s="73"/>
      <c r="F24" s="73"/>
      <c r="G24" s="73"/>
      <c r="H24" s="73"/>
      <c r="I24" s="73"/>
      <c r="J24" s="73"/>
      <c r="K24" s="73"/>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25" right="0.25" top="0.75" bottom="0.75" header="0.3" footer="0.3"/>
  <pageSetup scale="95"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row r="2" spans="1:5" ht="16.5" customHeight="1">
      <c r="A2" s="315" t="s">
        <v>25</v>
      </c>
      <c r="B2" s="316"/>
      <c r="C2" s="308" t="str">
        <f>IF(ISBLANK('PROJECT ID|INSTRUCTIONS'!C3)," ",'PROJECT ID|INSTRUCTIONS'!C3)</f>
        <v xml:space="preserve"> </v>
      </c>
      <c r="D2" s="308"/>
      <c r="E2" s="309"/>
    </row>
    <row r="3" spans="1:5" ht="16.5" customHeight="1">
      <c r="A3" s="317" t="s">
        <v>22</v>
      </c>
      <c r="B3" s="318"/>
      <c r="C3" s="310" t="str">
        <f>IF(ISBLANK('PROJECT ID|INSTRUCTIONS'!C4)," ",'PROJECT ID|INSTRUCTIONS'!C4)</f>
        <v xml:space="preserve">DVA Enterprised EMR </v>
      </c>
      <c r="D3" s="310"/>
      <c r="E3" s="311"/>
    </row>
    <row r="4" spans="1:5" ht="16.5" customHeight="1">
      <c r="A4" s="319" t="s">
        <v>26</v>
      </c>
      <c r="B4" s="320"/>
      <c r="C4" s="312">
        <f>IF(ISBLANK('PROJECT ID|INSTRUCTIONS'!C5)," ",'PROJECT ID|INSTRUCTIONS'!C5)</f>
        <v>41311</v>
      </c>
      <c r="D4" s="312"/>
      <c r="E4" s="313"/>
    </row>
    <row r="5" spans="1:5" ht="12" customHeight="1"/>
    <row r="6" spans="1:5" ht="15.75">
      <c r="A6" s="296" t="s">
        <v>71</v>
      </c>
      <c r="B6" s="297"/>
      <c r="C6" s="297"/>
      <c r="D6" s="297"/>
      <c r="E6" s="298"/>
    </row>
    <row r="7" spans="1:5" ht="15.75" customHeight="1">
      <c r="A7" s="195" t="s">
        <v>44</v>
      </c>
      <c r="B7" s="187" t="s">
        <v>49</v>
      </c>
      <c r="C7" s="188" t="s">
        <v>83</v>
      </c>
      <c r="D7" s="188" t="s">
        <v>51</v>
      </c>
      <c r="E7" s="189" t="s">
        <v>43</v>
      </c>
    </row>
    <row r="8" spans="1:5" ht="3.75" customHeight="1">
      <c r="A8" s="193"/>
      <c r="B8" s="193"/>
      <c r="C8" s="194"/>
      <c r="D8" s="194"/>
      <c r="E8" s="194"/>
    </row>
    <row r="9" spans="1:5" ht="15">
      <c r="A9" s="299" t="str">
        <f>CONCATENATE("FY ",Settings!$C$1-1)</f>
        <v>FY 2012</v>
      </c>
      <c r="B9" s="300"/>
      <c r="C9" s="300"/>
      <c r="D9" s="300"/>
      <c r="E9" s="301"/>
    </row>
    <row r="10" spans="1:5">
      <c r="A10" s="129">
        <v>2011</v>
      </c>
      <c r="B10" s="130">
        <v>1</v>
      </c>
      <c r="C10" s="173"/>
      <c r="D10" s="131"/>
      <c r="E10" s="132" t="s">
        <v>57</v>
      </c>
    </row>
    <row r="11" spans="1:5">
      <c r="A11" s="133">
        <v>2011</v>
      </c>
      <c r="B11" s="134">
        <v>2</v>
      </c>
      <c r="C11" s="174"/>
      <c r="D11" s="136"/>
      <c r="E11" s="137" t="s">
        <v>57</v>
      </c>
    </row>
    <row r="12" spans="1:5">
      <c r="A12" s="133">
        <v>2011</v>
      </c>
      <c r="B12" s="134">
        <v>3</v>
      </c>
      <c r="C12" s="175"/>
      <c r="D12" s="136"/>
      <c r="E12" s="137" t="s">
        <v>57</v>
      </c>
    </row>
    <row r="13" spans="1:5">
      <c r="A13" s="133">
        <v>2011</v>
      </c>
      <c r="B13" s="134">
        <v>4</v>
      </c>
      <c r="C13" s="175"/>
      <c r="D13" s="136"/>
      <c r="E13" s="137" t="s">
        <v>57</v>
      </c>
    </row>
    <row r="14" spans="1:5">
      <c r="A14" s="133">
        <v>2011</v>
      </c>
      <c r="B14" s="134">
        <v>5</v>
      </c>
      <c r="C14" s="175"/>
      <c r="D14" s="136"/>
      <c r="E14" s="137" t="s">
        <v>57</v>
      </c>
    </row>
    <row r="15" spans="1:5">
      <c r="A15" s="133">
        <v>2011</v>
      </c>
      <c r="B15" s="134">
        <v>6</v>
      </c>
      <c r="C15" s="175"/>
      <c r="D15" s="136"/>
      <c r="E15" s="137" t="s">
        <v>57</v>
      </c>
    </row>
    <row r="16" spans="1:5">
      <c r="A16" s="133">
        <v>2011</v>
      </c>
      <c r="B16" s="134">
        <v>7</v>
      </c>
      <c r="C16" s="175"/>
      <c r="D16" s="136"/>
      <c r="E16" s="137" t="s">
        <v>57</v>
      </c>
    </row>
    <row r="17" spans="1:5">
      <c r="A17" s="133">
        <v>2011</v>
      </c>
      <c r="B17" s="134">
        <v>8</v>
      </c>
      <c r="C17" s="175"/>
      <c r="D17" s="136"/>
      <c r="E17" s="137" t="s">
        <v>57</v>
      </c>
    </row>
    <row r="18" spans="1:5">
      <c r="A18" s="133">
        <v>2011</v>
      </c>
      <c r="B18" s="134">
        <v>9</v>
      </c>
      <c r="C18" s="175"/>
      <c r="D18" s="136"/>
      <c r="E18" s="137" t="s">
        <v>57</v>
      </c>
    </row>
    <row r="19" spans="1:5">
      <c r="A19" s="139">
        <v>2011</v>
      </c>
      <c r="B19" s="140">
        <v>10</v>
      </c>
      <c r="C19" s="176"/>
      <c r="D19" s="141"/>
      <c r="E19" s="142" t="s">
        <v>57</v>
      </c>
    </row>
    <row r="20" spans="1:5" ht="15">
      <c r="A20" s="302" t="str">
        <f>CONCATENATE("FY ",Settings!$C$1)</f>
        <v>FY 2013</v>
      </c>
      <c r="B20" s="303"/>
      <c r="C20" s="303"/>
      <c r="D20" s="303"/>
      <c r="E20" s="304"/>
    </row>
    <row r="21" spans="1:5">
      <c r="A21" s="129">
        <v>2012</v>
      </c>
      <c r="B21" s="130">
        <v>1</v>
      </c>
      <c r="C21" s="143"/>
      <c r="D21" s="167"/>
      <c r="E21" s="144" t="s">
        <v>76</v>
      </c>
    </row>
    <row r="22" spans="1:5">
      <c r="A22" s="133">
        <v>2012</v>
      </c>
      <c r="B22" s="134">
        <v>2</v>
      </c>
      <c r="C22" s="135"/>
      <c r="D22" s="168"/>
      <c r="E22" s="145" t="s">
        <v>76</v>
      </c>
    </row>
    <row r="23" spans="1:5">
      <c r="A23" s="133">
        <v>2012</v>
      </c>
      <c r="B23" s="134">
        <v>3</v>
      </c>
      <c r="C23" s="138"/>
      <c r="D23" s="168"/>
      <c r="E23" s="145" t="s">
        <v>76</v>
      </c>
    </row>
    <row r="24" spans="1:5">
      <c r="A24" s="133">
        <v>2012</v>
      </c>
      <c r="B24" s="134">
        <v>4</v>
      </c>
      <c r="C24" s="146"/>
      <c r="D24" s="168"/>
      <c r="E24" s="145" t="s">
        <v>76</v>
      </c>
    </row>
    <row r="25" spans="1:5">
      <c r="A25" s="133">
        <v>2012</v>
      </c>
      <c r="B25" s="134">
        <v>5</v>
      </c>
      <c r="C25" s="138"/>
      <c r="D25" s="168"/>
      <c r="E25" s="145" t="s">
        <v>76</v>
      </c>
    </row>
    <row r="26" spans="1:5">
      <c r="A26" s="133">
        <v>2012</v>
      </c>
      <c r="B26" s="134">
        <v>6</v>
      </c>
      <c r="C26" s="138"/>
      <c r="D26" s="168"/>
      <c r="E26" s="145" t="s">
        <v>76</v>
      </c>
    </row>
    <row r="27" spans="1:5">
      <c r="A27" s="133">
        <v>2012</v>
      </c>
      <c r="B27" s="134">
        <v>7</v>
      </c>
      <c r="C27" s="138"/>
      <c r="D27" s="168"/>
      <c r="E27" s="145" t="s">
        <v>76</v>
      </c>
    </row>
    <row r="28" spans="1:5">
      <c r="A28" s="133">
        <v>2012</v>
      </c>
      <c r="B28" s="134">
        <v>8</v>
      </c>
      <c r="C28" s="138"/>
      <c r="D28" s="168"/>
      <c r="E28" s="145" t="s">
        <v>76</v>
      </c>
    </row>
    <row r="29" spans="1:5">
      <c r="A29" s="133">
        <v>2012</v>
      </c>
      <c r="B29" s="134">
        <v>9</v>
      </c>
      <c r="C29" s="138"/>
      <c r="D29" s="168"/>
      <c r="E29" s="145" t="s">
        <v>76</v>
      </c>
    </row>
    <row r="30" spans="1:5">
      <c r="A30" s="133">
        <v>2012</v>
      </c>
      <c r="B30" s="134">
        <v>10</v>
      </c>
      <c r="C30" s="138"/>
      <c r="D30" s="168"/>
      <c r="E30" s="145" t="s">
        <v>76</v>
      </c>
    </row>
    <row r="31" spans="1:5">
      <c r="A31" s="133">
        <v>2012</v>
      </c>
      <c r="B31" s="134">
        <v>11</v>
      </c>
      <c r="C31" s="146"/>
      <c r="D31" s="168"/>
      <c r="E31" s="145" t="s">
        <v>76</v>
      </c>
    </row>
    <row r="32" spans="1:5">
      <c r="A32" s="133">
        <v>2012</v>
      </c>
      <c r="B32" s="134">
        <v>12</v>
      </c>
      <c r="C32" s="146"/>
      <c r="D32" s="168"/>
      <c r="E32" s="145" t="s">
        <v>76</v>
      </c>
    </row>
    <row r="33" spans="1:5">
      <c r="A33" s="133">
        <v>2012</v>
      </c>
      <c r="B33" s="134">
        <v>13</v>
      </c>
      <c r="C33" s="146"/>
      <c r="D33" s="168"/>
      <c r="E33" s="145" t="s">
        <v>76</v>
      </c>
    </row>
    <row r="34" spans="1:5">
      <c r="A34" s="133">
        <v>2012</v>
      </c>
      <c r="B34" s="134">
        <v>14</v>
      </c>
      <c r="C34" s="146"/>
      <c r="D34" s="168"/>
      <c r="E34" s="145" t="s">
        <v>76</v>
      </c>
    </row>
    <row r="35" spans="1:5" ht="13.5" thickBot="1">
      <c r="A35" s="147">
        <v>2012</v>
      </c>
      <c r="B35" s="148">
        <v>15</v>
      </c>
      <c r="C35" s="149"/>
      <c r="D35" s="169"/>
      <c r="E35" s="150" t="s">
        <v>76</v>
      </c>
    </row>
    <row r="36" spans="1:5" ht="14.25" thickTop="1" thickBot="1">
      <c r="A36" s="314" t="s">
        <v>39</v>
      </c>
      <c r="B36" s="314"/>
      <c r="C36" s="314"/>
      <c r="D36" s="190">
        <f>SUM(D21:D35)</f>
        <v>0</v>
      </c>
      <c r="E36" s="76"/>
    </row>
    <row r="37" spans="1:5" ht="15.75" customHeight="1" thickTop="1">
      <c r="A37" s="295" t="str">
        <f>CONCATENATE("FY ",Settings!$C$1+1, "+")</f>
        <v>FY 2014+</v>
      </c>
      <c r="B37" s="295"/>
      <c r="C37" s="295"/>
      <c r="D37" s="295"/>
      <c r="E37" s="295"/>
    </row>
    <row r="38" spans="1:5">
      <c r="A38" s="151">
        <v>2013</v>
      </c>
      <c r="B38" s="152">
        <v>1</v>
      </c>
      <c r="C38" s="153"/>
      <c r="D38" s="170"/>
      <c r="E38" s="144" t="s">
        <v>76</v>
      </c>
    </row>
    <row r="39" spans="1:5">
      <c r="A39" s="154">
        <v>2013</v>
      </c>
      <c r="B39" s="155">
        <v>2</v>
      </c>
      <c r="C39" s="146"/>
      <c r="D39" s="171"/>
      <c r="E39" s="145" t="s">
        <v>76</v>
      </c>
    </row>
    <row r="40" spans="1:5">
      <c r="A40" s="154">
        <v>2013</v>
      </c>
      <c r="B40" s="155">
        <v>3</v>
      </c>
      <c r="C40" s="138"/>
      <c r="D40" s="171"/>
      <c r="E40" s="145" t="s">
        <v>76</v>
      </c>
    </row>
    <row r="41" spans="1:5">
      <c r="A41" s="154">
        <v>2013</v>
      </c>
      <c r="B41" s="155">
        <v>4</v>
      </c>
      <c r="C41" s="146"/>
      <c r="D41" s="171"/>
      <c r="E41" s="145" t="s">
        <v>76</v>
      </c>
    </row>
    <row r="42" spans="1:5">
      <c r="A42" s="154">
        <v>2013</v>
      </c>
      <c r="B42" s="155">
        <v>5</v>
      </c>
      <c r="C42" s="135"/>
      <c r="D42" s="171"/>
      <c r="E42" s="145" t="s">
        <v>76</v>
      </c>
    </row>
    <row r="43" spans="1:5">
      <c r="A43" s="154">
        <v>2013</v>
      </c>
      <c r="B43" s="155">
        <v>6</v>
      </c>
      <c r="C43" s="138"/>
      <c r="D43" s="171"/>
      <c r="E43" s="145" t="s">
        <v>76</v>
      </c>
    </row>
    <row r="44" spans="1:5">
      <c r="A44" s="154">
        <v>2013</v>
      </c>
      <c r="B44" s="155">
        <v>7</v>
      </c>
      <c r="C44" s="156"/>
      <c r="D44" s="171"/>
      <c r="E44" s="145" t="s">
        <v>76</v>
      </c>
    </row>
    <row r="45" spans="1:5">
      <c r="A45" s="154">
        <v>2014</v>
      </c>
      <c r="B45" s="155">
        <v>1</v>
      </c>
      <c r="C45" s="156"/>
      <c r="D45" s="171"/>
      <c r="E45" s="145" t="s">
        <v>76</v>
      </c>
    </row>
    <row r="46" spans="1:5">
      <c r="A46" s="154">
        <v>2014</v>
      </c>
      <c r="B46" s="155">
        <v>2</v>
      </c>
      <c r="C46" s="156"/>
      <c r="D46" s="171"/>
      <c r="E46" s="145" t="s">
        <v>76</v>
      </c>
    </row>
    <row r="47" spans="1:5">
      <c r="A47" s="154">
        <v>2014</v>
      </c>
      <c r="B47" s="155">
        <v>3</v>
      </c>
      <c r="C47" s="156"/>
      <c r="D47" s="171"/>
      <c r="E47" s="145" t="s">
        <v>76</v>
      </c>
    </row>
    <row r="48" spans="1:5">
      <c r="A48" s="154">
        <v>2014</v>
      </c>
      <c r="B48" s="155">
        <v>4</v>
      </c>
      <c r="C48" s="156"/>
      <c r="D48" s="171"/>
      <c r="E48" s="145" t="s">
        <v>76</v>
      </c>
    </row>
    <row r="49" spans="1:5">
      <c r="A49" s="154">
        <v>2014</v>
      </c>
      <c r="B49" s="155">
        <v>5</v>
      </c>
      <c r="C49" s="156"/>
      <c r="D49" s="171"/>
      <c r="E49" s="145" t="s">
        <v>76</v>
      </c>
    </row>
    <row r="50" spans="1:5">
      <c r="A50" s="154">
        <v>2014</v>
      </c>
      <c r="B50" s="155">
        <v>6</v>
      </c>
      <c r="C50" s="156"/>
      <c r="D50" s="171"/>
      <c r="E50" s="145" t="s">
        <v>76</v>
      </c>
    </row>
    <row r="51" spans="1:5">
      <c r="A51" s="154">
        <v>2014</v>
      </c>
      <c r="B51" s="155">
        <v>7</v>
      </c>
      <c r="C51" s="156"/>
      <c r="D51" s="171"/>
      <c r="E51" s="145" t="s">
        <v>76</v>
      </c>
    </row>
    <row r="52" spans="1:5">
      <c r="A52" s="154">
        <v>2015</v>
      </c>
      <c r="B52" s="155">
        <v>1</v>
      </c>
      <c r="C52" s="156"/>
      <c r="D52" s="171"/>
      <c r="E52" s="145" t="s">
        <v>76</v>
      </c>
    </row>
    <row r="53" spans="1:5">
      <c r="A53" s="154">
        <v>2015</v>
      </c>
      <c r="B53" s="155">
        <v>2</v>
      </c>
      <c r="C53" s="156"/>
      <c r="D53" s="171"/>
      <c r="E53" s="145" t="s">
        <v>76</v>
      </c>
    </row>
    <row r="54" spans="1:5">
      <c r="A54" s="154">
        <v>2015</v>
      </c>
      <c r="B54" s="155">
        <v>3</v>
      </c>
      <c r="C54" s="156"/>
      <c r="D54" s="171"/>
      <c r="E54" s="145" t="s">
        <v>76</v>
      </c>
    </row>
    <row r="55" spans="1:5">
      <c r="A55" s="154">
        <v>2015</v>
      </c>
      <c r="B55" s="155">
        <v>4</v>
      </c>
      <c r="C55" s="156"/>
      <c r="D55" s="171"/>
      <c r="E55" s="145" t="s">
        <v>76</v>
      </c>
    </row>
    <row r="56" spans="1:5">
      <c r="A56" s="154">
        <v>2015</v>
      </c>
      <c r="B56" s="155">
        <v>5</v>
      </c>
      <c r="C56" s="156"/>
      <c r="D56" s="171"/>
      <c r="E56" s="145" t="s">
        <v>76</v>
      </c>
    </row>
    <row r="57" spans="1:5">
      <c r="A57" s="154">
        <v>2015</v>
      </c>
      <c r="B57" s="155">
        <v>6</v>
      </c>
      <c r="C57" s="156"/>
      <c r="D57" s="171"/>
      <c r="E57" s="145" t="s">
        <v>76</v>
      </c>
    </row>
    <row r="58" spans="1:5">
      <c r="A58" s="154">
        <v>2015</v>
      </c>
      <c r="B58" s="155">
        <v>7</v>
      </c>
      <c r="C58" s="156"/>
      <c r="D58" s="171"/>
      <c r="E58" s="145" t="s">
        <v>76</v>
      </c>
    </row>
    <row r="59" spans="1:5">
      <c r="A59" s="154">
        <v>2016</v>
      </c>
      <c r="B59" s="155">
        <v>1</v>
      </c>
      <c r="C59" s="156"/>
      <c r="D59" s="171"/>
      <c r="E59" s="145" t="s">
        <v>76</v>
      </c>
    </row>
    <row r="60" spans="1:5">
      <c r="A60" s="154">
        <v>2016</v>
      </c>
      <c r="B60" s="155">
        <v>2</v>
      </c>
      <c r="C60" s="156"/>
      <c r="D60" s="171"/>
      <c r="E60" s="145" t="s">
        <v>76</v>
      </c>
    </row>
    <row r="61" spans="1:5">
      <c r="A61" s="154">
        <v>2016</v>
      </c>
      <c r="B61" s="155">
        <v>3</v>
      </c>
      <c r="C61" s="156"/>
      <c r="D61" s="171"/>
      <c r="E61" s="145" t="s">
        <v>76</v>
      </c>
    </row>
    <row r="62" spans="1:5">
      <c r="A62" s="154">
        <v>2016</v>
      </c>
      <c r="B62" s="155">
        <v>4</v>
      </c>
      <c r="C62" s="156"/>
      <c r="D62" s="171"/>
      <c r="E62" s="145" t="s">
        <v>76</v>
      </c>
    </row>
    <row r="63" spans="1:5">
      <c r="A63" s="154">
        <v>2016</v>
      </c>
      <c r="B63" s="155">
        <v>5</v>
      </c>
      <c r="C63" s="156"/>
      <c r="D63" s="171"/>
      <c r="E63" s="145" t="s">
        <v>76</v>
      </c>
    </row>
    <row r="64" spans="1:5">
      <c r="A64" s="154">
        <v>2016</v>
      </c>
      <c r="B64" s="155">
        <v>6</v>
      </c>
      <c r="C64" s="156"/>
      <c r="D64" s="171"/>
      <c r="E64" s="145" t="s">
        <v>76</v>
      </c>
    </row>
    <row r="65" spans="1:5" ht="13.5" thickBot="1">
      <c r="A65" s="157">
        <v>2016</v>
      </c>
      <c r="B65" s="158">
        <v>7</v>
      </c>
      <c r="C65" s="159"/>
      <c r="D65" s="172"/>
      <c r="E65" s="150" t="s">
        <v>76</v>
      </c>
    </row>
    <row r="66" spans="1:5" ht="16.5" customHeight="1" thickTop="1" thickBot="1">
      <c r="A66" s="305" t="s">
        <v>39</v>
      </c>
      <c r="B66" s="306"/>
      <c r="C66" s="307"/>
      <c r="D66" s="190">
        <f>SUM(D38:D65)</f>
        <v>0</v>
      </c>
      <c r="E66" s="76"/>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70" zoomScaleNormal="70" workbookViewId="0">
      <selection activeCell="D3" sqref="D3:K4"/>
    </sheetView>
  </sheetViews>
  <sheetFormatPr defaultRowHeight="12"/>
  <cols>
    <col min="1" max="2" width="10.7109375" style="18" customWidth="1"/>
    <col min="3" max="3" width="29.7109375" style="18" customWidth="1"/>
    <col min="4" max="4" width="12.7109375" style="18" customWidth="1"/>
    <col min="5" max="5" width="12.4257812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4" customFormat="1" ht="16.5" customHeight="1">
      <c r="A2" s="259" t="s">
        <v>25</v>
      </c>
      <c r="B2" s="321"/>
      <c r="C2" s="260"/>
      <c r="D2" s="261" t="str">
        <f>IF(ISBLANK('PROJECT ID|INSTRUCTIONS'!C3)," ",'PROJECT ID|INSTRUCTIONS'!C3)</f>
        <v xml:space="preserve"> </v>
      </c>
      <c r="E2" s="262"/>
      <c r="F2" s="262"/>
      <c r="G2" s="262"/>
      <c r="H2" s="262"/>
      <c r="I2" s="262"/>
      <c r="J2" s="262"/>
      <c r="K2" s="263"/>
    </row>
    <row r="3" spans="1:15" s="64" customFormat="1" ht="16.5" customHeight="1">
      <c r="A3" s="264" t="s">
        <v>22</v>
      </c>
      <c r="B3" s="282"/>
      <c r="C3" s="265"/>
      <c r="D3" s="234" t="s">
        <v>111</v>
      </c>
      <c r="E3" s="235"/>
      <c r="F3" s="235"/>
      <c r="G3" s="235"/>
      <c r="H3" s="235"/>
      <c r="I3" s="235"/>
      <c r="J3" s="235"/>
      <c r="K3" s="236"/>
    </row>
    <row r="4" spans="1:15" s="64" customFormat="1" ht="16.5" customHeight="1">
      <c r="A4" s="266" t="s">
        <v>26</v>
      </c>
      <c r="B4" s="322"/>
      <c r="C4" s="267"/>
      <c r="D4" s="237">
        <v>41311</v>
      </c>
      <c r="E4" s="238"/>
      <c r="F4" s="238"/>
      <c r="G4" s="238"/>
      <c r="H4" s="238"/>
      <c r="I4" s="238"/>
      <c r="J4" s="238"/>
      <c r="K4" s="239"/>
    </row>
    <row r="5" spans="1:15" s="50" customFormat="1" ht="12" customHeight="1"/>
    <row r="6" spans="1:15" ht="16.5" customHeight="1">
      <c r="A6" s="326" t="s">
        <v>52</v>
      </c>
      <c r="B6" s="326"/>
      <c r="C6" s="326"/>
      <c r="D6" s="326"/>
      <c r="E6" s="326"/>
      <c r="F6" s="94">
        <v>2014</v>
      </c>
      <c r="G6" s="50"/>
      <c r="H6" s="77"/>
      <c r="I6" s="50"/>
      <c r="J6" s="50"/>
      <c r="K6" s="50"/>
    </row>
    <row r="7" spans="1:15" ht="16.5" customHeight="1">
      <c r="A7" s="326" t="s">
        <v>53</v>
      </c>
      <c r="B7" s="326"/>
      <c r="C7" s="326"/>
      <c r="D7" s="326"/>
      <c r="E7" s="326"/>
      <c r="F7" s="95">
        <v>2014</v>
      </c>
      <c r="G7" s="50"/>
      <c r="H7" s="50"/>
      <c r="I7" s="50"/>
      <c r="J7" s="50"/>
      <c r="K7" s="50"/>
    </row>
    <row r="8" spans="1:15" ht="12" customHeight="1">
      <c r="A8" s="50"/>
      <c r="B8" s="50"/>
      <c r="C8" s="50"/>
      <c r="D8" s="50"/>
      <c r="E8" s="50"/>
      <c r="F8" s="50"/>
      <c r="G8" s="50"/>
      <c r="H8" s="50"/>
      <c r="I8" s="50"/>
      <c r="J8" s="50"/>
      <c r="K8" s="50"/>
    </row>
    <row r="9" spans="1:15" ht="31.5" customHeight="1">
      <c r="A9" s="292" t="s">
        <v>28</v>
      </c>
      <c r="B9" s="293"/>
      <c r="C9" s="293"/>
      <c r="D9" s="293"/>
      <c r="E9" s="293"/>
      <c r="F9" s="293"/>
      <c r="G9" s="293"/>
      <c r="H9" s="293"/>
      <c r="I9" s="293"/>
      <c r="J9" s="293"/>
      <c r="K9" s="294"/>
      <c r="M9" s="323" t="s">
        <v>70</v>
      </c>
      <c r="N9" s="324"/>
      <c r="O9" s="325"/>
    </row>
    <row r="10" spans="1:15" ht="12.75">
      <c r="A10" s="78"/>
      <c r="B10" s="79"/>
      <c r="C10" s="80"/>
      <c r="D10" s="81" t="s">
        <v>18</v>
      </c>
      <c r="E10" s="81" t="s">
        <v>19</v>
      </c>
      <c r="F10" s="82" t="str">
        <f>IF(OR(ISBLANK($F$7),ISBLANK($F$6)),"(c)",IF($F$7-$F$6&gt;1,"(c)",""))</f>
        <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(c)</v>
      </c>
      <c r="M10" s="84" t="s">
        <v>63</v>
      </c>
      <c r="N10" s="81" t="s">
        <v>64</v>
      </c>
      <c r="O10" s="85" t="s">
        <v>65</v>
      </c>
    </row>
    <row r="11" spans="1:15" ht="37.5" customHeight="1">
      <c r="A11" s="86"/>
      <c r="B11" s="87" t="s">
        <v>14</v>
      </c>
      <c r="C11" s="87" t="s">
        <v>15</v>
      </c>
      <c r="D11" s="88" t="s">
        <v>58</v>
      </c>
      <c r="E11" s="88" t="str">
        <f>CONCATENATE("Transition FY"&amp;IF(ISBLANK($F$6),1,RIGHT($F$6,2))&amp;" Support Costs")</f>
        <v>Transition FY14 Support Costs</v>
      </c>
      <c r="F11" s="88" t="str">
        <f>IF(ISBLANK($F$7),CONCATENATE("Transition FY"&amp;IF(ISBLANK($F$6),2,RIGHT($F$6,2)+1)&amp;" Support Costs"),IF(ISBLANK($F$6),"Transition FY2 Support Costs",IF($F$7-$F$6&gt;1,CONCATENATE("Transition FY"&amp;RIGHT($F$6,2)+1&amp;" Support Costs"),"")))</f>
        <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FY14 Support Costs</v>
      </c>
      <c r="L11" s="90"/>
      <c r="M11" s="91" t="s">
        <v>61</v>
      </c>
      <c r="N11" s="82" t="s">
        <v>72</v>
      </c>
      <c r="O11" s="83" t="s">
        <v>62</v>
      </c>
    </row>
    <row r="12" spans="1:15" ht="16.5" customHeight="1">
      <c r="A12" s="274" t="s">
        <v>86</v>
      </c>
      <c r="B12" s="57">
        <v>50110</v>
      </c>
      <c r="C12" s="57" t="s">
        <v>87</v>
      </c>
      <c r="D12" s="3"/>
      <c r="E12" s="3"/>
      <c r="F12" s="3"/>
      <c r="G12" s="3"/>
      <c r="H12" s="3"/>
      <c r="I12" s="3"/>
      <c r="J12" s="3"/>
      <c r="K12" s="45"/>
      <c r="L12" s="92"/>
      <c r="M12" s="46"/>
      <c r="N12" s="39"/>
      <c r="O12" s="177">
        <f>M12*N12</f>
        <v>0</v>
      </c>
    </row>
    <row r="13" spans="1:15" ht="16.5" customHeight="1">
      <c r="A13" s="275"/>
      <c r="B13" s="57">
        <v>50130</v>
      </c>
      <c r="C13" s="57" t="s">
        <v>88</v>
      </c>
      <c r="D13" s="1"/>
      <c r="E13" s="1"/>
      <c r="F13" s="1"/>
      <c r="G13" s="1"/>
      <c r="H13" s="1"/>
      <c r="I13" s="1"/>
      <c r="J13" s="1"/>
      <c r="K13" s="43"/>
      <c r="M13" s="47"/>
      <c r="N13" s="37"/>
      <c r="O13" s="177">
        <f>M13*N13</f>
        <v>0</v>
      </c>
    </row>
    <row r="14" spans="1:15" ht="16.5" customHeight="1">
      <c r="A14" s="275"/>
      <c r="B14" s="57">
        <v>50170</v>
      </c>
      <c r="C14" s="57" t="s">
        <v>89</v>
      </c>
      <c r="D14" s="2"/>
      <c r="E14" s="2"/>
      <c r="F14" s="2"/>
      <c r="G14" s="2"/>
      <c r="H14" s="2"/>
      <c r="I14" s="2"/>
      <c r="J14" s="2"/>
      <c r="K14" s="44"/>
      <c r="M14" s="48"/>
      <c r="N14" s="38"/>
      <c r="O14" s="177">
        <f>M14*N14</f>
        <v>0</v>
      </c>
    </row>
    <row r="15" spans="1:15" ht="16.5" customHeight="1" thickBot="1">
      <c r="A15" s="276"/>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79" t="s">
        <v>60</v>
      </c>
      <c r="O15" s="60">
        <f>SUM(O12:O14)</f>
        <v>0</v>
      </c>
    </row>
    <row r="16" spans="1:15" ht="16.5" customHeight="1" thickTop="1">
      <c r="A16" s="277" t="s">
        <v>85</v>
      </c>
      <c r="B16" s="57">
        <v>53715</v>
      </c>
      <c r="C16" s="57" t="s">
        <v>90</v>
      </c>
      <c r="D16" s="3"/>
      <c r="E16" s="3"/>
      <c r="F16" s="3"/>
      <c r="G16" s="3"/>
      <c r="H16" s="3"/>
      <c r="I16" s="3"/>
      <c r="J16" s="3"/>
      <c r="K16" s="45"/>
      <c r="M16" s="46"/>
      <c r="N16" s="39"/>
      <c r="O16" s="177">
        <f t="shared" ref="O16:O21" si="1">M16*N16</f>
        <v>0</v>
      </c>
    </row>
    <row r="17" spans="1:15" ht="16.5" customHeight="1">
      <c r="A17" s="275"/>
      <c r="B17" s="57">
        <v>53720</v>
      </c>
      <c r="C17" s="57" t="s">
        <v>91</v>
      </c>
      <c r="D17" s="1"/>
      <c r="E17" s="1"/>
      <c r="F17" s="1"/>
      <c r="G17" s="1"/>
      <c r="H17" s="1"/>
      <c r="I17" s="1"/>
      <c r="J17" s="1"/>
      <c r="K17" s="43"/>
      <c r="M17" s="47"/>
      <c r="N17" s="37"/>
      <c r="O17" s="177">
        <f t="shared" si="1"/>
        <v>0</v>
      </c>
    </row>
    <row r="18" spans="1:15" ht="16.5" customHeight="1">
      <c r="A18" s="275"/>
      <c r="B18" s="57">
        <v>53735</v>
      </c>
      <c r="C18" s="57" t="s">
        <v>92</v>
      </c>
      <c r="D18" s="1"/>
      <c r="E18" s="1"/>
      <c r="F18" s="1"/>
      <c r="G18" s="1"/>
      <c r="H18" s="1"/>
      <c r="I18" s="1"/>
      <c r="J18" s="1"/>
      <c r="K18" s="43"/>
      <c r="M18" s="47"/>
      <c r="N18" s="37"/>
      <c r="O18" s="177">
        <f t="shared" si="1"/>
        <v>0</v>
      </c>
    </row>
    <row r="19" spans="1:15" ht="16.5" customHeight="1">
      <c r="A19" s="275"/>
      <c r="B19" s="57">
        <v>53740</v>
      </c>
      <c r="C19" s="57" t="s">
        <v>93</v>
      </c>
      <c r="D19" s="1"/>
      <c r="E19" s="1"/>
      <c r="F19" s="1"/>
      <c r="G19" s="1"/>
      <c r="H19" s="1"/>
      <c r="I19" s="1"/>
      <c r="J19" s="1"/>
      <c r="K19" s="43"/>
      <c r="M19" s="47"/>
      <c r="N19" s="37"/>
      <c r="O19" s="177">
        <f t="shared" si="1"/>
        <v>0</v>
      </c>
    </row>
    <row r="20" spans="1:15" ht="16.5" customHeight="1">
      <c r="A20" s="275"/>
      <c r="B20" s="57">
        <v>53755</v>
      </c>
      <c r="C20" s="57" t="s">
        <v>94</v>
      </c>
      <c r="D20" s="1"/>
      <c r="E20" s="1"/>
      <c r="F20" s="1"/>
      <c r="G20" s="1"/>
      <c r="H20" s="1"/>
      <c r="I20" s="1"/>
      <c r="J20" s="1"/>
      <c r="K20" s="43"/>
      <c r="M20" s="47"/>
      <c r="N20" s="37"/>
      <c r="O20" s="177">
        <f t="shared" si="1"/>
        <v>0</v>
      </c>
    </row>
    <row r="21" spans="1:15" ht="16.5" customHeight="1">
      <c r="A21" s="275"/>
      <c r="B21" s="57">
        <v>53760</v>
      </c>
      <c r="C21" s="57" t="s">
        <v>95</v>
      </c>
      <c r="D21" s="1"/>
      <c r="E21" s="1">
        <v>38400</v>
      </c>
      <c r="F21" s="1"/>
      <c r="G21" s="1"/>
      <c r="H21" s="1"/>
      <c r="I21" s="1"/>
      <c r="J21" s="1"/>
      <c r="K21" s="43"/>
      <c r="M21" s="47"/>
      <c r="N21" s="37"/>
      <c r="O21" s="177">
        <f t="shared" si="1"/>
        <v>0</v>
      </c>
    </row>
    <row r="22" spans="1:15" ht="16.5" customHeight="1" thickBot="1">
      <c r="A22" s="276"/>
      <c r="B22" s="58" t="s">
        <v>16</v>
      </c>
      <c r="C22" s="58"/>
      <c r="D22" s="59">
        <f t="shared" ref="D22:K22" si="2">SUM(D16:D21)</f>
        <v>0</v>
      </c>
      <c r="E22" s="59">
        <f t="shared" si="2"/>
        <v>38400</v>
      </c>
      <c r="F22" s="59">
        <f t="shared" si="2"/>
        <v>0</v>
      </c>
      <c r="G22" s="59">
        <f t="shared" si="2"/>
        <v>0</v>
      </c>
      <c r="H22" s="59">
        <f t="shared" si="2"/>
        <v>0</v>
      </c>
      <c r="I22" s="59">
        <f t="shared" si="2"/>
        <v>0</v>
      </c>
      <c r="J22" s="59">
        <f t="shared" si="2"/>
        <v>0</v>
      </c>
      <c r="K22" s="60">
        <f t="shared" si="2"/>
        <v>0</v>
      </c>
      <c r="M22" s="93">
        <f>SUM(M16:M21)</f>
        <v>0</v>
      </c>
      <c r="N22" s="179" t="s">
        <v>60</v>
      </c>
      <c r="O22" s="60">
        <f>SUM(O16:O21)</f>
        <v>0</v>
      </c>
    </row>
    <row r="23" spans="1:15" ht="16.5" customHeight="1" thickTop="1">
      <c r="A23" s="277" t="s">
        <v>96</v>
      </c>
      <c r="B23" s="57">
        <v>55700</v>
      </c>
      <c r="C23" s="57" t="s">
        <v>97</v>
      </c>
      <c r="D23" s="1"/>
      <c r="E23" s="1"/>
      <c r="F23" s="1"/>
      <c r="G23" s="1"/>
      <c r="H23" s="1"/>
      <c r="I23" s="1"/>
      <c r="J23" s="1"/>
      <c r="K23" s="43"/>
      <c r="M23" s="47"/>
      <c r="N23" s="37"/>
      <c r="O23" s="177">
        <f>M23*N23</f>
        <v>0</v>
      </c>
    </row>
    <row r="24" spans="1:15" ht="16.5" customHeight="1">
      <c r="A24" s="274"/>
      <c r="B24" s="57">
        <v>55710</v>
      </c>
      <c r="C24" s="57" t="s">
        <v>98</v>
      </c>
      <c r="D24" s="1"/>
      <c r="E24" s="1"/>
      <c r="F24" s="1"/>
      <c r="G24" s="1"/>
      <c r="H24" s="1"/>
      <c r="I24" s="1"/>
      <c r="J24" s="1"/>
      <c r="K24" s="43"/>
      <c r="M24" s="47"/>
      <c r="N24" s="37"/>
      <c r="O24" s="177"/>
    </row>
    <row r="25" spans="1:15" ht="16.5" customHeight="1">
      <c r="A25" s="274"/>
      <c r="B25" s="57">
        <v>55730</v>
      </c>
      <c r="C25" s="57" t="s">
        <v>99</v>
      </c>
      <c r="D25" s="1"/>
      <c r="E25" s="1"/>
      <c r="F25" s="1"/>
      <c r="G25" s="1"/>
      <c r="H25" s="1"/>
      <c r="I25" s="1"/>
      <c r="J25" s="1"/>
      <c r="K25" s="43"/>
      <c r="M25" s="47"/>
      <c r="N25" s="37"/>
      <c r="O25" s="177">
        <f>M25*N25</f>
        <v>0</v>
      </c>
    </row>
    <row r="26" spans="1:15" ht="16.5" customHeight="1" thickBot="1">
      <c r="A26" s="276"/>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79" t="s">
        <v>60</v>
      </c>
      <c r="O26" s="60">
        <f>SUM(O23:O25)</f>
        <v>0</v>
      </c>
    </row>
    <row r="27" spans="1:15" ht="16.5" customHeight="1" thickTop="1" thickBot="1">
      <c r="A27" s="72" t="s">
        <v>17</v>
      </c>
      <c r="B27" s="72"/>
      <c r="C27" s="72"/>
      <c r="D27" s="29">
        <f t="shared" ref="D27:K27" si="4">D15+D22+D26</f>
        <v>0</v>
      </c>
      <c r="E27" s="29">
        <f t="shared" si="4"/>
        <v>38400</v>
      </c>
      <c r="F27" s="29">
        <f t="shared" si="4"/>
        <v>0</v>
      </c>
      <c r="G27" s="29">
        <f t="shared" si="4"/>
        <v>0</v>
      </c>
      <c r="H27" s="29">
        <f t="shared" si="4"/>
        <v>0</v>
      </c>
      <c r="I27" s="29">
        <f t="shared" si="4"/>
        <v>0</v>
      </c>
      <c r="J27" s="29">
        <f t="shared" si="4"/>
        <v>0</v>
      </c>
      <c r="K27" s="29">
        <f t="shared" si="4"/>
        <v>0</v>
      </c>
      <c r="M27" s="29">
        <f>M15+M22+M26</f>
        <v>0</v>
      </c>
      <c r="N27" s="178"/>
      <c r="O27" s="29">
        <f>O15+O22+O26</f>
        <v>0</v>
      </c>
    </row>
    <row r="28" spans="1:15" ht="3.95" customHeight="1" thickTop="1">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tabSelected="1" topLeftCell="A7" zoomScaleNormal="100" workbookViewId="0">
      <selection activeCell="E27" sqref="E27"/>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4" customFormat="1" ht="16.5" customHeight="1">
      <c r="A2" s="315" t="s">
        <v>25</v>
      </c>
      <c r="B2" s="316"/>
      <c r="C2" s="327" t="str">
        <f>IF(ISBLANK('PROJECT ID|INSTRUCTIONS'!C3)," ",'PROJECT ID|INSTRUCTIONS'!C3)</f>
        <v xml:space="preserve"> </v>
      </c>
      <c r="D2" s="327"/>
      <c r="E2" s="327"/>
      <c r="F2" s="327"/>
      <c r="G2" s="327"/>
      <c r="H2" s="327"/>
      <c r="I2" s="328"/>
    </row>
    <row r="3" spans="1:12" s="64" customFormat="1" ht="16.5" customHeight="1">
      <c r="A3" s="317" t="s">
        <v>22</v>
      </c>
      <c r="B3" s="318"/>
      <c r="C3" s="329" t="str">
        <f>IF(ISBLANK('PROJECT ID|INSTRUCTIONS'!C4)," ",'PROJECT ID|INSTRUCTIONS'!C4)</f>
        <v xml:space="preserve">DVA Enterprised EMR </v>
      </c>
      <c r="D3" s="329"/>
      <c r="E3" s="329"/>
      <c r="F3" s="329"/>
      <c r="G3" s="329"/>
      <c r="H3" s="329"/>
      <c r="I3" s="330"/>
    </row>
    <row r="4" spans="1:12" s="64" customFormat="1" ht="16.5" customHeight="1">
      <c r="A4" s="319" t="s">
        <v>26</v>
      </c>
      <c r="B4" s="320"/>
      <c r="C4" s="238">
        <f>IF(ISBLANK('PROJECT ID|INSTRUCTIONS'!C5)," ",'PROJECT ID|INSTRUCTIONS'!C5)</f>
        <v>41311</v>
      </c>
      <c r="D4" s="238"/>
      <c r="E4" s="238"/>
      <c r="F4" s="238"/>
      <c r="G4" s="238"/>
      <c r="H4" s="238"/>
      <c r="I4" s="239"/>
    </row>
    <row r="5" spans="1:12" s="105" customFormat="1" ht="12" customHeight="1">
      <c r="A5" s="101"/>
      <c r="B5" s="101"/>
      <c r="C5" s="331"/>
      <c r="D5" s="331"/>
      <c r="E5" s="331"/>
      <c r="F5" s="331"/>
      <c r="G5" s="331"/>
      <c r="H5" s="331"/>
      <c r="I5" s="102"/>
      <c r="J5" s="103"/>
      <c r="K5" s="104"/>
    </row>
    <row r="6" spans="1:12" s="105" customFormat="1" ht="15" customHeight="1">
      <c r="A6" s="332" t="s">
        <v>21</v>
      </c>
      <c r="B6" s="333"/>
      <c r="C6" s="333"/>
      <c r="D6" s="333"/>
      <c r="E6" s="333"/>
      <c r="F6" s="333"/>
      <c r="G6" s="333"/>
      <c r="H6" s="333"/>
      <c r="I6" s="333"/>
      <c r="J6" s="333"/>
      <c r="K6" s="333"/>
      <c r="L6" s="334"/>
    </row>
    <row r="7" spans="1:12" ht="39" customHeight="1">
      <c r="A7" s="162"/>
      <c r="B7" s="163" t="s">
        <v>21</v>
      </c>
      <c r="C7" s="164" t="s">
        <v>30</v>
      </c>
      <c r="D7" s="165" t="str">
        <f>CONCATENATE("FY ",Settings!$C$1)</f>
        <v>FY 2013</v>
      </c>
      <c r="E7" s="165" t="str">
        <f>CONCATENATE("FY ",Settings!$C$1+1)</f>
        <v>FY 2014</v>
      </c>
      <c r="F7" s="165" t="str">
        <f>CONCATENATE("FY ",Settings!$C$1+2)</f>
        <v>FY 2015</v>
      </c>
      <c r="G7" s="165" t="str">
        <f>CONCATENATE("FY ",Settings!$C$1+3)</f>
        <v>FY 2016</v>
      </c>
      <c r="H7" s="165" t="str">
        <f>CONCATENATE("FY ",Settings!$C$1+4)</f>
        <v>FY 2017</v>
      </c>
      <c r="I7" s="165" t="str">
        <f>CONCATENATE("Out Years after FY",Settings!$C$1+4)</f>
        <v>Out Years after FY2017</v>
      </c>
      <c r="J7" s="165" t="str">
        <f>CONCATENATE("Total FY",Settings!$C$1," - FY",Settings!$C$1+4)</f>
        <v>Total FY2013 - FY2017</v>
      </c>
      <c r="K7" s="165" t="str">
        <f>CONCATENATE("Total FY",Settings!$C$1," - Out Years")</f>
        <v>Total FY2013 - Out Years</v>
      </c>
      <c r="L7" s="166" t="s">
        <v>29</v>
      </c>
    </row>
    <row r="8" spans="1:12" ht="16.5" customHeight="1">
      <c r="A8" s="106"/>
      <c r="B8" s="207" t="s">
        <v>105</v>
      </c>
      <c r="C8" s="6"/>
      <c r="D8" s="6"/>
      <c r="E8" s="6"/>
      <c r="F8" s="6"/>
      <c r="G8" s="6"/>
      <c r="H8" s="6"/>
      <c r="I8" s="123"/>
      <c r="J8" s="120">
        <f>SUM(D8:H8)</f>
        <v>0</v>
      </c>
      <c r="K8" s="114">
        <f>SUM(D8:I8)</f>
        <v>0</v>
      </c>
      <c r="L8" s="115">
        <f>SUM(C8:I8)</f>
        <v>0</v>
      </c>
    </row>
    <row r="9" spans="1:12" ht="16.5" customHeight="1">
      <c r="A9" s="106"/>
      <c r="B9" s="207" t="s">
        <v>106</v>
      </c>
      <c r="C9" s="4"/>
      <c r="D9" s="4"/>
      <c r="E9" s="4"/>
      <c r="F9" s="4"/>
      <c r="G9" s="4"/>
      <c r="H9" s="4"/>
      <c r="I9" s="4"/>
      <c r="J9" s="121">
        <f t="shared" ref="J9:J17" si="0">SUM(D9:H9)</f>
        <v>0</v>
      </c>
      <c r="K9" s="116">
        <f t="shared" ref="K9:K17" si="1">SUM(D9:I9)</f>
        <v>0</v>
      </c>
      <c r="L9" s="117">
        <f t="shared" ref="L9:L18" si="2">SUM(C9:I9)</f>
        <v>0</v>
      </c>
    </row>
    <row r="10" spans="1:12" ht="16.5" customHeight="1">
      <c r="A10" s="106"/>
      <c r="B10" s="207" t="s">
        <v>107</v>
      </c>
      <c r="C10" s="4"/>
      <c r="D10" s="4"/>
      <c r="E10" s="4"/>
      <c r="F10" s="4"/>
      <c r="G10" s="4"/>
      <c r="H10" s="4"/>
      <c r="I10" s="4"/>
      <c r="J10" s="121">
        <f t="shared" si="0"/>
        <v>0</v>
      </c>
      <c r="K10" s="116">
        <f t="shared" si="1"/>
        <v>0</v>
      </c>
      <c r="L10" s="117">
        <f t="shared" si="2"/>
        <v>0</v>
      </c>
    </row>
    <row r="11" spans="1:12" ht="16.5" customHeight="1">
      <c r="A11" s="106"/>
      <c r="B11" s="107" t="s">
        <v>7</v>
      </c>
      <c r="C11" s="4"/>
      <c r="D11" s="4"/>
      <c r="E11" s="4"/>
      <c r="F11" s="4"/>
      <c r="G11" s="4"/>
      <c r="H11" s="4"/>
      <c r="I11" s="4"/>
      <c r="J11" s="121">
        <f t="shared" si="0"/>
        <v>0</v>
      </c>
      <c r="K11" s="116">
        <f t="shared" si="1"/>
        <v>0</v>
      </c>
      <c r="L11" s="117">
        <f t="shared" si="2"/>
        <v>0</v>
      </c>
    </row>
    <row r="12" spans="1:12" ht="16.5" customHeight="1">
      <c r="A12" s="106"/>
      <c r="B12" s="107" t="s">
        <v>8</v>
      </c>
      <c r="C12" s="5"/>
      <c r="D12" s="5"/>
      <c r="E12" s="5"/>
      <c r="F12" s="5"/>
      <c r="G12" s="5"/>
      <c r="H12" s="5"/>
      <c r="I12" s="5"/>
      <c r="J12" s="121">
        <f t="shared" si="0"/>
        <v>0</v>
      </c>
      <c r="K12" s="116">
        <f t="shared" si="1"/>
        <v>0</v>
      </c>
      <c r="L12" s="117">
        <f t="shared" si="2"/>
        <v>0</v>
      </c>
    </row>
    <row r="13" spans="1:12" ht="16.5" customHeight="1">
      <c r="A13" s="108"/>
      <c r="B13" s="125" t="s">
        <v>9</v>
      </c>
      <c r="C13" s="126">
        <f>'CAPITAL DEV. COSTS-THIS REQUEST'!D23</f>
        <v>0</v>
      </c>
      <c r="D13" s="126"/>
      <c r="E13" s="126">
        <v>396749</v>
      </c>
      <c r="F13" s="126"/>
      <c r="G13" s="126"/>
      <c r="H13" s="126"/>
      <c r="I13" s="126"/>
      <c r="J13" s="121">
        <f t="shared" si="0"/>
        <v>396749</v>
      </c>
      <c r="K13" s="116">
        <f t="shared" si="1"/>
        <v>396749</v>
      </c>
      <c r="L13" s="117">
        <f t="shared" si="2"/>
        <v>396749</v>
      </c>
    </row>
    <row r="14" spans="1:12" ht="16.5" customHeight="1">
      <c r="A14" s="343" t="s">
        <v>77</v>
      </c>
      <c r="B14" s="344"/>
      <c r="C14" s="6"/>
      <c r="D14" s="6"/>
      <c r="E14" s="6"/>
      <c r="F14" s="6"/>
      <c r="G14" s="6"/>
      <c r="H14" s="6"/>
      <c r="I14" s="6"/>
      <c r="J14" s="121">
        <f t="shared" si="0"/>
        <v>0</v>
      </c>
      <c r="K14" s="116">
        <f t="shared" si="1"/>
        <v>0</v>
      </c>
      <c r="L14" s="117">
        <f t="shared" si="2"/>
        <v>0</v>
      </c>
    </row>
    <row r="15" spans="1:12" ht="16.5" customHeight="1">
      <c r="A15" s="106"/>
      <c r="B15" s="8"/>
      <c r="C15" s="4"/>
      <c r="D15" s="4"/>
      <c r="E15" s="4"/>
      <c r="F15" s="4"/>
      <c r="G15" s="4"/>
      <c r="H15" s="4"/>
      <c r="I15" s="4"/>
      <c r="J15" s="121">
        <f t="shared" si="0"/>
        <v>0</v>
      </c>
      <c r="K15" s="116">
        <f t="shared" si="1"/>
        <v>0</v>
      </c>
      <c r="L15" s="117">
        <f t="shared" si="2"/>
        <v>0</v>
      </c>
    </row>
    <row r="16" spans="1:12" ht="16.5" customHeight="1">
      <c r="A16" s="106"/>
      <c r="B16" s="8"/>
      <c r="C16" s="4"/>
      <c r="D16" s="4"/>
      <c r="E16" s="4"/>
      <c r="F16" s="4"/>
      <c r="G16" s="4"/>
      <c r="H16" s="4"/>
      <c r="I16" s="4"/>
      <c r="J16" s="121">
        <f>SUM(D16:H16)</f>
        <v>0</v>
      </c>
      <c r="K16" s="116">
        <f>SUM(D16:I16)</f>
        <v>0</v>
      </c>
      <c r="L16" s="117">
        <f>SUM(C16:I16)</f>
        <v>0</v>
      </c>
    </row>
    <row r="17" spans="1:12" ht="16.5" customHeight="1">
      <c r="A17" s="106"/>
      <c r="B17" s="8"/>
      <c r="C17" s="4"/>
      <c r="D17" s="4"/>
      <c r="E17" s="4"/>
      <c r="F17" s="4"/>
      <c r="G17" s="4"/>
      <c r="H17" s="4"/>
      <c r="I17" s="4"/>
      <c r="J17" s="121">
        <f t="shared" si="0"/>
        <v>0</v>
      </c>
      <c r="K17" s="116">
        <f t="shared" si="1"/>
        <v>0</v>
      </c>
      <c r="L17" s="117">
        <f t="shared" si="2"/>
        <v>0</v>
      </c>
    </row>
    <row r="18" spans="1:12" ht="16.5" customHeight="1" thickBot="1">
      <c r="A18" s="106"/>
      <c r="B18" s="10"/>
      <c r="C18" s="5"/>
      <c r="D18" s="5"/>
      <c r="E18" s="5"/>
      <c r="F18" s="5"/>
      <c r="G18" s="5"/>
      <c r="H18" s="5"/>
      <c r="I18" s="124"/>
      <c r="J18" s="122">
        <f>SUM(D18:H18)</f>
        <v>0</v>
      </c>
      <c r="K18" s="118">
        <f>SUM(D18:I18)</f>
        <v>0</v>
      </c>
      <c r="L18" s="119">
        <f t="shared" si="2"/>
        <v>0</v>
      </c>
    </row>
    <row r="19" spans="1:12" ht="16.5" customHeight="1" thickTop="1" thickBot="1">
      <c r="A19" s="342" t="s">
        <v>41</v>
      </c>
      <c r="B19" s="342"/>
      <c r="C19" s="11">
        <f t="shared" ref="C19:L19" si="3">SUM(C8:C18)</f>
        <v>0</v>
      </c>
      <c r="D19" s="11">
        <f t="shared" si="3"/>
        <v>0</v>
      </c>
      <c r="E19" s="11">
        <f t="shared" si="3"/>
        <v>396749</v>
      </c>
      <c r="F19" s="11">
        <f t="shared" si="3"/>
        <v>0</v>
      </c>
      <c r="G19" s="11">
        <f t="shared" si="3"/>
        <v>0</v>
      </c>
      <c r="H19" s="11">
        <f t="shared" si="3"/>
        <v>0</v>
      </c>
      <c r="I19" s="11">
        <f t="shared" si="3"/>
        <v>0</v>
      </c>
      <c r="J19" s="11">
        <f>SUM(J8:J18)</f>
        <v>396749</v>
      </c>
      <c r="K19" s="11">
        <f t="shared" si="3"/>
        <v>396749</v>
      </c>
      <c r="L19" s="11">
        <f t="shared" si="3"/>
        <v>396749</v>
      </c>
    </row>
    <row r="20" spans="1:12" ht="12.6" customHeight="1" thickTop="1">
      <c r="A20" s="109"/>
      <c r="B20" s="110"/>
      <c r="C20" s="111"/>
      <c r="D20" s="111"/>
      <c r="E20" s="111"/>
      <c r="F20" s="111"/>
      <c r="G20" s="111"/>
      <c r="H20" s="111"/>
      <c r="I20" s="111"/>
    </row>
    <row r="21" spans="1:12" ht="26.25" customHeight="1">
      <c r="A21" s="335" t="s">
        <v>40</v>
      </c>
      <c r="B21" s="336"/>
      <c r="C21" s="7">
        <f>'TOTAL DEVELOPMENT COSTS'!D23</f>
        <v>0</v>
      </c>
      <c r="D21" s="7">
        <f>'TOTAL DEVELOPMENT COSTS'!E23</f>
        <v>0</v>
      </c>
      <c r="E21" s="7">
        <f>'TOTAL DEVELOPMENT COSTS'!F23</f>
        <v>396749</v>
      </c>
      <c r="F21" s="7"/>
      <c r="G21" s="7"/>
      <c r="H21" s="7"/>
      <c r="I21" s="7"/>
    </row>
    <row r="22" spans="1:12" s="112" customFormat="1" ht="8.25" customHeight="1">
      <c r="A22" s="109"/>
      <c r="B22" s="110"/>
      <c r="C22" s="111"/>
      <c r="D22" s="111"/>
      <c r="E22" s="111"/>
      <c r="F22" s="111"/>
      <c r="G22" s="111"/>
      <c r="H22" s="111"/>
      <c r="I22" s="111"/>
      <c r="L22" s="113"/>
    </row>
    <row r="23" spans="1:12" ht="37.5" customHeight="1" thickBot="1">
      <c r="A23" s="337" t="s">
        <v>78</v>
      </c>
      <c r="B23" s="338"/>
      <c r="C23" s="179"/>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9" t="str">
        <f>IF(AND(D23=0,E23=0,F23=0,G23=0,H23=0,I23=0),"","Total Funding Source Must Equal Total Development Cost")</f>
        <v/>
      </c>
      <c r="D25" s="340"/>
      <c r="E25" s="340"/>
      <c r="F25" s="340"/>
      <c r="G25" s="340"/>
      <c r="H25" s="340"/>
      <c r="I25" s="341"/>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2013-02-28T14:56:09Z</cp:lastPrinted>
  <dcterms:created xsi:type="dcterms:W3CDTF">2009-11-16T15:45:40Z</dcterms:created>
  <dcterms:modified xsi:type="dcterms:W3CDTF">2013-07-03T12:51:50Z</dcterms:modified>
</cp:coreProperties>
</file>