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360" windowWidth="15480" windowHeight="11400" tabRatio="936" activeTab="5"/>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 name="Sheet1" sheetId="13"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E12" i="2" l="1"/>
  <c r="D12" i="2"/>
  <c r="D22" i="2" l="1"/>
  <c r="D15" i="2"/>
  <c r="E15" i="2"/>
  <c r="F15" i="2"/>
  <c r="O12" i="2"/>
  <c r="O14" i="2"/>
  <c r="O13" i="2"/>
  <c r="O16" i="2"/>
  <c r="O17" i="2"/>
  <c r="O18" i="2"/>
  <c r="O19" i="2"/>
  <c r="O20" i="2"/>
  <c r="O21" i="2"/>
  <c r="O23" i="2"/>
  <c r="O25" i="2"/>
  <c r="O26" i="2" s="1"/>
  <c r="M15" i="2"/>
  <c r="M22" i="2"/>
  <c r="M27" i="2" s="1"/>
  <c r="M26" i="2"/>
  <c r="K11" i="2"/>
  <c r="J11" i="2"/>
  <c r="I11" i="2"/>
  <c r="H11" i="2"/>
  <c r="G11" i="2"/>
  <c r="F11" i="2"/>
  <c r="E11" i="2"/>
  <c r="D36" i="10"/>
  <c r="K10" i="2"/>
  <c r="J10" i="2"/>
  <c r="I10" i="2"/>
  <c r="H10" i="2"/>
  <c r="G10" i="2"/>
  <c r="F10" i="2"/>
  <c r="H15" i="2"/>
  <c r="H27" i="2" s="1"/>
  <c r="J26" i="2"/>
  <c r="I26" i="2"/>
  <c r="H26" i="2"/>
  <c r="J22" i="2"/>
  <c r="I22" i="2"/>
  <c r="H22" i="2"/>
  <c r="J15" i="2"/>
  <c r="J27" i="2" s="1"/>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s="1"/>
  <c r="C13" i="5" s="1"/>
  <c r="D18" i="6"/>
  <c r="E18" i="6"/>
  <c r="D22" i="6"/>
  <c r="E11" i="6"/>
  <c r="E23" i="6" s="1"/>
  <c r="E22" i="6"/>
  <c r="F11" i="6"/>
  <c r="F18" i="6"/>
  <c r="F22" i="6"/>
  <c r="G11" i="6"/>
  <c r="G18" i="6"/>
  <c r="G22" i="6"/>
  <c r="H11" i="6"/>
  <c r="H23" i="6" s="1"/>
  <c r="H18" i="6"/>
  <c r="H22" i="6"/>
  <c r="I11" i="6"/>
  <c r="I18" i="6"/>
  <c r="I22" i="6"/>
  <c r="J11" i="6"/>
  <c r="J18" i="6"/>
  <c r="J22" i="6"/>
  <c r="J14" i="5"/>
  <c r="K14" i="5"/>
  <c r="L14" i="5"/>
  <c r="J15" i="5"/>
  <c r="K15" i="5"/>
  <c r="L15" i="5"/>
  <c r="J16" i="5"/>
  <c r="K16" i="5"/>
  <c r="L16" i="5"/>
  <c r="J17" i="5"/>
  <c r="K17" i="5"/>
  <c r="L17" i="5"/>
  <c r="J18" i="5"/>
  <c r="K18" i="5"/>
  <c r="L18" i="5"/>
  <c r="G15" i="2"/>
  <c r="G27" i="2" s="1"/>
  <c r="K15" i="2"/>
  <c r="K27" i="2" s="1"/>
  <c r="E22" i="2"/>
  <c r="F22" i="2"/>
  <c r="F27" i="2" s="1"/>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K22" i="1" s="1"/>
  <c r="E22" i="1"/>
  <c r="F22" i="1"/>
  <c r="G22" i="1"/>
  <c r="H22" i="1"/>
  <c r="I22" i="1"/>
  <c r="J22" i="1"/>
  <c r="D27" i="4"/>
  <c r="F27" i="4"/>
  <c r="D19" i="5"/>
  <c r="J23" i="6" l="1"/>
  <c r="F23" i="6"/>
  <c r="K11" i="1"/>
  <c r="E27" i="2"/>
  <c r="I23" i="6"/>
  <c r="G23" i="6"/>
  <c r="D27" i="2"/>
  <c r="K18" i="1"/>
  <c r="K11" i="6"/>
  <c r="O22" i="2"/>
  <c r="O15" i="2"/>
  <c r="O27" i="2" s="1"/>
  <c r="I19" i="5"/>
  <c r="G19" i="5"/>
  <c r="H19" i="5"/>
  <c r="F19" i="5"/>
  <c r="K18" i="6"/>
  <c r="K22" i="6"/>
  <c r="J23" i="1"/>
  <c r="I21" i="5" s="1"/>
  <c r="H23" i="1"/>
  <c r="G21" i="5" s="1"/>
  <c r="F23" i="1"/>
  <c r="E21" i="5" s="1"/>
  <c r="E23" i="1"/>
  <c r="D21" i="5" s="1"/>
  <c r="D23" i="5" s="1"/>
  <c r="I23" i="1"/>
  <c r="H21" i="5" s="1"/>
  <c r="G23" i="1"/>
  <c r="D23" i="1"/>
  <c r="C21" i="5" s="1"/>
  <c r="C19" i="5"/>
  <c r="K23" i="6" l="1"/>
  <c r="G23" i="5"/>
  <c r="K23" i="1"/>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<sst xmlns="http://schemas.openxmlformats.org/spreadsheetml/2006/main" count="249" uniqueCount="119">
  <si>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</si>
  <si>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</si>
  <si>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</si>
  <si>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</si>
  <si>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</si>
  <si>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</si>
  <si>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</si>
  <si>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</si>
  <si>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</si>
  <si>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</si>
  <si>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</si>
  <si>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</si>
  <si>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</si>
  <si>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</si>
  <si>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</si>
  <si>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</si>
  <si>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</si>
  <si>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</si>
  <si>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</si>
  <si>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</si>
  <si>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</si>
  <si>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</si>
  <si>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</si>
  <si>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</si>
  <si>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</si>
  <si>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</si>
  <si>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</si>
  <si>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</si>
  <si>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</si>
  <si>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</si>
  <si>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</si>
  <si>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</si>
  <si>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</si>
  <si>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</si>
  <si>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</si>
  <si>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</si>
  <si>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</si>
  <si>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</si>
  <si>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</si>
  <si>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</si>
  <si>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</si>
  <si>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</si>
  <si>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</si>
  <si>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</si>
  <si>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</si>
  <si>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</si>
  <si>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</si>
  <si>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</si>
  <si>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</si>
  <si>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</si>
  <si>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</si>
  <si>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</si>
  <si>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</si>
  <si>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</si>
  <si>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</si>
  <si>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</si>
  <si>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</si>
  <si>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</si>
  <si>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</si>
  <si>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</si>
  <si>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</si>
  <si>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</si>
  <si>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</si>
  <si>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</si>
  <si>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</si>
  <si>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</si>
  <si>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</si>
  <si>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</si>
  <si>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</si>
  <si>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</si>
  <si>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</si>
  <si>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</si>
  <si>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</si>
  <si>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</si>
  <si>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</si>
  <si>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</si>
  <si>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</si>
  <si>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</si>
  <si>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</si>
  <si>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</si>
  <si>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</si>
  <si>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</si>
  <si>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</si>
  <si>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</si>
  <si>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</si>
  <si>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</si>
  <si>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</si>
  <si>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</si>
  <si>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</si>
  <si>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</si>
  <si>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</si>
  <si>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</si>
  <si>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</si>
  <si>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</si>
  <si>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</si>
  <si>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</si>
  <si>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</si>
  <si>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</si>
  <si>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</si>
  <si>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</si>
  <si>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</si>
  <si>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</si>
  <si>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</si>
  <si>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</si>
  <si>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</si>
  <si>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</si>
  <si>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</si>
  <si>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</si>
  <si>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Robert McGarry</t>
  </si>
  <si>
    <t>860-263-5236</t>
  </si>
  <si>
    <t>Robert.McGarry@ct.gov</t>
  </si>
  <si>
    <t>DMV, DESPP, DOI Real Time Insurance Verification</t>
  </si>
  <si>
    <t>FY 2015</t>
  </si>
  <si>
    <t>Reduction in mailings</t>
  </si>
  <si>
    <t>Insurance related suspension fees</t>
  </si>
  <si>
    <t>Insurance consent agreement fines</t>
  </si>
  <si>
    <t>CSP Insurance Infraction fines</t>
  </si>
  <si>
    <t>150.171.94</t>
  </si>
  <si>
    <t>Reduction in salaries &amp; wages - Full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</si>
</sst>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1"/>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3">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6" fillId="0" borderId="0" xfId="0" applyFont="1" applyAlignment="1">
      <alignment vertical="center"/>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Robert.McGarry@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43"/>
  <sheetViews>
    <sheetView showGridLines="0" view="pageLayout" topLeftCell="B10" zoomScaleNormal="100" zoomScaleSheetLayoutView="100" workbookViewId="0">
      <selection activeCell="B12" sqref="B12:C12"/>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9" t="s">
        <v>73</v>
      </c>
      <c r="B2" s="219"/>
      <c r="C2" s="220"/>
    </row>
    <row r="3" spans="1:7" s="163" customFormat="1" ht="16.5" customHeight="1" x14ac:dyDescent="0.15">
      <c r="A3" s="224" t="s">
        <v>25</v>
      </c>
      <c r="B3" s="225"/>
      <c r="C3" s="194"/>
    </row>
    <row r="4" spans="1:7" s="163" customFormat="1" ht="16.5" customHeight="1" x14ac:dyDescent="0.15">
      <c r="A4" s="224" t="s">
        <v>22</v>
      </c>
      <c r="B4" s="225"/>
      <c r="C4" s="211" t="s">
        <v>111</v>
      </c>
    </row>
    <row r="5" spans="1:7" s="163" customFormat="1" ht="16.5" customHeight="1" x14ac:dyDescent="0.15">
      <c r="A5" s="224" t="s">
        <v>26</v>
      </c>
      <c r="B5" s="225"/>
      <c r="C5" s="49"/>
    </row>
    <row r="6" spans="1:7" s="163" customFormat="1" ht="16.5" customHeight="1" x14ac:dyDescent="0.15">
      <c r="A6" s="224" t="s">
        <v>27</v>
      </c>
      <c r="B6" s="225"/>
      <c r="C6" s="195" t="s">
        <v>108</v>
      </c>
      <c r="E6" s="240" t="s">
        <v>80</v>
      </c>
      <c r="F6" s="240"/>
      <c r="G6" s="240"/>
    </row>
    <row r="7" spans="1:7" s="163" customFormat="1" ht="16.5" customHeight="1" x14ac:dyDescent="0.15">
      <c r="A7" s="224" t="s">
        <v>23</v>
      </c>
      <c r="B7" s="225"/>
      <c r="C7" s="195" t="s">
        <v>109</v>
      </c>
      <c r="E7" s="240"/>
      <c r="F7" s="240"/>
      <c r="G7" s="240"/>
    </row>
    <row r="8" spans="1:7" s="164" customFormat="1" ht="16.5" customHeight="1" x14ac:dyDescent="0.15">
      <c r="A8" s="227" t="s">
        <v>24</v>
      </c>
      <c r="B8" s="228"/>
      <c r="C8" s="207" t="s">
        <v>110</v>
      </c>
      <c r="E8" s="240"/>
      <c r="F8" s="240"/>
      <c r="G8" s="240"/>
    </row>
    <row r="9" spans="1:7" ht="15.75" customHeight="1" x14ac:dyDescent="0.25">
      <c r="A9" s="229" t="s">
        <v>74</v>
      </c>
      <c r="B9" s="230"/>
      <c r="C9" s="231"/>
    </row>
    <row r="10" spans="1:7" ht="26.25" customHeight="1" x14ac:dyDescent="0.2">
      <c r="A10" s="241" t="s">
        <v>104</v>
      </c>
      <c r="B10" s="242"/>
      <c r="C10" s="243"/>
    </row>
    <row r="11" spans="1:7" ht="16.5" customHeight="1" x14ac:dyDescent="0.2">
      <c r="A11" s="205">
        <v>1</v>
      </c>
      <c r="B11" s="226" t="s">
        <v>68</v>
      </c>
      <c r="C11" s="226"/>
      <c r="D11" s="204"/>
      <c r="E11" s="204"/>
    </row>
    <row r="12" spans="1:7" ht="16.5" customHeight="1" x14ac:dyDescent="0.2">
      <c r="A12" s="203">
        <v>2</v>
      </c>
      <c r="B12" s="226" t="s">
        <v>31</v>
      </c>
      <c r="C12" s="226"/>
      <c r="D12" s="204"/>
      <c r="E12" s="204"/>
    </row>
    <row r="13" spans="1:7" ht="16.5" customHeight="1" x14ac:dyDescent="0.2">
      <c r="A13" s="203">
        <v>3</v>
      </c>
      <c r="B13" s="226" t="s">
        <v>32</v>
      </c>
      <c r="C13" s="226"/>
      <c r="D13" s="204"/>
      <c r="E13" s="204"/>
    </row>
    <row r="14" spans="1:7" ht="16.5" customHeight="1" x14ac:dyDescent="0.2">
      <c r="A14" s="203">
        <v>4</v>
      </c>
      <c r="B14" s="226" t="s">
        <v>66</v>
      </c>
      <c r="C14" s="226"/>
      <c r="D14" s="204"/>
      <c r="E14" s="204"/>
    </row>
    <row r="15" spans="1:7" ht="16.5" customHeight="1" x14ac:dyDescent="0.2">
      <c r="A15" s="203">
        <v>6</v>
      </c>
      <c r="B15" s="226" t="s">
        <v>67</v>
      </c>
      <c r="C15" s="226"/>
      <c r="D15" s="204"/>
      <c r="E15" s="204"/>
    </row>
    <row r="16" spans="1:7" ht="18" customHeight="1" x14ac:dyDescent="0.2">
      <c r="A16" s="203">
        <v>7</v>
      </c>
      <c r="B16" s="226" t="s">
        <v>33</v>
      </c>
      <c r="C16" s="226"/>
      <c r="D16" s="204"/>
      <c r="E16" s="204"/>
    </row>
    <row r="17" spans="1:3" ht="15.75" customHeight="1" x14ac:dyDescent="0.25">
      <c r="A17" s="221" t="s">
        <v>46</v>
      </c>
      <c r="B17" s="222"/>
      <c r="C17" s="223"/>
    </row>
    <row r="18" spans="1:3" ht="14.25" customHeight="1" x14ac:dyDescent="0.2">
      <c r="A18" s="200">
        <v>3</v>
      </c>
      <c r="B18" s="244" t="s">
        <v>84</v>
      </c>
      <c r="C18" s="245"/>
    </row>
    <row r="19" spans="1:3" ht="14.25" customHeight="1" x14ac:dyDescent="0.25">
      <c r="A19" s="214" t="s">
        <v>20</v>
      </c>
      <c r="B19" s="215"/>
      <c r="C19" s="216"/>
    </row>
    <row r="20" spans="1:3" ht="12.75" x14ac:dyDescent="0.2">
      <c r="A20" s="199">
        <v>1</v>
      </c>
      <c r="B20" s="212" t="s">
        <v>34</v>
      </c>
      <c r="C20" s="212"/>
    </row>
    <row r="21" spans="1:3" ht="93" customHeight="1" x14ac:dyDescent="0.2">
      <c r="A21" s="200">
        <v>2</v>
      </c>
      <c r="B21" s="213" t="s">
        <v>47</v>
      </c>
      <c r="C21" s="213"/>
    </row>
    <row r="22" spans="1:3" ht="12.75" x14ac:dyDescent="0.2">
      <c r="A22" s="200">
        <v>3</v>
      </c>
      <c r="B22" s="213" t="s">
        <v>101</v>
      </c>
      <c r="C22" s="213"/>
    </row>
    <row r="23" spans="1:3" ht="12.75" x14ac:dyDescent="0.2">
      <c r="A23" s="200">
        <v>4</v>
      </c>
      <c r="B23" s="213" t="s">
        <v>102</v>
      </c>
      <c r="C23" s="213"/>
    </row>
    <row r="24" spans="1:3" ht="15.75" customHeight="1" x14ac:dyDescent="0.25">
      <c r="A24" s="236" t="s">
        <v>45</v>
      </c>
      <c r="B24" s="236"/>
      <c r="C24" s="236"/>
    </row>
    <row r="25" spans="1:3" ht="12.75" customHeight="1" x14ac:dyDescent="0.2">
      <c r="A25" s="199">
        <v>1</v>
      </c>
      <c r="B25" s="218" t="s">
        <v>35</v>
      </c>
      <c r="C25" s="218"/>
    </row>
    <row r="26" spans="1:3" ht="12.75" x14ac:dyDescent="0.2">
      <c r="A26" s="200">
        <v>2</v>
      </c>
      <c r="B26" s="217" t="s">
        <v>36</v>
      </c>
      <c r="C26" s="217"/>
    </row>
    <row r="27" spans="1:3" ht="12.75" customHeight="1" x14ac:dyDescent="0.2">
      <c r="A27" s="200">
        <v>3</v>
      </c>
      <c r="B27" s="213" t="s">
        <v>101</v>
      </c>
      <c r="C27" s="213"/>
    </row>
    <row r="28" spans="1:3" ht="13.5" customHeight="1" x14ac:dyDescent="0.15">
      <c r="A28" s="233" t="s">
        <v>50</v>
      </c>
      <c r="B28" s="234"/>
      <c r="C28" s="235"/>
    </row>
    <row r="29" spans="1:3" ht="12.75" x14ac:dyDescent="0.2">
      <c r="A29" s="199">
        <v>1</v>
      </c>
      <c r="B29" s="218" t="s">
        <v>35</v>
      </c>
      <c r="C29" s="218"/>
    </row>
    <row r="30" spans="1:3" ht="12.75" x14ac:dyDescent="0.2">
      <c r="A30" s="200">
        <v>2</v>
      </c>
      <c r="B30" s="217" t="s">
        <v>36</v>
      </c>
      <c r="C30" s="217"/>
    </row>
    <row r="31" spans="1:3" ht="12.75" customHeight="1" x14ac:dyDescent="0.2">
      <c r="A31" s="200">
        <v>3</v>
      </c>
      <c r="B31" s="213" t="s">
        <v>101</v>
      </c>
      <c r="C31" s="213"/>
    </row>
    <row r="32" spans="1:3" ht="13.5" customHeight="1" x14ac:dyDescent="0.15">
      <c r="A32" s="233" t="s">
        <v>54</v>
      </c>
      <c r="B32" s="234"/>
      <c r="C32" s="235"/>
    </row>
    <row r="33" spans="1:3" ht="64.5" customHeight="1" x14ac:dyDescent="0.2">
      <c r="A33" s="199">
        <v>1</v>
      </c>
      <c r="B33" s="237" t="s">
        <v>81</v>
      </c>
      <c r="C33" s="238"/>
    </row>
    <row r="34" spans="1:3" ht="117.75" customHeight="1" x14ac:dyDescent="0.2">
      <c r="A34" s="200">
        <v>2</v>
      </c>
      <c r="B34" s="237" t="s">
        <v>103</v>
      </c>
      <c r="C34" s="238"/>
    </row>
    <row r="35" spans="1:3" ht="54.75" customHeight="1" x14ac:dyDescent="0.2">
      <c r="A35" s="200">
        <v>3</v>
      </c>
      <c r="B35" s="237" t="s">
        <v>82</v>
      </c>
      <c r="C35" s="238"/>
    </row>
    <row r="36" spans="1:3" ht="32.25" customHeight="1" x14ac:dyDescent="0.2">
      <c r="A36" s="200">
        <v>4</v>
      </c>
      <c r="B36" s="237" t="s">
        <v>59</v>
      </c>
      <c r="C36" s="238"/>
    </row>
    <row r="37" spans="1:3" ht="15.75" customHeight="1" x14ac:dyDescent="0.2">
      <c r="A37" s="200">
        <v>5</v>
      </c>
      <c r="B37" s="213" t="s">
        <v>69</v>
      </c>
      <c r="C37" s="213"/>
    </row>
    <row r="38" spans="1:3" ht="107.25" customHeight="1" x14ac:dyDescent="0.2">
      <c r="A38" s="200">
        <v>6</v>
      </c>
      <c r="B38" s="239" t="s">
        <v>100</v>
      </c>
      <c r="C38" s="213"/>
    </row>
    <row r="39" spans="1:3" ht="13.5" customHeight="1" x14ac:dyDescent="0.15">
      <c r="A39" s="233" t="s">
        <v>21</v>
      </c>
      <c r="B39" s="234"/>
      <c r="C39" s="235"/>
    </row>
    <row r="40" spans="1:3" ht="12.75" customHeight="1" x14ac:dyDescent="0.2">
      <c r="A40" s="199">
        <v>1</v>
      </c>
      <c r="B40" s="212" t="s">
        <v>37</v>
      </c>
      <c r="C40" s="212"/>
    </row>
    <row r="41" spans="1:3" ht="27.75" customHeight="1" x14ac:dyDescent="0.2">
      <c r="A41" s="200">
        <v>2</v>
      </c>
      <c r="B41" s="213" t="s">
        <v>75</v>
      </c>
      <c r="C41" s="213"/>
    </row>
    <row r="42" spans="1:3" ht="15.75" customHeight="1" x14ac:dyDescent="0.2">
      <c r="A42" s="201">
        <v>3</v>
      </c>
      <c r="B42" s="213" t="s">
        <v>38</v>
      </c>
      <c r="C42" s="213"/>
    </row>
    <row r="43" spans="1:3" ht="43.5" customHeight="1" x14ac:dyDescent="0.2">
      <c r="A43" s="202">
        <v>4</v>
      </c>
      <c r="B43" s="232" t="s">
        <v>79</v>
      </c>
      <c r="C43" s="213"/>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0.95" bottom="1" header="0.5" footer="0.5"/>
  <pageSetup scale="59" fitToHeight="0" orientation="portrait" r:id="rId2"/>
  <headerFooter alignWithMargins="0">
    <oddHeader>&amp;L&amp;G&amp;C&amp;"Verdana,Bold"&amp;10State of Connecticut
IT Investment Brief
PROJECT IDENTIFICATION</oddHeader>
    <oddFooter>&amp;L&amp;A&amp;Cv2.0&amp;RPage &amp;P</oddFooter>
  </headerFooter>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B19" sqref="B19"/>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1" t="s">
        <v>25</v>
      </c>
      <c r="B2" s="252"/>
      <c r="C2" s="257" t="str">
        <f>IF(ISBLANK('PROJECT ID|INSTRUCTIONS'!C3)," ",'PROJECT ID|INSTRUCTIONS'!C3)</f>
        <v xml:space="preserve"> </v>
      </c>
      <c r="D2" s="258"/>
      <c r="E2" s="258"/>
      <c r="F2" s="259"/>
    </row>
    <row r="3" spans="1:6" s="19" customFormat="1" ht="16.5" customHeight="1" x14ac:dyDescent="0.2">
      <c r="A3" s="253" t="s">
        <v>22</v>
      </c>
      <c r="B3" s="254"/>
      <c r="C3" s="260" t="str">
        <f>IF(ISBLANK('PROJECT ID|INSTRUCTIONS'!C4)," ",'PROJECT ID|INSTRUCTIONS'!C4)</f>
        <v>DMV, DESPP, DOI Real Time Insurance Verification</v>
      </c>
      <c r="D3" s="261"/>
      <c r="E3" s="261"/>
      <c r="F3" s="262"/>
    </row>
    <row r="4" spans="1:6" s="19" customFormat="1" ht="16.5" customHeight="1" x14ac:dyDescent="0.2">
      <c r="A4" s="255" t="s">
        <v>26</v>
      </c>
      <c r="B4" s="256"/>
      <c r="C4" s="263" t="str">
        <f>IF(ISBLANK('PROJECT ID|INSTRUCTIONS'!C5)," ",'PROJECT ID|INSTRUCTIONS'!C5)</f>
        <v xml:space="preserve"> </v>
      </c>
      <c r="D4" s="264"/>
      <c r="E4" s="264"/>
      <c r="F4" s="265"/>
    </row>
    <row r="5" spans="1:6" s="20" customFormat="1" ht="12" customHeight="1" x14ac:dyDescent="0.2"/>
    <row r="6" spans="1:6" s="20" customFormat="1" ht="18.75" customHeight="1" x14ac:dyDescent="0.25">
      <c r="A6" s="248" t="s">
        <v>20</v>
      </c>
      <c r="B6" s="249"/>
      <c r="C6" s="249"/>
      <c r="D6" s="249"/>
      <c r="E6" s="249"/>
      <c r="F6" s="250"/>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7"/>
      <c r="B10" s="128" t="s">
        <v>115</v>
      </c>
      <c r="C10" s="12"/>
      <c r="D10" s="15"/>
      <c r="E10" s="12" t="s">
        <v>112</v>
      </c>
      <c r="F10" s="15">
        <v>133720</v>
      </c>
    </row>
    <row r="11" spans="1:6" s="27" customFormat="1" x14ac:dyDescent="0.2">
      <c r="A11" s="97"/>
      <c r="B11" s="128" t="s">
        <v>114</v>
      </c>
      <c r="C11" s="13"/>
      <c r="D11" s="14"/>
      <c r="E11" s="12" t="s">
        <v>112</v>
      </c>
      <c r="F11" s="14">
        <v>205252.5</v>
      </c>
    </row>
    <row r="12" spans="1:6" s="27" customFormat="1" x14ac:dyDescent="0.2">
      <c r="A12" s="97"/>
      <c r="B12" s="128" t="s">
        <v>116</v>
      </c>
      <c r="C12" s="13"/>
      <c r="D12" s="14"/>
      <c r="E12" s="12" t="s">
        <v>112</v>
      </c>
      <c r="F12" s="14"/>
    </row>
    <row r="13" spans="1:6" s="27" customFormat="1" x14ac:dyDescent="0.2">
      <c r="A13" s="97"/>
      <c r="B13" s="128"/>
      <c r="C13" s="12"/>
      <c r="D13" s="15"/>
      <c r="E13" s="12"/>
      <c r="F13" s="15"/>
    </row>
    <row r="14" spans="1:6" s="27" customFormat="1" x14ac:dyDescent="0.2">
      <c r="A14" s="97"/>
      <c r="B14" s="128"/>
      <c r="C14" s="12"/>
      <c r="D14" s="15"/>
      <c r="E14" s="12"/>
      <c r="F14" s="15"/>
    </row>
    <row r="15" spans="1:6" ht="15" customHeight="1" x14ac:dyDescent="0.2">
      <c r="A15" s="34" t="s">
        <v>11</v>
      </c>
      <c r="B15" s="35"/>
      <c r="C15" s="100"/>
      <c r="D15" s="101"/>
      <c r="E15" s="100"/>
      <c r="F15" s="101"/>
    </row>
    <row r="16" spans="1:6" s="27" customFormat="1" x14ac:dyDescent="0.2">
      <c r="A16" s="97"/>
      <c r="B16" s="128" t="s">
        <v>118</v>
      </c>
      <c r="C16" s="13"/>
      <c r="D16" s="14"/>
      <c r="E16" s="12" t="s">
        <v>112</v>
      </c>
      <c r="F16" s="14">
        <v>275000</v>
      </c>
    </row>
    <row r="17" spans="1:6" s="27" customFormat="1" x14ac:dyDescent="0.2">
      <c r="A17" s="97"/>
      <c r="B17" s="128"/>
      <c r="C17" s="13"/>
      <c r="D17" s="14"/>
      <c r="E17" s="13"/>
      <c r="F17" s="14"/>
    </row>
    <row r="18" spans="1:6" s="27" customFormat="1" x14ac:dyDescent="0.2">
      <c r="A18" s="97"/>
      <c r="B18" s="128"/>
      <c r="C18" s="13"/>
      <c r="D18" s="14"/>
      <c r="E18" s="13"/>
      <c r="F18" s="14"/>
    </row>
    <row r="19" spans="1:6" s="27" customFormat="1" x14ac:dyDescent="0.2">
      <c r="A19" s="97"/>
      <c r="B19" s="128"/>
      <c r="C19" s="12"/>
      <c r="D19" s="15"/>
      <c r="E19" s="12"/>
      <c r="F19" s="15"/>
    </row>
    <row r="20" spans="1:6" s="27" customFormat="1" x14ac:dyDescent="0.2">
      <c r="A20" s="97"/>
      <c r="B20" s="128"/>
      <c r="C20" s="16"/>
      <c r="D20" s="17"/>
      <c r="E20" s="16"/>
      <c r="F20" s="17"/>
    </row>
    <row r="21" spans="1:6" ht="15" customHeight="1" x14ac:dyDescent="0.2">
      <c r="A21" s="34" t="s">
        <v>12</v>
      </c>
      <c r="B21" s="35"/>
      <c r="C21" s="98"/>
      <c r="D21" s="99"/>
      <c r="E21" s="189"/>
      <c r="F21" s="99"/>
    </row>
    <row r="22" spans="1:6" s="27" customFormat="1" x14ac:dyDescent="0.2">
      <c r="A22" s="36"/>
      <c r="B22" s="129" t="s">
        <v>113</v>
      </c>
      <c r="C22" s="13"/>
      <c r="D22" s="14"/>
      <c r="E22" s="12" t="s">
        <v>112</v>
      </c>
      <c r="F22" s="14">
        <v>10000</v>
      </c>
    </row>
    <row r="23" spans="1:6" s="27" customFormat="1" x14ac:dyDescent="0.2">
      <c r="A23" s="36"/>
      <c r="B23" s="130"/>
      <c r="C23" s="13"/>
      <c r="D23" s="14"/>
      <c r="E23" s="12"/>
      <c r="F23" s="14"/>
    </row>
    <row r="24" spans="1:6" s="27" customFormat="1" x14ac:dyDescent="0.2">
      <c r="A24" s="36"/>
      <c r="B24" s="130"/>
      <c r="C24" s="13"/>
      <c r="D24" s="14"/>
      <c r="E24" s="13"/>
      <c r="F24" s="14"/>
    </row>
    <row r="25" spans="1:6" s="27" customFormat="1" x14ac:dyDescent="0.2">
      <c r="A25" s="36"/>
      <c r="B25" s="129"/>
      <c r="C25" s="12"/>
      <c r="D25" s="15"/>
      <c r="E25" s="12"/>
      <c r="F25" s="15"/>
    </row>
    <row r="26" spans="1:6" s="27" customFormat="1" ht="12.75" thickBot="1" x14ac:dyDescent="0.25">
      <c r="A26" s="36"/>
      <c r="B26" s="131"/>
      <c r="C26" s="16"/>
      <c r="D26" s="17"/>
      <c r="E26" s="16"/>
      <c r="F26" s="17"/>
    </row>
    <row r="27" spans="1:6" ht="18" customHeight="1" thickTop="1" thickBot="1" x14ac:dyDescent="0.25">
      <c r="A27" s="246" t="s">
        <v>0</v>
      </c>
      <c r="B27" s="247"/>
      <c r="C27" s="28"/>
      <c r="D27" s="29">
        <f>SUM(D9:D26)</f>
        <v>0</v>
      </c>
      <c r="E27" s="28"/>
      <c r="F27" s="29">
        <f>SUM(F9:F26)</f>
        <v>623972.5</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opLeftCell="C1" zoomScaleNormal="100" workbookViewId="0">
      <pane ySplit="7" topLeftCell="A8" activePane="bottomLeft" state="frozen"/>
      <selection pane="bottomLeft" activeCell="G12" sqref="G12:G17"/>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6" t="s">
        <v>25</v>
      </c>
      <c r="B2" s="277"/>
      <c r="C2" s="278"/>
      <c r="D2" s="257" t="str">
        <f>IF(ISBLANK('PROJECT ID|INSTRUCTIONS'!C3)," ",'PROJECT ID|INSTRUCTIONS'!C3)</f>
        <v xml:space="preserve"> </v>
      </c>
      <c r="E2" s="258"/>
      <c r="F2" s="258"/>
      <c r="G2" s="258"/>
      <c r="H2" s="258"/>
      <c r="I2" s="259"/>
    </row>
    <row r="3" spans="1:11" ht="16.5" customHeight="1" x14ac:dyDescent="0.2">
      <c r="A3" s="279" t="s">
        <v>22</v>
      </c>
      <c r="B3" s="280"/>
      <c r="C3" s="254"/>
      <c r="D3" s="260" t="str">
        <f>IF(ISBLANK('PROJECT ID|INSTRUCTIONS'!C4)," ",'PROJECT ID|INSTRUCTIONS'!C4)</f>
        <v>DMV, DESPP, DOI Real Time Insurance Verification</v>
      </c>
      <c r="E3" s="261"/>
      <c r="F3" s="261"/>
      <c r="G3" s="261"/>
      <c r="H3" s="261"/>
      <c r="I3" s="262"/>
    </row>
    <row r="4" spans="1:11" ht="16.5" customHeight="1" x14ac:dyDescent="0.2">
      <c r="A4" s="281" t="s">
        <v>26</v>
      </c>
      <c r="B4" s="282"/>
      <c r="C4" s="283"/>
      <c r="D4" s="263" t="str">
        <f>IF(ISBLANK('PROJECT ID|INSTRUCTIONS'!C5)," ",'PROJECT ID|INSTRUCTIONS'!C5)</f>
        <v xml:space="preserve"> </v>
      </c>
      <c r="E4" s="264"/>
      <c r="F4" s="264"/>
      <c r="G4" s="264"/>
      <c r="H4" s="264"/>
      <c r="I4" s="265"/>
    </row>
    <row r="5" spans="1:11" s="51" customFormat="1" ht="12" customHeight="1" x14ac:dyDescent="0.15">
      <c r="A5" s="50" t="s">
        <v>48</v>
      </c>
      <c r="B5" s="50"/>
      <c r="C5" s="50"/>
      <c r="D5" s="50"/>
      <c r="E5" s="50"/>
      <c r="F5" s="50"/>
      <c r="G5" s="50"/>
    </row>
    <row r="6" spans="1:11" s="52" customFormat="1" ht="18" customHeight="1" x14ac:dyDescent="0.25">
      <c r="A6" s="269" t="s">
        <v>55</v>
      </c>
      <c r="B6" s="270"/>
      <c r="C6" s="270"/>
      <c r="D6" s="270"/>
      <c r="E6" s="270"/>
      <c r="F6" s="270"/>
      <c r="G6" s="270"/>
      <c r="H6" s="270"/>
      <c r="I6" s="270"/>
      <c r="J6" s="270"/>
      <c r="K6" s="271"/>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72" t="s">
        <v>86</v>
      </c>
      <c r="B8" s="58">
        <v>50110</v>
      </c>
      <c r="C8" s="58" t="s">
        <v>87</v>
      </c>
      <c r="D8" s="3"/>
      <c r="E8" s="3"/>
      <c r="F8" s="3"/>
      <c r="G8" s="3"/>
      <c r="H8" s="3"/>
      <c r="I8" s="3"/>
      <c r="J8" s="3"/>
      <c r="K8" s="180">
        <f>SUM(D8:J8)</f>
        <v>0</v>
      </c>
    </row>
    <row r="9" spans="1:11" ht="16.5" customHeight="1" x14ac:dyDescent="0.2">
      <c r="A9" s="273"/>
      <c r="B9" s="58">
        <v>50130</v>
      </c>
      <c r="C9" s="58" t="s">
        <v>88</v>
      </c>
      <c r="D9" s="1"/>
      <c r="E9" s="1"/>
      <c r="F9" s="1"/>
      <c r="G9" s="1"/>
      <c r="H9" s="1"/>
      <c r="I9" s="1"/>
      <c r="J9" s="1"/>
      <c r="K9" s="99">
        <f t="shared" ref="K9:K19" si="0">SUM(D9:J9)</f>
        <v>0</v>
      </c>
    </row>
    <row r="10" spans="1:11" ht="16.5" customHeight="1" x14ac:dyDescent="0.2">
      <c r="A10" s="273"/>
      <c r="B10" s="58">
        <v>50170</v>
      </c>
      <c r="C10" s="58" t="s">
        <v>89</v>
      </c>
      <c r="D10" s="2"/>
      <c r="E10" s="2"/>
      <c r="F10" s="2"/>
      <c r="G10" s="2"/>
      <c r="H10" s="2"/>
      <c r="I10" s="2"/>
      <c r="J10" s="2"/>
      <c r="K10" s="188">
        <f t="shared" si="0"/>
        <v>0</v>
      </c>
    </row>
    <row r="11" spans="1:11" ht="16.5" customHeight="1" thickBot="1" x14ac:dyDescent="0.25">
      <c r="A11" s="274"/>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x14ac:dyDescent="0.2">
      <c r="A12" s="275" t="s">
        <v>85</v>
      </c>
      <c r="B12" s="58">
        <v>53715</v>
      </c>
      <c r="C12" s="58" t="s">
        <v>90</v>
      </c>
      <c r="D12" s="3"/>
      <c r="E12" s="3"/>
      <c r="F12" s="3">
        <v>400000</v>
      </c>
      <c r="G12" s="3">
        <v>100000</v>
      </c>
      <c r="H12" s="3"/>
      <c r="I12" s="3"/>
      <c r="J12" s="3"/>
      <c r="K12" s="187">
        <f t="shared" si="0"/>
        <v>500000</v>
      </c>
    </row>
    <row r="13" spans="1:11" ht="16.5" customHeight="1" x14ac:dyDescent="0.2">
      <c r="A13" s="273"/>
      <c r="B13" s="58">
        <v>53720</v>
      </c>
      <c r="C13" s="58" t="s">
        <v>91</v>
      </c>
      <c r="D13" s="1"/>
      <c r="E13" s="1"/>
      <c r="F13" s="1"/>
      <c r="G13" s="1"/>
      <c r="H13" s="1"/>
      <c r="I13" s="1"/>
      <c r="J13" s="1"/>
      <c r="K13" s="99">
        <f t="shared" si="0"/>
        <v>0</v>
      </c>
    </row>
    <row r="14" spans="1:11" ht="16.5" customHeight="1" x14ac:dyDescent="0.2">
      <c r="A14" s="273"/>
      <c r="B14" s="58">
        <v>53735</v>
      </c>
      <c r="C14" s="58" t="s">
        <v>92</v>
      </c>
      <c r="D14" s="1"/>
      <c r="E14" s="1"/>
      <c r="F14" s="1">
        <v>75000</v>
      </c>
      <c r="G14" s="1"/>
      <c r="H14" s="1"/>
      <c r="I14" s="1"/>
      <c r="J14" s="1"/>
      <c r="K14" s="99">
        <f t="shared" si="0"/>
        <v>75000</v>
      </c>
    </row>
    <row r="15" spans="1:11" ht="16.5" customHeight="1" x14ac:dyDescent="0.2">
      <c r="A15" s="273"/>
      <c r="B15" s="58">
        <v>53740</v>
      </c>
      <c r="C15" s="58" t="s">
        <v>93</v>
      </c>
      <c r="D15" s="1"/>
      <c r="E15" s="1"/>
      <c r="F15" s="1"/>
      <c r="G15" s="1"/>
      <c r="H15" s="1"/>
      <c r="I15" s="1"/>
      <c r="J15" s="1"/>
      <c r="K15" s="99">
        <f t="shared" si="0"/>
        <v>0</v>
      </c>
    </row>
    <row r="16" spans="1:11" ht="16.5" customHeight="1" x14ac:dyDescent="0.2">
      <c r="A16" s="273"/>
      <c r="B16" s="58">
        <v>53755</v>
      </c>
      <c r="C16" s="58" t="s">
        <v>94</v>
      </c>
      <c r="D16" s="1"/>
      <c r="E16" s="1"/>
      <c r="F16" s="1">
        <v>125000</v>
      </c>
      <c r="G16" s="1"/>
      <c r="H16" s="1"/>
      <c r="I16" s="1"/>
      <c r="J16" s="1"/>
      <c r="K16" s="99">
        <f t="shared" si="0"/>
        <v>125000</v>
      </c>
    </row>
    <row r="17" spans="1:11" ht="16.5" customHeight="1" x14ac:dyDescent="0.2">
      <c r="A17" s="273"/>
      <c r="B17" s="58">
        <v>53760</v>
      </c>
      <c r="C17" s="58" t="s">
        <v>95</v>
      </c>
      <c r="D17" s="1"/>
      <c r="E17" s="1"/>
      <c r="F17" s="1"/>
      <c r="G17" s="1">
        <v>200000</v>
      </c>
      <c r="H17" s="1"/>
      <c r="I17" s="1"/>
      <c r="J17" s="1"/>
      <c r="K17" s="188">
        <f t="shared" si="0"/>
        <v>200000</v>
      </c>
    </row>
    <row r="18" spans="1:11" ht="16.5" customHeight="1" thickBot="1" x14ac:dyDescent="0.25">
      <c r="A18" s="274"/>
      <c r="B18" s="59" t="s">
        <v>16</v>
      </c>
      <c r="C18" s="59"/>
      <c r="D18" s="60">
        <f>SUM(D12:D17)</f>
        <v>0</v>
      </c>
      <c r="E18" s="60">
        <f t="shared" ref="E18:J18" si="2">SUM(E12:E17)</f>
        <v>0</v>
      </c>
      <c r="F18" s="60">
        <f t="shared" si="2"/>
        <v>600000</v>
      </c>
      <c r="G18" s="60">
        <f t="shared" si="2"/>
        <v>300000</v>
      </c>
      <c r="H18" s="60">
        <f t="shared" si="2"/>
        <v>0</v>
      </c>
      <c r="I18" s="60">
        <f t="shared" si="2"/>
        <v>0</v>
      </c>
      <c r="J18" s="60">
        <f t="shared" si="2"/>
        <v>0</v>
      </c>
      <c r="K18" s="61">
        <f>SUM(D18:J18)</f>
        <v>900000</v>
      </c>
    </row>
    <row r="19" spans="1:11" ht="16.5" customHeight="1" thickTop="1" x14ac:dyDescent="0.2">
      <c r="A19" s="275" t="s">
        <v>96</v>
      </c>
      <c r="B19" s="58">
        <v>55700</v>
      </c>
      <c r="C19" s="58" t="s">
        <v>97</v>
      </c>
      <c r="D19" s="1"/>
      <c r="E19" s="1"/>
      <c r="F19" s="1"/>
      <c r="G19" s="1"/>
      <c r="H19" s="1"/>
      <c r="I19" s="1"/>
      <c r="J19" s="1"/>
      <c r="K19" s="187">
        <f t="shared" si="0"/>
        <v>0</v>
      </c>
    </row>
    <row r="20" spans="1:11" ht="16.5" customHeight="1" x14ac:dyDescent="0.2">
      <c r="A20" s="272"/>
      <c r="B20" s="58">
        <v>55710</v>
      </c>
      <c r="C20" s="58" t="s">
        <v>98</v>
      </c>
      <c r="D20" s="1"/>
      <c r="E20" s="1"/>
      <c r="F20" s="1"/>
      <c r="G20" s="1"/>
      <c r="H20" s="1"/>
      <c r="I20" s="1"/>
      <c r="J20" s="1"/>
      <c r="K20" s="208"/>
    </row>
    <row r="21" spans="1:11" ht="48" customHeight="1" x14ac:dyDescent="0.2">
      <c r="A21" s="272"/>
      <c r="B21" s="58">
        <v>55730</v>
      </c>
      <c r="C21" s="58" t="s">
        <v>99</v>
      </c>
      <c r="D21" s="1"/>
      <c r="E21" s="1"/>
      <c r="F21" s="1"/>
      <c r="G21" s="1"/>
      <c r="H21" s="1"/>
      <c r="I21" s="1"/>
      <c r="J21" s="1"/>
      <c r="K21" s="208"/>
    </row>
    <row r="22" spans="1:11" ht="16.5" customHeight="1" thickBot="1" x14ac:dyDescent="0.25">
      <c r="A22" s="274"/>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x14ac:dyDescent="0.25">
      <c r="A23" s="266" t="s">
        <v>17</v>
      </c>
      <c r="B23" s="267"/>
      <c r="C23" s="268"/>
      <c r="D23" s="29">
        <f t="shared" ref="D23:J23" si="4">D11+D18+D22</f>
        <v>0</v>
      </c>
      <c r="E23" s="29">
        <f t="shared" si="4"/>
        <v>0</v>
      </c>
      <c r="F23" s="29">
        <f t="shared" si="4"/>
        <v>600000</v>
      </c>
      <c r="G23" s="29">
        <f t="shared" si="4"/>
        <v>300000</v>
      </c>
      <c r="H23" s="29">
        <f t="shared" si="4"/>
        <v>0</v>
      </c>
      <c r="I23" s="29">
        <f t="shared" si="4"/>
        <v>0</v>
      </c>
      <c r="J23" s="29">
        <f t="shared" si="4"/>
        <v>0</v>
      </c>
      <c r="K23" s="29">
        <f>SUM(D23:J23)</f>
        <v>900000</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topLeftCell="C1" zoomScaleNormal="100" workbookViewId="0">
      <pane ySplit="7" topLeftCell="A8" activePane="bottomLeft" state="frozen"/>
      <selection pane="bottomLeft" activeCell="G34" sqref="G34"/>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76" t="s">
        <v>25</v>
      </c>
      <c r="B2" s="277"/>
      <c r="C2" s="277"/>
      <c r="D2" s="258" t="str">
        <f>IF(ISBLANK('PROJECT ID|INSTRUCTIONS'!C3)," ",'PROJECT ID|INSTRUCTIONS'!C3)</f>
        <v xml:space="preserve"> </v>
      </c>
      <c r="E2" s="284"/>
      <c r="F2" s="284"/>
      <c r="G2" s="284"/>
      <c r="H2" s="284"/>
      <c r="I2" s="285"/>
    </row>
    <row r="3" spans="1:11" s="65" customFormat="1" ht="16.5" customHeight="1" x14ac:dyDescent="0.15">
      <c r="A3" s="279" t="s">
        <v>22</v>
      </c>
      <c r="B3" s="280"/>
      <c r="C3" s="280"/>
      <c r="D3" s="261" t="str">
        <f>IF(ISBLANK('PROJECT ID|INSTRUCTIONS'!C4)," ",'PROJECT ID|INSTRUCTIONS'!C4)</f>
        <v>DMV, DESPP, DOI Real Time Insurance Verification</v>
      </c>
      <c r="E3" s="286"/>
      <c r="F3" s="286"/>
      <c r="G3" s="286"/>
      <c r="H3" s="286"/>
      <c r="I3" s="287"/>
    </row>
    <row r="4" spans="1:11" s="65" customFormat="1" ht="16.5" customHeight="1" x14ac:dyDescent="0.15">
      <c r="A4" s="281" t="s">
        <v>26</v>
      </c>
      <c r="B4" s="282"/>
      <c r="C4" s="282"/>
      <c r="D4" s="264" t="str">
        <f>IF(ISBLANK('PROJECT ID|INSTRUCTIONS'!C5)," ",'PROJECT ID|INSTRUCTIONS'!C5)</f>
        <v xml:space="preserve"> </v>
      </c>
      <c r="E4" s="288"/>
      <c r="F4" s="288"/>
      <c r="G4" s="288"/>
      <c r="H4" s="288"/>
      <c r="I4" s="289"/>
    </row>
    <row r="5" spans="1:11" s="65" customFormat="1" ht="12" customHeight="1" x14ac:dyDescent="0.15">
      <c r="A5" s="66"/>
      <c r="B5" s="66"/>
      <c r="C5" s="66"/>
      <c r="D5" s="66"/>
      <c r="E5" s="67"/>
      <c r="F5" s="67"/>
      <c r="G5" s="67"/>
      <c r="H5" s="67"/>
      <c r="I5" s="67"/>
    </row>
    <row r="6" spans="1:11" ht="18" customHeight="1" x14ac:dyDescent="0.25">
      <c r="A6" s="290" t="s">
        <v>56</v>
      </c>
      <c r="B6" s="291"/>
      <c r="C6" s="291"/>
      <c r="D6" s="291"/>
      <c r="E6" s="291"/>
      <c r="F6" s="291"/>
      <c r="G6" s="291"/>
      <c r="H6" s="291"/>
      <c r="I6" s="291"/>
      <c r="J6" s="291"/>
      <c r="K6" s="292"/>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72" t="s">
        <v>86</v>
      </c>
      <c r="B8" s="58">
        <v>50110</v>
      </c>
      <c r="C8" s="58" t="s">
        <v>87</v>
      </c>
      <c r="D8" s="206"/>
      <c r="E8" s="3"/>
      <c r="F8" s="3"/>
      <c r="G8" s="3"/>
      <c r="H8" s="3"/>
      <c r="I8" s="3"/>
      <c r="J8" s="40"/>
      <c r="K8" s="183">
        <f>SUM(D8:J8)</f>
        <v>0</v>
      </c>
    </row>
    <row r="9" spans="1:11" ht="16.5" customHeight="1" x14ac:dyDescent="0.15">
      <c r="A9" s="273"/>
      <c r="B9" s="58">
        <v>50130</v>
      </c>
      <c r="C9" s="58" t="s">
        <v>88</v>
      </c>
      <c r="D9" s="1"/>
      <c r="E9" s="1"/>
      <c r="F9" s="1"/>
      <c r="G9" s="1"/>
      <c r="H9" s="1"/>
      <c r="I9" s="1"/>
      <c r="J9" s="41"/>
      <c r="K9" s="184">
        <f t="shared" ref="K9:K23" si="0">SUM(D9:J9)</f>
        <v>0</v>
      </c>
    </row>
    <row r="10" spans="1:11" ht="16.5" customHeight="1" x14ac:dyDescent="0.15">
      <c r="A10" s="273"/>
      <c r="B10" s="58">
        <v>50170</v>
      </c>
      <c r="C10" s="58" t="s">
        <v>89</v>
      </c>
      <c r="D10" s="2"/>
      <c r="E10" s="2"/>
      <c r="F10" s="2"/>
      <c r="G10" s="2"/>
      <c r="H10" s="2"/>
      <c r="I10" s="2"/>
      <c r="J10" s="42"/>
      <c r="K10" s="185">
        <f t="shared" si="0"/>
        <v>0</v>
      </c>
    </row>
    <row r="11" spans="1:11" ht="16.5" customHeight="1" thickBot="1" x14ac:dyDescent="0.2">
      <c r="A11" s="274"/>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75" t="s">
        <v>85</v>
      </c>
      <c r="B12" s="58">
        <v>53715</v>
      </c>
      <c r="C12" s="58" t="s">
        <v>90</v>
      </c>
      <c r="D12" s="3"/>
      <c r="E12" s="3"/>
      <c r="F12" s="3">
        <v>400000</v>
      </c>
      <c r="G12" s="3">
        <v>100000</v>
      </c>
      <c r="H12" s="3"/>
      <c r="I12" s="3"/>
      <c r="J12" s="40"/>
      <c r="K12" s="186">
        <f t="shared" si="0"/>
        <v>500000</v>
      </c>
    </row>
    <row r="13" spans="1:11" ht="16.5" customHeight="1" x14ac:dyDescent="0.15">
      <c r="A13" s="273"/>
      <c r="B13" s="58">
        <v>53720</v>
      </c>
      <c r="C13" s="58" t="s">
        <v>91</v>
      </c>
      <c r="D13" s="1"/>
      <c r="E13" s="1"/>
      <c r="F13" s="1"/>
      <c r="G13" s="1"/>
      <c r="H13" s="1"/>
      <c r="I13" s="1"/>
      <c r="J13" s="41"/>
      <c r="K13" s="184">
        <f t="shared" si="0"/>
        <v>0</v>
      </c>
    </row>
    <row r="14" spans="1:11" ht="16.5" customHeight="1" x14ac:dyDescent="0.15">
      <c r="A14" s="273"/>
      <c r="B14" s="58">
        <v>53735</v>
      </c>
      <c r="C14" s="58" t="s">
        <v>92</v>
      </c>
      <c r="D14" s="1"/>
      <c r="E14" s="1"/>
      <c r="F14" s="1">
        <v>75000</v>
      </c>
      <c r="G14" s="1"/>
      <c r="H14" s="1"/>
      <c r="I14" s="1"/>
      <c r="J14" s="41"/>
      <c r="K14" s="184">
        <f t="shared" si="0"/>
        <v>75000</v>
      </c>
    </row>
    <row r="15" spans="1:11" ht="16.5" customHeight="1" x14ac:dyDescent="0.15">
      <c r="A15" s="273"/>
      <c r="B15" s="58">
        <v>53740</v>
      </c>
      <c r="C15" s="58" t="s">
        <v>93</v>
      </c>
      <c r="D15" s="1"/>
      <c r="E15" s="1"/>
      <c r="F15" s="1"/>
      <c r="G15" s="1"/>
      <c r="H15" s="1"/>
      <c r="I15" s="1"/>
      <c r="J15" s="41"/>
      <c r="K15" s="184">
        <f t="shared" si="0"/>
        <v>0</v>
      </c>
    </row>
    <row r="16" spans="1:11" ht="16.5" customHeight="1" x14ac:dyDescent="0.15">
      <c r="A16" s="273"/>
      <c r="B16" s="58">
        <v>53755</v>
      </c>
      <c r="C16" s="58" t="s">
        <v>94</v>
      </c>
      <c r="D16" s="1"/>
      <c r="E16" s="1"/>
      <c r="F16" s="1">
        <v>125000</v>
      </c>
      <c r="G16" s="1"/>
      <c r="H16" s="1"/>
      <c r="I16" s="1"/>
      <c r="J16" s="41"/>
      <c r="K16" s="184">
        <f t="shared" si="0"/>
        <v>125000</v>
      </c>
    </row>
    <row r="17" spans="1:11" ht="16.5" customHeight="1" x14ac:dyDescent="0.15">
      <c r="A17" s="273"/>
      <c r="B17" s="58">
        <v>53760</v>
      </c>
      <c r="C17" s="58" t="s">
        <v>95</v>
      </c>
      <c r="D17" s="1"/>
      <c r="E17" s="1"/>
      <c r="F17" s="1"/>
      <c r="G17" s="1">
        <v>200000</v>
      </c>
      <c r="H17" s="1"/>
      <c r="I17" s="1"/>
      <c r="J17" s="41"/>
      <c r="K17" s="185">
        <f t="shared" si="0"/>
        <v>200000</v>
      </c>
    </row>
    <row r="18" spans="1:11" ht="16.5" customHeight="1" thickBot="1" x14ac:dyDescent="0.2">
      <c r="A18" s="274"/>
      <c r="B18" s="59" t="s">
        <v>16</v>
      </c>
      <c r="C18" s="59"/>
      <c r="D18" s="60">
        <f>SUM(D12:D17)</f>
        <v>0</v>
      </c>
      <c r="E18" s="60">
        <f t="shared" ref="E18:J18" si="2">SUM(E12:E17)</f>
        <v>0</v>
      </c>
      <c r="F18" s="60">
        <f t="shared" si="2"/>
        <v>600000</v>
      </c>
      <c r="G18" s="60">
        <f t="shared" si="2"/>
        <v>300000</v>
      </c>
      <c r="H18" s="60">
        <f t="shared" si="2"/>
        <v>0</v>
      </c>
      <c r="I18" s="60">
        <f t="shared" si="2"/>
        <v>0</v>
      </c>
      <c r="J18" s="72">
        <f t="shared" si="2"/>
        <v>0</v>
      </c>
      <c r="K18" s="62">
        <f t="shared" si="0"/>
        <v>900000</v>
      </c>
    </row>
    <row r="19" spans="1:11" ht="16.5" customHeight="1" thickTop="1" x14ac:dyDescent="0.15">
      <c r="A19" s="275" t="s">
        <v>96</v>
      </c>
      <c r="B19" s="58">
        <v>55700</v>
      </c>
      <c r="C19" s="58" t="s">
        <v>97</v>
      </c>
      <c r="D19" s="1"/>
      <c r="E19" s="1"/>
      <c r="F19" s="1"/>
      <c r="G19" s="1"/>
      <c r="H19" s="1"/>
      <c r="I19" s="1"/>
      <c r="J19" s="41"/>
      <c r="K19" s="186">
        <f t="shared" si="0"/>
        <v>0</v>
      </c>
    </row>
    <row r="20" spans="1:11" ht="16.5" customHeight="1" x14ac:dyDescent="0.15">
      <c r="A20" s="272"/>
      <c r="B20" s="58">
        <v>55710</v>
      </c>
      <c r="C20" s="58" t="s">
        <v>98</v>
      </c>
      <c r="D20" s="1"/>
      <c r="E20" s="1"/>
      <c r="F20" s="1"/>
      <c r="G20" s="1"/>
      <c r="H20" s="1"/>
      <c r="I20" s="1"/>
      <c r="J20" s="41"/>
      <c r="K20" s="209"/>
    </row>
    <row r="21" spans="1:11" ht="15.75" customHeight="1" x14ac:dyDescent="0.15">
      <c r="A21" s="272"/>
      <c r="B21" s="58">
        <v>55730</v>
      </c>
      <c r="C21" s="58" t="s">
        <v>99</v>
      </c>
      <c r="D21" s="1"/>
      <c r="E21" s="1"/>
      <c r="F21" s="1"/>
      <c r="G21" s="1"/>
      <c r="H21" s="1"/>
      <c r="I21" s="1"/>
      <c r="J21" s="41"/>
      <c r="K21" s="185">
        <f t="shared" si="0"/>
        <v>0</v>
      </c>
    </row>
    <row r="22" spans="1:11" ht="16.5" customHeight="1" thickBot="1" x14ac:dyDescent="0.2">
      <c r="A22" s="274"/>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x14ac:dyDescent="0.2">
      <c r="A23" s="63" t="s">
        <v>17</v>
      </c>
      <c r="B23" s="64"/>
      <c r="C23" s="73"/>
      <c r="D23" s="29">
        <f t="shared" ref="D23:J23" si="4">D11+D18+D22</f>
        <v>0</v>
      </c>
      <c r="E23" s="29">
        <f t="shared" si="4"/>
        <v>0</v>
      </c>
      <c r="F23" s="29">
        <f t="shared" si="4"/>
        <v>600000</v>
      </c>
      <c r="G23" s="29">
        <f t="shared" si="4"/>
        <v>300000</v>
      </c>
      <c r="H23" s="29">
        <f t="shared" si="4"/>
        <v>0</v>
      </c>
      <c r="I23" s="29">
        <f t="shared" si="4"/>
        <v>0</v>
      </c>
      <c r="J23" s="29">
        <f t="shared" si="4"/>
        <v>0</v>
      </c>
      <c r="K23" s="29">
        <f t="shared" si="0"/>
        <v>900000</v>
      </c>
    </row>
    <row r="24" spans="1:11" ht="3.95" customHeight="1" thickTop="1" x14ac:dyDescent="0.2">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313" t="s">
        <v>25</v>
      </c>
      <c r="B2" s="314"/>
      <c r="C2" s="306" t="str">
        <f>IF(ISBLANK('PROJECT ID|INSTRUCTIONS'!C3)," ",'PROJECT ID|INSTRUCTIONS'!C3)</f>
        <v xml:space="preserve"> </v>
      </c>
      <c r="D2" s="306"/>
      <c r="E2" s="307"/>
    </row>
    <row r="3" spans="1:5" ht="16.5" customHeight="1" x14ac:dyDescent="0.2">
      <c r="A3" s="315" t="s">
        <v>22</v>
      </c>
      <c r="B3" s="316"/>
      <c r="C3" s="308" t="str">
        <f>IF(ISBLANK('PROJECT ID|INSTRUCTIONS'!C4)," ",'PROJECT ID|INSTRUCTIONS'!C4)</f>
        <v>DMV, DESPP, DOI Real Time Insurance Verification</v>
      </c>
      <c r="D3" s="308"/>
      <c r="E3" s="309"/>
    </row>
    <row r="4" spans="1:5" ht="16.5" customHeight="1" x14ac:dyDescent="0.2">
      <c r="A4" s="317" t="s">
        <v>26</v>
      </c>
      <c r="B4" s="318"/>
      <c r="C4" s="310" t="str">
        <f>IF(ISBLANK('PROJECT ID|INSTRUCTIONS'!C5)," ",'PROJECT ID|INSTRUCTIONS'!C5)</f>
        <v xml:space="preserve"> </v>
      </c>
      <c r="D4" s="310"/>
      <c r="E4" s="311"/>
    </row>
    <row r="5" spans="1:5" ht="12" customHeight="1" x14ac:dyDescent="0.2"/>
    <row r="6" spans="1:5" ht="15.75" x14ac:dyDescent="0.2">
      <c r="A6" s="294" t="s">
        <v>71</v>
      </c>
      <c r="B6" s="295"/>
      <c r="C6" s="295"/>
      <c r="D6" s="295"/>
      <c r="E6" s="296"/>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297" t="str">
        <f>CONCATENATE("FY ",Settings!$C$1-1)</f>
        <v>FY 2012</v>
      </c>
      <c r="B9" s="298"/>
      <c r="C9" s="298"/>
      <c r="D9" s="298"/>
      <c r="E9" s="299"/>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00" t="str">
        <f>CONCATENATE("FY ",Settings!$C$1)</f>
        <v>FY 2013</v>
      </c>
      <c r="B20" s="301"/>
      <c r="C20" s="301"/>
      <c r="D20" s="301"/>
      <c r="E20" s="302"/>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312" t="s">
        <v>39</v>
      </c>
      <c r="B36" s="312"/>
      <c r="C36" s="312"/>
      <c r="D36" s="193">
        <f>SUM(D21:D35)</f>
        <v>0</v>
      </c>
      <c r="E36" s="77"/>
    </row>
    <row r="37" spans="1:5" ht="15.75" customHeight="1" thickTop="1" x14ac:dyDescent="0.2">
      <c r="A37" s="293" t="str">
        <f>CONCATENATE("FY ",Settings!$C$1+1, "+")</f>
        <v>FY 2014+</v>
      </c>
      <c r="B37" s="293"/>
      <c r="C37" s="293"/>
      <c r="D37" s="293"/>
      <c r="E37" s="293"/>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03" t="s">
        <v>39</v>
      </c>
      <c r="B66" s="304"/>
      <c r="C66" s="305"/>
      <c r="D66" s="193">
        <f>SUM(D38:D65)</f>
        <v>0</v>
      </c>
      <c r="E66" s="77"/>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abSelected="1" zoomScaleNormal="100" workbookViewId="0">
      <selection activeCell="F13" sqref="F13"/>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1" t="s">
        <v>25</v>
      </c>
      <c r="B2" s="319"/>
      <c r="C2" s="252"/>
      <c r="D2" s="257" t="str">
        <f>IF(ISBLANK('PROJECT ID|INSTRUCTIONS'!C3)," ",'PROJECT ID|INSTRUCTIONS'!C3)</f>
        <v xml:space="preserve"> </v>
      </c>
      <c r="E2" s="258"/>
      <c r="F2" s="258"/>
      <c r="G2" s="258"/>
      <c r="H2" s="258"/>
      <c r="I2" s="258"/>
      <c r="J2" s="258"/>
      <c r="K2" s="259"/>
    </row>
    <row r="3" spans="1:15" s="65" customFormat="1" ht="16.5" customHeight="1" x14ac:dyDescent="0.15">
      <c r="A3" s="253" t="s">
        <v>22</v>
      </c>
      <c r="B3" s="280"/>
      <c r="C3" s="254"/>
      <c r="D3" s="260" t="str">
        <f>IF(ISBLANK('PROJECT ID|INSTRUCTIONS'!C4)," ",'PROJECT ID|INSTRUCTIONS'!C4)</f>
        <v>DMV, DESPP, DOI Real Time Insurance Verification</v>
      </c>
      <c r="E3" s="261"/>
      <c r="F3" s="261"/>
      <c r="G3" s="261"/>
      <c r="H3" s="261"/>
      <c r="I3" s="261"/>
      <c r="J3" s="261"/>
      <c r="K3" s="262"/>
    </row>
    <row r="4" spans="1:15" s="65" customFormat="1" ht="16.5" customHeight="1" x14ac:dyDescent="0.15">
      <c r="A4" s="255" t="s">
        <v>26</v>
      </c>
      <c r="B4" s="320"/>
      <c r="C4" s="256"/>
      <c r="D4" s="263" t="str">
        <f>IF(ISBLANK('PROJECT ID|INSTRUCTIONS'!C5)," ",'PROJECT ID|INSTRUCTIONS'!C5)</f>
        <v xml:space="preserve"> </v>
      </c>
      <c r="E4" s="264"/>
      <c r="F4" s="264"/>
      <c r="G4" s="264"/>
      <c r="H4" s="264"/>
      <c r="I4" s="264"/>
      <c r="J4" s="264"/>
      <c r="K4" s="265"/>
    </row>
    <row r="5" spans="1:15" s="51" customFormat="1" ht="12" customHeight="1" x14ac:dyDescent="0.15"/>
    <row r="6" spans="1:15" ht="16.5" customHeight="1" x14ac:dyDescent="0.2">
      <c r="A6" s="324" t="s">
        <v>52</v>
      </c>
      <c r="B6" s="324"/>
      <c r="C6" s="324"/>
      <c r="D6" s="324"/>
      <c r="E6" s="324"/>
      <c r="F6" s="95"/>
      <c r="G6" s="51"/>
      <c r="H6" s="78"/>
      <c r="I6" s="51"/>
      <c r="J6" s="51"/>
      <c r="K6" s="51"/>
    </row>
    <row r="7" spans="1:15" ht="16.5" customHeight="1" x14ac:dyDescent="0.2">
      <c r="A7" s="324" t="s">
        <v>53</v>
      </c>
      <c r="B7" s="324"/>
      <c r="C7" s="324"/>
      <c r="D7" s="324"/>
      <c r="E7" s="324"/>
      <c r="F7" s="96"/>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90" t="s">
        <v>28</v>
      </c>
      <c r="B9" s="291"/>
      <c r="C9" s="291"/>
      <c r="D9" s="291"/>
      <c r="E9" s="291"/>
      <c r="F9" s="291"/>
      <c r="G9" s="291"/>
      <c r="H9" s="291"/>
      <c r="I9" s="291"/>
      <c r="J9" s="291"/>
      <c r="K9" s="292"/>
      <c r="M9" s="321" t="s">
        <v>70</v>
      </c>
      <c r="N9" s="322"/>
      <c r="O9" s="323"/>
    </row>
    <row r="10" spans="1:15" ht="12.75" x14ac:dyDescent="0.2">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x14ac:dyDescent="0.2">
      <c r="A12" s="272" t="s">
        <v>86</v>
      </c>
      <c r="B12" s="58">
        <v>50110</v>
      </c>
      <c r="C12" s="58" t="s">
        <v>87</v>
      </c>
      <c r="D12" s="3">
        <f>406331.37+2057.25</f>
        <v>408388.62</v>
      </c>
      <c r="E12" s="3">
        <f>D12*1.03</f>
        <v>420640.27860000002</v>
      </c>
      <c r="F12" s="3">
        <v>145798</v>
      </c>
      <c r="G12" s="3"/>
      <c r="H12" s="3"/>
      <c r="I12" s="3"/>
      <c r="J12" s="3"/>
      <c r="K12" s="45" t="s">
        <v>117</v>
      </c>
      <c r="L12" s="93"/>
      <c r="M12" s="46"/>
      <c r="N12" s="39"/>
      <c r="O12" s="180">
        <f>M12*N12</f>
        <v>0</v>
      </c>
    </row>
    <row r="13" spans="1:15" ht="16.5" customHeight="1" x14ac:dyDescent="0.2">
      <c r="A13" s="273"/>
      <c r="B13" s="58">
        <v>50130</v>
      </c>
      <c r="C13" s="58" t="s">
        <v>88</v>
      </c>
      <c r="D13" s="1"/>
      <c r="E13" s="1"/>
      <c r="F13" s="1"/>
      <c r="G13" s="1"/>
      <c r="H13" s="1"/>
      <c r="I13" s="1"/>
      <c r="J13" s="1"/>
      <c r="K13" s="43"/>
      <c r="M13" s="47"/>
      <c r="N13" s="37"/>
      <c r="O13" s="180">
        <f>M13*N13</f>
        <v>0</v>
      </c>
    </row>
    <row r="14" spans="1:15" ht="16.5" customHeight="1" x14ac:dyDescent="0.2">
      <c r="A14" s="273"/>
      <c r="B14" s="58">
        <v>50170</v>
      </c>
      <c r="C14" s="58" t="s">
        <v>89</v>
      </c>
      <c r="D14" s="2"/>
      <c r="E14" s="2"/>
      <c r="F14" s="2"/>
      <c r="G14" s="2"/>
      <c r="H14" s="2"/>
      <c r="I14" s="2"/>
      <c r="J14" s="2"/>
      <c r="K14" s="44"/>
      <c r="M14" s="48"/>
      <c r="N14" s="38"/>
      <c r="O14" s="180">
        <f>M14*N14</f>
        <v>0</v>
      </c>
    </row>
    <row r="15" spans="1:15" ht="16.5" customHeight="1" thickBot="1" x14ac:dyDescent="0.25">
      <c r="A15" s="274"/>
      <c r="B15" s="59" t="s">
        <v>16</v>
      </c>
      <c r="C15" s="59"/>
      <c r="D15" s="60">
        <f t="shared" ref="D15:K15" si="0">SUM(D12:D14)</f>
        <v>408388.62</v>
      </c>
      <c r="E15" s="60">
        <f t="shared" si="0"/>
        <v>420640.27860000002</v>
      </c>
      <c r="F15" s="60">
        <f t="shared" si="0"/>
        <v>145798</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x14ac:dyDescent="0.2">
      <c r="A16" s="275" t="s">
        <v>85</v>
      </c>
      <c r="B16" s="58">
        <v>53715</v>
      </c>
      <c r="C16" s="58" t="s">
        <v>90</v>
      </c>
      <c r="D16" s="3"/>
      <c r="E16" s="3"/>
      <c r="F16" s="3"/>
      <c r="G16" s="3"/>
      <c r="H16" s="3"/>
      <c r="I16" s="3"/>
      <c r="J16" s="3"/>
      <c r="K16" s="45"/>
      <c r="M16" s="46"/>
      <c r="N16" s="39"/>
      <c r="O16" s="180">
        <f t="shared" ref="O16:O21" si="1">M16*N16</f>
        <v>0</v>
      </c>
    </row>
    <row r="17" spans="1:15" ht="16.5" customHeight="1" x14ac:dyDescent="0.2">
      <c r="A17" s="273"/>
      <c r="B17" s="58">
        <v>53720</v>
      </c>
      <c r="C17" s="58" t="s">
        <v>91</v>
      </c>
      <c r="D17" s="1"/>
      <c r="E17" s="1"/>
      <c r="F17" s="1"/>
      <c r="G17" s="1"/>
      <c r="H17" s="1"/>
      <c r="I17" s="1"/>
      <c r="J17" s="1"/>
      <c r="K17" s="43"/>
      <c r="M17" s="47"/>
      <c r="N17" s="37"/>
      <c r="O17" s="180">
        <f t="shared" si="1"/>
        <v>0</v>
      </c>
    </row>
    <row r="18" spans="1:15" ht="16.5" customHeight="1" x14ac:dyDescent="0.2">
      <c r="A18" s="273"/>
      <c r="B18" s="58">
        <v>53735</v>
      </c>
      <c r="C18" s="58" t="s">
        <v>92</v>
      </c>
      <c r="D18" s="1"/>
      <c r="E18" s="1"/>
      <c r="F18" s="1"/>
      <c r="G18" s="1"/>
      <c r="H18" s="1"/>
      <c r="I18" s="1"/>
      <c r="J18" s="1"/>
      <c r="K18" s="43"/>
      <c r="M18" s="47"/>
      <c r="N18" s="37"/>
      <c r="O18" s="180">
        <f t="shared" si="1"/>
        <v>0</v>
      </c>
    </row>
    <row r="19" spans="1:15" ht="16.5" customHeight="1" x14ac:dyDescent="0.2">
      <c r="A19" s="273"/>
      <c r="B19" s="58">
        <v>53740</v>
      </c>
      <c r="C19" s="58" t="s">
        <v>93</v>
      </c>
      <c r="D19" s="1"/>
      <c r="E19" s="1"/>
      <c r="F19" s="1"/>
      <c r="G19" s="1"/>
      <c r="H19" s="1"/>
      <c r="I19" s="1"/>
      <c r="J19" s="1"/>
      <c r="K19" s="43"/>
      <c r="M19" s="47"/>
      <c r="N19" s="37"/>
      <c r="O19" s="180">
        <f t="shared" si="1"/>
        <v>0</v>
      </c>
    </row>
    <row r="20" spans="1:15" ht="16.5" customHeight="1" x14ac:dyDescent="0.2">
      <c r="A20" s="273"/>
      <c r="B20" s="58">
        <v>53755</v>
      </c>
      <c r="C20" s="58" t="s">
        <v>94</v>
      </c>
      <c r="D20" s="1"/>
      <c r="E20" s="1"/>
      <c r="F20" s="1"/>
      <c r="G20" s="1"/>
      <c r="H20" s="1"/>
      <c r="I20" s="1"/>
      <c r="J20" s="1"/>
      <c r="K20" s="43"/>
      <c r="M20" s="47"/>
      <c r="N20" s="37"/>
      <c r="O20" s="180">
        <f t="shared" si="1"/>
        <v>0</v>
      </c>
    </row>
    <row r="21" spans="1:15" ht="16.5" customHeight="1" x14ac:dyDescent="0.2">
      <c r="A21" s="273"/>
      <c r="B21" s="58">
        <v>53760</v>
      </c>
      <c r="C21" s="58" t="s">
        <v>95</v>
      </c>
      <c r="D21" s="1"/>
      <c r="E21" s="1"/>
      <c r="F21" s="1"/>
      <c r="G21" s="1"/>
      <c r="H21" s="1"/>
      <c r="I21" s="1"/>
      <c r="J21" s="1"/>
      <c r="K21" s="43"/>
      <c r="M21" s="47"/>
      <c r="N21" s="37"/>
      <c r="O21" s="180">
        <f t="shared" si="1"/>
        <v>0</v>
      </c>
    </row>
    <row r="22" spans="1:15" ht="16.5" customHeight="1" thickBot="1" x14ac:dyDescent="0.25">
      <c r="A22" s="274"/>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2" t="s">
        <v>60</v>
      </c>
      <c r="O22" s="61">
        <f>SUM(O16:O21)</f>
        <v>0</v>
      </c>
    </row>
    <row r="23" spans="1:15" ht="16.5" customHeight="1" thickTop="1" x14ac:dyDescent="0.2">
      <c r="A23" s="275" t="s">
        <v>96</v>
      </c>
      <c r="B23" s="58">
        <v>55700</v>
      </c>
      <c r="C23" s="58" t="s">
        <v>97</v>
      </c>
      <c r="D23" s="1"/>
      <c r="E23" s="1"/>
      <c r="F23" s="1"/>
      <c r="G23" s="1"/>
      <c r="H23" s="1"/>
      <c r="I23" s="1"/>
      <c r="J23" s="1"/>
      <c r="K23" s="43"/>
      <c r="M23" s="47"/>
      <c r="N23" s="37"/>
      <c r="O23" s="180">
        <f>M23*N23</f>
        <v>0</v>
      </c>
    </row>
    <row r="24" spans="1:15" ht="16.5" customHeight="1" x14ac:dyDescent="0.2">
      <c r="A24" s="272"/>
      <c r="B24" s="58">
        <v>55710</v>
      </c>
      <c r="C24" s="58" t="s">
        <v>98</v>
      </c>
      <c r="D24" s="1"/>
      <c r="E24" s="1"/>
      <c r="F24" s="1"/>
      <c r="G24" s="1"/>
      <c r="H24" s="1"/>
      <c r="I24" s="1"/>
      <c r="J24" s="1"/>
      <c r="K24" s="43"/>
      <c r="M24" s="47"/>
      <c r="N24" s="37"/>
      <c r="O24" s="180"/>
    </row>
    <row r="25" spans="1:15" ht="16.5" customHeight="1" x14ac:dyDescent="0.2">
      <c r="A25" s="272"/>
      <c r="B25" s="58">
        <v>55730</v>
      </c>
      <c r="C25" s="58" t="s">
        <v>99</v>
      </c>
      <c r="D25" s="1"/>
      <c r="E25" s="1"/>
      <c r="F25" s="1"/>
      <c r="G25" s="1"/>
      <c r="H25" s="1"/>
      <c r="I25" s="1"/>
      <c r="J25" s="1"/>
      <c r="K25" s="43"/>
      <c r="M25" s="47"/>
      <c r="N25" s="37"/>
      <c r="O25" s="180">
        <f>M25*N25</f>
        <v>0</v>
      </c>
    </row>
    <row r="26" spans="1:15" ht="16.5" customHeight="1" thickBot="1" x14ac:dyDescent="0.25">
      <c r="A26" s="274"/>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408388.62</v>
      </c>
      <c r="E27" s="29">
        <f t="shared" si="4"/>
        <v>420640.27860000002</v>
      </c>
      <c r="F27" s="29">
        <f t="shared" si="4"/>
        <v>145798</v>
      </c>
      <c r="G27" s="29">
        <f t="shared" si="4"/>
        <v>0</v>
      </c>
      <c r="H27" s="29">
        <f t="shared" si="4"/>
        <v>0</v>
      </c>
      <c r="I27" s="29">
        <f t="shared" si="4"/>
        <v>0</v>
      </c>
      <c r="J27" s="29">
        <f t="shared" si="4"/>
        <v>0</v>
      </c>
      <c r="K27" s="29">
        <f t="shared" si="4"/>
        <v>0</v>
      </c>
      <c r="M27" s="29">
        <f>M15+M22+M26</f>
        <v>0</v>
      </c>
      <c r="N27" s="181"/>
      <c r="O27" s="29">
        <f>O15+O22+O26</f>
        <v>0</v>
      </c>
    </row>
    <row r="28" spans="1:15" ht="3.95" customHeight="1" thickTop="1" x14ac:dyDescent="0.2">
      <c r="A28" s="20"/>
      <c r="B28" s="20"/>
      <c r="C28" s="20"/>
      <c r="D28" s="74"/>
      <c r="E28" s="74"/>
      <c r="F28" s="74"/>
      <c r="G28" s="74"/>
      <c r="H28" s="74"/>
      <c r="I28" s="74"/>
      <c r="J28" s="74"/>
      <c r="K28" s="74"/>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F31" sqref="F31"/>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313" t="s">
        <v>25</v>
      </c>
      <c r="B2" s="314"/>
      <c r="C2" s="325" t="str">
        <f>IF(ISBLANK('PROJECT ID|INSTRUCTIONS'!C3)," ",'PROJECT ID|INSTRUCTIONS'!C3)</f>
        <v xml:space="preserve"> </v>
      </c>
      <c r="D2" s="325"/>
      <c r="E2" s="325"/>
      <c r="F2" s="325"/>
      <c r="G2" s="325"/>
      <c r="H2" s="325"/>
      <c r="I2" s="326"/>
    </row>
    <row r="3" spans="1:12" s="65" customFormat="1" ht="16.5" customHeight="1" x14ac:dyDescent="0.15">
      <c r="A3" s="315" t="s">
        <v>22</v>
      </c>
      <c r="B3" s="316"/>
      <c r="C3" s="327" t="str">
        <f>IF(ISBLANK('PROJECT ID|INSTRUCTIONS'!C4)," ",'PROJECT ID|INSTRUCTIONS'!C4)</f>
        <v>DMV, DESPP, DOI Real Time Insurance Verification</v>
      </c>
      <c r="D3" s="327"/>
      <c r="E3" s="327"/>
      <c r="F3" s="327"/>
      <c r="G3" s="327"/>
      <c r="H3" s="327"/>
      <c r="I3" s="328"/>
    </row>
    <row r="4" spans="1:12" s="65" customFormat="1" ht="16.5" customHeight="1" x14ac:dyDescent="0.15">
      <c r="A4" s="317" t="s">
        <v>26</v>
      </c>
      <c r="B4" s="318"/>
      <c r="C4" s="264" t="str">
        <f>IF(ISBLANK('PROJECT ID|INSTRUCTIONS'!C5)," ",'PROJECT ID|INSTRUCTIONS'!C5)</f>
        <v xml:space="preserve"> </v>
      </c>
      <c r="D4" s="264"/>
      <c r="E4" s="264"/>
      <c r="F4" s="264"/>
      <c r="G4" s="264"/>
      <c r="H4" s="264"/>
      <c r="I4" s="265"/>
    </row>
    <row r="5" spans="1:12" s="106" customFormat="1" ht="12" customHeight="1" x14ac:dyDescent="0.15">
      <c r="A5" s="102"/>
      <c r="B5" s="102"/>
      <c r="C5" s="329"/>
      <c r="D5" s="329"/>
      <c r="E5" s="329"/>
      <c r="F5" s="329"/>
      <c r="G5" s="329"/>
      <c r="H5" s="329"/>
      <c r="I5" s="103"/>
      <c r="J5" s="104"/>
      <c r="K5" s="105"/>
    </row>
    <row r="6" spans="1:12" s="106" customFormat="1" ht="15" customHeight="1" x14ac:dyDescent="0.25">
      <c r="A6" s="330" t="s">
        <v>21</v>
      </c>
      <c r="B6" s="331"/>
      <c r="C6" s="331"/>
      <c r="D6" s="331"/>
      <c r="E6" s="331"/>
      <c r="F6" s="331"/>
      <c r="G6" s="331"/>
      <c r="H6" s="331"/>
      <c r="I6" s="331"/>
      <c r="J6" s="331"/>
      <c r="K6" s="331"/>
      <c r="L6" s="332"/>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10" t="s">
        <v>105</v>
      </c>
      <c r="C8" s="6"/>
      <c r="D8" s="6"/>
      <c r="E8" s="6"/>
      <c r="F8" s="6"/>
      <c r="G8" s="6"/>
      <c r="H8" s="6"/>
      <c r="I8" s="124"/>
      <c r="J8" s="121">
        <f>SUM(D8:H8)</f>
        <v>0</v>
      </c>
      <c r="K8" s="115">
        <f>SUM(D8:I8)</f>
        <v>0</v>
      </c>
      <c r="L8" s="116">
        <f>SUM(C8:I8)</f>
        <v>0</v>
      </c>
    </row>
    <row r="9" spans="1:12" ht="16.5" customHeight="1" x14ac:dyDescent="0.2">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x14ac:dyDescent="0.2">
      <c r="A10" s="107"/>
      <c r="B10" s="210"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c r="E11" s="4"/>
      <c r="F11" s="4"/>
      <c r="G11" s="4"/>
      <c r="H11" s="4"/>
      <c r="I11" s="4"/>
      <c r="J11" s="122">
        <f t="shared" si="0"/>
        <v>0</v>
      </c>
      <c r="K11" s="117">
        <f t="shared" si="1"/>
        <v>0</v>
      </c>
      <c r="L11" s="118">
        <f t="shared" si="2"/>
        <v>0</v>
      </c>
    </row>
    <row r="12" spans="1:12" ht="16.5" customHeight="1" x14ac:dyDescent="0.2">
      <c r="A12" s="107"/>
      <c r="B12" s="108" t="s">
        <v>8</v>
      </c>
      <c r="C12" s="5"/>
      <c r="D12" s="5"/>
      <c r="E12" s="5"/>
      <c r="F12" s="5"/>
      <c r="G12" s="5"/>
      <c r="H12" s="5"/>
      <c r="I12" s="5"/>
      <c r="J12" s="122">
        <f t="shared" si="0"/>
        <v>0</v>
      </c>
      <c r="K12" s="117">
        <f t="shared" si="1"/>
        <v>0</v>
      </c>
      <c r="L12" s="118">
        <f t="shared" si="2"/>
        <v>0</v>
      </c>
    </row>
    <row r="13" spans="1:12" ht="16.5" customHeight="1" x14ac:dyDescent="0.2">
      <c r="A13" s="109"/>
      <c r="B13" s="126" t="s">
        <v>9</v>
      </c>
      <c r="C13" s="127">
        <f>'CAPITAL DEV. COSTS-THIS REQUEST'!D23</f>
        <v>0</v>
      </c>
      <c r="D13" s="127"/>
      <c r="E13" s="127">
        <v>600000</v>
      </c>
      <c r="F13" s="127">
        <v>300000</v>
      </c>
      <c r="G13" s="127"/>
      <c r="H13" s="127"/>
      <c r="I13" s="127"/>
      <c r="J13" s="122">
        <f t="shared" si="0"/>
        <v>900000</v>
      </c>
      <c r="K13" s="117">
        <f t="shared" si="1"/>
        <v>900000</v>
      </c>
      <c r="L13" s="118">
        <f t="shared" si="2"/>
        <v>900000</v>
      </c>
    </row>
    <row r="14" spans="1:12" ht="16.5" customHeight="1" x14ac:dyDescent="0.2">
      <c r="A14" s="341" t="s">
        <v>77</v>
      </c>
      <c r="B14" s="342"/>
      <c r="C14" s="6"/>
      <c r="D14" s="6"/>
      <c r="E14" s="6"/>
      <c r="F14" s="6"/>
      <c r="G14" s="6"/>
      <c r="H14" s="6"/>
      <c r="I14" s="6"/>
      <c r="J14" s="122">
        <f t="shared" si="0"/>
        <v>0</v>
      </c>
      <c r="K14" s="117">
        <f t="shared" si="1"/>
        <v>0</v>
      </c>
      <c r="L14" s="118">
        <f t="shared" si="2"/>
        <v>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40" t="s">
        <v>41</v>
      </c>
      <c r="B19" s="340"/>
      <c r="C19" s="11">
        <f t="shared" ref="C19:L19" si="3">SUM(C8:C18)</f>
        <v>0</v>
      </c>
      <c r="D19" s="11">
        <f t="shared" si="3"/>
        <v>0</v>
      </c>
      <c r="E19" s="11">
        <f t="shared" si="3"/>
        <v>600000</v>
      </c>
      <c r="F19" s="11">
        <f t="shared" si="3"/>
        <v>300000</v>
      </c>
      <c r="G19" s="11">
        <f t="shared" si="3"/>
        <v>0</v>
      </c>
      <c r="H19" s="11">
        <f t="shared" si="3"/>
        <v>0</v>
      </c>
      <c r="I19" s="11">
        <f t="shared" si="3"/>
        <v>0</v>
      </c>
      <c r="J19" s="11">
        <f>SUM(J8:J18)</f>
        <v>900000</v>
      </c>
      <c r="K19" s="11">
        <f t="shared" si="3"/>
        <v>900000</v>
      </c>
      <c r="L19" s="11">
        <f t="shared" si="3"/>
        <v>900000</v>
      </c>
    </row>
    <row r="20" spans="1:12" ht="12.6" customHeight="1" thickTop="1" x14ac:dyDescent="0.2">
      <c r="A20" s="110"/>
      <c r="B20" s="111"/>
      <c r="C20" s="112"/>
      <c r="D20" s="112"/>
      <c r="E20" s="112"/>
      <c r="F20" s="112"/>
      <c r="G20" s="112"/>
      <c r="H20" s="112"/>
      <c r="I20" s="112"/>
    </row>
    <row r="21" spans="1:12" ht="26.25" customHeight="1" x14ac:dyDescent="0.2">
      <c r="A21" s="333" t="s">
        <v>40</v>
      </c>
      <c r="B21" s="334"/>
      <c r="C21" s="7">
        <f>'TOTAL DEVELOPMENT COSTS'!D23</f>
        <v>0</v>
      </c>
      <c r="D21" s="7">
        <f>'TOTAL DEVELOPMENT COSTS'!E23</f>
        <v>0</v>
      </c>
      <c r="E21" s="7">
        <f>'TOTAL DEVELOPMENT COSTS'!F23</f>
        <v>600000</v>
      </c>
      <c r="F21" s="7">
        <f>'TOTAL DEVELOPMENT COSTS'!G23</f>
        <v>300000</v>
      </c>
      <c r="G21" s="7">
        <f>'TOTAL DEVELOPMENT COSTS'!H23</f>
        <v>0</v>
      </c>
      <c r="H21" s="7">
        <f>'TOTAL DEVELOPMENT COSTS'!I23</f>
        <v>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5" t="s">
        <v>78</v>
      </c>
      <c r="B23" s="336"/>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7" t="str">
        <f>IF(AND(D23=0,E23=0,F23=0,G23=0,H23=0,I23=0),"","Total Funding Source Must Equal Total Development Cost")</f>
        <v/>
      </c>
      <c r="D25" s="338"/>
      <c r="E25" s="338"/>
      <c r="F25" s="338"/>
      <c r="G25" s="338"/>
      <c r="H25" s="338"/>
      <c r="I25" s="339"/>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Sheet1</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bmcgar</cp:lastModifiedBy>
  <cp:lastPrinted>2013-02-07T17:22:05Z</cp:lastPrinted>
  <dcterms:created xsi:type="dcterms:W3CDTF">2009-11-16T15:45:40Z</dcterms:created>
  <dcterms:modified xsi:type="dcterms:W3CDTF">2013-05-02T20:20:53Z</dcterms:modified>
</cp:coreProperties>
</file>