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 name="Sheet1" sheetId="13"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F9" i="5" l="1"/>
  <c r="G12" i="6"/>
  <c r="G12" i="1"/>
  <c r="G19" i="6" l="1"/>
  <c r="G16" i="6"/>
  <c r="D22" i="2" l="1"/>
  <c r="D15" i="2"/>
  <c r="D27" i="2" s="1"/>
  <c r="E15" i="2"/>
  <c r="E27" i="2" s="1"/>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3" i="6" s="1"/>
  <c r="E22" i="6"/>
  <c r="F11" i="6"/>
  <c r="F23" i="6" s="1"/>
  <c r="F18" i="6"/>
  <c r="F22" i="6"/>
  <c r="G11" i="6"/>
  <c r="G18" i="6"/>
  <c r="G22" i="6"/>
  <c r="H11" i="6"/>
  <c r="H18" i="6"/>
  <c r="H22" i="6"/>
  <c r="I11" i="6"/>
  <c r="I23" i="6" s="1"/>
  <c r="I18" i="6"/>
  <c r="I22" i="6"/>
  <c r="J11" i="6"/>
  <c r="J23" i="6" s="1"/>
  <c r="J18" i="6"/>
  <c r="J22"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H18" i="1"/>
  <c r="K18" i="1" s="1"/>
  <c r="I18" i="1"/>
  <c r="K19" i="1"/>
  <c r="D22" i="1"/>
  <c r="E22" i="1"/>
  <c r="F22" i="1"/>
  <c r="G22" i="1"/>
  <c r="K22" i="1" s="1"/>
  <c r="H22" i="1"/>
  <c r="I22" i="1"/>
  <c r="J22" i="1"/>
  <c r="D27" i="4"/>
  <c r="F27" i="4"/>
  <c r="D19" i="5"/>
  <c r="K11" i="1"/>
  <c r="K11" i="6"/>
  <c r="H23" i="6" l="1"/>
  <c r="G13" i="5" s="1"/>
  <c r="G19" i="5" s="1"/>
  <c r="G23" i="6"/>
  <c r="F13" i="5" s="1"/>
  <c r="F19" i="5" s="1"/>
  <c r="O22" i="2"/>
  <c r="O15" i="2"/>
  <c r="O27" i="2" s="1"/>
  <c r="I13" i="5"/>
  <c r="I19" i="5" s="1"/>
  <c r="H13" i="5"/>
  <c r="H19" i="5" s="1"/>
  <c r="K18" i="6"/>
  <c r="K22" i="6"/>
  <c r="J23" i="1"/>
  <c r="I21" i="5" s="1"/>
  <c r="H23" i="1"/>
  <c r="G21" i="5" s="1"/>
  <c r="F23" i="1"/>
  <c r="E21" i="5" s="1"/>
  <c r="E23" i="1"/>
  <c r="D21" i="5" s="1"/>
  <c r="D23" i="5" s="1"/>
  <c r="I23" i="1"/>
  <c r="G23" i="1"/>
  <c r="D23" i="1"/>
  <c r="C21" i="5" s="1"/>
  <c r="H21" i="5"/>
  <c r="C19" i="5"/>
  <c r="E13" i="5"/>
  <c r="G23" i="5" l="1"/>
  <c r="K23" i="6"/>
  <c r="K23" i="1"/>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<sst xmlns="http://schemas.openxmlformats.org/spreadsheetml/2006/main" count="240" uniqueCount="114">
  <si>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</si>
  <si>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</si>
  <si>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</si>
  <si>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</si>
  <si>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</si>
  <si>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</si>
  <si>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</si>
  <si>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</si>
  <si>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</si>
  <si>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</si>
  <si>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</si>
  <si>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</si>
  <si>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</si>
  <si>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</si>
  <si>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</si>
  <si>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</si>
  <si>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</si>
  <si>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</si>
  <si>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</si>
  <si>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</si>
  <si>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</si>
  <si>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</si>
  <si>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</si>
  <si>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</si>
  <si>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</si>
  <si>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</si>
  <si>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</si>
  <si>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</si>
  <si>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</si>
  <si>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</si>
  <si>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</si>
  <si>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</si>
  <si>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</si>
  <si>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</si>
  <si>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</si>
  <si>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</si>
  <si>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</si>
  <si>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</si>
  <si>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</si>
  <si>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</si>
  <si>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</si>
  <si>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</si>
  <si>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</si>
  <si>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</si>
  <si>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</si>
  <si>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</si>
  <si>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</si>
  <si>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</si>
  <si>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</si>
  <si>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</si>
  <si>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</si>
  <si>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</si>
  <si>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</si>
  <si>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</si>
  <si>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</si>
  <si>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</si>
  <si>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</si>
  <si>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</si>
  <si>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</si>
  <si>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</si>
  <si>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</si>
  <si>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</si>
  <si>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</si>
  <si>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</si>
  <si>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</si>
  <si>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</si>
  <si>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</si>
  <si>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</si>
  <si>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</si>
  <si>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</si>
  <si>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</si>
  <si>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</si>
  <si>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</si>
  <si>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</si>
  <si>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</si>
  <si>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</si>
  <si>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</si>
  <si>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</si>
  <si>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</si>
  <si>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</si>
  <si>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</si>
  <si>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</si>
  <si>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</si>
  <si>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</si>
  <si>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</si>
  <si>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</si>
  <si>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</si>
  <si>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</si>
  <si>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</si>
  <si>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</si>
  <si>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</si>
  <si>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</si>
  <si>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</si>
  <si>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</si>
  <si>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</si>
  <si>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</si>
  <si>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</si>
  <si>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</si>
  <si>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</si>
  <si>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</si>
  <si>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</si>
  <si>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</si>
  <si>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</si>
  <si>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</si>
  <si>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</si>
  <si>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</si>
  <si>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</si>
  <si>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</si>
  <si>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Michael Gilbert</t>
  </si>
  <si>
    <t>860-424-5841</t>
  </si>
  <si>
    <t>Additional Revenue</t>
  </si>
  <si>
    <t>SFY 2015</t>
  </si>
  <si>
    <t>Balancing Incentive Program (BIP) - Phase I</t>
  </si>
  <si>
    <t>mike.gilbert@ct.gov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</si>
</sst>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mmmm\ d\,\ yyyy;@"/>
  </numFmts>
  <fonts count="46"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4">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42" fontId="5" fillId="24" borderId="18" xfId="0" applyNumberFormat="1" applyFont="1" applyFill="1" applyBorder="1" applyAlignment="1" applyProtection="1">
      <alignment horizontal="right" vertical="center" wrapText="1"/>
      <protection locked="0"/>
    </xf>
    <xf numFmtId="42" fontId="5" fillId="25" borderId="14" xfId="0" applyNumberFormat="1" applyFont="1" applyFill="1" applyBorder="1" applyAlignment="1" applyProtection="1">
      <alignment horizontal="right" vertical="center" indent="1"/>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mike.gilbert@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A3" sqref="A3:B3"/>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0" t="s">
        <v>73</v>
      </c>
      <c r="B2" s="220"/>
      <c r="C2" s="221"/>
    </row>
    <row r="3" spans="1:7" s="163" customFormat="1" ht="16.5" customHeight="1" x14ac:dyDescent="0.15">
      <c r="A3" s="225" t="s">
        <v>25</v>
      </c>
      <c r="B3" s="226"/>
      <c r="C3" s="194"/>
    </row>
    <row r="4" spans="1:7" s="163" customFormat="1" ht="16.5" customHeight="1" x14ac:dyDescent="0.15">
      <c r="A4" s="225" t="s">
        <v>22</v>
      </c>
      <c r="B4" s="226"/>
      <c r="C4" s="195" t="s">
        <v>112</v>
      </c>
    </row>
    <row r="5" spans="1:7" s="163" customFormat="1" ht="16.5" customHeight="1" x14ac:dyDescent="0.15">
      <c r="A5" s="225" t="s">
        <v>26</v>
      </c>
      <c r="B5" s="226"/>
      <c r="C5" s="49">
        <v>41968</v>
      </c>
    </row>
    <row r="6" spans="1:7" s="163" customFormat="1" ht="16.5" customHeight="1" x14ac:dyDescent="0.15">
      <c r="A6" s="225" t="s">
        <v>27</v>
      </c>
      <c r="B6" s="226"/>
      <c r="C6" s="195" t="s">
        <v>108</v>
      </c>
      <c r="E6" s="241" t="s">
        <v>80</v>
      </c>
      <c r="F6" s="241"/>
      <c r="G6" s="241"/>
    </row>
    <row r="7" spans="1:7" s="163" customFormat="1" ht="16.5" customHeight="1" x14ac:dyDescent="0.15">
      <c r="A7" s="225" t="s">
        <v>23</v>
      </c>
      <c r="B7" s="226"/>
      <c r="C7" s="195" t="s">
        <v>109</v>
      </c>
      <c r="E7" s="241"/>
      <c r="F7" s="241"/>
      <c r="G7" s="241"/>
    </row>
    <row r="8" spans="1:7" s="164" customFormat="1" ht="16.5" customHeight="1" x14ac:dyDescent="0.15">
      <c r="A8" s="228" t="s">
        <v>24</v>
      </c>
      <c r="B8" s="229"/>
      <c r="C8" s="207" t="s">
        <v>113</v>
      </c>
      <c r="E8" s="241"/>
      <c r="F8" s="241"/>
      <c r="G8" s="241"/>
    </row>
    <row r="9" spans="1:7" ht="15.75" customHeight="1" x14ac:dyDescent="0.25">
      <c r="A9" s="230" t="s">
        <v>74</v>
      </c>
      <c r="B9" s="231"/>
      <c r="C9" s="232"/>
    </row>
    <row r="10" spans="1:7" ht="26.25" customHeight="1" x14ac:dyDescent="0.2">
      <c r="A10" s="242" t="s">
        <v>104</v>
      </c>
      <c r="B10" s="243"/>
      <c r="C10" s="244"/>
    </row>
    <row r="11" spans="1:7" ht="16.5" customHeight="1" x14ac:dyDescent="0.2">
      <c r="A11" s="205">
        <v>1</v>
      </c>
      <c r="B11" s="227" t="s">
        <v>68</v>
      </c>
      <c r="C11" s="227"/>
      <c r="D11" s="204"/>
      <c r="E11" s="204"/>
    </row>
    <row r="12" spans="1:7" ht="16.5" customHeight="1" x14ac:dyDescent="0.2">
      <c r="A12" s="203">
        <v>2</v>
      </c>
      <c r="B12" s="227" t="s">
        <v>31</v>
      </c>
      <c r="C12" s="227"/>
      <c r="D12" s="204"/>
      <c r="E12" s="204"/>
    </row>
    <row r="13" spans="1:7" ht="16.5" customHeight="1" x14ac:dyDescent="0.2">
      <c r="A13" s="203">
        <v>3</v>
      </c>
      <c r="B13" s="227" t="s">
        <v>32</v>
      </c>
      <c r="C13" s="227"/>
      <c r="D13" s="204"/>
      <c r="E13" s="204"/>
    </row>
    <row r="14" spans="1:7" ht="16.5" customHeight="1" x14ac:dyDescent="0.2">
      <c r="A14" s="203">
        <v>4</v>
      </c>
      <c r="B14" s="227" t="s">
        <v>66</v>
      </c>
      <c r="C14" s="227"/>
      <c r="D14" s="204"/>
      <c r="E14" s="204"/>
    </row>
    <row r="15" spans="1:7" ht="16.5" customHeight="1" x14ac:dyDescent="0.2">
      <c r="A15" s="203">
        <v>6</v>
      </c>
      <c r="B15" s="227" t="s">
        <v>67</v>
      </c>
      <c r="C15" s="227"/>
      <c r="D15" s="204"/>
      <c r="E15" s="204"/>
    </row>
    <row r="16" spans="1:7" ht="18" customHeight="1" x14ac:dyDescent="0.2">
      <c r="A16" s="203">
        <v>7</v>
      </c>
      <c r="B16" s="227" t="s">
        <v>33</v>
      </c>
      <c r="C16" s="227"/>
      <c r="D16" s="204"/>
      <c r="E16" s="204"/>
    </row>
    <row r="17" spans="1:3" ht="15.75" customHeight="1" x14ac:dyDescent="0.25">
      <c r="A17" s="222" t="s">
        <v>46</v>
      </c>
      <c r="B17" s="223"/>
      <c r="C17" s="224"/>
    </row>
    <row r="18" spans="1:3" ht="14.25" customHeight="1" x14ac:dyDescent="0.2">
      <c r="A18" s="200">
        <v>3</v>
      </c>
      <c r="B18" s="245" t="s">
        <v>84</v>
      </c>
      <c r="C18" s="246"/>
    </row>
    <row r="19" spans="1:3" ht="14.25" customHeight="1" x14ac:dyDescent="0.25">
      <c r="A19" s="215" t="s">
        <v>20</v>
      </c>
      <c r="B19" s="216"/>
      <c r="C19" s="217"/>
    </row>
    <row r="20" spans="1:3" ht="12.75" x14ac:dyDescent="0.2">
      <c r="A20" s="199">
        <v>1</v>
      </c>
      <c r="B20" s="213" t="s">
        <v>34</v>
      </c>
      <c r="C20" s="213"/>
    </row>
    <row r="21" spans="1:3" ht="93" customHeight="1" x14ac:dyDescent="0.2">
      <c r="A21" s="200">
        <v>2</v>
      </c>
      <c r="B21" s="214" t="s">
        <v>47</v>
      </c>
      <c r="C21" s="214"/>
    </row>
    <row r="22" spans="1:3" ht="12.75" x14ac:dyDescent="0.2">
      <c r="A22" s="200">
        <v>3</v>
      </c>
      <c r="B22" s="214" t="s">
        <v>101</v>
      </c>
      <c r="C22" s="214"/>
    </row>
    <row r="23" spans="1:3" ht="12.75" x14ac:dyDescent="0.2">
      <c r="A23" s="200">
        <v>4</v>
      </c>
      <c r="B23" s="214" t="s">
        <v>102</v>
      </c>
      <c r="C23" s="214"/>
    </row>
    <row r="24" spans="1:3" ht="15.75" customHeight="1" x14ac:dyDescent="0.25">
      <c r="A24" s="237" t="s">
        <v>45</v>
      </c>
      <c r="B24" s="237"/>
      <c r="C24" s="237"/>
    </row>
    <row r="25" spans="1:3" ht="12.75" customHeight="1" x14ac:dyDescent="0.2">
      <c r="A25" s="199">
        <v>1</v>
      </c>
      <c r="B25" s="219" t="s">
        <v>35</v>
      </c>
      <c r="C25" s="219"/>
    </row>
    <row r="26" spans="1:3" ht="12.75" x14ac:dyDescent="0.2">
      <c r="A26" s="200">
        <v>2</v>
      </c>
      <c r="B26" s="218" t="s">
        <v>36</v>
      </c>
      <c r="C26" s="218"/>
    </row>
    <row r="27" spans="1:3" ht="12.75" customHeight="1" x14ac:dyDescent="0.2">
      <c r="A27" s="200">
        <v>3</v>
      </c>
      <c r="B27" s="214" t="s">
        <v>101</v>
      </c>
      <c r="C27" s="214"/>
    </row>
    <row r="28" spans="1:3" ht="13.5" customHeight="1" x14ac:dyDescent="0.15">
      <c r="A28" s="234" t="s">
        <v>50</v>
      </c>
      <c r="B28" s="235"/>
      <c r="C28" s="236"/>
    </row>
    <row r="29" spans="1:3" ht="12.75" x14ac:dyDescent="0.2">
      <c r="A29" s="199">
        <v>1</v>
      </c>
      <c r="B29" s="219" t="s">
        <v>35</v>
      </c>
      <c r="C29" s="219"/>
    </row>
    <row r="30" spans="1:3" ht="12.75" x14ac:dyDescent="0.2">
      <c r="A30" s="200">
        <v>2</v>
      </c>
      <c r="B30" s="218" t="s">
        <v>36</v>
      </c>
      <c r="C30" s="218"/>
    </row>
    <row r="31" spans="1:3" ht="12.75" customHeight="1" x14ac:dyDescent="0.2">
      <c r="A31" s="200">
        <v>3</v>
      </c>
      <c r="B31" s="214" t="s">
        <v>101</v>
      </c>
      <c r="C31" s="214"/>
    </row>
    <row r="32" spans="1:3" ht="13.5" customHeight="1" x14ac:dyDescent="0.15">
      <c r="A32" s="234" t="s">
        <v>54</v>
      </c>
      <c r="B32" s="235"/>
      <c r="C32" s="236"/>
    </row>
    <row r="33" spans="1:3" ht="64.5" customHeight="1" x14ac:dyDescent="0.2">
      <c r="A33" s="199">
        <v>1</v>
      </c>
      <c r="B33" s="238" t="s">
        <v>81</v>
      </c>
      <c r="C33" s="239"/>
    </row>
    <row r="34" spans="1:3" ht="117.75" customHeight="1" x14ac:dyDescent="0.2">
      <c r="A34" s="200">
        <v>2</v>
      </c>
      <c r="B34" s="238" t="s">
        <v>103</v>
      </c>
      <c r="C34" s="239"/>
    </row>
    <row r="35" spans="1:3" ht="54.75" customHeight="1" x14ac:dyDescent="0.2">
      <c r="A35" s="200">
        <v>3</v>
      </c>
      <c r="B35" s="238" t="s">
        <v>82</v>
      </c>
      <c r="C35" s="239"/>
    </row>
    <row r="36" spans="1:3" ht="32.25" customHeight="1" x14ac:dyDescent="0.2">
      <c r="A36" s="200">
        <v>4</v>
      </c>
      <c r="B36" s="238" t="s">
        <v>59</v>
      </c>
      <c r="C36" s="239"/>
    </row>
    <row r="37" spans="1:3" ht="15.75" customHeight="1" x14ac:dyDescent="0.2">
      <c r="A37" s="200">
        <v>5</v>
      </c>
      <c r="B37" s="214" t="s">
        <v>69</v>
      </c>
      <c r="C37" s="214"/>
    </row>
    <row r="38" spans="1:3" ht="107.25" customHeight="1" x14ac:dyDescent="0.2">
      <c r="A38" s="200">
        <v>6</v>
      </c>
      <c r="B38" s="240" t="s">
        <v>100</v>
      </c>
      <c r="C38" s="214"/>
    </row>
    <row r="39" spans="1:3" ht="13.5" customHeight="1" x14ac:dyDescent="0.15">
      <c r="A39" s="234" t="s">
        <v>21</v>
      </c>
      <c r="B39" s="235"/>
      <c r="C39" s="236"/>
    </row>
    <row r="40" spans="1:3" ht="12.75" customHeight="1" x14ac:dyDescent="0.2">
      <c r="A40" s="199">
        <v>1</v>
      </c>
      <c r="B40" s="213" t="s">
        <v>37</v>
      </c>
      <c r="C40" s="213"/>
    </row>
    <row r="41" spans="1:3" ht="27.75" customHeight="1" x14ac:dyDescent="0.2">
      <c r="A41" s="200">
        <v>2</v>
      </c>
      <c r="B41" s="214" t="s">
        <v>75</v>
      </c>
      <c r="C41" s="214"/>
    </row>
    <row r="42" spans="1:3" ht="15.75" customHeight="1" x14ac:dyDescent="0.2">
      <c r="A42" s="201">
        <v>3</v>
      </c>
      <c r="B42" s="214" t="s">
        <v>38</v>
      </c>
      <c r="C42" s="214"/>
    </row>
    <row r="43" spans="1:3" ht="43.5" customHeight="1" x14ac:dyDescent="0.2">
      <c r="A43" s="202">
        <v>4</v>
      </c>
      <c r="B43" s="233" t="s">
        <v>79</v>
      </c>
      <c r="C43" s="214"/>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C37" sqref="C37"/>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2" t="s">
        <v>25</v>
      </c>
      <c r="B2" s="253"/>
      <c r="C2" s="258" t="str">
        <f>IF(ISBLANK('PROJECT ID|INSTRUCTIONS'!C3)," ",'PROJECT ID|INSTRUCTIONS'!C3)</f>
        <v xml:space="preserve"> </v>
      </c>
      <c r="D2" s="259"/>
      <c r="E2" s="259"/>
      <c r="F2" s="260"/>
    </row>
    <row r="3" spans="1:6" s="19" customFormat="1" ht="16.5" customHeight="1" x14ac:dyDescent="0.2">
      <c r="A3" s="254" t="s">
        <v>22</v>
      </c>
      <c r="B3" s="255"/>
      <c r="C3" s="261" t="str">
        <f>IF(ISBLANK('PROJECT ID|INSTRUCTIONS'!C4)," ",'PROJECT ID|INSTRUCTIONS'!C4)</f>
        <v>Balancing Incentive Program (BIP) - Phase I</v>
      </c>
      <c r="D3" s="262"/>
      <c r="E3" s="262"/>
      <c r="F3" s="263"/>
    </row>
    <row r="4" spans="1:6" s="19" customFormat="1" ht="16.5" customHeight="1" x14ac:dyDescent="0.2">
      <c r="A4" s="256" t="s">
        <v>26</v>
      </c>
      <c r="B4" s="257"/>
      <c r="C4" s="264">
        <f>IF(ISBLANK('PROJECT ID|INSTRUCTIONS'!C5)," ",'PROJECT ID|INSTRUCTIONS'!C5)</f>
        <v>41968</v>
      </c>
      <c r="D4" s="265"/>
      <c r="E4" s="265"/>
      <c r="F4" s="266"/>
    </row>
    <row r="5" spans="1:6" s="20" customFormat="1" ht="12" customHeight="1" x14ac:dyDescent="0.2"/>
    <row r="6" spans="1:6" s="20" customFormat="1" ht="18.75" customHeight="1" x14ac:dyDescent="0.25">
      <c r="A6" s="249" t="s">
        <v>20</v>
      </c>
      <c r="B6" s="250"/>
      <c r="C6" s="250"/>
      <c r="D6" s="250"/>
      <c r="E6" s="250"/>
      <c r="F6" s="251"/>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t="s">
        <v>110</v>
      </c>
      <c r="C10" s="12" t="s">
        <v>111</v>
      </c>
      <c r="D10" s="211">
        <v>9282622</v>
      </c>
      <c r="E10" s="12"/>
      <c r="F10" s="15"/>
    </row>
    <row r="11" spans="1:6" s="27" customFormat="1" x14ac:dyDescent="0.2">
      <c r="A11" s="97"/>
      <c r="B11" s="128"/>
      <c r="C11" s="13"/>
      <c r="D11" s="211"/>
      <c r="E11" s="13"/>
      <c r="F11" s="14"/>
    </row>
    <row r="12" spans="1:6" s="27" customFormat="1" x14ac:dyDescent="0.2">
      <c r="A12" s="97"/>
      <c r="B12" s="128"/>
      <c r="C12" s="13"/>
      <c r="D12" s="14"/>
      <c r="E12" s="13"/>
      <c r="F12" s="14"/>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100"/>
      <c r="F15" s="101"/>
    </row>
    <row r="16" spans="1:6" s="27" customFormat="1" x14ac:dyDescent="0.2">
      <c r="A16" s="97"/>
      <c r="B16" s="128"/>
      <c r="C16" s="13"/>
      <c r="D16" s="14"/>
      <c r="E16" s="13"/>
      <c r="F16" s="14"/>
    </row>
    <row r="17" spans="1:6" s="27" customFormat="1" x14ac:dyDescent="0.2">
      <c r="A17" s="97"/>
      <c r="B17" s="128"/>
      <c r="C17" s="13"/>
      <c r="D17" s="14"/>
      <c r="E17" s="13"/>
      <c r="F17" s="14"/>
    </row>
    <row r="18" spans="1:6" s="27" customFormat="1" x14ac:dyDescent="0.2">
      <c r="A18" s="97"/>
      <c r="B18" s="128"/>
      <c r="C18" s="13"/>
      <c r="D18" s="14"/>
      <c r="E18" s="13"/>
      <c r="F18" s="14"/>
    </row>
    <row r="19" spans="1:6" s="27" customFormat="1" x14ac:dyDescent="0.2">
      <c r="A19" s="97"/>
      <c r="B19" s="128"/>
      <c r="C19" s="12"/>
      <c r="D19" s="15"/>
      <c r="E19" s="12"/>
      <c r="F19" s="15"/>
    </row>
    <row r="20" spans="1:6" s="27" customFormat="1" x14ac:dyDescent="0.2">
      <c r="A20" s="97"/>
      <c r="B20" s="128"/>
      <c r="C20" s="16"/>
      <c r="D20" s="17"/>
      <c r="E20" s="16"/>
      <c r="F20" s="17"/>
    </row>
    <row r="21" spans="1:6" ht="15" customHeight="1" x14ac:dyDescent="0.2">
      <c r="A21" s="34" t="s">
        <v>12</v>
      </c>
      <c r="B21" s="35"/>
      <c r="C21" s="98"/>
      <c r="D21" s="99"/>
      <c r="E21" s="189"/>
      <c r="F21" s="99"/>
    </row>
    <row r="22" spans="1:6" s="27" customFormat="1" x14ac:dyDescent="0.2">
      <c r="A22" s="36"/>
      <c r="B22" s="129"/>
      <c r="C22" s="13"/>
      <c r="D22" s="14"/>
      <c r="E22" s="13"/>
      <c r="F22" s="14"/>
    </row>
    <row r="23" spans="1:6" s="27" customFormat="1" x14ac:dyDescent="0.2">
      <c r="A23" s="36"/>
      <c r="B23" s="130"/>
      <c r="C23" s="13"/>
      <c r="D23" s="14"/>
      <c r="E23" s="13"/>
      <c r="F23" s="14"/>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47" t="s">
        <v>0</v>
      </c>
      <c r="B27" s="248"/>
      <c r="C27" s="28"/>
      <c r="D27" s="212">
        <f>SUM(D9:D26)</f>
        <v>9282622</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H12" sqref="H12"/>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7" t="s">
        <v>25</v>
      </c>
      <c r="B2" s="278"/>
      <c r="C2" s="279"/>
      <c r="D2" s="258" t="str">
        <f>IF(ISBLANK('PROJECT ID|INSTRUCTIONS'!C3)," ",'PROJECT ID|INSTRUCTIONS'!C3)</f>
        <v xml:space="preserve"> </v>
      </c>
      <c r="E2" s="259"/>
      <c r="F2" s="259"/>
      <c r="G2" s="259"/>
      <c r="H2" s="259"/>
      <c r="I2" s="260"/>
    </row>
    <row r="3" spans="1:11" ht="16.5" customHeight="1" x14ac:dyDescent="0.2">
      <c r="A3" s="280" t="s">
        <v>22</v>
      </c>
      <c r="B3" s="281"/>
      <c r="C3" s="255"/>
      <c r="D3" s="261" t="str">
        <f>IF(ISBLANK('PROJECT ID|INSTRUCTIONS'!C4)," ",'PROJECT ID|INSTRUCTIONS'!C4)</f>
        <v>Balancing Incentive Program (BIP) - Phase I</v>
      </c>
      <c r="E3" s="262"/>
      <c r="F3" s="262"/>
      <c r="G3" s="262"/>
      <c r="H3" s="262"/>
      <c r="I3" s="263"/>
    </row>
    <row r="4" spans="1:11" ht="16.5" customHeight="1" x14ac:dyDescent="0.2">
      <c r="A4" s="282" t="s">
        <v>26</v>
      </c>
      <c r="B4" s="283"/>
      <c r="C4" s="284"/>
      <c r="D4" s="264">
        <f>IF(ISBLANK('PROJECT ID|INSTRUCTIONS'!C5)," ",'PROJECT ID|INSTRUCTIONS'!C5)</f>
        <v>41968</v>
      </c>
      <c r="E4" s="265"/>
      <c r="F4" s="265"/>
      <c r="G4" s="265"/>
      <c r="H4" s="265"/>
      <c r="I4" s="266"/>
    </row>
    <row r="5" spans="1:11" s="51" customFormat="1" ht="12" customHeight="1" x14ac:dyDescent="0.15">
      <c r="A5" s="50" t="s">
        <v>48</v>
      </c>
      <c r="B5" s="50"/>
      <c r="C5" s="50"/>
      <c r="D5" s="50"/>
      <c r="E5" s="50"/>
      <c r="F5" s="50"/>
      <c r="G5" s="50"/>
    </row>
    <row r="6" spans="1:11" s="52" customFormat="1" ht="18" customHeight="1" x14ac:dyDescent="0.25">
      <c r="A6" s="270" t="s">
        <v>55</v>
      </c>
      <c r="B6" s="271"/>
      <c r="C6" s="271"/>
      <c r="D6" s="271"/>
      <c r="E6" s="271"/>
      <c r="F6" s="271"/>
      <c r="G6" s="271"/>
      <c r="H6" s="271"/>
      <c r="I6" s="271"/>
      <c r="J6" s="271"/>
      <c r="K6" s="272"/>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3" t="s">
        <v>86</v>
      </c>
      <c r="B8" s="58">
        <v>50110</v>
      </c>
      <c r="C8" s="58" t="s">
        <v>87</v>
      </c>
      <c r="D8" s="3"/>
      <c r="E8" s="3"/>
      <c r="F8" s="3"/>
      <c r="G8" s="3"/>
      <c r="H8" s="3"/>
      <c r="I8" s="3"/>
      <c r="J8" s="3"/>
      <c r="K8" s="180">
        <f>SUM(D8:J8)</f>
        <v>0</v>
      </c>
    </row>
    <row r="9" spans="1:11" ht="16.5" customHeight="1" x14ac:dyDescent="0.2">
      <c r="A9" s="274"/>
      <c r="B9" s="58">
        <v>50130</v>
      </c>
      <c r="C9" s="58" t="s">
        <v>88</v>
      </c>
      <c r="D9" s="1"/>
      <c r="E9" s="1"/>
      <c r="F9" s="1"/>
      <c r="G9" s="1"/>
      <c r="H9" s="1"/>
      <c r="I9" s="1"/>
      <c r="J9" s="1"/>
      <c r="K9" s="99">
        <f t="shared" ref="K9:K19" si="0">SUM(D9:J9)</f>
        <v>0</v>
      </c>
    </row>
    <row r="10" spans="1:11" ht="16.5" customHeight="1" x14ac:dyDescent="0.2">
      <c r="A10" s="274"/>
      <c r="B10" s="58">
        <v>50170</v>
      </c>
      <c r="C10" s="58" t="s">
        <v>89</v>
      </c>
      <c r="D10" s="2"/>
      <c r="E10" s="2"/>
      <c r="F10" s="2"/>
      <c r="G10" s="2"/>
      <c r="H10" s="2"/>
      <c r="I10" s="2"/>
      <c r="J10" s="2"/>
      <c r="K10" s="188">
        <f t="shared" si="0"/>
        <v>0</v>
      </c>
    </row>
    <row r="11" spans="1:11" ht="16.5" customHeight="1" thickBot="1" x14ac:dyDescent="0.25">
      <c r="A11" s="275"/>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76" t="s">
        <v>85</v>
      </c>
      <c r="B12" s="58">
        <v>53715</v>
      </c>
      <c r="C12" s="58" t="s">
        <v>90</v>
      </c>
      <c r="D12" s="3"/>
      <c r="E12" s="3"/>
      <c r="F12" s="3"/>
      <c r="G12" s="3">
        <f>2169371+6997949+187477+777550</f>
        <v>10132347</v>
      </c>
      <c r="H12" s="3"/>
      <c r="I12" s="3"/>
      <c r="J12" s="3"/>
      <c r="K12" s="187">
        <f t="shared" si="0"/>
        <v>10132347</v>
      </c>
    </row>
    <row r="13" spans="1:11" ht="16.5" customHeight="1" x14ac:dyDescent="0.2">
      <c r="A13" s="274"/>
      <c r="B13" s="58">
        <v>53720</v>
      </c>
      <c r="C13" s="58" t="s">
        <v>91</v>
      </c>
      <c r="D13" s="1"/>
      <c r="E13" s="1"/>
      <c r="F13" s="1"/>
      <c r="G13" s="1"/>
      <c r="H13" s="1"/>
      <c r="I13" s="1"/>
      <c r="J13" s="1"/>
      <c r="K13" s="99">
        <f t="shared" si="0"/>
        <v>0</v>
      </c>
    </row>
    <row r="14" spans="1:11" ht="16.5" customHeight="1" x14ac:dyDescent="0.2">
      <c r="A14" s="274"/>
      <c r="B14" s="58">
        <v>53735</v>
      </c>
      <c r="C14" s="58" t="s">
        <v>92</v>
      </c>
      <c r="D14" s="1"/>
      <c r="E14" s="1"/>
      <c r="F14" s="1"/>
      <c r="G14" s="1"/>
      <c r="H14" s="1"/>
      <c r="I14" s="1"/>
      <c r="J14" s="1"/>
      <c r="K14" s="99">
        <f t="shared" si="0"/>
        <v>0</v>
      </c>
    </row>
    <row r="15" spans="1:11" ht="16.5" customHeight="1" x14ac:dyDescent="0.2">
      <c r="A15" s="274"/>
      <c r="B15" s="58">
        <v>53740</v>
      </c>
      <c r="C15" s="58" t="s">
        <v>93</v>
      </c>
      <c r="D15" s="1"/>
      <c r="E15" s="1"/>
      <c r="F15" s="1"/>
      <c r="G15" s="1"/>
      <c r="H15" s="1"/>
      <c r="I15" s="1"/>
      <c r="J15" s="1"/>
      <c r="K15" s="99">
        <f t="shared" si="0"/>
        <v>0</v>
      </c>
    </row>
    <row r="16" spans="1:11" ht="16.5" customHeight="1" x14ac:dyDescent="0.2">
      <c r="A16" s="274"/>
      <c r="B16" s="58">
        <v>53755</v>
      </c>
      <c r="C16" s="58" t="s">
        <v>94</v>
      </c>
      <c r="D16" s="1"/>
      <c r="E16" s="1"/>
      <c r="F16" s="1"/>
      <c r="G16" s="1">
        <v>132500</v>
      </c>
      <c r="H16" s="1"/>
      <c r="I16" s="1"/>
      <c r="J16" s="1"/>
      <c r="K16" s="99">
        <f t="shared" si="0"/>
        <v>132500</v>
      </c>
    </row>
    <row r="17" spans="1:11" ht="16.5" customHeight="1" x14ac:dyDescent="0.2">
      <c r="A17" s="274"/>
      <c r="B17" s="58">
        <v>53760</v>
      </c>
      <c r="C17" s="58" t="s">
        <v>95</v>
      </c>
      <c r="D17" s="1"/>
      <c r="E17" s="1"/>
      <c r="F17" s="1"/>
      <c r="G17" s="1"/>
      <c r="H17" s="1"/>
      <c r="I17" s="1"/>
      <c r="J17" s="1"/>
      <c r="K17" s="188">
        <f t="shared" si="0"/>
        <v>0</v>
      </c>
    </row>
    <row r="18" spans="1:11" ht="16.5" customHeight="1" thickBot="1" x14ac:dyDescent="0.25">
      <c r="A18" s="275"/>
      <c r="B18" s="59" t="s">
        <v>16</v>
      </c>
      <c r="C18" s="59"/>
      <c r="D18" s="60">
        <f>SUM(D12:D17)</f>
        <v>0</v>
      </c>
      <c r="E18" s="60">
        <f t="shared" ref="E18:J18" si="2">SUM(E12:E17)</f>
        <v>0</v>
      </c>
      <c r="F18" s="60">
        <f t="shared" si="2"/>
        <v>0</v>
      </c>
      <c r="G18" s="60">
        <f t="shared" si="2"/>
        <v>10264847</v>
      </c>
      <c r="H18" s="60">
        <f t="shared" si="2"/>
        <v>0</v>
      </c>
      <c r="I18" s="60">
        <f t="shared" si="2"/>
        <v>0</v>
      </c>
      <c r="J18" s="60">
        <f t="shared" si="2"/>
        <v>0</v>
      </c>
      <c r="K18" s="61">
        <f>SUM(D18:J18)</f>
        <v>10264847</v>
      </c>
    </row>
    <row r="19" spans="1:11" ht="16.5" customHeight="1" thickTop="1" x14ac:dyDescent="0.2">
      <c r="A19" s="276" t="s">
        <v>96</v>
      </c>
      <c r="B19" s="58">
        <v>55700</v>
      </c>
      <c r="C19" s="58" t="s">
        <v>97</v>
      </c>
      <c r="D19" s="1"/>
      <c r="E19" s="1"/>
      <c r="F19" s="1"/>
      <c r="G19" s="1">
        <v>132500</v>
      </c>
      <c r="H19" s="1"/>
      <c r="I19" s="1"/>
      <c r="J19" s="1"/>
      <c r="K19" s="187">
        <f t="shared" si="0"/>
        <v>132500</v>
      </c>
    </row>
    <row r="20" spans="1:11" ht="16.5" customHeight="1" x14ac:dyDescent="0.2">
      <c r="A20" s="273"/>
      <c r="B20" s="58">
        <v>55710</v>
      </c>
      <c r="C20" s="58" t="s">
        <v>98</v>
      </c>
      <c r="D20" s="1"/>
      <c r="E20" s="1"/>
      <c r="F20" s="1"/>
      <c r="G20" s="1"/>
      <c r="H20" s="1"/>
      <c r="I20" s="1"/>
      <c r="J20" s="1"/>
      <c r="K20" s="208"/>
    </row>
    <row r="21" spans="1:11" ht="48" customHeight="1" x14ac:dyDescent="0.2">
      <c r="A21" s="273"/>
      <c r="B21" s="58">
        <v>55730</v>
      </c>
      <c r="C21" s="58" t="s">
        <v>99</v>
      </c>
      <c r="D21" s="1"/>
      <c r="E21" s="1"/>
      <c r="F21" s="1"/>
      <c r="G21" s="1"/>
      <c r="H21" s="1"/>
      <c r="I21" s="1"/>
      <c r="J21" s="1"/>
      <c r="K21" s="208"/>
    </row>
    <row r="22" spans="1:11" ht="16.5" customHeight="1" thickBot="1" x14ac:dyDescent="0.25">
      <c r="A22" s="275"/>
      <c r="B22" s="59" t="s">
        <v>16</v>
      </c>
      <c r="C22" s="59"/>
      <c r="D22" s="60">
        <f t="shared" ref="D22:J22" si="3">SUM(D19:D21)</f>
        <v>0</v>
      </c>
      <c r="E22" s="60">
        <f t="shared" si="3"/>
        <v>0</v>
      </c>
      <c r="F22" s="60">
        <f t="shared" si="3"/>
        <v>0</v>
      </c>
      <c r="G22" s="60">
        <f t="shared" si="3"/>
        <v>132500</v>
      </c>
      <c r="H22" s="60">
        <f t="shared" si="3"/>
        <v>0</v>
      </c>
      <c r="I22" s="60">
        <f t="shared" si="3"/>
        <v>0</v>
      </c>
      <c r="J22" s="60">
        <f t="shared" si="3"/>
        <v>0</v>
      </c>
      <c r="K22" s="61">
        <f>SUM(D22:J22)</f>
        <v>132500</v>
      </c>
    </row>
    <row r="23" spans="1:11" ht="16.5" customHeight="1" thickTop="1" thickBot="1" x14ac:dyDescent="0.25">
      <c r="A23" s="267" t="s">
        <v>17</v>
      </c>
      <c r="B23" s="268"/>
      <c r="C23" s="269"/>
      <c r="D23" s="29">
        <f t="shared" ref="D23:J23" si="4">D11+D18+D22</f>
        <v>0</v>
      </c>
      <c r="E23" s="29">
        <f t="shared" si="4"/>
        <v>0</v>
      </c>
      <c r="F23" s="29">
        <f t="shared" si="4"/>
        <v>0</v>
      </c>
      <c r="G23" s="29">
        <f t="shared" si="4"/>
        <v>10397347</v>
      </c>
      <c r="H23" s="29">
        <f t="shared" si="4"/>
        <v>0</v>
      </c>
      <c r="I23" s="29">
        <f t="shared" si="4"/>
        <v>0</v>
      </c>
      <c r="J23" s="29">
        <f t="shared" si="4"/>
        <v>0</v>
      </c>
      <c r="K23" s="29">
        <f>SUM(D23:J23)</f>
        <v>10397347</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selection activeCell="G12" sqref="G12"/>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77" t="s">
        <v>25</v>
      </c>
      <c r="B2" s="278"/>
      <c r="C2" s="278"/>
      <c r="D2" s="259" t="str">
        <f>IF(ISBLANK('PROJECT ID|INSTRUCTIONS'!C3)," ",'PROJECT ID|INSTRUCTIONS'!C3)</f>
        <v xml:space="preserve"> </v>
      </c>
      <c r="E2" s="285"/>
      <c r="F2" s="285"/>
      <c r="G2" s="285"/>
      <c r="H2" s="285"/>
      <c r="I2" s="286"/>
    </row>
    <row r="3" spans="1:11" s="65" customFormat="1" ht="16.5" customHeight="1" x14ac:dyDescent="0.15">
      <c r="A3" s="280" t="s">
        <v>22</v>
      </c>
      <c r="B3" s="281"/>
      <c r="C3" s="281"/>
      <c r="D3" s="262" t="str">
        <f>IF(ISBLANK('PROJECT ID|INSTRUCTIONS'!C4)," ",'PROJECT ID|INSTRUCTIONS'!C4)</f>
        <v>Balancing Incentive Program (BIP) - Phase I</v>
      </c>
      <c r="E3" s="287"/>
      <c r="F3" s="287"/>
      <c r="G3" s="287"/>
      <c r="H3" s="287"/>
      <c r="I3" s="288"/>
    </row>
    <row r="4" spans="1:11" s="65" customFormat="1" ht="16.5" customHeight="1" x14ac:dyDescent="0.15">
      <c r="A4" s="282" t="s">
        <v>26</v>
      </c>
      <c r="B4" s="283"/>
      <c r="C4" s="283"/>
      <c r="D4" s="265">
        <f>IF(ISBLANK('PROJECT ID|INSTRUCTIONS'!C5)," ",'PROJECT ID|INSTRUCTIONS'!C5)</f>
        <v>41968</v>
      </c>
      <c r="E4" s="289"/>
      <c r="F4" s="289"/>
      <c r="G4" s="289"/>
      <c r="H4" s="289"/>
      <c r="I4" s="290"/>
    </row>
    <row r="5" spans="1:11" s="65" customFormat="1" ht="12" customHeight="1" x14ac:dyDescent="0.15">
      <c r="A5" s="66"/>
      <c r="B5" s="66"/>
      <c r="C5" s="66"/>
      <c r="D5" s="66"/>
      <c r="E5" s="67"/>
      <c r="F5" s="67"/>
      <c r="G5" s="67"/>
      <c r="H5" s="67"/>
      <c r="I5" s="67"/>
    </row>
    <row r="6" spans="1:11" ht="18" customHeight="1" x14ac:dyDescent="0.25">
      <c r="A6" s="291" t="s">
        <v>56</v>
      </c>
      <c r="B6" s="292"/>
      <c r="C6" s="292"/>
      <c r="D6" s="292"/>
      <c r="E6" s="292"/>
      <c r="F6" s="292"/>
      <c r="G6" s="292"/>
      <c r="H6" s="292"/>
      <c r="I6" s="292"/>
      <c r="J6" s="292"/>
      <c r="K6" s="293"/>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3" t="s">
        <v>86</v>
      </c>
      <c r="B8" s="58">
        <v>50110</v>
      </c>
      <c r="C8" s="58" t="s">
        <v>87</v>
      </c>
      <c r="D8" s="206"/>
      <c r="E8" s="3"/>
      <c r="F8" s="3"/>
      <c r="G8" s="3"/>
      <c r="H8" s="3"/>
      <c r="I8" s="3"/>
      <c r="J8" s="40"/>
      <c r="K8" s="183">
        <f>SUM(D8:J8)</f>
        <v>0</v>
      </c>
    </row>
    <row r="9" spans="1:11" ht="16.5" customHeight="1" x14ac:dyDescent="0.15">
      <c r="A9" s="274"/>
      <c r="B9" s="58">
        <v>50130</v>
      </c>
      <c r="C9" s="58" t="s">
        <v>88</v>
      </c>
      <c r="D9" s="1"/>
      <c r="E9" s="1"/>
      <c r="F9" s="1"/>
      <c r="G9" s="1"/>
      <c r="H9" s="1"/>
      <c r="I9" s="1"/>
      <c r="J9" s="41"/>
      <c r="K9" s="184">
        <f t="shared" ref="K9:K23" si="0">SUM(D9:J9)</f>
        <v>0</v>
      </c>
    </row>
    <row r="10" spans="1:11" ht="16.5" customHeight="1" x14ac:dyDescent="0.15">
      <c r="A10" s="274"/>
      <c r="B10" s="58">
        <v>50170</v>
      </c>
      <c r="C10" s="58" t="s">
        <v>89</v>
      </c>
      <c r="D10" s="2"/>
      <c r="E10" s="2"/>
      <c r="F10" s="2"/>
      <c r="G10" s="2"/>
      <c r="H10" s="2"/>
      <c r="I10" s="2"/>
      <c r="J10" s="42"/>
      <c r="K10" s="185">
        <f t="shared" si="0"/>
        <v>0</v>
      </c>
    </row>
    <row r="11" spans="1:11" ht="16.5" customHeight="1" thickBot="1" x14ac:dyDescent="0.2">
      <c r="A11" s="275"/>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76" t="s">
        <v>85</v>
      </c>
      <c r="B12" s="58">
        <v>53715</v>
      </c>
      <c r="C12" s="58" t="s">
        <v>90</v>
      </c>
      <c r="D12" s="3"/>
      <c r="E12" s="3"/>
      <c r="F12" s="3"/>
      <c r="G12" s="3">
        <f>(2169371+6997949)*0.1+187477*0.5+77755</f>
        <v>1088225.5</v>
      </c>
      <c r="H12" s="3"/>
      <c r="I12" s="3"/>
      <c r="J12" s="40"/>
      <c r="K12" s="186">
        <f t="shared" si="0"/>
        <v>1088225.5</v>
      </c>
    </row>
    <row r="13" spans="1:11" ht="16.5" customHeight="1" x14ac:dyDescent="0.15">
      <c r="A13" s="274"/>
      <c r="B13" s="58">
        <v>53720</v>
      </c>
      <c r="C13" s="58" t="s">
        <v>91</v>
      </c>
      <c r="D13" s="1"/>
      <c r="E13" s="1"/>
      <c r="F13" s="1"/>
      <c r="G13" s="1"/>
      <c r="H13" s="1"/>
      <c r="I13" s="1"/>
      <c r="J13" s="41"/>
      <c r="K13" s="184">
        <f t="shared" si="0"/>
        <v>0</v>
      </c>
    </row>
    <row r="14" spans="1:11" ht="16.5" customHeight="1" x14ac:dyDescent="0.15">
      <c r="A14" s="274"/>
      <c r="B14" s="58">
        <v>53735</v>
      </c>
      <c r="C14" s="58" t="s">
        <v>92</v>
      </c>
      <c r="D14" s="1"/>
      <c r="E14" s="1"/>
      <c r="F14" s="1"/>
      <c r="G14" s="1"/>
      <c r="H14" s="1"/>
      <c r="I14" s="1"/>
      <c r="J14" s="41"/>
      <c r="K14" s="184">
        <f t="shared" si="0"/>
        <v>0</v>
      </c>
    </row>
    <row r="15" spans="1:11" ht="16.5" customHeight="1" x14ac:dyDescent="0.15">
      <c r="A15" s="274"/>
      <c r="B15" s="58">
        <v>53740</v>
      </c>
      <c r="C15" s="58" t="s">
        <v>93</v>
      </c>
      <c r="D15" s="1"/>
      <c r="E15" s="1"/>
      <c r="F15" s="1"/>
      <c r="G15" s="1"/>
      <c r="H15" s="1"/>
      <c r="I15" s="1"/>
      <c r="J15" s="41"/>
      <c r="K15" s="184">
        <f t="shared" si="0"/>
        <v>0</v>
      </c>
    </row>
    <row r="16" spans="1:11" ht="16.5" customHeight="1" x14ac:dyDescent="0.15">
      <c r="A16" s="274"/>
      <c r="B16" s="58">
        <v>53755</v>
      </c>
      <c r="C16" s="58" t="s">
        <v>94</v>
      </c>
      <c r="D16" s="1"/>
      <c r="E16" s="1"/>
      <c r="F16" s="1"/>
      <c r="G16" s="1">
        <f>132500*0.1</f>
        <v>13250</v>
      </c>
      <c r="H16" s="1"/>
      <c r="I16" s="1"/>
      <c r="J16" s="41"/>
      <c r="K16" s="184">
        <f t="shared" si="0"/>
        <v>13250</v>
      </c>
    </row>
    <row r="17" spans="1:11" ht="16.5" customHeight="1" x14ac:dyDescent="0.15">
      <c r="A17" s="274"/>
      <c r="B17" s="58">
        <v>53760</v>
      </c>
      <c r="C17" s="58" t="s">
        <v>95</v>
      </c>
      <c r="D17" s="1"/>
      <c r="E17" s="1"/>
      <c r="F17" s="1"/>
      <c r="G17" s="1"/>
      <c r="H17" s="1"/>
      <c r="I17" s="1"/>
      <c r="J17" s="41"/>
      <c r="K17" s="185">
        <f t="shared" si="0"/>
        <v>0</v>
      </c>
    </row>
    <row r="18" spans="1:11" ht="16.5" customHeight="1" thickBot="1" x14ac:dyDescent="0.2">
      <c r="A18" s="275"/>
      <c r="B18" s="59" t="s">
        <v>16</v>
      </c>
      <c r="C18" s="59"/>
      <c r="D18" s="60">
        <f>SUM(D12:D17)</f>
        <v>0</v>
      </c>
      <c r="E18" s="60">
        <f t="shared" ref="E18:J18" si="2">SUM(E12:E17)</f>
        <v>0</v>
      </c>
      <c r="F18" s="60">
        <f t="shared" si="2"/>
        <v>0</v>
      </c>
      <c r="G18" s="60">
        <f t="shared" si="2"/>
        <v>1101475.5</v>
      </c>
      <c r="H18" s="60">
        <f t="shared" si="2"/>
        <v>0</v>
      </c>
      <c r="I18" s="60">
        <f t="shared" si="2"/>
        <v>0</v>
      </c>
      <c r="J18" s="72">
        <f t="shared" si="2"/>
        <v>0</v>
      </c>
      <c r="K18" s="62">
        <f t="shared" si="0"/>
        <v>1101475.5</v>
      </c>
    </row>
    <row r="19" spans="1:11" ht="16.5" customHeight="1" thickTop="1" x14ac:dyDescent="0.15">
      <c r="A19" s="276" t="s">
        <v>96</v>
      </c>
      <c r="B19" s="58">
        <v>55700</v>
      </c>
      <c r="C19" s="58" t="s">
        <v>97</v>
      </c>
      <c r="D19" s="1"/>
      <c r="E19" s="1"/>
      <c r="F19" s="1"/>
      <c r="G19" s="1">
        <f>132500*0.1</f>
        <v>13250</v>
      </c>
      <c r="H19" s="1"/>
      <c r="I19" s="1"/>
      <c r="J19" s="41"/>
      <c r="K19" s="186">
        <f t="shared" si="0"/>
        <v>13250</v>
      </c>
    </row>
    <row r="20" spans="1:11" ht="16.5" customHeight="1" x14ac:dyDescent="0.15">
      <c r="A20" s="273"/>
      <c r="B20" s="58">
        <v>55710</v>
      </c>
      <c r="C20" s="58" t="s">
        <v>98</v>
      </c>
      <c r="D20" s="1"/>
      <c r="E20" s="1"/>
      <c r="F20" s="1"/>
      <c r="G20" s="1"/>
      <c r="H20" s="1"/>
      <c r="I20" s="1"/>
      <c r="J20" s="41"/>
      <c r="K20" s="209"/>
    </row>
    <row r="21" spans="1:11" ht="15.75" customHeight="1" x14ac:dyDescent="0.15">
      <c r="A21" s="273"/>
      <c r="B21" s="58">
        <v>55730</v>
      </c>
      <c r="C21" s="58" t="s">
        <v>99</v>
      </c>
      <c r="D21" s="1"/>
      <c r="E21" s="1"/>
      <c r="F21" s="1"/>
      <c r="G21" s="1"/>
      <c r="H21" s="1"/>
      <c r="I21" s="1"/>
      <c r="J21" s="41"/>
      <c r="K21" s="185">
        <f t="shared" si="0"/>
        <v>0</v>
      </c>
    </row>
    <row r="22" spans="1:11" ht="16.5" customHeight="1" thickBot="1" x14ac:dyDescent="0.2">
      <c r="A22" s="275"/>
      <c r="B22" s="59" t="s">
        <v>16</v>
      </c>
      <c r="C22" s="59"/>
      <c r="D22" s="60">
        <f>SUM(D19:D21)</f>
        <v>0</v>
      </c>
      <c r="E22" s="60">
        <f t="shared" ref="E22:J22" si="3">SUM(E19:E21)</f>
        <v>0</v>
      </c>
      <c r="F22" s="60">
        <f t="shared" si="3"/>
        <v>0</v>
      </c>
      <c r="G22" s="60">
        <f t="shared" si="3"/>
        <v>13250</v>
      </c>
      <c r="H22" s="60">
        <f t="shared" si="3"/>
        <v>0</v>
      </c>
      <c r="I22" s="60">
        <f t="shared" si="3"/>
        <v>0</v>
      </c>
      <c r="J22" s="72">
        <f t="shared" si="3"/>
        <v>0</v>
      </c>
      <c r="K22" s="62">
        <f t="shared" si="0"/>
        <v>13250</v>
      </c>
    </row>
    <row r="23" spans="1:11" ht="16.5" customHeight="1" thickTop="1" thickBot="1" x14ac:dyDescent="0.2">
      <c r="A23" s="63" t="s">
        <v>17</v>
      </c>
      <c r="B23" s="64"/>
      <c r="C23" s="73"/>
      <c r="D23" s="29">
        <f t="shared" ref="D23:J23" si="4">D11+D18+D22</f>
        <v>0</v>
      </c>
      <c r="E23" s="29">
        <f t="shared" si="4"/>
        <v>0</v>
      </c>
      <c r="F23" s="29">
        <f t="shared" si="4"/>
        <v>0</v>
      </c>
      <c r="G23" s="29">
        <f t="shared" si="4"/>
        <v>1114725.5</v>
      </c>
      <c r="H23" s="29">
        <f t="shared" si="4"/>
        <v>0</v>
      </c>
      <c r="I23" s="29">
        <f t="shared" si="4"/>
        <v>0</v>
      </c>
      <c r="J23" s="29">
        <f t="shared" si="4"/>
        <v>0</v>
      </c>
      <c r="K23" s="29">
        <f t="shared" si="0"/>
        <v>1114725.5</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14" t="s">
        <v>25</v>
      </c>
      <c r="B2" s="315"/>
      <c r="C2" s="307" t="str">
        <f>IF(ISBLANK('PROJECT ID|INSTRUCTIONS'!C3)," ",'PROJECT ID|INSTRUCTIONS'!C3)</f>
        <v xml:space="preserve"> </v>
      </c>
      <c r="D2" s="307"/>
      <c r="E2" s="308"/>
    </row>
    <row r="3" spans="1:5" ht="16.5" customHeight="1" x14ac:dyDescent="0.2">
      <c r="A3" s="316" t="s">
        <v>22</v>
      </c>
      <c r="B3" s="317"/>
      <c r="C3" s="309" t="str">
        <f>IF(ISBLANK('PROJECT ID|INSTRUCTIONS'!C4)," ",'PROJECT ID|INSTRUCTIONS'!C4)</f>
        <v>Balancing Incentive Program (BIP) - Phase I</v>
      </c>
      <c r="D3" s="309"/>
      <c r="E3" s="310"/>
    </row>
    <row r="4" spans="1:5" ht="16.5" customHeight="1" x14ac:dyDescent="0.2">
      <c r="A4" s="318" t="s">
        <v>26</v>
      </c>
      <c r="B4" s="319"/>
      <c r="C4" s="311">
        <f>IF(ISBLANK('PROJECT ID|INSTRUCTIONS'!C5)," ",'PROJECT ID|INSTRUCTIONS'!C5)</f>
        <v>41968</v>
      </c>
      <c r="D4" s="311"/>
      <c r="E4" s="312"/>
    </row>
    <row r="5" spans="1:5" ht="12" customHeight="1" x14ac:dyDescent="0.2"/>
    <row r="6" spans="1:5" ht="15.75" x14ac:dyDescent="0.2">
      <c r="A6" s="295" t="s">
        <v>71</v>
      </c>
      <c r="B6" s="296"/>
      <c r="C6" s="296"/>
      <c r="D6" s="296"/>
      <c r="E6" s="297"/>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298" t="str">
        <f>CONCATENATE("FY ",Settings!$C$1-1)</f>
        <v>FY 2012</v>
      </c>
      <c r="B9" s="299"/>
      <c r="C9" s="299"/>
      <c r="D9" s="299"/>
      <c r="E9" s="300"/>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01" t="str">
        <f>CONCATENATE("FY ",Settings!$C$1)</f>
        <v>FY 2013</v>
      </c>
      <c r="B20" s="302"/>
      <c r="C20" s="302"/>
      <c r="D20" s="302"/>
      <c r="E20" s="303"/>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3" t="s">
        <v>39</v>
      </c>
      <c r="B36" s="313"/>
      <c r="C36" s="313"/>
      <c r="D36" s="193">
        <f>SUM(D21:D35)</f>
        <v>0</v>
      </c>
      <c r="E36" s="77"/>
    </row>
    <row r="37" spans="1:5" ht="15.75" customHeight="1" thickTop="1" x14ac:dyDescent="0.2">
      <c r="A37" s="294" t="str">
        <f>CONCATENATE("FY ",Settings!$C$1+1, "+")</f>
        <v>FY 2014+</v>
      </c>
      <c r="B37" s="294"/>
      <c r="C37" s="294"/>
      <c r="D37" s="294"/>
      <c r="E37" s="294"/>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04" t="s">
        <v>39</v>
      </c>
      <c r="B66" s="305"/>
      <c r="C66" s="306"/>
      <c r="D66" s="193">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2" t="s">
        <v>25</v>
      </c>
      <c r="B2" s="320"/>
      <c r="C2" s="253"/>
      <c r="D2" s="258" t="str">
        <f>IF(ISBLANK('PROJECT ID|INSTRUCTIONS'!C3)," ",'PROJECT ID|INSTRUCTIONS'!C3)</f>
        <v xml:space="preserve"> </v>
      </c>
      <c r="E2" s="259"/>
      <c r="F2" s="259"/>
      <c r="G2" s="259"/>
      <c r="H2" s="259"/>
      <c r="I2" s="259"/>
      <c r="J2" s="259"/>
      <c r="K2" s="260"/>
    </row>
    <row r="3" spans="1:15" s="65" customFormat="1" ht="16.5" customHeight="1" x14ac:dyDescent="0.15">
      <c r="A3" s="254" t="s">
        <v>22</v>
      </c>
      <c r="B3" s="281"/>
      <c r="C3" s="255"/>
      <c r="D3" s="261" t="str">
        <f>IF(ISBLANK('PROJECT ID|INSTRUCTIONS'!C4)," ",'PROJECT ID|INSTRUCTIONS'!C4)</f>
        <v>Balancing Incentive Program (BIP) - Phase I</v>
      </c>
      <c r="E3" s="262"/>
      <c r="F3" s="262"/>
      <c r="G3" s="262"/>
      <c r="H3" s="262"/>
      <c r="I3" s="262"/>
      <c r="J3" s="262"/>
      <c r="K3" s="263"/>
    </row>
    <row r="4" spans="1:15" s="65" customFormat="1" ht="16.5" customHeight="1" x14ac:dyDescent="0.15">
      <c r="A4" s="256" t="s">
        <v>26</v>
      </c>
      <c r="B4" s="321"/>
      <c r="C4" s="257"/>
      <c r="D4" s="264">
        <f>IF(ISBLANK('PROJECT ID|INSTRUCTIONS'!C5)," ",'PROJECT ID|INSTRUCTIONS'!C5)</f>
        <v>41968</v>
      </c>
      <c r="E4" s="265"/>
      <c r="F4" s="265"/>
      <c r="G4" s="265"/>
      <c r="H4" s="265"/>
      <c r="I4" s="265"/>
      <c r="J4" s="265"/>
      <c r="K4" s="266"/>
    </row>
    <row r="5" spans="1:15" s="51" customFormat="1" ht="12" customHeight="1" x14ac:dyDescent="0.15"/>
    <row r="6" spans="1:15" ht="16.5" customHeight="1" x14ac:dyDescent="0.2">
      <c r="A6" s="325" t="s">
        <v>52</v>
      </c>
      <c r="B6" s="325"/>
      <c r="C6" s="325"/>
      <c r="D6" s="325"/>
      <c r="E6" s="325"/>
      <c r="F6" s="95"/>
      <c r="G6" s="51"/>
      <c r="H6" s="78"/>
      <c r="I6" s="51"/>
      <c r="J6" s="51"/>
      <c r="K6" s="51"/>
    </row>
    <row r="7" spans="1:15" ht="16.5" customHeight="1" x14ac:dyDescent="0.2">
      <c r="A7" s="325" t="s">
        <v>53</v>
      </c>
      <c r="B7" s="325"/>
      <c r="C7" s="325"/>
      <c r="D7" s="325"/>
      <c r="E7" s="325"/>
      <c r="F7" s="96"/>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1" t="s">
        <v>28</v>
      </c>
      <c r="B9" s="292"/>
      <c r="C9" s="292"/>
      <c r="D9" s="292"/>
      <c r="E9" s="292"/>
      <c r="F9" s="292"/>
      <c r="G9" s="292"/>
      <c r="H9" s="292"/>
      <c r="I9" s="292"/>
      <c r="J9" s="292"/>
      <c r="K9" s="293"/>
      <c r="M9" s="322" t="s">
        <v>70</v>
      </c>
      <c r="N9" s="323"/>
      <c r="O9" s="324"/>
    </row>
    <row r="10" spans="1:15" ht="12.75" x14ac:dyDescent="0.2">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x14ac:dyDescent="0.2">
      <c r="A12" s="273" t="s">
        <v>86</v>
      </c>
      <c r="B12" s="58">
        <v>50110</v>
      </c>
      <c r="C12" s="58" t="s">
        <v>87</v>
      </c>
      <c r="D12" s="3"/>
      <c r="E12" s="3"/>
      <c r="F12" s="3"/>
      <c r="G12" s="3"/>
      <c r="H12" s="3"/>
      <c r="I12" s="3"/>
      <c r="J12" s="3"/>
      <c r="K12" s="45"/>
      <c r="L12" s="93"/>
      <c r="M12" s="46"/>
      <c r="N12" s="39"/>
      <c r="O12" s="180">
        <f>M12*N12</f>
        <v>0</v>
      </c>
    </row>
    <row r="13" spans="1:15" ht="16.5" customHeight="1" x14ac:dyDescent="0.2">
      <c r="A13" s="274"/>
      <c r="B13" s="58">
        <v>50130</v>
      </c>
      <c r="C13" s="58" t="s">
        <v>88</v>
      </c>
      <c r="D13" s="1"/>
      <c r="E13" s="1"/>
      <c r="F13" s="1"/>
      <c r="G13" s="1"/>
      <c r="H13" s="1"/>
      <c r="I13" s="1"/>
      <c r="J13" s="1"/>
      <c r="K13" s="43"/>
      <c r="M13" s="47"/>
      <c r="N13" s="37"/>
      <c r="O13" s="180">
        <f>M13*N13</f>
        <v>0</v>
      </c>
    </row>
    <row r="14" spans="1:15" ht="16.5" customHeight="1" x14ac:dyDescent="0.2">
      <c r="A14" s="274"/>
      <c r="B14" s="58">
        <v>50170</v>
      </c>
      <c r="C14" s="58" t="s">
        <v>89</v>
      </c>
      <c r="D14" s="2"/>
      <c r="E14" s="2"/>
      <c r="F14" s="2"/>
      <c r="G14" s="2"/>
      <c r="H14" s="2"/>
      <c r="I14" s="2"/>
      <c r="J14" s="2"/>
      <c r="K14" s="44"/>
      <c r="M14" s="48"/>
      <c r="N14" s="38"/>
      <c r="O14" s="180">
        <f>M14*N14</f>
        <v>0</v>
      </c>
    </row>
    <row r="15" spans="1:15" ht="16.5" customHeight="1" thickBot="1" x14ac:dyDescent="0.25">
      <c r="A15" s="275"/>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x14ac:dyDescent="0.2">
      <c r="A16" s="276" t="s">
        <v>85</v>
      </c>
      <c r="B16" s="58">
        <v>53715</v>
      </c>
      <c r="C16" s="58" t="s">
        <v>90</v>
      </c>
      <c r="D16" s="3"/>
      <c r="E16" s="3"/>
      <c r="F16" s="3"/>
      <c r="G16" s="3"/>
      <c r="H16" s="3"/>
      <c r="I16" s="3"/>
      <c r="J16" s="3"/>
      <c r="K16" s="45"/>
      <c r="M16" s="46"/>
      <c r="N16" s="39"/>
      <c r="O16" s="180">
        <f t="shared" ref="O16:O21" si="1">M16*N16</f>
        <v>0</v>
      </c>
    </row>
    <row r="17" spans="1:15" ht="16.5" customHeight="1" x14ac:dyDescent="0.2">
      <c r="A17" s="274"/>
      <c r="B17" s="58">
        <v>53720</v>
      </c>
      <c r="C17" s="58" t="s">
        <v>91</v>
      </c>
      <c r="D17" s="1"/>
      <c r="E17" s="1"/>
      <c r="F17" s="1"/>
      <c r="G17" s="1"/>
      <c r="H17" s="1"/>
      <c r="I17" s="1"/>
      <c r="J17" s="1"/>
      <c r="K17" s="43"/>
      <c r="M17" s="47"/>
      <c r="N17" s="37"/>
      <c r="O17" s="180">
        <f t="shared" si="1"/>
        <v>0</v>
      </c>
    </row>
    <row r="18" spans="1:15" ht="16.5" customHeight="1" x14ac:dyDescent="0.2">
      <c r="A18" s="274"/>
      <c r="B18" s="58">
        <v>53735</v>
      </c>
      <c r="C18" s="58" t="s">
        <v>92</v>
      </c>
      <c r="D18" s="1"/>
      <c r="E18" s="1"/>
      <c r="F18" s="1"/>
      <c r="G18" s="1"/>
      <c r="H18" s="1"/>
      <c r="I18" s="1"/>
      <c r="J18" s="1"/>
      <c r="K18" s="43"/>
      <c r="M18" s="47"/>
      <c r="N18" s="37"/>
      <c r="O18" s="180">
        <f t="shared" si="1"/>
        <v>0</v>
      </c>
    </row>
    <row r="19" spans="1:15" ht="16.5" customHeight="1" x14ac:dyDescent="0.2">
      <c r="A19" s="274"/>
      <c r="B19" s="58">
        <v>53740</v>
      </c>
      <c r="C19" s="58" t="s">
        <v>93</v>
      </c>
      <c r="D19" s="1"/>
      <c r="E19" s="1"/>
      <c r="F19" s="1"/>
      <c r="G19" s="1"/>
      <c r="H19" s="1"/>
      <c r="I19" s="1"/>
      <c r="J19" s="1"/>
      <c r="K19" s="43"/>
      <c r="M19" s="47"/>
      <c r="N19" s="37"/>
      <c r="O19" s="180">
        <f t="shared" si="1"/>
        <v>0</v>
      </c>
    </row>
    <row r="20" spans="1:15" ht="16.5" customHeight="1" x14ac:dyDescent="0.2">
      <c r="A20" s="274"/>
      <c r="B20" s="58">
        <v>53755</v>
      </c>
      <c r="C20" s="58" t="s">
        <v>94</v>
      </c>
      <c r="D20" s="1"/>
      <c r="E20" s="1"/>
      <c r="F20" s="1"/>
      <c r="G20" s="1"/>
      <c r="H20" s="1"/>
      <c r="I20" s="1"/>
      <c r="J20" s="1"/>
      <c r="K20" s="43"/>
      <c r="M20" s="47"/>
      <c r="N20" s="37"/>
      <c r="O20" s="180">
        <f t="shared" si="1"/>
        <v>0</v>
      </c>
    </row>
    <row r="21" spans="1:15" ht="16.5" customHeight="1" x14ac:dyDescent="0.2">
      <c r="A21" s="274"/>
      <c r="B21" s="58">
        <v>53760</v>
      </c>
      <c r="C21" s="58" t="s">
        <v>95</v>
      </c>
      <c r="D21" s="1"/>
      <c r="E21" s="1"/>
      <c r="F21" s="1"/>
      <c r="G21" s="1"/>
      <c r="H21" s="1"/>
      <c r="I21" s="1"/>
      <c r="J21" s="1"/>
      <c r="K21" s="43"/>
      <c r="M21" s="47"/>
      <c r="N21" s="37"/>
      <c r="O21" s="180">
        <f t="shared" si="1"/>
        <v>0</v>
      </c>
    </row>
    <row r="22" spans="1:15" ht="16.5" customHeight="1" thickBot="1" x14ac:dyDescent="0.25">
      <c r="A22" s="275"/>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x14ac:dyDescent="0.2">
      <c r="A23" s="276" t="s">
        <v>96</v>
      </c>
      <c r="B23" s="58">
        <v>55700</v>
      </c>
      <c r="C23" s="58" t="s">
        <v>97</v>
      </c>
      <c r="D23" s="1"/>
      <c r="E23" s="1"/>
      <c r="F23" s="1"/>
      <c r="G23" s="1"/>
      <c r="H23" s="1"/>
      <c r="I23" s="1"/>
      <c r="J23" s="1"/>
      <c r="K23" s="43"/>
      <c r="M23" s="47"/>
      <c r="N23" s="37"/>
      <c r="O23" s="180">
        <f>M23*N23</f>
        <v>0</v>
      </c>
    </row>
    <row r="24" spans="1:15" ht="16.5" customHeight="1" x14ac:dyDescent="0.2">
      <c r="A24" s="273"/>
      <c r="B24" s="58">
        <v>55710</v>
      </c>
      <c r="C24" s="58" t="s">
        <v>98</v>
      </c>
      <c r="D24" s="1"/>
      <c r="E24" s="1"/>
      <c r="F24" s="1"/>
      <c r="G24" s="1"/>
      <c r="H24" s="1"/>
      <c r="I24" s="1"/>
      <c r="J24" s="1"/>
      <c r="K24" s="43"/>
      <c r="M24" s="47"/>
      <c r="N24" s="37"/>
      <c r="O24" s="180"/>
    </row>
    <row r="25" spans="1:15" ht="16.5" customHeight="1" x14ac:dyDescent="0.2">
      <c r="A25" s="273"/>
      <c r="B25" s="58">
        <v>55730</v>
      </c>
      <c r="C25" s="58" t="s">
        <v>99</v>
      </c>
      <c r="D25" s="1"/>
      <c r="E25" s="1"/>
      <c r="F25" s="1"/>
      <c r="G25" s="1"/>
      <c r="H25" s="1"/>
      <c r="I25" s="1"/>
      <c r="J25" s="1"/>
      <c r="K25" s="43"/>
      <c r="M25" s="47"/>
      <c r="N25" s="37"/>
      <c r="O25" s="180">
        <f>M25*N25</f>
        <v>0</v>
      </c>
    </row>
    <row r="26" spans="1:15" ht="16.5" customHeight="1" thickBot="1" x14ac:dyDescent="0.25">
      <c r="A26" s="275"/>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G9" sqref="G9"/>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14" t="s">
        <v>25</v>
      </c>
      <c r="B2" s="315"/>
      <c r="C2" s="326" t="str">
        <f>IF(ISBLANK('PROJECT ID|INSTRUCTIONS'!C3)," ",'PROJECT ID|INSTRUCTIONS'!C3)</f>
        <v xml:space="preserve"> </v>
      </c>
      <c r="D2" s="326"/>
      <c r="E2" s="326"/>
      <c r="F2" s="326"/>
      <c r="G2" s="326"/>
      <c r="H2" s="326"/>
      <c r="I2" s="327"/>
    </row>
    <row r="3" spans="1:12" s="65" customFormat="1" ht="16.5" customHeight="1" x14ac:dyDescent="0.15">
      <c r="A3" s="316" t="s">
        <v>22</v>
      </c>
      <c r="B3" s="317"/>
      <c r="C3" s="328" t="str">
        <f>IF(ISBLANK('PROJECT ID|INSTRUCTIONS'!C4)," ",'PROJECT ID|INSTRUCTIONS'!C4)</f>
        <v>Balancing Incentive Program (BIP) - Phase I</v>
      </c>
      <c r="D3" s="328"/>
      <c r="E3" s="328"/>
      <c r="F3" s="328"/>
      <c r="G3" s="328"/>
      <c r="H3" s="328"/>
      <c r="I3" s="329"/>
    </row>
    <row r="4" spans="1:12" s="65" customFormat="1" ht="16.5" customHeight="1" x14ac:dyDescent="0.15">
      <c r="A4" s="318" t="s">
        <v>26</v>
      </c>
      <c r="B4" s="319"/>
      <c r="C4" s="265">
        <f>IF(ISBLANK('PROJECT ID|INSTRUCTIONS'!C5)," ",'PROJECT ID|INSTRUCTIONS'!C5)</f>
        <v>41968</v>
      </c>
      <c r="D4" s="265"/>
      <c r="E4" s="265"/>
      <c r="F4" s="265"/>
      <c r="G4" s="265"/>
      <c r="H4" s="265"/>
      <c r="I4" s="266"/>
    </row>
    <row r="5" spans="1:12" s="106" customFormat="1" ht="12" customHeight="1" x14ac:dyDescent="0.15">
      <c r="A5" s="102"/>
      <c r="B5" s="102"/>
      <c r="C5" s="330"/>
      <c r="D5" s="330"/>
      <c r="E5" s="330"/>
      <c r="F5" s="330"/>
      <c r="G5" s="330"/>
      <c r="H5" s="330"/>
      <c r="I5" s="103"/>
      <c r="J5" s="104"/>
      <c r="K5" s="105"/>
    </row>
    <row r="6" spans="1:12" s="106" customFormat="1" ht="15" customHeight="1" x14ac:dyDescent="0.25">
      <c r="A6" s="331" t="s">
        <v>21</v>
      </c>
      <c r="B6" s="332"/>
      <c r="C6" s="332"/>
      <c r="D6" s="332"/>
      <c r="E6" s="332"/>
      <c r="F6" s="332"/>
      <c r="G6" s="332"/>
      <c r="H6" s="332"/>
      <c r="I6" s="332"/>
      <c r="J6" s="332"/>
      <c r="K6" s="332"/>
      <c r="L6" s="333"/>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c r="F8" s="6"/>
      <c r="G8" s="6"/>
      <c r="H8" s="6"/>
      <c r="I8" s="124"/>
      <c r="J8" s="121">
        <f>SUM(D8:H8)</f>
        <v>0</v>
      </c>
      <c r="K8" s="115">
        <f>SUM(D8:I8)</f>
        <v>0</v>
      </c>
      <c r="L8" s="116">
        <f>SUM(C8:I8)</f>
        <v>0</v>
      </c>
    </row>
    <row r="9" spans="1:12" ht="16.5" customHeight="1" x14ac:dyDescent="0.2">
      <c r="A9" s="107"/>
      <c r="B9" s="210" t="s">
        <v>106</v>
      </c>
      <c r="C9" s="4"/>
      <c r="D9" s="4"/>
      <c r="E9" s="4"/>
      <c r="F9" s="4">
        <f>8582826.5+699795</f>
        <v>9282621.5</v>
      </c>
      <c r="G9" s="4"/>
      <c r="H9" s="4"/>
      <c r="I9" s="4"/>
      <c r="J9" s="122">
        <f t="shared" ref="J9:J17" si="0">SUM(D9:H9)</f>
        <v>9282621.5</v>
      </c>
      <c r="K9" s="117">
        <f t="shared" ref="K9:K17" si="1">SUM(D9:I9)</f>
        <v>9282621.5</v>
      </c>
      <c r="L9" s="118">
        <f t="shared" ref="L9:L18" si="2">SUM(C9:I9)</f>
        <v>9282621.5</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c r="E13" s="127">
        <f>'CAPITAL DEV. COSTS-THIS REQUEST'!F23</f>
        <v>0</v>
      </c>
      <c r="F13" s="127">
        <f>'CAPITAL DEV. COSTS-THIS REQUEST'!G23</f>
        <v>1114725.5</v>
      </c>
      <c r="G13" s="127">
        <f>'CAPITAL DEV. COSTS-THIS REQUEST'!H23</f>
        <v>0</v>
      </c>
      <c r="H13" s="127">
        <f>'CAPITAL DEV. COSTS-THIS REQUEST'!I23</f>
        <v>0</v>
      </c>
      <c r="I13" s="127">
        <f>'CAPITAL DEV. COSTS-THIS REQUEST'!J23</f>
        <v>0</v>
      </c>
      <c r="J13" s="122">
        <f t="shared" si="0"/>
        <v>1114725.5</v>
      </c>
      <c r="K13" s="117">
        <f t="shared" si="1"/>
        <v>1114725.5</v>
      </c>
      <c r="L13" s="118">
        <f t="shared" si="2"/>
        <v>1114725.5</v>
      </c>
    </row>
    <row r="14" spans="1:12" ht="16.5" customHeight="1" x14ac:dyDescent="0.2">
      <c r="A14" s="342" t="s">
        <v>77</v>
      </c>
      <c r="B14" s="343"/>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1" t="s">
        <v>41</v>
      </c>
      <c r="B19" s="341"/>
      <c r="C19" s="11">
        <f t="shared" ref="C19:L19" si="3">SUM(C8:C18)</f>
        <v>0</v>
      </c>
      <c r="D19" s="11">
        <f t="shared" si="3"/>
        <v>0</v>
      </c>
      <c r="E19" s="11">
        <f t="shared" si="3"/>
        <v>0</v>
      </c>
      <c r="F19" s="11">
        <f t="shared" si="3"/>
        <v>10397347</v>
      </c>
      <c r="G19" s="11">
        <f t="shared" si="3"/>
        <v>0</v>
      </c>
      <c r="H19" s="11">
        <f t="shared" si="3"/>
        <v>0</v>
      </c>
      <c r="I19" s="11">
        <f t="shared" si="3"/>
        <v>0</v>
      </c>
      <c r="J19" s="11">
        <f>SUM(J8:J18)</f>
        <v>10397347</v>
      </c>
      <c r="K19" s="11">
        <f t="shared" si="3"/>
        <v>10397347</v>
      </c>
      <c r="L19" s="11">
        <f t="shared" si="3"/>
        <v>10397347</v>
      </c>
    </row>
    <row r="20" spans="1:12" ht="12.6" customHeight="1" thickTop="1" x14ac:dyDescent="0.2">
      <c r="A20" s="110"/>
      <c r="B20" s="111"/>
      <c r="C20" s="112"/>
      <c r="D20" s="112"/>
      <c r="E20" s="112"/>
      <c r="F20" s="112"/>
      <c r="G20" s="112"/>
      <c r="H20" s="112"/>
      <c r="I20" s="112"/>
    </row>
    <row r="21" spans="1:12" ht="26.25" customHeight="1" x14ac:dyDescent="0.2">
      <c r="A21" s="334" t="s">
        <v>40</v>
      </c>
      <c r="B21" s="335"/>
      <c r="C21" s="7">
        <f>'TOTAL DEVELOPMENT COSTS'!D23</f>
        <v>0</v>
      </c>
      <c r="D21" s="7">
        <f>'TOTAL DEVELOPMENT COSTS'!E23</f>
        <v>0</v>
      </c>
      <c r="E21" s="7">
        <f>'TOTAL DEVELOPMENT COSTS'!F23</f>
        <v>0</v>
      </c>
      <c r="F21" s="7">
        <f>'TOTAL DEVELOPMENT COSTS'!G23</f>
        <v>10397347</v>
      </c>
      <c r="G21" s="7">
        <f>'TOTAL DEVELOPMENT COSTS'!H23</f>
        <v>0</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6" t="s">
        <v>78</v>
      </c>
      <c r="B23" s="337"/>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8" t="str">
        <f>IF(AND(D23=0,E23=0,F23=0,G23=0,H23=0,I23=0),"","Total Funding Source Must Equal Total Development Cost")</f>
        <v/>
      </c>
      <c r="D25" s="339"/>
      <c r="E25" s="339"/>
      <c r="F25" s="339"/>
      <c r="G25" s="339"/>
      <c r="H25" s="339"/>
      <c r="I25" s="340"/>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5"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Sheet1</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Rachel Rosenthal</cp:lastModifiedBy>
  <cp:lastPrinted>2014-11-24T13:45:02Z</cp:lastPrinted>
  <dcterms:created xsi:type="dcterms:W3CDTF">2009-11-16T15:45:40Z</dcterms:created>
  <dcterms:modified xsi:type="dcterms:W3CDTF">2014-12-11T13:48:35Z</dcterms:modified>
</cp:coreProperties>
</file>