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ctgovexec-my.sharepoint.com/personal/john_celis_ct_gov/Documents/IT Capital Investment Program/IT Capital Investment Methodology/1. Project Intake/Templates/Project Brief/"/>
    </mc:Choice>
  </mc:AlternateContent>
  <xr:revisionPtr revIDLastSave="32" documentId="8_{7A532E9B-BF1D-4820-8AEE-A106348295E0}" xr6:coauthVersionLast="47" xr6:coauthVersionMax="47" xr10:uidLastSave="{A4EFBC1E-ED52-42B5-B8ED-305769445583}"/>
  <bookViews>
    <workbookView xWindow="28680" yWindow="-120" windowWidth="29040" windowHeight="15720" xr2:uid="{C307232F-FF7D-478B-AB4D-77DD3169BEEC}"/>
  </bookViews>
  <sheets>
    <sheet name="Project Cost &amp; Funding" sheetId="1" r:id="rId1"/>
    <sheet name="Support Cost" sheetId="7" r:id="rId2"/>
    <sheet name="Financial Benefits" sheetId="8" r:id="rId3"/>
    <sheet name="Summary" sheetId="11" r:id="rId4"/>
    <sheet name="Funding Source" sheetId="10" state="hidden" r:id="rId5"/>
    <sheet name="Base Info" sheetId="3" state="hidden" r:id="rId6"/>
  </sheets>
  <definedNames>
    <definedName name="_xlnm.Print_Area" localSheetId="0">'Project Cost &amp; Funding'!$A$2:$Y$35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3" i="7" l="1"/>
  <c r="H19" i="7"/>
  <c r="F15" i="1"/>
  <c r="D23" i="7" s="1"/>
  <c r="D41" i="1" l="1"/>
  <c r="D10" i="11"/>
  <c r="E10" i="11" s="1"/>
  <c r="F10" i="11" s="1"/>
  <c r="G10" i="11" s="1"/>
  <c r="H10" i="11" s="1"/>
  <c r="I10" i="11" s="1"/>
  <c r="J10" i="11" s="1"/>
  <c r="K10" i="11" s="1"/>
  <c r="L10" i="11" s="1"/>
  <c r="M10" i="11" s="1"/>
  <c r="D18" i="11"/>
  <c r="E18" i="11" s="1"/>
  <c r="F18" i="11" s="1"/>
  <c r="G18" i="11" s="1"/>
  <c r="H18" i="11" s="1"/>
  <c r="I18" i="11" s="1"/>
  <c r="J18" i="11" s="1"/>
  <c r="K18" i="11" s="1"/>
  <c r="L18" i="11" s="1"/>
  <c r="M18" i="11" s="1"/>
  <c r="C20" i="8"/>
  <c r="R16" i="1"/>
  <c r="D44" i="1" l="1"/>
  <c r="F34" i="1"/>
  <c r="W20" i="1"/>
  <c r="W21" i="1"/>
  <c r="W22" i="1"/>
  <c r="W23" i="1"/>
  <c r="W24" i="1"/>
  <c r="W25" i="1"/>
  <c r="W16" i="1"/>
  <c r="R17" i="1"/>
  <c r="R18" i="1" s="1"/>
  <c r="R19" i="1" s="1"/>
  <c r="R20" i="1" s="1"/>
  <c r="R21" i="1" s="1"/>
  <c r="R22" i="1" s="1"/>
  <c r="R23" i="1" s="1"/>
  <c r="R24" i="1" s="1"/>
  <c r="R25" i="1" s="1"/>
  <c r="G34" i="1" l="1"/>
  <c r="H34" i="1"/>
  <c r="I34" i="1"/>
  <c r="J34" i="1"/>
  <c r="K34" i="1"/>
  <c r="L34" i="1"/>
  <c r="M34" i="1"/>
  <c r="N34" i="1"/>
  <c r="O34" i="1"/>
  <c r="O28" i="1"/>
  <c r="N28" i="1"/>
  <c r="M28" i="1"/>
  <c r="L28" i="1"/>
  <c r="K28" i="1"/>
  <c r="J28" i="1"/>
  <c r="I28" i="1"/>
  <c r="H28" i="1"/>
  <c r="G28" i="1"/>
  <c r="O20" i="1"/>
  <c r="N20" i="1"/>
  <c r="M20" i="1"/>
  <c r="L20" i="1"/>
  <c r="K20" i="1"/>
  <c r="J20" i="1"/>
  <c r="I20" i="1"/>
  <c r="H20" i="1"/>
  <c r="G20" i="1"/>
  <c r="F20" i="1"/>
  <c r="F28" i="1"/>
  <c r="H11" i="3"/>
  <c r="H12" i="3"/>
  <c r="H13" i="3"/>
  <c r="H14" i="3"/>
  <c r="H15" i="3"/>
  <c r="H16" i="3"/>
  <c r="H17" i="3"/>
  <c r="H18" i="3"/>
  <c r="H19" i="3"/>
  <c r="H10" i="3"/>
  <c r="W17" i="1" l="1"/>
  <c r="W19" i="1"/>
  <c r="W18" i="1"/>
  <c r="F35" i="1"/>
  <c r="Y16" i="1" s="1"/>
  <c r="E41" i="1"/>
  <c r="F41" i="1" s="1"/>
  <c r="G41" i="1" s="1"/>
  <c r="H41" i="1" s="1"/>
  <c r="I41" i="1" s="1"/>
  <c r="J41" i="1" s="1"/>
  <c r="K41" i="1" s="1"/>
  <c r="L41" i="1" s="1"/>
  <c r="M41" i="1" s="1"/>
  <c r="A38" i="1" s="1"/>
  <c r="D22" i="7" l="1"/>
  <c r="D38" i="7"/>
  <c r="D20" i="8"/>
  <c r="E20" i="8" s="1"/>
  <c r="F20" i="8" s="1"/>
  <c r="G20" i="8" s="1"/>
  <c r="H20" i="8" s="1"/>
  <c r="I20" i="8" s="1"/>
  <c r="J20" i="8" s="1"/>
  <c r="K20" i="8" s="1"/>
  <c r="L20" i="8" s="1"/>
  <c r="A17" i="8" s="1"/>
  <c r="F36" i="7"/>
  <c r="D32" i="7"/>
  <c r="D27" i="7"/>
  <c r="E23" i="7"/>
  <c r="G15" i="1"/>
  <c r="H15" i="1" s="1"/>
  <c r="I15" i="1" s="1"/>
  <c r="J15" i="1" s="1"/>
  <c r="K15" i="1" s="1"/>
  <c r="L15" i="1" s="1"/>
  <c r="M15" i="1" s="1"/>
  <c r="N15" i="1" s="1"/>
  <c r="O15" i="1" s="1"/>
  <c r="E22" i="7" l="1"/>
  <c r="E38" i="7"/>
  <c r="F23" i="7"/>
  <c r="B35" i="11"/>
  <c r="B36" i="11"/>
  <c r="B37" i="11"/>
  <c r="B38" i="11"/>
  <c r="B39" i="11"/>
  <c r="B40" i="11"/>
  <c r="B41" i="11"/>
  <c r="F38" i="7" l="1"/>
  <c r="F22" i="7"/>
  <c r="G23" i="7"/>
  <c r="C43" i="1"/>
  <c r="C36" i="11" s="1"/>
  <c r="D43" i="1"/>
  <c r="D36" i="11" s="1"/>
  <c r="E43" i="1"/>
  <c r="E36" i="11" s="1"/>
  <c r="F43" i="1"/>
  <c r="F36" i="11" s="1"/>
  <c r="G43" i="1"/>
  <c r="G36" i="11" s="1"/>
  <c r="H43" i="1"/>
  <c r="H36" i="11" s="1"/>
  <c r="I43" i="1"/>
  <c r="I36" i="11" s="1"/>
  <c r="J43" i="1"/>
  <c r="J36" i="11" s="1"/>
  <c r="K43" i="1"/>
  <c r="K36" i="11" s="1"/>
  <c r="L43" i="1"/>
  <c r="L36" i="11" s="1"/>
  <c r="M43" i="1"/>
  <c r="M36" i="11" s="1"/>
  <c r="C44" i="1"/>
  <c r="C37" i="11" s="1"/>
  <c r="D37" i="11"/>
  <c r="E44" i="1"/>
  <c r="E37" i="11" s="1"/>
  <c r="F44" i="1"/>
  <c r="F37" i="11" s="1"/>
  <c r="G44" i="1"/>
  <c r="G37" i="11" s="1"/>
  <c r="H44" i="1"/>
  <c r="H37" i="11" s="1"/>
  <c r="I44" i="1"/>
  <c r="I37" i="11" s="1"/>
  <c r="J44" i="1"/>
  <c r="J37" i="11" s="1"/>
  <c r="K44" i="1"/>
  <c r="K37" i="11" s="1"/>
  <c r="L44" i="1"/>
  <c r="L37" i="11" s="1"/>
  <c r="M44" i="1"/>
  <c r="M37" i="11" s="1"/>
  <c r="C45" i="1"/>
  <c r="C38" i="11" s="1"/>
  <c r="D45" i="1"/>
  <c r="D38" i="11" s="1"/>
  <c r="E45" i="1"/>
  <c r="E38" i="11" s="1"/>
  <c r="F45" i="1"/>
  <c r="F38" i="11" s="1"/>
  <c r="G45" i="1"/>
  <c r="G38" i="11" s="1"/>
  <c r="H45" i="1"/>
  <c r="H38" i="11" s="1"/>
  <c r="I45" i="1"/>
  <c r="I38" i="11" s="1"/>
  <c r="J45" i="1"/>
  <c r="J38" i="11" s="1"/>
  <c r="K45" i="1"/>
  <c r="K38" i="11" s="1"/>
  <c r="L45" i="1"/>
  <c r="L38" i="11" s="1"/>
  <c r="M45" i="1"/>
  <c r="M38" i="11" s="1"/>
  <c r="C46" i="1"/>
  <c r="C39" i="11" s="1"/>
  <c r="D46" i="1"/>
  <c r="D39" i="11" s="1"/>
  <c r="E46" i="1"/>
  <c r="E39" i="11" s="1"/>
  <c r="F46" i="1"/>
  <c r="F39" i="11" s="1"/>
  <c r="G46" i="1"/>
  <c r="G39" i="11" s="1"/>
  <c r="H46" i="1"/>
  <c r="H39" i="11" s="1"/>
  <c r="I46" i="1"/>
  <c r="I39" i="11" s="1"/>
  <c r="J46" i="1"/>
  <c r="J39" i="11" s="1"/>
  <c r="K46" i="1"/>
  <c r="K39" i="11" s="1"/>
  <c r="L46" i="1"/>
  <c r="L39" i="11" s="1"/>
  <c r="M46" i="1"/>
  <c r="M39" i="11" s="1"/>
  <c r="C47" i="1"/>
  <c r="C40" i="11" s="1"/>
  <c r="D47" i="1"/>
  <c r="D40" i="11" s="1"/>
  <c r="E47" i="1"/>
  <c r="E40" i="11" s="1"/>
  <c r="F47" i="1"/>
  <c r="F40" i="11" s="1"/>
  <c r="G47" i="1"/>
  <c r="G40" i="11" s="1"/>
  <c r="H47" i="1"/>
  <c r="H40" i="11" s="1"/>
  <c r="I47" i="1"/>
  <c r="I40" i="11" s="1"/>
  <c r="J47" i="1"/>
  <c r="J40" i="11" s="1"/>
  <c r="K47" i="1"/>
  <c r="K40" i="11" s="1"/>
  <c r="L47" i="1"/>
  <c r="L40" i="11" s="1"/>
  <c r="M47" i="1"/>
  <c r="M40" i="11" s="1"/>
  <c r="C48" i="1"/>
  <c r="C41" i="11" s="1"/>
  <c r="D48" i="1"/>
  <c r="D41" i="11" s="1"/>
  <c r="E48" i="1"/>
  <c r="E41" i="11" s="1"/>
  <c r="F48" i="1"/>
  <c r="F41" i="11" s="1"/>
  <c r="G48" i="1"/>
  <c r="G41" i="11" s="1"/>
  <c r="H48" i="1"/>
  <c r="H41" i="11" s="1"/>
  <c r="I48" i="1"/>
  <c r="I41" i="11" s="1"/>
  <c r="J48" i="1"/>
  <c r="J41" i="11" s="1"/>
  <c r="K48" i="1"/>
  <c r="K41" i="11" s="1"/>
  <c r="L48" i="1"/>
  <c r="L41" i="11" s="1"/>
  <c r="M48" i="1"/>
  <c r="M41" i="11" s="1"/>
  <c r="M42" i="1"/>
  <c r="M35" i="11" s="1"/>
  <c r="L42" i="1"/>
  <c r="L35" i="11" s="1"/>
  <c r="K42" i="1"/>
  <c r="K35" i="11" s="1"/>
  <c r="J42" i="1"/>
  <c r="J35" i="11" s="1"/>
  <c r="I42" i="1"/>
  <c r="I35" i="11" s="1"/>
  <c r="H42" i="1"/>
  <c r="H35" i="11" s="1"/>
  <c r="G42" i="1"/>
  <c r="G35" i="11" s="1"/>
  <c r="F42" i="1"/>
  <c r="F35" i="11" s="1"/>
  <c r="E42" i="1"/>
  <c r="E35" i="11" s="1"/>
  <c r="D42" i="1"/>
  <c r="D35" i="11" s="1"/>
  <c r="C42" i="1"/>
  <c r="C35" i="11" s="1"/>
  <c r="G38" i="7" l="1"/>
  <c r="H23" i="7"/>
  <c r="G22" i="7"/>
  <c r="J49" i="1"/>
  <c r="K49" i="1"/>
  <c r="F49" i="1"/>
  <c r="L49" i="1"/>
  <c r="M49" i="1"/>
  <c r="D49" i="1"/>
  <c r="D51" i="1" s="1"/>
  <c r="E49" i="1"/>
  <c r="G49" i="1"/>
  <c r="C49" i="1"/>
  <c r="H49" i="1"/>
  <c r="I49" i="1"/>
  <c r="N43" i="1"/>
  <c r="N47" i="1"/>
  <c r="N48" i="1"/>
  <c r="N46" i="1"/>
  <c r="N45" i="1"/>
  <c r="N44" i="1"/>
  <c r="N42" i="1"/>
  <c r="B2" i="3"/>
  <c r="B3" i="3" s="1"/>
  <c r="B4" i="3" s="1"/>
  <c r="E34" i="1"/>
  <c r="P30" i="1"/>
  <c r="P31" i="1"/>
  <c r="P32" i="1"/>
  <c r="P33" i="1"/>
  <c r="P18" i="1"/>
  <c r="P24" i="1"/>
  <c r="H38" i="7" l="1"/>
  <c r="H22" i="7"/>
  <c r="I23" i="7"/>
  <c r="L26" i="11"/>
  <c r="C54" i="1"/>
  <c r="L27" i="11"/>
  <c r="C55" i="1"/>
  <c r="N49" i="1"/>
  <c r="N39" i="11"/>
  <c r="N38" i="11"/>
  <c r="N40" i="11"/>
  <c r="N37" i="11"/>
  <c r="N36" i="11"/>
  <c r="F49" i="11" s="1"/>
  <c r="N35" i="11"/>
  <c r="N41" i="11"/>
  <c r="C42" i="11"/>
  <c r="A10" i="3"/>
  <c r="A11" i="3" s="1"/>
  <c r="A12" i="3" s="1"/>
  <c r="A13" i="3" s="1"/>
  <c r="A14" i="3" s="1"/>
  <c r="A15" i="3" s="1"/>
  <c r="A16" i="3" s="1"/>
  <c r="A17" i="3" s="1"/>
  <c r="A18" i="3" s="1"/>
  <c r="A19" i="3" s="1"/>
  <c r="B11" i="10"/>
  <c r="C31" i="10" s="1"/>
  <c r="D31" i="10" s="1"/>
  <c r="E31" i="10" s="1"/>
  <c r="F31" i="10" s="1"/>
  <c r="G31" i="10" s="1"/>
  <c r="H31" i="10" s="1"/>
  <c r="I31" i="10" s="1"/>
  <c r="J31" i="10" s="1"/>
  <c r="K31" i="10" s="1"/>
  <c r="L31" i="10" s="1"/>
  <c r="A24" i="10" s="1"/>
  <c r="J23" i="7" l="1"/>
  <c r="J22" i="7" s="1"/>
  <c r="I38" i="7"/>
  <c r="I22" i="7"/>
  <c r="D34" i="11"/>
  <c r="D42" i="11" s="1"/>
  <c r="C56" i="1"/>
  <c r="L28" i="11" s="1"/>
  <c r="N45" i="11" s="1"/>
  <c r="F48" i="11"/>
  <c r="N42" i="11"/>
  <c r="C18" i="10"/>
  <c r="D18" i="10" s="1"/>
  <c r="E18" i="10" s="1"/>
  <c r="F18" i="10" s="1"/>
  <c r="G18" i="10" s="1"/>
  <c r="H18" i="10" s="1"/>
  <c r="I18" i="10" s="1"/>
  <c r="J18" i="10" s="1"/>
  <c r="K18" i="10" s="1"/>
  <c r="L18" i="10" s="1"/>
  <c r="K23" i="7" l="1"/>
  <c r="K38" i="7" s="1"/>
  <c r="J38" i="7"/>
  <c r="E34" i="11"/>
  <c r="E42" i="11" s="1"/>
  <c r="L23" i="7" l="1"/>
  <c r="K22" i="7"/>
  <c r="L38" i="7"/>
  <c r="L22" i="7"/>
  <c r="F34" i="11"/>
  <c r="F42" i="11" s="1"/>
  <c r="M23" i="7"/>
  <c r="M38" i="7" l="1"/>
  <c r="M22" i="7"/>
  <c r="G34" i="11"/>
  <c r="G42" i="11" s="1"/>
  <c r="H34" i="11" l="1"/>
  <c r="H42" i="11" s="1"/>
  <c r="I34" i="11" l="1"/>
  <c r="I42" i="11" s="1"/>
  <c r="J34" i="11" l="1"/>
  <c r="J42" i="11" s="1"/>
  <c r="K34" i="11" l="1"/>
  <c r="K42" i="11" s="1"/>
  <c r="L34" i="11" l="1"/>
  <c r="L42" i="11" s="1"/>
  <c r="M34" i="11" l="1"/>
  <c r="M42" i="11" s="1"/>
  <c r="A31" i="11" l="1"/>
  <c r="C20" i="11"/>
  <c r="D33" i="8" l="1"/>
  <c r="E33" i="8"/>
  <c r="F33" i="8"/>
  <c r="G12" i="11" s="1"/>
  <c r="E14" i="3" s="1"/>
  <c r="G33" i="8"/>
  <c r="H12" i="11" s="1"/>
  <c r="E15" i="3" s="1"/>
  <c r="H33" i="8"/>
  <c r="I12" i="11" s="1"/>
  <c r="E16" i="3" s="1"/>
  <c r="I33" i="8"/>
  <c r="J12" i="11" s="1"/>
  <c r="E17" i="3" s="1"/>
  <c r="J33" i="8"/>
  <c r="K12" i="11" s="1"/>
  <c r="E18" i="3" s="1"/>
  <c r="L33" i="8"/>
  <c r="M12" i="11" s="1"/>
  <c r="K33" i="8"/>
  <c r="L12" i="11" s="1"/>
  <c r="E19" i="3" s="1"/>
  <c r="C33" i="8"/>
  <c r="D20" i="11"/>
  <c r="M20" i="11"/>
  <c r="L20" i="11"/>
  <c r="K20" i="11"/>
  <c r="J20" i="11"/>
  <c r="I20" i="11"/>
  <c r="H20" i="11"/>
  <c r="G20" i="11"/>
  <c r="F20" i="11"/>
  <c r="E20" i="11"/>
  <c r="N20" i="11" l="1"/>
  <c r="M35" i="10"/>
  <c r="M36" i="10"/>
  <c r="M37" i="10"/>
  <c r="M38" i="10"/>
  <c r="M39" i="10"/>
  <c r="M40" i="10"/>
  <c r="F12" i="11"/>
  <c r="E13" i="3" s="1"/>
  <c r="E12" i="11"/>
  <c r="E12" i="3" s="1"/>
  <c r="D12" i="11"/>
  <c r="E11" i="3" s="1"/>
  <c r="M27" i="8"/>
  <c r="M28" i="8"/>
  <c r="M29" i="8"/>
  <c r="M30" i="8"/>
  <c r="M31" i="8"/>
  <c r="M32" i="8"/>
  <c r="M26" i="8"/>
  <c r="M22" i="8"/>
  <c r="M23" i="8"/>
  <c r="M24" i="8"/>
  <c r="M25" i="8"/>
  <c r="M21" i="8"/>
  <c r="N30" i="7"/>
  <c r="N38" i="7"/>
  <c r="M36" i="7"/>
  <c r="L36" i="7"/>
  <c r="K36" i="7"/>
  <c r="J36" i="7"/>
  <c r="I36" i="7"/>
  <c r="H36" i="7"/>
  <c r="G36" i="7"/>
  <c r="E36" i="7"/>
  <c r="D36" i="7"/>
  <c r="D37" i="7" s="1"/>
  <c r="N35" i="7"/>
  <c r="N34" i="7"/>
  <c r="N33" i="7"/>
  <c r="M32" i="7"/>
  <c r="L32" i="7"/>
  <c r="K32" i="7"/>
  <c r="J32" i="7"/>
  <c r="I32" i="7"/>
  <c r="H32" i="7"/>
  <c r="G32" i="7"/>
  <c r="F32" i="7"/>
  <c r="E32" i="7"/>
  <c r="N31" i="7"/>
  <c r="N29" i="7"/>
  <c r="N28" i="7"/>
  <c r="M27" i="7"/>
  <c r="L27" i="7"/>
  <c r="K27" i="7"/>
  <c r="J27" i="7"/>
  <c r="I27" i="7"/>
  <c r="H27" i="7"/>
  <c r="G27" i="7"/>
  <c r="F27" i="7"/>
  <c r="E27" i="7"/>
  <c r="E37" i="7" s="1"/>
  <c r="N26" i="7"/>
  <c r="N25" i="7"/>
  <c r="N24" i="7"/>
  <c r="P29" i="1"/>
  <c r="P34" i="1" s="1"/>
  <c r="L20" i="10"/>
  <c r="L32" i="10" s="1"/>
  <c r="K20" i="10"/>
  <c r="K32" i="10" s="1"/>
  <c r="J20" i="10"/>
  <c r="J32" i="10" s="1"/>
  <c r="I20" i="10"/>
  <c r="I32" i="10" s="1"/>
  <c r="H20" i="10"/>
  <c r="H32" i="10" s="1"/>
  <c r="G20" i="10"/>
  <c r="G32" i="10" s="1"/>
  <c r="F20" i="10"/>
  <c r="F32" i="10" s="1"/>
  <c r="E20" i="10"/>
  <c r="E32" i="10" s="1"/>
  <c r="D20" i="10"/>
  <c r="D32" i="10" s="1"/>
  <c r="C20" i="10"/>
  <c r="C32" i="10" s="1"/>
  <c r="E28" i="1"/>
  <c r="B20" i="10" s="1"/>
  <c r="B32" i="10" s="1"/>
  <c r="E20" i="1"/>
  <c r="H38" i="3"/>
  <c r="H37" i="3"/>
  <c r="H65" i="3"/>
  <c r="H66" i="3"/>
  <c r="H64" i="3"/>
  <c r="H48" i="3"/>
  <c r="H49" i="3"/>
  <c r="H50" i="3"/>
  <c r="H51" i="3"/>
  <c r="H52" i="3"/>
  <c r="H47" i="3"/>
  <c r="H35" i="3"/>
  <c r="H36" i="3"/>
  <c r="H34" i="3"/>
  <c r="D72" i="3"/>
  <c r="D71" i="3"/>
  <c r="D70" i="3"/>
  <c r="D69" i="3"/>
  <c r="D68" i="3"/>
  <c r="D67" i="3"/>
  <c r="D66" i="3"/>
  <c r="D65" i="3"/>
  <c r="D64" i="3"/>
  <c r="D60" i="3"/>
  <c r="D59" i="3"/>
  <c r="D58" i="3"/>
  <c r="D57" i="3"/>
  <c r="D56" i="3"/>
  <c r="D55" i="3"/>
  <c r="D54" i="3"/>
  <c r="D53" i="3"/>
  <c r="D52" i="3"/>
  <c r="D51" i="3"/>
  <c r="D50" i="3"/>
  <c r="D49" i="3"/>
  <c r="D48" i="3"/>
  <c r="D47" i="3"/>
  <c r="D42" i="3"/>
  <c r="D41" i="3"/>
  <c r="D40" i="3"/>
  <c r="D39" i="3"/>
  <c r="D38" i="3"/>
  <c r="D37" i="3"/>
  <c r="D36" i="3"/>
  <c r="D35" i="3"/>
  <c r="D34" i="3"/>
  <c r="P17" i="1"/>
  <c r="P19" i="1"/>
  <c r="P21" i="1"/>
  <c r="P22" i="1"/>
  <c r="P23" i="1"/>
  <c r="P27" i="1"/>
  <c r="P16" i="1"/>
  <c r="E39" i="7" l="1"/>
  <c r="F37" i="7"/>
  <c r="E21" i="3"/>
  <c r="K19" i="10"/>
  <c r="K34" i="10" s="1"/>
  <c r="L19" i="10"/>
  <c r="L34" i="10" s="1"/>
  <c r="L21" i="10"/>
  <c r="L33" i="10" s="1"/>
  <c r="N12" i="11"/>
  <c r="G27" i="11" s="1"/>
  <c r="I37" i="7"/>
  <c r="I39" i="7" s="1"/>
  <c r="B19" i="10"/>
  <c r="B34" i="10" s="1"/>
  <c r="G21" i="10"/>
  <c r="G33" i="10" s="1"/>
  <c r="C19" i="10"/>
  <c r="C34" i="10" s="1"/>
  <c r="E21" i="10"/>
  <c r="E33" i="10" s="1"/>
  <c r="D19" i="10"/>
  <c r="B21" i="10"/>
  <c r="B33" i="10" s="1"/>
  <c r="F21" i="10"/>
  <c r="F33" i="10" s="1"/>
  <c r="E19" i="10"/>
  <c r="C21" i="10"/>
  <c r="C33" i="10" s="1"/>
  <c r="J19" i="10"/>
  <c r="J34" i="10" s="1"/>
  <c r="D21" i="10"/>
  <c r="D33" i="10" s="1"/>
  <c r="G19" i="10"/>
  <c r="I21" i="10"/>
  <c r="I33" i="10" s="1"/>
  <c r="H21" i="10"/>
  <c r="H33" i="10" s="1"/>
  <c r="H19" i="10"/>
  <c r="H34" i="10" s="1"/>
  <c r="J21" i="10"/>
  <c r="J33" i="10" s="1"/>
  <c r="F19" i="10"/>
  <c r="I19" i="10"/>
  <c r="I34" i="10" s="1"/>
  <c r="K21" i="10"/>
  <c r="K33" i="10" s="1"/>
  <c r="M20" i="10"/>
  <c r="E27" i="10" s="1"/>
  <c r="M32" i="10"/>
  <c r="M33" i="8"/>
  <c r="J37" i="7"/>
  <c r="J39" i="7" s="1"/>
  <c r="K37" i="7"/>
  <c r="K39" i="7" s="1"/>
  <c r="L37" i="7"/>
  <c r="L39" i="7" s="1"/>
  <c r="H37" i="7"/>
  <c r="H39" i="7" s="1"/>
  <c r="M37" i="7"/>
  <c r="M39" i="7" s="1"/>
  <c r="D39" i="7"/>
  <c r="D41" i="7" s="1"/>
  <c r="N32" i="7"/>
  <c r="G37" i="7"/>
  <c r="G19" i="11" s="1"/>
  <c r="N27" i="7"/>
  <c r="N36" i="7"/>
  <c r="E35" i="1"/>
  <c r="P28" i="1"/>
  <c r="O35" i="1"/>
  <c r="Y25" i="1" s="1"/>
  <c r="N35" i="1"/>
  <c r="Y24" i="1" s="1"/>
  <c r="M35" i="1"/>
  <c r="Y23" i="1" s="1"/>
  <c r="L35" i="1"/>
  <c r="Y22" i="1" s="1"/>
  <c r="K35" i="1"/>
  <c r="Y21" i="1" s="1"/>
  <c r="J35" i="1"/>
  <c r="Y20" i="1" s="1"/>
  <c r="I35" i="1"/>
  <c r="Y19" i="1" s="1"/>
  <c r="H35" i="1"/>
  <c r="Y18" i="1" s="1"/>
  <c r="G35" i="1"/>
  <c r="Y17" i="1" s="1"/>
  <c r="P20" i="1"/>
  <c r="E21" i="11" l="1"/>
  <c r="E41" i="7"/>
  <c r="E45" i="7" s="1"/>
  <c r="E23" i="11" s="1"/>
  <c r="K41" i="7"/>
  <c r="K45" i="7" s="1"/>
  <c r="K23" i="11" s="1"/>
  <c r="M41" i="7"/>
  <c r="M45" i="7" s="1"/>
  <c r="M23" i="11" s="1"/>
  <c r="H41" i="7"/>
  <c r="H45" i="7" s="1"/>
  <c r="H23" i="11" s="1"/>
  <c r="I41" i="7"/>
  <c r="I45" i="7" s="1"/>
  <c r="I23" i="11" s="1"/>
  <c r="L41" i="7"/>
  <c r="L45" i="7" s="1"/>
  <c r="L23" i="11" s="1"/>
  <c r="J41" i="7"/>
  <c r="J45" i="7" s="1"/>
  <c r="J23" i="11" s="1"/>
  <c r="G39" i="7"/>
  <c r="F39" i="7"/>
  <c r="F21" i="11" s="1"/>
  <c r="F19" i="11"/>
  <c r="D13" i="3" s="1"/>
  <c r="D21" i="11"/>
  <c r="D45" i="7"/>
  <c r="D23" i="11" s="1"/>
  <c r="L21" i="11"/>
  <c r="J21" i="11"/>
  <c r="M21" i="11"/>
  <c r="H21" i="11"/>
  <c r="K21" i="11"/>
  <c r="I21" i="11"/>
  <c r="C11" i="11"/>
  <c r="C44" i="11" s="1"/>
  <c r="C51" i="1"/>
  <c r="D44" i="11" s="1"/>
  <c r="J11" i="11"/>
  <c r="C16" i="3" s="1"/>
  <c r="J51" i="1"/>
  <c r="K44" i="11" s="1"/>
  <c r="K11" i="11"/>
  <c r="C17" i="3" s="1"/>
  <c r="K51" i="1"/>
  <c r="L44" i="11" s="1"/>
  <c r="L11" i="11"/>
  <c r="C18" i="3" s="1"/>
  <c r="L51" i="1"/>
  <c r="M44" i="11" s="1"/>
  <c r="D11" i="11"/>
  <c r="E44" i="11"/>
  <c r="H11" i="11"/>
  <c r="C14" i="3" s="1"/>
  <c r="H51" i="1"/>
  <c r="I44" i="11" s="1"/>
  <c r="I11" i="11"/>
  <c r="C15" i="3" s="1"/>
  <c r="I51" i="1"/>
  <c r="J44" i="11" s="1"/>
  <c r="F11" i="11"/>
  <c r="C12" i="3" s="1"/>
  <c r="F51" i="1"/>
  <c r="G44" i="11" s="1"/>
  <c r="M11" i="11"/>
  <c r="C19" i="3" s="1"/>
  <c r="M51" i="1"/>
  <c r="G11" i="11"/>
  <c r="C13" i="3" s="1"/>
  <c r="G51" i="1"/>
  <c r="H44" i="11" s="1"/>
  <c r="E11" i="11"/>
  <c r="E51" i="1"/>
  <c r="F44" i="11" s="1"/>
  <c r="P35" i="1"/>
  <c r="C53" i="1" s="1"/>
  <c r="J41" i="10"/>
  <c r="B41" i="10"/>
  <c r="C41" i="10"/>
  <c r="K41" i="10"/>
  <c r="L41" i="10"/>
  <c r="L22" i="10"/>
  <c r="I19" i="11"/>
  <c r="D16" i="3" s="1"/>
  <c r="M19" i="11"/>
  <c r="H19" i="11"/>
  <c r="D15" i="3" s="1"/>
  <c r="L19" i="11"/>
  <c r="D19" i="3" s="1"/>
  <c r="K19" i="11"/>
  <c r="D18" i="3" s="1"/>
  <c r="J19" i="11"/>
  <c r="D17" i="3" s="1"/>
  <c r="D14" i="3"/>
  <c r="E19" i="11"/>
  <c r="D12" i="3" s="1"/>
  <c r="D19" i="11"/>
  <c r="I41" i="10"/>
  <c r="M19" i="10"/>
  <c r="D34" i="10"/>
  <c r="D41" i="10" s="1"/>
  <c r="D22" i="10"/>
  <c r="H41" i="10"/>
  <c r="E34" i="10"/>
  <c r="E41" i="10" s="1"/>
  <c r="E22" i="10"/>
  <c r="M33" i="10"/>
  <c r="B22" i="10"/>
  <c r="C22" i="10"/>
  <c r="J22" i="10"/>
  <c r="K22" i="10"/>
  <c r="F22" i="10"/>
  <c r="F34" i="10"/>
  <c r="M21" i="10"/>
  <c r="E28" i="10" s="1"/>
  <c r="I22" i="10"/>
  <c r="H22" i="10"/>
  <c r="G34" i="10"/>
  <c r="G41" i="10" s="1"/>
  <c r="G22" i="10"/>
  <c r="N37" i="7"/>
  <c r="F41" i="7" l="1"/>
  <c r="G21" i="11"/>
  <c r="G41" i="7"/>
  <c r="G45" i="7" s="1"/>
  <c r="G23" i="11" s="1"/>
  <c r="C10" i="3"/>
  <c r="F10" i="3" s="1"/>
  <c r="I10" i="3" s="1"/>
  <c r="N11" i="11"/>
  <c r="F14" i="3"/>
  <c r="I14" i="3" s="1"/>
  <c r="F16" i="3"/>
  <c r="I16" i="3" s="1"/>
  <c r="F18" i="3"/>
  <c r="I18" i="3" s="1"/>
  <c r="F17" i="3"/>
  <c r="I17" i="3" s="1"/>
  <c r="F13" i="3"/>
  <c r="I13" i="3" s="1"/>
  <c r="C11" i="3"/>
  <c r="F19" i="3"/>
  <c r="I19" i="3" s="1"/>
  <c r="F15" i="3"/>
  <c r="I15" i="3" s="1"/>
  <c r="D11" i="3"/>
  <c r="D21" i="3" s="1"/>
  <c r="N51" i="1"/>
  <c r="N44" i="11"/>
  <c r="K43" i="10"/>
  <c r="B43" i="10"/>
  <c r="J43" i="10"/>
  <c r="L43" i="10"/>
  <c r="F12" i="3"/>
  <c r="I12" i="3" s="1"/>
  <c r="E43" i="10"/>
  <c r="C43" i="10"/>
  <c r="G43" i="10"/>
  <c r="N19" i="11"/>
  <c r="H43" i="10"/>
  <c r="I43" i="10"/>
  <c r="D43" i="10"/>
  <c r="M22" i="10"/>
  <c r="F41" i="10"/>
  <c r="M34" i="10"/>
  <c r="M41" i="10" s="1"/>
  <c r="N39" i="7"/>
  <c r="N41" i="7" l="1"/>
  <c r="F45" i="7"/>
  <c r="F23" i="11" s="1"/>
  <c r="N23" i="11" s="1"/>
  <c r="G26" i="3"/>
  <c r="G10" i="3"/>
  <c r="G26" i="11"/>
  <c r="F11" i="3"/>
  <c r="I11" i="3" s="1"/>
  <c r="C21" i="3"/>
  <c r="J10" i="3"/>
  <c r="F43" i="10"/>
  <c r="M43" i="10" s="1"/>
  <c r="N21" i="11"/>
  <c r="N45" i="7" l="1"/>
  <c r="G28" i="3"/>
  <c r="G11" i="3"/>
  <c r="G12" i="3" s="1"/>
  <c r="G13" i="3" s="1"/>
  <c r="G14" i="3" s="1"/>
  <c r="G15" i="3" s="1"/>
  <c r="G16" i="3" s="1"/>
  <c r="G17" i="3" s="1"/>
  <c r="G18" i="3" s="1"/>
  <c r="G19" i="3" s="1"/>
  <c r="J11" i="3"/>
  <c r="J12" i="3" s="1"/>
  <c r="J13" i="3" s="1"/>
  <c r="J14" i="3" s="1"/>
  <c r="J15" i="3" s="1"/>
  <c r="J16" i="3" s="1"/>
  <c r="J17" i="3" s="1"/>
  <c r="J18" i="3" s="1"/>
  <c r="J19" i="3" s="1"/>
  <c r="F21" i="3"/>
  <c r="G25" i="3" s="1"/>
  <c r="G27"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Celis, John</author>
  </authors>
  <commentList>
    <comment ref="E14" authorId="0" shapeId="0" xr:uid="{71C4FD5E-9CFF-4AAC-A877-C315D6BA8AE9}">
      <text>
        <r>
          <rPr>
            <sz val="9"/>
            <color indexed="81"/>
            <rFont val="Tahoma"/>
            <family val="2"/>
          </rPr>
          <t>If this project is related to a previous project (continuation), provide the project cost of the previous project</t>
        </r>
      </text>
    </comment>
    <comment ref="A16" authorId="0" shapeId="0" xr:uid="{E5927E7F-39D2-4B2F-A9C6-1645BEFD870D}">
      <text>
        <r>
          <rPr>
            <sz val="9"/>
            <color indexed="81"/>
            <rFont val="Tahoma"/>
            <family val="2"/>
          </rPr>
          <t>Insert the estimated costs, by budget category and fiscal year</t>
        </r>
      </text>
    </comment>
    <comment ref="A21" authorId="0" shapeId="0" xr:uid="{B3812C7C-FCCD-42F5-AC62-302B481ACB4C}">
      <text>
        <r>
          <rPr>
            <sz val="9"/>
            <color indexed="81"/>
            <rFont val="Tahoma"/>
            <family val="2"/>
          </rPr>
          <t>Insert the estimated costs, by budget category and fiscal year</t>
        </r>
      </text>
    </comment>
    <comment ref="A29" authorId="0" shapeId="0" xr:uid="{206DB79C-2D3C-4B38-B6F2-B7DE945DE146}">
      <text>
        <r>
          <rPr>
            <sz val="9"/>
            <color indexed="81"/>
            <rFont val="Tahoma"/>
            <family val="2"/>
          </rPr>
          <t xml:space="preserve">Insert the estimated costs, by budget category and fiscal year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Celis, John</author>
  </authors>
  <commentList>
    <comment ref="A24" authorId="0" shapeId="0" xr:uid="{93BFDB78-F213-470F-B036-EA9F8A3847CA}">
      <text>
        <r>
          <rPr>
            <sz val="9"/>
            <color indexed="81"/>
            <rFont val="Tahoma"/>
            <family val="2"/>
          </rPr>
          <t>Insert the estimated costs, by budget category and fiscal year</t>
        </r>
      </text>
    </comment>
    <comment ref="A28" authorId="0" shapeId="0" xr:uid="{4A892140-6802-4B78-93F9-AC8A52023C9E}">
      <text>
        <r>
          <rPr>
            <sz val="9"/>
            <color indexed="81"/>
            <rFont val="Tahoma"/>
            <family val="2"/>
          </rPr>
          <t xml:space="preserve">Insert the estimated costs, by budget category and fiscal year
</t>
        </r>
      </text>
    </comment>
    <comment ref="A33" authorId="0" shapeId="0" xr:uid="{7EC59C8B-5911-4BF5-A7A4-189B22DF4F0D}">
      <text>
        <r>
          <rPr>
            <sz val="9"/>
            <color indexed="81"/>
            <rFont val="Tahoma"/>
            <family val="2"/>
          </rPr>
          <t>Insert the estimated costs, by budget category and fiscal year</t>
        </r>
      </text>
    </comment>
    <comment ref="B38" authorId="0" shapeId="0" xr:uid="{745808A8-ECB1-4DB2-84CC-F01295737E18}">
      <text>
        <r>
          <rPr>
            <sz val="9"/>
            <color indexed="81"/>
            <rFont val="Tahoma"/>
            <family val="2"/>
          </rPr>
          <t>Remember that during the year(s) before the new solution is implemented, some or all parts of the existing/legacy system may continue to operate. Insert here the total Operations and Maintenance costs for the existing system until the solution has been fully decommissioned, if applicable.
This includes ALL costs, such as:
- internal staff labor
- services (including vendors/contractors)
- software
- hardware
- maintenance
- facilities
- etc.</t>
        </r>
      </text>
    </comment>
    <comment ref="B43" authorId="0" shapeId="0" xr:uid="{E9F279AA-C081-4FA1-9875-B40C6587DB2B}">
      <text>
        <r>
          <rPr>
            <sz val="9"/>
            <color indexed="81"/>
            <rFont val="Tahoma"/>
            <family val="2"/>
          </rPr>
          <t>Clarify if the agency will cover a portion of these expenses within their current budget allocation or there is a need to increase the agency’s operating budget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Celis, John</author>
  </authors>
  <commentList>
    <comment ref="A36" authorId="0" shapeId="0" xr:uid="{BB85676B-FAD7-4514-BBBC-D9899B3BA0FA}">
      <text>
        <r>
          <rPr>
            <sz val="9"/>
            <color indexed="81"/>
            <rFont val="Tahoma"/>
            <family val="2"/>
          </rPr>
          <t xml:space="preserve">Example:
</t>
        </r>
        <r>
          <rPr>
            <b/>
            <sz val="9"/>
            <color indexed="81"/>
            <rFont val="Tahoma"/>
            <family val="2"/>
          </rPr>
          <t xml:space="preserve">Calculation approach:
</t>
        </r>
        <r>
          <rPr>
            <sz val="9"/>
            <color indexed="81"/>
            <rFont val="Tahoma"/>
            <family val="2"/>
          </rPr>
          <t xml:space="preserve">With the current case management system, the team can close 1,000 cases, generating approximately $60m annual in revenue. By implementing the new system, including streamlined workflows, enhanced automation, and system integrations, capacity is expected to increase to 1,200 cases, which would result in an estimated $12M increase in revenue
</t>
        </r>
        <r>
          <rPr>
            <b/>
            <sz val="9"/>
            <color indexed="81"/>
            <rFont val="Tahoma"/>
            <family val="2"/>
          </rPr>
          <t>Key assumptions</t>
        </r>
        <r>
          <rPr>
            <sz val="9"/>
            <color indexed="81"/>
            <rFont val="Tahoma"/>
            <family val="2"/>
          </rPr>
          <t xml:space="preserve">
- Staffing level remains constant
- Average revenue per case is approximately $60,000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Celis, John</author>
  </authors>
  <commentList>
    <comment ref="A19" authorId="0" shapeId="0" xr:uid="{7539CD44-6DD4-4457-B6D5-713CA8BE4E68}">
      <text>
        <r>
          <rPr>
            <sz val="9"/>
            <color indexed="81"/>
            <rFont val="Tahoma"/>
            <family val="2"/>
          </rPr>
          <t>Insert the estimated costs, by budget category and fiscal year</t>
        </r>
      </text>
    </comment>
    <comment ref="A20" authorId="0" shapeId="0" xr:uid="{B04918CF-0905-40BE-98B0-64823842ED48}">
      <text>
        <r>
          <rPr>
            <sz val="9"/>
            <color indexed="81"/>
            <rFont val="Tahoma"/>
            <family val="2"/>
          </rPr>
          <t>Insert the estimated costs, by budget category and fiscal year</t>
        </r>
      </text>
    </comment>
    <comment ref="A21" authorId="0" shapeId="0" xr:uid="{160117AE-3771-4194-BB6F-37188EE0A95F}">
      <text>
        <r>
          <rPr>
            <sz val="9"/>
            <color indexed="81"/>
            <rFont val="Tahoma"/>
            <family val="2"/>
          </rPr>
          <t xml:space="preserve">Insert the estimated costs, by budget category and fiscal year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Celis, John</author>
  </authors>
  <commentList>
    <comment ref="A46" authorId="0" shapeId="0" xr:uid="{000D5C51-E478-4568-B37D-39162CB7CFAE}">
      <text>
        <r>
          <rPr>
            <sz val="9"/>
            <color indexed="81"/>
            <rFont val="Tahoma"/>
            <family val="2"/>
          </rPr>
          <t>Insert the estimated costs, by budget category and fiscal year</t>
        </r>
      </text>
    </comment>
    <comment ref="A63" authorId="0" shapeId="0" xr:uid="{1D1A4599-5D11-46E6-A3AE-CCE105778283}">
      <text>
        <r>
          <rPr>
            <sz val="9"/>
            <color indexed="81"/>
            <rFont val="Tahoma"/>
            <family val="2"/>
          </rPr>
          <t>Insert the estimated costs, by budget category and fiscal year</t>
        </r>
      </text>
    </comment>
    <comment ref="A75" authorId="0" shapeId="0" xr:uid="{1BF3DAF0-90F1-4850-8ABC-A389C24BF784}">
      <text>
        <r>
          <rPr>
            <sz val="9"/>
            <color indexed="81"/>
            <rFont val="Tahoma"/>
            <family val="2"/>
          </rPr>
          <t>Insert the estimated costs, by budget category and fiscal year</t>
        </r>
      </text>
    </comment>
  </commentList>
</comments>
</file>

<file path=xl/sharedStrings.xml><?xml version="1.0" encoding="utf-8"?>
<sst xmlns="http://schemas.openxmlformats.org/spreadsheetml/2006/main" count="378" uniqueCount="177">
  <si>
    <t>Project Title:</t>
  </si>
  <si>
    <t>Date Submitted:</t>
  </si>
  <si>
    <t>Details</t>
  </si>
  <si>
    <t>Prior Fiscal Years</t>
  </si>
  <si>
    <t>FY</t>
  </si>
  <si>
    <t>TOTAL</t>
  </si>
  <si>
    <t>Annual Project Cost</t>
  </si>
  <si>
    <t>Percentage</t>
  </si>
  <si>
    <t>Amount</t>
  </si>
  <si>
    <t>Funding Source</t>
  </si>
  <si>
    <t>Expenditure Category</t>
  </si>
  <si>
    <t>Current Fiscal Year</t>
  </si>
  <si>
    <t>Discount Rate</t>
  </si>
  <si>
    <t>Contingency</t>
  </si>
  <si>
    <t xml:space="preserve">Salaries &amp; Wages </t>
  </si>
  <si>
    <t>Salaries</t>
  </si>
  <si>
    <t>50110</t>
  </si>
  <si>
    <t>Salaries &amp; Wages-Full Time</t>
  </si>
  <si>
    <t>Salaries &amp; Wages Full Time</t>
  </si>
  <si>
    <t>50120</t>
  </si>
  <si>
    <t>Salaries &amp; Wages-Temporary</t>
  </si>
  <si>
    <t>Salaries &amp; Wages - Contractual</t>
  </si>
  <si>
    <t>50130</t>
  </si>
  <si>
    <t>Salaries &amp; Wages-Contractual</t>
  </si>
  <si>
    <t>Overtime</t>
  </si>
  <si>
    <t>50140</t>
  </si>
  <si>
    <t>Salaries &amp; Wages-Student Labor</t>
  </si>
  <si>
    <t>50150</t>
  </si>
  <si>
    <t>Salaries &amp; Wages-Part Time</t>
  </si>
  <si>
    <t>50160</t>
  </si>
  <si>
    <t>Longevity Payments</t>
  </si>
  <si>
    <t>50170</t>
  </si>
  <si>
    <t>50180</t>
  </si>
  <si>
    <t>Differential Payments</t>
  </si>
  <si>
    <t>50190</t>
  </si>
  <si>
    <t>Accumulated Leave</t>
  </si>
  <si>
    <t>Other - Provide Details</t>
  </si>
  <si>
    <t>Capital Information Technology (53700)</t>
  </si>
  <si>
    <t>IT Capital</t>
  </si>
  <si>
    <t>53715</t>
  </si>
  <si>
    <t>IT Consultant Services Hourly</t>
  </si>
  <si>
    <t>IT Consultant Services</t>
  </si>
  <si>
    <t>53716</t>
  </si>
  <si>
    <t>IT Consultant Services Fixed F</t>
  </si>
  <si>
    <t>IT Data Services</t>
  </si>
  <si>
    <t>53717</t>
  </si>
  <si>
    <t>Managed Services</t>
  </si>
  <si>
    <t>IT Hardware Lease/Rental</t>
  </si>
  <si>
    <t>53718</t>
  </si>
  <si>
    <t>Software as a Service</t>
  </si>
  <si>
    <t>IT Hardware Maint &amp; Support</t>
  </si>
  <si>
    <t>53719</t>
  </si>
  <si>
    <t>Platform as a Service</t>
  </si>
  <si>
    <t>IT Software Licenses/Rental</t>
  </si>
  <si>
    <t>53720</t>
  </si>
  <si>
    <t>IT Software Maint &amp; Support</t>
  </si>
  <si>
    <t>53721</t>
  </si>
  <si>
    <t>Infrastructure as a Serivce</t>
  </si>
  <si>
    <t>53735</t>
  </si>
  <si>
    <t>ST-IT Hardware Lease/Rental</t>
  </si>
  <si>
    <t>53736</t>
  </si>
  <si>
    <t>ST Utility Systems Lease/Rntal</t>
  </si>
  <si>
    <t>53740</t>
  </si>
  <si>
    <t>53755</t>
  </si>
  <si>
    <t>Non-Controllable Software</t>
  </si>
  <si>
    <t>53760</t>
  </si>
  <si>
    <t>53771</t>
  </si>
  <si>
    <t>Inactive</t>
  </si>
  <si>
    <t>53772</t>
  </si>
  <si>
    <t>Capital Equipment (55600)</t>
  </si>
  <si>
    <t>Capital Equipment</t>
  </si>
  <si>
    <t>55610</t>
  </si>
  <si>
    <t>Capital-Office Equipment</t>
  </si>
  <si>
    <t>Capital-IT Hardware Purch/Inst</t>
  </si>
  <si>
    <t>55620</t>
  </si>
  <si>
    <t>Capital-Medical &amp; Lab Equipmnt</t>
  </si>
  <si>
    <t>Capital-Telecomm Equip/Syst</t>
  </si>
  <si>
    <t>55630</t>
  </si>
  <si>
    <t>Capital-Educational Equipment</t>
  </si>
  <si>
    <t>Data Processing Equipment</t>
  </si>
  <si>
    <t>55640</t>
  </si>
  <si>
    <t>Capital-Motor Veh Equipment</t>
  </si>
  <si>
    <t>55650</t>
  </si>
  <si>
    <t>Capital-Highway Machinery</t>
  </si>
  <si>
    <t>55660</t>
  </si>
  <si>
    <t>Capital Outlays-Books</t>
  </si>
  <si>
    <t>55670</t>
  </si>
  <si>
    <t>Capital-Transportation Equip</t>
  </si>
  <si>
    <t>55680</t>
  </si>
  <si>
    <t>Capital-General Plant Equip</t>
  </si>
  <si>
    <t>55690</t>
  </si>
  <si>
    <t>Capital-General Agency Equip</t>
  </si>
  <si>
    <t>Current FY:</t>
  </si>
  <si>
    <t>IT - Software Subscriptions</t>
  </si>
  <si>
    <t>Project Cost</t>
  </si>
  <si>
    <t>General Instructions</t>
  </si>
  <si>
    <t>Subtotal</t>
  </si>
  <si>
    <t>New System support cost</t>
  </si>
  <si>
    <t>Current/Legacy System Support Cost</t>
  </si>
  <si>
    <t xml:space="preserve">Grand Total Operation &amp; Maintenance Costs </t>
  </si>
  <si>
    <t>Salaries &amp; Wages (50100)</t>
  </si>
  <si>
    <t>Description</t>
  </si>
  <si>
    <t>Revenue Increase</t>
  </si>
  <si>
    <t>Total Financial Benefits</t>
  </si>
  <si>
    <t>Cost Savings</t>
  </si>
  <si>
    <t>Efficiency Gains</t>
  </si>
  <si>
    <t>Cost Avoidance</t>
  </si>
  <si>
    <t>Prior Fiscal Years
Actual</t>
  </si>
  <si>
    <t>Appropriated Funds</t>
  </si>
  <si>
    <t>Special Revenue Funds</t>
  </si>
  <si>
    <t>Restricted Revenue Funds</t>
  </si>
  <si>
    <t>Federal Funds</t>
  </si>
  <si>
    <t xml:space="preserve">   Other</t>
  </si>
  <si>
    <t>Total - All Funding Sources</t>
  </si>
  <si>
    <t>Capital Equipment Funds</t>
  </si>
  <si>
    <t>Project Cost: One-Time Cost to Develop &amp; Implement the Solution</t>
  </si>
  <si>
    <t>IT Capital Investment Fund</t>
  </si>
  <si>
    <t>New System Operation &amp; Maintenance Costs</t>
  </si>
  <si>
    <t>Financial Benefits</t>
  </si>
  <si>
    <t>Year</t>
  </si>
  <si>
    <t>Discount Factor</t>
  </si>
  <si>
    <t>Initial Cost ($)</t>
  </si>
  <si>
    <t>Operational Cost ($)</t>
  </si>
  <si>
    <t>Financial Benefit</t>
  </si>
  <si>
    <t>Net Benefit ($)</t>
  </si>
  <si>
    <t>Cumulative Benefit ($)</t>
  </si>
  <si>
    <t>Discounted Cash Flow ($)</t>
  </si>
  <si>
    <t>Cumulative DCF</t>
  </si>
  <si>
    <t>Net gains</t>
  </si>
  <si>
    <t>NPV</t>
  </si>
  <si>
    <t>Initial Investment</t>
  </si>
  <si>
    <t>ROI</t>
  </si>
  <si>
    <t>Variance: 
Project Cost - Funding Source Totals</t>
  </si>
  <si>
    <t>What percetange of project cost need to be funded by the IT Capital Funds?</t>
  </si>
  <si>
    <t>What percentage of project cost need to be funded by the Capital Equipment Funds:</t>
  </si>
  <si>
    <t>Current System Support Cost</t>
  </si>
  <si>
    <t>Current Date</t>
  </si>
  <si>
    <t>Current Month</t>
  </si>
  <si>
    <t>Type of Fund</t>
  </si>
  <si>
    <t>Estimated total project cost</t>
  </si>
  <si>
    <t>Estimated IT Capital Funding Request</t>
  </si>
  <si>
    <t>Estimated Capital Equipment Funds</t>
  </si>
  <si>
    <t xml:space="preserve"> </t>
  </si>
  <si>
    <t>Estimated Financial Benefit (10 years)</t>
  </si>
  <si>
    <t>IT Capital Funding Request</t>
  </si>
  <si>
    <t>Other Funds</t>
  </si>
  <si>
    <t>Estimated Total Project Cost</t>
  </si>
  <si>
    <t>Funding Source Type</t>
  </si>
  <si>
    <t>Instructions</t>
  </si>
  <si>
    <t>Current system support cost</t>
  </si>
  <si>
    <t>What percentage of project cost need to be funded by the IT Capital Funds?</t>
  </si>
  <si>
    <t>Legacy System Support Cost</t>
  </si>
  <si>
    <t>Category</t>
  </si>
  <si>
    <t>First Fiscal year of steady state operation:</t>
  </si>
  <si>
    <t>Project Costs and Benefits</t>
  </si>
  <si>
    <t>The purpose of this sheet is to summarize the project costs, projected financial benefits, and operating budget. Information is automatically populated from other sheets; therefore, if you need to make any adjustments, please update the other sheets accordingly</t>
  </si>
  <si>
    <t>Transition and Annual Operating Costs</t>
  </si>
  <si>
    <t>Estimated other Funds</t>
  </si>
  <si>
    <t>Q1</t>
  </si>
  <si>
    <t>Q2</t>
  </si>
  <si>
    <t>Q3</t>
  </si>
  <si>
    <t>Q4</t>
  </si>
  <si>
    <t>Fiscal Year</t>
  </si>
  <si>
    <t>Forecasted Spending By Quarter</t>
  </si>
  <si>
    <t>Total</t>
  </si>
  <si>
    <t>Variance</t>
  </si>
  <si>
    <t>Proposed Start Date:</t>
  </si>
  <si>
    <t>Expected Completion Date:</t>
  </si>
  <si>
    <t>Operating Expenses Increase/Decrease</t>
  </si>
  <si>
    <t>Annual Budget Increase/Decrease</t>
  </si>
  <si>
    <t>Agency Contributions to New Operating Expenses</t>
  </si>
  <si>
    <t>Briefly explain the calculation methodology and key assumptions that were used to arrive at the financial benefit estimate</t>
  </si>
  <si>
    <r>
      <rPr>
        <b/>
        <sz val="11"/>
        <color theme="1"/>
        <rFont val="Calibri"/>
        <family val="2"/>
      </rPr>
      <t xml:space="preserve">Calculation Approach:
</t>
    </r>
    <r>
      <rPr>
        <sz val="11"/>
        <color theme="1"/>
        <rFont val="Calibri"/>
        <family val="2"/>
      </rPr>
      <t xml:space="preserve">
</t>
    </r>
    <r>
      <rPr>
        <b/>
        <sz val="11"/>
        <color theme="1"/>
        <rFont val="Calibri"/>
        <family val="2"/>
      </rPr>
      <t xml:space="preserve">Key Assumptions: 
</t>
    </r>
    <r>
      <rPr>
        <sz val="11"/>
        <color theme="1"/>
        <rFont val="Calibri"/>
        <family val="2"/>
      </rPr>
      <t xml:space="preserve">- 
-  </t>
    </r>
  </si>
  <si>
    <r>
      <t xml:space="preserve">The purpose of this sheet is to identify the financial benefits associated with implementing the new system. A financial benefit may either be one-time or ongoing.  Here are a few examples to illustrate the types of financial benefits we are looking for:
-  New or Additional Revenue -one time: Grant for which agency becomes eligible by implementing a new process.
-  New or Additional Revenue -ongoing: Improved enforcement of tax code or the implementation of new licensing fee.
-  Cost Savings: Consolidation of processes or systems to reduce operating costs.
-  Efficiency Gains: Improved processes that allow operations with fewer contractors.
-  Cost Avoidance: Implementation of system to achieve compliance and avoid penalties (one-time). New System eliminates need to hire new staff (ongoing)
</t>
    </r>
    <r>
      <rPr>
        <b/>
        <u/>
        <sz val="11"/>
        <color theme="1"/>
        <rFont val="Calibri"/>
        <family val="2"/>
      </rPr>
      <t>To complete the sheet, please follow these steps:</t>
    </r>
    <r>
      <rPr>
        <sz val="11"/>
        <color theme="1"/>
        <rFont val="Calibri"/>
        <family val="2"/>
      </rPr>
      <t xml:space="preserve">
1. Enter information only in the yellow areas. Shaded areas are pre-filled, will be calculated for you, or are for OPM use only.
2. Insert the anticipated financial benefit by category and year. 
3. When you are done entering financial benefit amounts, please explain each line item in the space provided in the Project Investment Brief.
4. Explain the calculation methodology and key assumptions that were used to arrive at the financial benefit estimate</t>
    </r>
  </si>
  <si>
    <t>Key Assumptions</t>
  </si>
  <si>
    <r>
      <t xml:space="preserve">The purpose of this sheet is to identify the costs associated with transitioning to and operating the new system.
</t>
    </r>
    <r>
      <rPr>
        <b/>
        <u/>
        <sz val="11"/>
        <color theme="1"/>
        <rFont val="Calibri"/>
        <family val="2"/>
      </rPr>
      <t>To complete the sheet, please follow these steps:</t>
    </r>
    <r>
      <rPr>
        <sz val="11"/>
        <color theme="1"/>
        <rFont val="Calibri"/>
        <family val="2"/>
      </rPr>
      <t xml:space="preserve">
1. Enter information in yellow areas only.  Shaded areas are pre-filled, will be calculated for you, or are for OPM use only.
2. Enter the current/legacy system support cost.  Your agency finance group should be contacted to provide this cost information.  If your Finance group does not provide application-level cost accounting, then it will be necessary to estimate these costs as a - percentage of the whole IT budget for your Agency. 
3. Update the fiscal year in which the new system becomes operational, if necessary
4. In each Transition column, insert the estimated support costs of the new application(s) / environment (s) by expenditure category. The transition period begins in the first year when any part of the new system starts live operation and ends when the new system is fully implemented and the old system, if any, is decommissioned. Note that parts of the old system may continue to operate during this period, and large systems may have a staged implementation over multiple years.
5. For any expenditures not included in the drop-down menu, please update the column </t>
    </r>
    <r>
      <rPr>
        <b/>
        <sz val="11"/>
        <color theme="1"/>
        <rFont val="Calibri"/>
        <family val="2"/>
      </rPr>
      <t>Details</t>
    </r>
    <r>
      <rPr>
        <sz val="11"/>
        <color theme="1"/>
        <rFont val="Calibri"/>
        <family val="2"/>
      </rPr>
      <t xml:space="preserve"> with the relevant information.
6. In the legacy system support cost row, update the cost to maintain the current system until it is completely decommissioned, if necessary.
7.</t>
    </r>
    <r>
      <rPr>
        <b/>
        <sz val="11"/>
        <color theme="1"/>
        <rFont val="Calibri"/>
        <family val="2"/>
      </rPr>
      <t xml:space="preserve"> Agency Contributions to New Operating Expenses:</t>
    </r>
    <r>
      <rPr>
        <sz val="11"/>
        <color theme="1"/>
        <rFont val="Calibri"/>
        <family val="2"/>
      </rPr>
      <t xml:space="preserve"> Clarify if the agency will cover a portion of these expenses within their current budget allocation or there is a need to increase the agency’s operating budget
8. List key assumptions you are using to estimate support cost</t>
    </r>
  </si>
  <si>
    <r>
      <t xml:space="preserve">The purpose of this sheet is to identify the </t>
    </r>
    <r>
      <rPr>
        <b/>
        <sz val="11"/>
        <color rgb="FFC00000"/>
        <rFont val="Calibri"/>
        <family val="2"/>
      </rPr>
      <t>total</t>
    </r>
    <r>
      <rPr>
        <sz val="11"/>
        <color theme="1"/>
        <rFont val="Calibri"/>
        <family val="2"/>
      </rPr>
      <t xml:space="preserve"> project cost and the various funding sources, such as IT capital, federal, capital equipment, and more. Enter information in yellow areas only.  Shaded areas are pre-filled, will be calculated for you, or are for OPM use only.
</t>
    </r>
    <r>
      <rPr>
        <b/>
        <u/>
        <sz val="11"/>
        <color theme="1"/>
        <rFont val="Calibri"/>
        <family val="2"/>
      </rPr>
      <t>Project Cost Section</t>
    </r>
    <r>
      <rPr>
        <sz val="11"/>
        <color theme="1"/>
        <rFont val="Calibri"/>
        <family val="2"/>
      </rPr>
      <t xml:space="preserve">
 1. Enter the project name , proposed start date and expected completion date
 2. Insert the estimated project costs by budget category and fiscal year. Use as many columns as needed to cover the total project duration.
 3. For any expenditures not included in the drop-down menu, provide additional information in the </t>
    </r>
    <r>
      <rPr>
        <b/>
        <sz val="11"/>
        <color theme="1"/>
        <rFont val="Calibri"/>
        <family val="2"/>
      </rPr>
      <t>Details</t>
    </r>
    <r>
      <rPr>
        <sz val="11"/>
        <color theme="1"/>
        <rFont val="Calibri"/>
        <family val="2"/>
      </rPr>
      <t xml:space="preserve"> column
 4. If this request represents a continuation of a prior project, please enter the cost of the previous project cost in the </t>
    </r>
    <r>
      <rPr>
        <b/>
        <sz val="11"/>
        <color theme="1"/>
        <rFont val="Calibri"/>
        <family val="2"/>
      </rPr>
      <t>Prior Fiscal Year</t>
    </r>
    <r>
      <rPr>
        <sz val="11"/>
        <color theme="1"/>
        <rFont val="Calibri"/>
        <family val="2"/>
      </rPr>
      <t xml:space="preserve"> column
 5. Grand totals should align with the entries in the Project Investment Brief.
</t>
    </r>
    <r>
      <rPr>
        <b/>
        <u/>
        <sz val="11"/>
        <color theme="1"/>
        <rFont val="Calibri"/>
        <family val="2"/>
      </rPr>
      <t xml:space="preserve">Forecast Section
</t>
    </r>
    <r>
      <rPr>
        <sz val="11"/>
        <color theme="1"/>
        <rFont val="Calibri"/>
        <family val="2"/>
      </rPr>
      <t xml:space="preserve"> 1. Enter the anticipated expenditures by quater. Use as many fiscal years as needed to reflect the full project duration
 2. List key assumptions you are using to estimate project cost and forecasted spending
</t>
    </r>
    <r>
      <rPr>
        <b/>
        <u/>
        <sz val="11"/>
        <color theme="1"/>
        <rFont val="Calibri"/>
        <family val="2"/>
      </rPr>
      <t xml:space="preserve">Funding Source Section
</t>
    </r>
    <r>
      <rPr>
        <sz val="11"/>
        <color theme="1"/>
        <rFont val="Calibri"/>
        <family val="2"/>
      </rPr>
      <t xml:space="preserve"> 1. The funding source information is prepopulated based on the information provided in the project cost section (</t>
    </r>
    <r>
      <rPr>
        <b/>
        <sz val="11"/>
        <color theme="1"/>
        <rFont val="Calibri"/>
        <family val="2"/>
      </rPr>
      <t xml:space="preserve">Funding Source Type </t>
    </r>
    <r>
      <rPr>
        <sz val="11"/>
        <color theme="1"/>
        <rFont val="Calibri"/>
        <family val="2"/>
      </rPr>
      <t>column). However, please feel free to make any adjustments as necessary 
 2. Amounts entered in the IT Capital Investment Fund row (highlighted in dark yellow) represent your IT capital bond funding request.  
 3. Ensure that the total amount for all funding sources at the bottom of the worksheet matches the Annual Project Cost 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</si>
</sst>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2" formatCode="_(&quot;$&quot;* #,##0_);_(&quot;$&quot;* \(#,##0\);_(&quot;$&quot;* &quot;-&quot;_);_(@_)"/>
    <numFmt numFmtId="44" formatCode="_(&quot;$&quot;* #,##0.00_);_(&quot;$&quot;* \(#,##0.00\);_(&quot;$&quot;* &quot;-&quot;??_);_(@_)"/>
    <numFmt numFmtId="164" formatCode="_(&quot;$&quot;* #,##0_);_(&quot;$&quot;* \(#,##0\);_(&quot;$&quot;* &quot;-&quot;??_);_(@_)"/>
    <numFmt numFmtId="165" formatCode="dddd\,\ mmm\ dd\ yyyy;@"/>
    <numFmt numFmtId="166" formatCode="&quot;$&quot;#,##0"/>
    <numFmt numFmtId="167" formatCode="\$#,##0"/>
    <numFmt numFmtId="168" formatCode="yyyy"/>
    <numFmt numFmtId="169" formatCode="mm/dd/yy;@"/>
    <numFmt numFmtId="170" formatCode="m/d/yy;@"/>
  </numFmts>
  <fonts count="37"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1"/>
      <name val="Aptos Narrow"/>
      <family val="2"/>
      <scheme val="minor"/>
    </font>
    <font>
      <sz val="11"/>
      <name val="Aptos Narrow"/>
      <family val="2"/>
      <scheme val="minor"/>
    </font>
    <font>
      <sz val="11"/>
      <color theme="1"/>
      <name val="Calibri"/>
      <family val="2"/>
    </font>
    <font>
      <b/>
      <sz val="11"/>
      <color rgb="FFC00000"/>
      <name val="Calibri"/>
      <family val="2"/>
    </font>
    <font>
      <b/>
      <sz val="11"/>
      <color theme="0"/>
      <name val="Calibri"/>
      <family val="2"/>
    </font>
    <font>
      <b/>
      <sz val="11"/>
      <color indexed="8"/>
      <name val="Calibri"/>
      <family val="2"/>
    </font>
    <font>
      <b/>
      <sz val="11"/>
      <name val="Calibri"/>
      <family val="2"/>
    </font>
    <font>
      <b/>
      <sz val="11"/>
      <color theme="1"/>
      <name val="Calibri"/>
      <family val="2"/>
    </font>
    <font>
      <sz val="11"/>
      <name val="Calibri"/>
      <family val="2"/>
    </font>
    <font>
      <b/>
      <sz val="12.5"/>
      <color theme="0"/>
      <name val="Calibri"/>
      <family val="2"/>
    </font>
    <font>
      <sz val="9"/>
      <color indexed="81"/>
      <name val="Tahoma"/>
      <family val="2"/>
    </font>
    <font>
      <b/>
      <sz val="15"/>
      <color theme="0"/>
      <name val="Calibri"/>
      <family val="2"/>
    </font>
    <font>
      <b/>
      <sz val="11"/>
      <color theme="4" tint="-0.499984740745262"/>
      <name val="Calibri"/>
      <family val="2"/>
    </font>
    <font>
      <sz val="12.5"/>
      <color theme="1"/>
      <name val="Calibri"/>
      <family val="2"/>
    </font>
    <font>
      <sz val="11"/>
      <color rgb="FFFFFFCC"/>
      <name val="Calibri"/>
      <family val="2"/>
    </font>
    <font>
      <sz val="12.5"/>
      <color theme="0"/>
      <name val="Aptos Narrow"/>
      <family val="2"/>
      <scheme val="minor"/>
    </font>
    <font>
      <b/>
      <sz val="11.5"/>
      <color theme="0"/>
      <name val="Arial"/>
      <family val="2"/>
    </font>
    <font>
      <sz val="11.5"/>
      <color theme="0"/>
      <name val="Calibri"/>
      <family val="2"/>
    </font>
    <font>
      <sz val="11.5"/>
      <color theme="1"/>
      <name val="Aptos Narrow"/>
      <family val="2"/>
      <scheme val="minor"/>
    </font>
    <font>
      <b/>
      <u/>
      <sz val="11"/>
      <color theme="1"/>
      <name val="Calibri"/>
      <family val="2"/>
    </font>
    <font>
      <b/>
      <sz val="15"/>
      <color theme="0"/>
      <name val="Arial"/>
      <family val="2"/>
    </font>
    <font>
      <b/>
      <sz val="10"/>
      <color theme="1"/>
      <name val="Calibri"/>
      <family val="2"/>
    </font>
    <font>
      <sz val="10"/>
      <color theme="1"/>
      <name val="Calibri"/>
      <family val="2"/>
    </font>
    <font>
      <sz val="10"/>
      <name val="Calibri"/>
      <family val="2"/>
    </font>
    <font>
      <b/>
      <sz val="10"/>
      <color theme="4" tint="-0.499984740745262"/>
      <name val="Calibri"/>
      <family val="2"/>
    </font>
    <font>
      <b/>
      <sz val="10"/>
      <name val="Calibri"/>
      <family val="2"/>
    </font>
    <font>
      <b/>
      <sz val="10"/>
      <name val="Aptos Narrow"/>
      <family val="2"/>
      <scheme val="minor"/>
    </font>
    <font>
      <b/>
      <sz val="10"/>
      <color theme="1"/>
      <name val="Aptos Narrow"/>
      <family val="2"/>
      <scheme val="minor"/>
    </font>
    <font>
      <b/>
      <sz val="10"/>
      <color theme="0"/>
      <name val="Aptos Narrow"/>
      <family val="2"/>
      <scheme val="minor"/>
    </font>
    <font>
      <b/>
      <sz val="12.5"/>
      <name val="Calibri"/>
      <family val="2"/>
    </font>
    <font>
      <b/>
      <sz val="9"/>
      <color indexed="81"/>
      <name val="Tahoma"/>
      <family val="2"/>
    </font>
    <font>
      <sz val="12.5"/>
      <name val="Calibri"/>
      <family val="2"/>
    </font>
  </fonts>
  <fills count="23">
    <fill>
      <patternFill patternType="none"/>
    </fill>
    <fill>
      <patternFill patternType="gray125"/>
    </fill>
    <fill>
      <patternFill patternType="solid">
        <fgColor theme="6"/>
      </patternFill>
    </fill>
    <fill>
      <patternFill patternType="solid">
        <fgColor theme="0" tint="-4.9989318521683403E-2"/>
        <bgColor indexed="64"/>
      </patternFill>
    </fill>
    <fill>
      <patternFill patternType="solid">
        <fgColor rgb="FFFFFFCC"/>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9.9978637043366805E-2"/>
        <bgColor indexed="64"/>
      </patternFill>
    </fill>
    <fill>
      <patternFill patternType="solid">
        <fgColor theme="0" tint="-0.249977111117893"/>
        <bgColor indexed="64"/>
      </patternFill>
    </fill>
    <fill>
      <patternFill patternType="solid">
        <fgColor rgb="FFFFFFFF"/>
      </patternFill>
    </fill>
    <fill>
      <patternFill patternType="solid">
        <fgColor theme="5" tint="0.79998168889431442"/>
        <bgColor indexed="64"/>
      </patternFill>
    </fill>
    <fill>
      <patternFill patternType="solid">
        <fgColor theme="3" tint="0.89999084444715716"/>
        <bgColor indexed="64"/>
      </patternFill>
    </fill>
    <fill>
      <patternFill patternType="solid">
        <fgColor theme="2" tint="-9.9978637043366805E-2"/>
        <bgColor indexed="64"/>
      </patternFill>
    </fill>
    <fill>
      <gradientFill degree="270">
        <stop position="0">
          <color theme="0"/>
        </stop>
        <stop position="1">
          <color theme="3" tint="0.89803765984069339"/>
        </stop>
      </gradientFill>
    </fill>
    <fill>
      <gradientFill degree="90">
        <stop position="0">
          <color theme="0" tint="-0.1490218817712943"/>
        </stop>
        <stop position="1">
          <color theme="0" tint="-5.0965910824915313E-2"/>
        </stop>
      </gradientFill>
    </fill>
    <fill>
      <patternFill patternType="solid">
        <fgColor theme="6" tint="0.79998168889431442"/>
        <bgColor indexed="65"/>
      </patternFill>
    </fill>
    <fill>
      <patternFill patternType="solid">
        <fgColor theme="9" tint="0.59999389629810485"/>
        <bgColor indexed="65"/>
      </patternFill>
    </fill>
    <fill>
      <patternFill patternType="solid">
        <fgColor theme="3" tint="0.749992370372631"/>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34998626667073579"/>
        <bgColor indexed="64"/>
      </patternFill>
    </fill>
  </fills>
  <borders count="7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double">
        <color indexed="64"/>
      </left>
      <right/>
      <top style="double">
        <color indexed="64"/>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hair">
        <color indexed="64"/>
      </right>
      <top/>
      <bottom/>
      <diagonal/>
    </border>
    <border>
      <left/>
      <right style="hair">
        <color indexed="64"/>
      </right>
      <top/>
      <bottom style="thin">
        <color indexed="64"/>
      </bottom>
      <diagonal/>
    </border>
    <border>
      <left/>
      <right/>
      <top style="thin">
        <color indexed="64"/>
      </top>
      <bottom style="double">
        <color indexed="64"/>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style="dotted">
        <color indexed="64"/>
      </left>
      <right style="hair">
        <color indexed="64"/>
      </right>
      <top style="hair">
        <color indexed="64"/>
      </top>
      <bottom style="thin">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cellStyleXfs>
  <cellXfs count="263">
    <xf numFmtId="0" fontId="0" fillId="0" borderId="0" xfId="0"/>
    <xf numFmtId="164" fontId="5" fillId="7" borderId="22" xfId="1" applyNumberFormat="1" applyFont="1" applyFill="1" applyBorder="1" applyAlignment="1">
      <alignment vertical="center"/>
    </xf>
    <xf numFmtId="164" fontId="0" fillId="0" borderId="0" xfId="0" applyNumberFormat="1"/>
    <xf numFmtId="0" fontId="7" fillId="0" borderId="0" xfId="0" applyFont="1"/>
    <xf numFmtId="164" fontId="10" fillId="6" borderId="8" xfId="1" applyNumberFormat="1" applyFont="1" applyFill="1" applyBorder="1" applyAlignment="1" applyProtection="1">
      <alignment horizontal="center" vertical="center"/>
    </xf>
    <xf numFmtId="42" fontId="7" fillId="0" borderId="0" xfId="0" applyNumberFormat="1" applyFont="1"/>
    <xf numFmtId="164" fontId="7" fillId="10" borderId="0" xfId="0" applyNumberFormat="1" applyFont="1" applyFill="1"/>
    <xf numFmtId="9" fontId="11" fillId="4" borderId="8" xfId="2" applyFont="1" applyFill="1" applyBorder="1" applyAlignment="1">
      <alignment horizontal="center" vertical="center" wrapText="1"/>
    </xf>
    <xf numFmtId="164" fontId="10" fillId="3" borderId="11" xfId="1" applyNumberFormat="1" applyFont="1" applyFill="1" applyBorder="1" applyAlignment="1" applyProtection="1">
      <alignment horizontal="center" vertical="center" wrapText="1"/>
    </xf>
    <xf numFmtId="164" fontId="10" fillId="3" borderId="8" xfId="1" applyNumberFormat="1" applyFont="1" applyFill="1" applyBorder="1" applyAlignment="1" applyProtection="1">
      <alignment horizontal="center" vertical="center"/>
    </xf>
    <xf numFmtId="0" fontId="0" fillId="8" borderId="8" xfId="0" applyFill="1" applyBorder="1"/>
    <xf numFmtId="0" fontId="7" fillId="8" borderId="8" xfId="0" applyFont="1" applyFill="1" applyBorder="1" applyAlignment="1">
      <alignment horizontal="left" vertical="top"/>
    </xf>
    <xf numFmtId="0" fontId="3" fillId="5" borderId="25" xfId="1" applyNumberFormat="1" applyFont="1" applyFill="1" applyBorder="1" applyProtection="1"/>
    <xf numFmtId="164" fontId="3" fillId="5" borderId="30" xfId="1" applyNumberFormat="1" applyFont="1" applyFill="1" applyBorder="1" applyAlignment="1" applyProtection="1">
      <alignment horizontal="left"/>
    </xf>
    <xf numFmtId="0" fontId="3" fillId="5" borderId="12" xfId="1" applyNumberFormat="1" applyFont="1" applyFill="1" applyBorder="1" applyProtection="1"/>
    <xf numFmtId="164" fontId="3" fillId="5" borderId="31" xfId="1" applyNumberFormat="1" applyFont="1" applyFill="1" applyBorder="1" applyAlignment="1" applyProtection="1">
      <alignment horizontal="left"/>
    </xf>
    <xf numFmtId="0" fontId="0" fillId="0" borderId="8" xfId="0" applyBorder="1"/>
    <xf numFmtId="0" fontId="7" fillId="11" borderId="8" xfId="0" applyFont="1" applyFill="1" applyBorder="1" applyAlignment="1">
      <alignment horizontal="left" vertical="top"/>
    </xf>
    <xf numFmtId="164" fontId="3" fillId="5" borderId="0" xfId="1" applyNumberFormat="1" applyFont="1" applyFill="1" applyBorder="1" applyAlignment="1" applyProtection="1">
      <alignment horizontal="left"/>
    </xf>
    <xf numFmtId="164" fontId="9" fillId="9" borderId="9" xfId="1" applyNumberFormat="1" applyFont="1" applyFill="1" applyBorder="1" applyAlignment="1" applyProtection="1">
      <alignment vertical="center"/>
    </xf>
    <xf numFmtId="0" fontId="11" fillId="4" borderId="8" xfId="0" applyFont="1" applyFill="1" applyBorder="1" applyAlignment="1">
      <alignment vertical="center" wrapText="1"/>
    </xf>
    <xf numFmtId="0" fontId="0" fillId="12" borderId="8" xfId="0" applyFill="1" applyBorder="1"/>
    <xf numFmtId="0" fontId="9" fillId="9" borderId="0" xfId="0" applyFont="1" applyFill="1" applyAlignment="1">
      <alignment vertical="center" wrapText="1"/>
    </xf>
    <xf numFmtId="0" fontId="12" fillId="3" borderId="0" xfId="0" applyFont="1" applyFill="1" applyAlignment="1">
      <alignment horizontal="right"/>
    </xf>
    <xf numFmtId="42" fontId="11" fillId="3" borderId="33" xfId="1" applyNumberFormat="1" applyFont="1" applyFill="1" applyBorder="1" applyAlignment="1" applyProtection="1">
      <alignment horizontal="right" vertical="center" indent="1"/>
      <protection locked="0"/>
    </xf>
    <xf numFmtId="164" fontId="11" fillId="7" borderId="8" xfId="1" applyNumberFormat="1" applyFont="1" applyFill="1" applyBorder="1" applyAlignment="1">
      <alignment vertical="center"/>
    </xf>
    <xf numFmtId="42" fontId="17" fillId="14" borderId="13" xfId="1" applyNumberFormat="1" applyFont="1" applyFill="1" applyBorder="1" applyAlignment="1" applyProtection="1">
      <alignment horizontal="right" vertical="center" indent="1"/>
      <protection locked="0"/>
    </xf>
    <xf numFmtId="42" fontId="17" fillId="14" borderId="16" xfId="1" applyNumberFormat="1" applyFont="1" applyFill="1" applyBorder="1" applyAlignment="1" applyProtection="1">
      <alignment horizontal="right" vertical="center" indent="1"/>
      <protection locked="0"/>
    </xf>
    <xf numFmtId="42" fontId="17" fillId="14" borderId="17" xfId="1" applyNumberFormat="1" applyFont="1" applyFill="1" applyBorder="1" applyAlignment="1" applyProtection="1">
      <alignment horizontal="right" vertical="center" indent="1"/>
      <protection locked="0"/>
    </xf>
    <xf numFmtId="0" fontId="7" fillId="3" borderId="0" xfId="0" applyFont="1" applyFill="1"/>
    <xf numFmtId="165" fontId="11" fillId="4" borderId="8" xfId="0" applyNumberFormat="1" applyFont="1" applyFill="1" applyBorder="1" applyAlignment="1">
      <alignment horizontal="left" vertical="center" wrapText="1"/>
    </xf>
    <xf numFmtId="0" fontId="12" fillId="4" borderId="38" xfId="0" applyFont="1" applyFill="1" applyBorder="1"/>
    <xf numFmtId="0" fontId="12" fillId="4" borderId="39" xfId="0" applyFont="1" applyFill="1" applyBorder="1"/>
    <xf numFmtId="42" fontId="17" fillId="3" borderId="42" xfId="1" applyNumberFormat="1" applyFont="1" applyFill="1" applyBorder="1" applyAlignment="1" applyProtection="1">
      <alignment horizontal="right" vertical="center" indent="1"/>
      <protection locked="0"/>
    </xf>
    <xf numFmtId="0" fontId="18" fillId="0" borderId="0" xfId="0" applyFont="1"/>
    <xf numFmtId="0" fontId="19" fillId="0" borderId="0" xfId="0" applyFont="1"/>
    <xf numFmtId="42" fontId="11" fillId="4" borderId="32" xfId="1" applyNumberFormat="1" applyFont="1" applyFill="1" applyBorder="1" applyAlignment="1" applyProtection="1">
      <alignment horizontal="right" vertical="center" indent="1"/>
      <protection locked="0"/>
    </xf>
    <xf numFmtId="42" fontId="13" fillId="4" borderId="13" xfId="1" applyNumberFormat="1" applyFont="1" applyFill="1" applyBorder="1" applyAlignment="1" applyProtection="1">
      <alignment horizontal="right" vertical="center" indent="1"/>
      <protection locked="0"/>
    </xf>
    <xf numFmtId="42" fontId="13" fillId="4" borderId="14" xfId="1" applyNumberFormat="1" applyFont="1" applyFill="1" applyBorder="1" applyAlignment="1" applyProtection="1">
      <alignment horizontal="right" vertical="center" indent="1"/>
      <protection locked="0"/>
    </xf>
    <xf numFmtId="42" fontId="13" fillId="4" borderId="16" xfId="1" applyNumberFormat="1" applyFont="1" applyFill="1" applyBorder="1" applyAlignment="1" applyProtection="1">
      <alignment horizontal="right" vertical="center" indent="1"/>
      <protection locked="0"/>
    </xf>
    <xf numFmtId="42" fontId="11" fillId="3" borderId="37" xfId="1" applyNumberFormat="1" applyFont="1" applyFill="1" applyBorder="1" applyAlignment="1" applyProtection="1">
      <alignment horizontal="right" vertical="center" indent="1"/>
      <protection locked="0"/>
    </xf>
    <xf numFmtId="42" fontId="11" fillId="3" borderId="42" xfId="1" applyNumberFormat="1" applyFont="1" applyFill="1" applyBorder="1" applyAlignment="1" applyProtection="1">
      <alignment horizontal="right" vertical="center" indent="1"/>
      <protection locked="0"/>
    </xf>
    <xf numFmtId="42" fontId="11" fillId="3" borderId="33" xfId="1" applyNumberFormat="1" applyFont="1" applyFill="1" applyBorder="1" applyAlignment="1" applyProtection="1">
      <alignment horizontal="right" vertical="center" indent="1"/>
    </xf>
    <xf numFmtId="42" fontId="11" fillId="3" borderId="37" xfId="1" applyNumberFormat="1" applyFont="1" applyFill="1" applyBorder="1" applyAlignment="1" applyProtection="1">
      <alignment horizontal="right" vertical="center" indent="1"/>
    </xf>
    <xf numFmtId="42" fontId="17" fillId="3" borderId="42" xfId="1" applyNumberFormat="1" applyFont="1" applyFill="1" applyBorder="1" applyAlignment="1" applyProtection="1">
      <alignment horizontal="right" vertical="center" indent="1"/>
    </xf>
    <xf numFmtId="42" fontId="20" fillId="2" borderId="8" xfId="3" applyNumberFormat="1" applyFont="1" applyBorder="1" applyAlignment="1">
      <alignment vertical="center"/>
    </xf>
    <xf numFmtId="164" fontId="3" fillId="7" borderId="10" xfId="1" applyNumberFormat="1" applyFont="1" applyFill="1" applyBorder="1" applyAlignment="1" applyProtection="1"/>
    <xf numFmtId="164" fontId="3" fillId="10" borderId="20" xfId="1" applyNumberFormat="1" applyFont="1" applyFill="1" applyBorder="1" applyAlignment="1">
      <alignment vertical="center"/>
    </xf>
    <xf numFmtId="164" fontId="6" fillId="4" borderId="45" xfId="1" applyNumberFormat="1" applyFont="1" applyFill="1" applyBorder="1" applyAlignment="1" applyProtection="1">
      <alignment horizontal="right" vertical="center" indent="1"/>
      <protection locked="0"/>
    </xf>
    <xf numFmtId="164" fontId="6" fillId="4" borderId="46" xfId="1" applyNumberFormat="1" applyFont="1" applyFill="1" applyBorder="1" applyAlignment="1" applyProtection="1">
      <alignment horizontal="right" vertical="center" indent="1"/>
      <protection locked="0"/>
    </xf>
    <xf numFmtId="164" fontId="6" fillId="4" borderId="47" xfId="1" applyNumberFormat="1" applyFont="1" applyFill="1" applyBorder="1" applyAlignment="1" applyProtection="1">
      <alignment horizontal="right" vertical="center" indent="1"/>
      <protection locked="0"/>
    </xf>
    <xf numFmtId="164" fontId="6" fillId="4" borderId="48" xfId="1" applyNumberFormat="1" applyFont="1" applyFill="1" applyBorder="1" applyAlignment="1" applyProtection="1">
      <alignment horizontal="right" vertical="center" indent="1"/>
      <protection locked="0"/>
    </xf>
    <xf numFmtId="164" fontId="5" fillId="7" borderId="18" xfId="1" applyNumberFormat="1" applyFont="1" applyFill="1" applyBorder="1" applyAlignment="1">
      <alignment vertical="center"/>
    </xf>
    <xf numFmtId="164" fontId="5" fillId="7" borderId="21" xfId="1" applyNumberFormat="1" applyFont="1" applyFill="1" applyBorder="1" applyAlignment="1">
      <alignment vertical="center"/>
    </xf>
    <xf numFmtId="164" fontId="2" fillId="2" borderId="12" xfId="3" applyNumberFormat="1" applyFont="1" applyBorder="1" applyAlignment="1">
      <alignment vertical="center"/>
    </xf>
    <xf numFmtId="164" fontId="11" fillId="7" borderId="8" xfId="1" applyNumberFormat="1" applyFont="1" applyFill="1" applyBorder="1" applyAlignment="1" applyProtection="1">
      <alignment vertical="center"/>
    </xf>
    <xf numFmtId="0" fontId="9" fillId="9" borderId="34" xfId="0" applyFont="1" applyFill="1" applyBorder="1" applyAlignment="1">
      <alignment vertical="center" wrapText="1"/>
    </xf>
    <xf numFmtId="164" fontId="10" fillId="7" borderId="8" xfId="1" applyNumberFormat="1" applyFont="1" applyFill="1" applyBorder="1" applyAlignment="1" applyProtection="1">
      <alignment horizontal="center" vertical="center"/>
    </xf>
    <xf numFmtId="167" fontId="0" fillId="0" borderId="0" xfId="0" applyNumberFormat="1"/>
    <xf numFmtId="10" fontId="0" fillId="0" borderId="0" xfId="2" applyNumberFormat="1" applyFont="1"/>
    <xf numFmtId="164" fontId="0" fillId="0" borderId="0" xfId="1" applyNumberFormat="1" applyFont="1"/>
    <xf numFmtId="167" fontId="0" fillId="0" borderId="15" xfId="0" applyNumberFormat="1" applyBorder="1"/>
    <xf numFmtId="167" fontId="3" fillId="0" borderId="0" xfId="0" applyNumberFormat="1" applyFont="1"/>
    <xf numFmtId="10" fontId="0" fillId="0" borderId="0" xfId="0" applyNumberFormat="1"/>
    <xf numFmtId="167" fontId="3" fillId="0" borderId="0" xfId="0" applyNumberFormat="1" applyFont="1" applyAlignment="1">
      <alignment horizontal="right"/>
    </xf>
    <xf numFmtId="0" fontId="0" fillId="0" borderId="0" xfId="0" quotePrefix="1"/>
    <xf numFmtId="164" fontId="9" fillId="9" borderId="43" xfId="1" applyNumberFormat="1" applyFont="1" applyFill="1" applyBorder="1" applyAlignment="1" applyProtection="1">
      <alignment horizontal="center" wrapText="1"/>
    </xf>
    <xf numFmtId="164" fontId="10" fillId="3" borderId="50" xfId="1" applyNumberFormat="1" applyFont="1" applyFill="1" applyBorder="1" applyAlignment="1" applyProtection="1">
      <alignment horizontal="center" vertical="center" wrapText="1"/>
    </xf>
    <xf numFmtId="164" fontId="4" fillId="2" borderId="22" xfId="3" applyNumberFormat="1" applyBorder="1" applyAlignment="1">
      <alignment vertical="center"/>
    </xf>
    <xf numFmtId="0" fontId="3" fillId="19" borderId="8" xfId="0" applyFont="1" applyFill="1" applyBorder="1" applyAlignment="1">
      <alignment horizontal="center" vertical="center"/>
    </xf>
    <xf numFmtId="0" fontId="3" fillId="19" borderId="8" xfId="0" applyFont="1" applyFill="1" applyBorder="1" applyAlignment="1">
      <alignment horizontal="center" vertical="justify"/>
    </xf>
    <xf numFmtId="167" fontId="3" fillId="8" borderId="0" xfId="0" applyNumberFormat="1" applyFont="1" applyFill="1" applyAlignment="1">
      <alignment horizontal="right"/>
    </xf>
    <xf numFmtId="164" fontId="5" fillId="19" borderId="0" xfId="1" applyNumberFormat="1" applyFont="1" applyFill="1"/>
    <xf numFmtId="9" fontId="3" fillId="8" borderId="0" xfId="2" applyFont="1" applyFill="1"/>
    <xf numFmtId="42" fontId="13" fillId="13" borderId="13" xfId="1" applyNumberFormat="1" applyFont="1" applyFill="1" applyBorder="1" applyAlignment="1" applyProtection="1">
      <alignment horizontal="right" vertical="center" indent="1"/>
      <protection locked="0"/>
    </xf>
    <xf numFmtId="42" fontId="13" fillId="13" borderId="16" xfId="1" applyNumberFormat="1" applyFont="1" applyFill="1" applyBorder="1" applyAlignment="1" applyProtection="1">
      <alignment horizontal="right" vertical="center" indent="1"/>
      <protection locked="0"/>
    </xf>
    <xf numFmtId="164" fontId="6" fillId="13" borderId="45" xfId="1" applyNumberFormat="1" applyFont="1" applyFill="1" applyBorder="1" applyAlignment="1" applyProtection="1">
      <alignment horizontal="right" vertical="center" indent="1"/>
      <protection locked="0"/>
    </xf>
    <xf numFmtId="164" fontId="6" fillId="13" borderId="45" xfId="1" applyNumberFormat="1" applyFont="1" applyFill="1" applyBorder="1" applyAlignment="1" applyProtection="1">
      <alignment vertical="center"/>
      <protection locked="0"/>
    </xf>
    <xf numFmtId="164" fontId="6" fillId="13" borderId="49" xfId="1" applyNumberFormat="1" applyFont="1" applyFill="1" applyBorder="1" applyAlignment="1" applyProtection="1">
      <alignment vertical="center"/>
      <protection locked="0"/>
    </xf>
    <xf numFmtId="0" fontId="2" fillId="9" borderId="0" xfId="0" applyFont="1" applyFill="1" applyAlignment="1">
      <alignment horizontal="center" vertical="center" wrapText="1"/>
    </xf>
    <xf numFmtId="164" fontId="12" fillId="0" borderId="0" xfId="0" applyNumberFormat="1" applyFont="1"/>
    <xf numFmtId="14" fontId="7" fillId="0" borderId="0" xfId="0" applyNumberFormat="1" applyFont="1"/>
    <xf numFmtId="168" fontId="7" fillId="0" borderId="0" xfId="0" applyNumberFormat="1" applyFont="1"/>
    <xf numFmtId="168" fontId="0" fillId="0" borderId="0" xfId="0" applyNumberFormat="1"/>
    <xf numFmtId="168" fontId="7" fillId="14" borderId="0" xfId="0" applyNumberFormat="1" applyFont="1" applyFill="1"/>
    <xf numFmtId="0" fontId="0" fillId="7" borderId="0" xfId="0" applyFill="1"/>
    <xf numFmtId="9" fontId="0" fillId="4" borderId="0" xfId="0" applyNumberFormat="1" applyFill="1"/>
    <xf numFmtId="169" fontId="0" fillId="4" borderId="0" xfId="0" applyNumberFormat="1" applyFill="1"/>
    <xf numFmtId="168" fontId="7" fillId="7" borderId="8" xfId="0" applyNumberFormat="1" applyFont="1" applyFill="1" applyBorder="1" applyAlignment="1">
      <alignment horizontal="left" vertical="top"/>
    </xf>
    <xf numFmtId="168" fontId="10" fillId="6" borderId="8" xfId="1" applyNumberFormat="1" applyFont="1" applyFill="1" applyBorder="1" applyAlignment="1" applyProtection="1">
      <alignment horizontal="center" vertical="center"/>
    </xf>
    <xf numFmtId="168" fontId="10" fillId="3" borderId="8" xfId="1" applyNumberFormat="1" applyFont="1" applyFill="1" applyBorder="1" applyAlignment="1" applyProtection="1">
      <alignment horizontal="center" vertical="center"/>
    </xf>
    <xf numFmtId="168" fontId="10" fillId="7" borderId="8" xfId="1" applyNumberFormat="1" applyFont="1" applyFill="1" applyBorder="1" applyAlignment="1" applyProtection="1">
      <alignment horizontal="center" vertical="center"/>
    </xf>
    <xf numFmtId="164" fontId="7" fillId="13" borderId="8" xfId="1" applyNumberFormat="1" applyFont="1" applyFill="1" applyBorder="1"/>
    <xf numFmtId="0" fontId="7" fillId="0" borderId="0" xfId="0" applyFont="1" applyAlignment="1">
      <alignment horizontal="right"/>
    </xf>
    <xf numFmtId="0" fontId="9" fillId="9" borderId="23" xfId="0" applyFont="1" applyFill="1" applyBorder="1" applyAlignment="1">
      <alignment vertical="center" wrapText="1"/>
    </xf>
    <xf numFmtId="164" fontId="4" fillId="2" borderId="21" xfId="3" applyNumberFormat="1" applyBorder="1" applyAlignment="1">
      <alignment vertical="center"/>
    </xf>
    <xf numFmtId="164" fontId="21" fillId="8" borderId="0" xfId="1" applyNumberFormat="1" applyFont="1" applyFill="1" applyBorder="1" applyAlignment="1" applyProtection="1">
      <alignment horizontal="center" vertical="center" wrapText="1"/>
    </xf>
    <xf numFmtId="0" fontId="0" fillId="8" borderId="0" xfId="0" applyFill="1"/>
    <xf numFmtId="164" fontId="7" fillId="13" borderId="10" xfId="1" applyNumberFormat="1" applyFont="1" applyFill="1" applyBorder="1"/>
    <xf numFmtId="0" fontId="9" fillId="9" borderId="0" xfId="0" applyFont="1" applyFill="1" applyAlignment="1">
      <alignment horizontal="right" vertical="center"/>
    </xf>
    <xf numFmtId="42" fontId="1" fillId="18" borderId="13" xfId="5" applyNumberFormat="1" applyBorder="1" applyAlignment="1" applyProtection="1">
      <alignment horizontal="right" vertical="center" indent="1"/>
      <protection locked="0"/>
    </xf>
    <xf numFmtId="0" fontId="7" fillId="8" borderId="0" xfId="0" applyFont="1" applyFill="1"/>
    <xf numFmtId="42" fontId="22" fillId="2" borderId="0" xfId="3" applyNumberFormat="1" applyFont="1" applyBorder="1" applyAlignment="1" applyProtection="1">
      <alignment horizontal="right" vertical="center" indent="1"/>
      <protection locked="0"/>
    </xf>
    <xf numFmtId="42" fontId="22" fillId="2" borderId="15" xfId="3" applyNumberFormat="1" applyFont="1" applyBorder="1" applyAlignment="1" applyProtection="1">
      <alignment horizontal="right" vertical="center" indent="1"/>
      <protection locked="0"/>
    </xf>
    <xf numFmtId="0" fontId="23" fillId="0" borderId="0" xfId="0" applyFont="1"/>
    <xf numFmtId="170" fontId="11" fillId="4" borderId="8" xfId="0" applyNumberFormat="1" applyFont="1" applyFill="1" applyBorder="1" applyAlignment="1">
      <alignment horizontal="center" vertical="center" wrapText="1"/>
    </xf>
    <xf numFmtId="164" fontId="18" fillId="10" borderId="0" xfId="0" applyNumberFormat="1" applyFont="1" applyFill="1"/>
    <xf numFmtId="164" fontId="5" fillId="17" borderId="0" xfId="4" applyNumberFormat="1" applyFont="1"/>
    <xf numFmtId="49" fontId="7" fillId="4" borderId="0" xfId="0" applyNumberFormat="1" applyFont="1" applyFill="1"/>
    <xf numFmtId="49" fontId="7" fillId="13" borderId="0" xfId="0" applyNumberFormat="1" applyFont="1" applyFill="1"/>
    <xf numFmtId="0" fontId="7" fillId="13" borderId="0" xfId="0" applyFont="1" applyFill="1"/>
    <xf numFmtId="164" fontId="9" fillId="9" borderId="8" xfId="1" applyNumberFormat="1" applyFont="1" applyFill="1" applyBorder="1" applyAlignment="1" applyProtection="1">
      <alignment vertical="center" wrapText="1"/>
    </xf>
    <xf numFmtId="5" fontId="12" fillId="4" borderId="8" xfId="1" applyNumberFormat="1" applyFont="1" applyFill="1" applyBorder="1" applyAlignment="1">
      <alignment horizontal="left" vertical="center"/>
    </xf>
    <xf numFmtId="164" fontId="10" fillId="3" borderId="51" xfId="1" applyNumberFormat="1" applyFont="1" applyFill="1" applyBorder="1" applyAlignment="1" applyProtection="1">
      <alignment horizontal="center" vertical="center" wrapText="1"/>
    </xf>
    <xf numFmtId="164" fontId="10" fillId="6" borderId="55" xfId="1" applyNumberFormat="1" applyFont="1" applyFill="1" applyBorder="1" applyAlignment="1" applyProtection="1">
      <alignment horizontal="center" vertical="center"/>
    </xf>
    <xf numFmtId="164" fontId="10" fillId="3" borderId="55" xfId="1" applyNumberFormat="1" applyFont="1" applyFill="1" applyBorder="1" applyAlignment="1" applyProtection="1">
      <alignment horizontal="center" vertical="center"/>
    </xf>
    <xf numFmtId="164" fontId="10" fillId="3" borderId="53" xfId="1" applyNumberFormat="1" applyFont="1" applyFill="1" applyBorder="1" applyAlignment="1" applyProtection="1">
      <alignment horizontal="center" vertical="center" wrapText="1"/>
    </xf>
    <xf numFmtId="1" fontId="10" fillId="7" borderId="56" xfId="1" applyNumberFormat="1" applyFont="1" applyFill="1" applyBorder="1" applyAlignment="1" applyProtection="1">
      <alignment horizontal="center" vertical="center"/>
    </xf>
    <xf numFmtId="1" fontId="10" fillId="3" borderId="56" xfId="1" applyNumberFormat="1" applyFont="1" applyFill="1" applyBorder="1" applyAlignment="1" applyProtection="1">
      <alignment horizontal="center" vertical="center"/>
    </xf>
    <xf numFmtId="1" fontId="10" fillId="6" borderId="56" xfId="1" applyNumberFormat="1" applyFont="1" applyFill="1" applyBorder="1" applyAlignment="1" applyProtection="1">
      <alignment horizontal="center" vertical="center"/>
    </xf>
    <xf numFmtId="164" fontId="7" fillId="13" borderId="44" xfId="1" applyNumberFormat="1" applyFont="1" applyFill="1" applyBorder="1"/>
    <xf numFmtId="164" fontId="7" fillId="13" borderId="12" xfId="1" applyNumberFormat="1" applyFont="1" applyFill="1" applyBorder="1"/>
    <xf numFmtId="164" fontId="11" fillId="10" borderId="52" xfId="1" applyNumberFormat="1" applyFont="1" applyFill="1" applyBorder="1" applyAlignment="1" applyProtection="1">
      <alignment horizontal="center" vertical="center"/>
    </xf>
    <xf numFmtId="164" fontId="11" fillId="10" borderId="54" xfId="1" applyNumberFormat="1" applyFont="1" applyFill="1" applyBorder="1" applyAlignment="1" applyProtection="1">
      <alignment horizontal="center" vertical="center"/>
    </xf>
    <xf numFmtId="0" fontId="7" fillId="20" borderId="0" xfId="0" applyFont="1" applyFill="1"/>
    <xf numFmtId="164" fontId="10" fillId="6" borderId="55" xfId="1" applyNumberFormat="1" applyFont="1" applyFill="1" applyBorder="1" applyAlignment="1" applyProtection="1">
      <alignment horizontal="center" vertical="center" wrapText="1"/>
    </xf>
    <xf numFmtId="1" fontId="7" fillId="0" borderId="0" xfId="0" applyNumberFormat="1" applyFont="1"/>
    <xf numFmtId="0" fontId="7" fillId="15" borderId="0" xfId="0" quotePrefix="1" applyFont="1" applyFill="1" applyAlignment="1">
      <alignment vertical="top" wrapText="1"/>
    </xf>
    <xf numFmtId="164" fontId="25" fillId="9" borderId="0" xfId="1" applyNumberFormat="1" applyFont="1" applyFill="1" applyBorder="1" applyAlignment="1" applyProtection="1">
      <alignment horizontal="center" vertical="center" wrapText="1"/>
    </xf>
    <xf numFmtId="164" fontId="5" fillId="17" borderId="0" xfId="4" applyNumberFormat="1" applyFont="1" applyAlignment="1">
      <alignment horizontal="center"/>
    </xf>
    <xf numFmtId="49" fontId="9" fillId="9" borderId="8" xfId="1" applyNumberFormat="1" applyFont="1" applyFill="1" applyBorder="1" applyAlignment="1" applyProtection="1">
      <alignment horizontal="center" vertical="center"/>
    </xf>
    <xf numFmtId="42" fontId="28" fillId="4" borderId="33" xfId="1" applyNumberFormat="1" applyFont="1" applyFill="1" applyBorder="1" applyAlignment="1" applyProtection="1">
      <alignment horizontal="right" vertical="center" indent="1"/>
      <protection locked="0"/>
    </xf>
    <xf numFmtId="42" fontId="28" fillId="4" borderId="13" xfId="1" applyNumberFormat="1" applyFont="1" applyFill="1" applyBorder="1" applyAlignment="1" applyProtection="1">
      <alignment horizontal="right" vertical="center" indent="1"/>
      <protection locked="0"/>
    </xf>
    <xf numFmtId="42" fontId="29" fillId="14" borderId="13" xfId="1" applyNumberFormat="1" applyFont="1" applyFill="1" applyBorder="1" applyAlignment="1" applyProtection="1">
      <alignment horizontal="right" vertical="center" indent="1"/>
      <protection locked="0"/>
    </xf>
    <xf numFmtId="42" fontId="28" fillId="4" borderId="17" xfId="1" applyNumberFormat="1" applyFont="1" applyFill="1" applyBorder="1" applyAlignment="1" applyProtection="1">
      <alignment horizontal="right" vertical="center" indent="1"/>
      <protection locked="0"/>
    </xf>
    <xf numFmtId="42" fontId="28" fillId="4" borderId="14" xfId="1" applyNumberFormat="1" applyFont="1" applyFill="1" applyBorder="1" applyAlignment="1" applyProtection="1">
      <alignment horizontal="right" vertical="center" indent="1"/>
      <protection locked="0"/>
    </xf>
    <xf numFmtId="42" fontId="28" fillId="4" borderId="16" xfId="1" applyNumberFormat="1" applyFont="1" applyFill="1" applyBorder="1" applyAlignment="1" applyProtection="1">
      <alignment horizontal="right" vertical="center" indent="1"/>
      <protection locked="0"/>
    </xf>
    <xf numFmtId="42" fontId="29" fillId="14" borderId="17" xfId="1" applyNumberFormat="1" applyFont="1" applyFill="1" applyBorder="1" applyAlignment="1" applyProtection="1">
      <alignment horizontal="right" vertical="center" indent="1"/>
      <protection locked="0"/>
    </xf>
    <xf numFmtId="0" fontId="27" fillId="3" borderId="0" xfId="0" applyFont="1" applyFill="1"/>
    <xf numFmtId="0" fontId="26" fillId="3" borderId="0" xfId="0" applyFont="1" applyFill="1" applyAlignment="1">
      <alignment horizontal="right"/>
    </xf>
    <xf numFmtId="42" fontId="28" fillId="3" borderId="33" xfId="1" applyNumberFormat="1" applyFont="1" applyFill="1" applyBorder="1" applyAlignment="1" applyProtection="1">
      <alignment horizontal="right" vertical="center" indent="1"/>
    </xf>
    <xf numFmtId="42" fontId="29" fillId="3" borderId="26" xfId="1" applyNumberFormat="1" applyFont="1" applyFill="1" applyBorder="1" applyAlignment="1" applyProtection="1">
      <alignment horizontal="right" vertical="center" indent="1"/>
      <protection locked="0"/>
    </xf>
    <xf numFmtId="42" fontId="29" fillId="14" borderId="33" xfId="1" applyNumberFormat="1" applyFont="1" applyFill="1" applyBorder="1" applyAlignment="1" applyProtection="1">
      <alignment horizontal="right" vertical="center" indent="1"/>
      <protection locked="0"/>
    </xf>
    <xf numFmtId="42" fontId="30" fillId="3" borderId="26" xfId="1" applyNumberFormat="1" applyFont="1" applyFill="1" applyBorder="1" applyAlignment="1" applyProtection="1">
      <alignment horizontal="right" vertical="center" indent="1"/>
      <protection locked="0"/>
    </xf>
    <xf numFmtId="42" fontId="30" fillId="3" borderId="33" xfId="1" applyNumberFormat="1" applyFont="1" applyFill="1" applyBorder="1" applyAlignment="1" applyProtection="1">
      <alignment horizontal="right" vertical="center" indent="1"/>
    </xf>
    <xf numFmtId="164" fontId="30" fillId="7" borderId="8" xfId="1" applyNumberFormat="1" applyFont="1" applyFill="1" applyBorder="1" applyAlignment="1">
      <alignment vertical="center"/>
    </xf>
    <xf numFmtId="164" fontId="30" fillId="7" borderId="8" xfId="1" applyNumberFormat="1" applyFont="1" applyFill="1" applyBorder="1" applyAlignment="1">
      <alignment horizontal="right" vertical="center"/>
    </xf>
    <xf numFmtId="164" fontId="30" fillId="7" borderId="8" xfId="1" applyNumberFormat="1" applyFont="1" applyFill="1" applyBorder="1" applyAlignment="1" applyProtection="1">
      <alignment vertical="center"/>
    </xf>
    <xf numFmtId="5" fontId="28" fillId="20" borderId="13" xfId="1" applyNumberFormat="1" applyFont="1" applyFill="1" applyBorder="1" applyAlignment="1" applyProtection="1">
      <alignment horizontal="right" vertical="center" indent="1"/>
      <protection locked="0"/>
    </xf>
    <xf numFmtId="5" fontId="28" fillId="4" borderId="13" xfId="1" applyNumberFormat="1" applyFont="1" applyFill="1" applyBorder="1" applyAlignment="1" applyProtection="1">
      <alignment horizontal="right" vertical="center" indent="1"/>
      <protection locked="0"/>
    </xf>
    <xf numFmtId="164" fontId="31" fillId="7" borderId="21" xfId="1" applyNumberFormat="1" applyFont="1" applyFill="1" applyBorder="1" applyAlignment="1">
      <alignment vertical="center"/>
    </xf>
    <xf numFmtId="42" fontId="32" fillId="18" borderId="13" xfId="5" applyNumberFormat="1" applyFont="1" applyBorder="1" applyAlignment="1" applyProtection="1">
      <alignment horizontal="right" vertical="center" indent="1"/>
      <protection locked="0"/>
    </xf>
    <xf numFmtId="164" fontId="33" fillId="2" borderId="21" xfId="3" applyNumberFormat="1" applyFont="1" applyBorder="1" applyAlignment="1">
      <alignment vertical="center"/>
    </xf>
    <xf numFmtId="164" fontId="12" fillId="10" borderId="0" xfId="0" applyNumberFormat="1" applyFont="1" applyFill="1"/>
    <xf numFmtId="169" fontId="11" fillId="4" borderId="8" xfId="0" applyNumberFormat="1" applyFont="1" applyFill="1" applyBorder="1" applyAlignment="1">
      <alignment horizontal="left"/>
    </xf>
    <xf numFmtId="164" fontId="9" fillId="9" borderId="8" xfId="1" applyNumberFormat="1" applyFont="1" applyFill="1" applyBorder="1" applyAlignment="1" applyProtection="1">
      <alignment horizontal="right" vertical="center"/>
    </xf>
    <xf numFmtId="166" fontId="34" fillId="3" borderId="8" xfId="1" applyNumberFormat="1" applyFont="1" applyFill="1" applyBorder="1" applyAlignment="1" applyProtection="1">
      <alignment vertical="center"/>
      <protection locked="0"/>
    </xf>
    <xf numFmtId="166" fontId="34" fillId="3" borderId="10" xfId="1" applyNumberFormat="1" applyFont="1" applyFill="1" applyBorder="1" applyAlignment="1" applyProtection="1">
      <alignment vertical="center"/>
      <protection locked="0"/>
    </xf>
    <xf numFmtId="166" fontId="11" fillId="3" borderId="8" xfId="1" applyNumberFormat="1" applyFont="1" applyFill="1" applyBorder="1" applyAlignment="1" applyProtection="1">
      <alignment vertical="center"/>
      <protection locked="0"/>
    </xf>
    <xf numFmtId="42" fontId="36" fillId="4" borderId="14" xfId="1" applyNumberFormat="1" applyFont="1" applyFill="1" applyBorder="1" applyAlignment="1" applyProtection="1">
      <alignment horizontal="right" vertical="center" indent="1"/>
      <protection locked="0"/>
    </xf>
    <xf numFmtId="0" fontId="9" fillId="9" borderId="67" xfId="0" applyFont="1" applyFill="1" applyBorder="1" applyAlignment="1">
      <alignment horizontal="left" vertical="center" wrapText="1"/>
    </xf>
    <xf numFmtId="0" fontId="9" fillId="9" borderId="15" xfId="0" applyFont="1" applyFill="1" applyBorder="1" applyAlignment="1">
      <alignment horizontal="left" vertical="center" wrapText="1"/>
    </xf>
    <xf numFmtId="0" fontId="7" fillId="4" borderId="43" xfId="0" applyFont="1" applyFill="1" applyBorder="1" applyAlignment="1">
      <alignment horizontal="center" vertical="top" wrapText="1"/>
    </xf>
    <xf numFmtId="0" fontId="7" fillId="4" borderId="68" xfId="0" applyFont="1" applyFill="1" applyBorder="1" applyAlignment="1">
      <alignment horizontal="center" vertical="top" wrapText="1"/>
    </xf>
    <xf numFmtId="0" fontId="7" fillId="4" borderId="69" xfId="0" applyFont="1" applyFill="1" applyBorder="1" applyAlignment="1">
      <alignment horizontal="center" vertical="top" wrapText="1"/>
    </xf>
    <xf numFmtId="0" fontId="7" fillId="4" borderId="23" xfId="0" applyFont="1" applyFill="1" applyBorder="1" applyAlignment="1">
      <alignment horizontal="center" vertical="top" wrapText="1"/>
    </xf>
    <xf numFmtId="0" fontId="7" fillId="4" borderId="0" xfId="0" applyFont="1" applyFill="1" applyAlignment="1">
      <alignment horizontal="center" vertical="top" wrapText="1"/>
    </xf>
    <xf numFmtId="0" fontId="7" fillId="4" borderId="24" xfId="0" applyFont="1" applyFill="1" applyBorder="1" applyAlignment="1">
      <alignment horizontal="center" vertical="top" wrapText="1"/>
    </xf>
    <xf numFmtId="0" fontId="7" fillId="4" borderId="67" xfId="0" applyFont="1" applyFill="1" applyBorder="1" applyAlignment="1">
      <alignment horizontal="center" vertical="top" wrapText="1"/>
    </xf>
    <xf numFmtId="0" fontId="7" fillId="4" borderId="15" xfId="0" applyFont="1" applyFill="1" applyBorder="1" applyAlignment="1">
      <alignment horizontal="center" vertical="top" wrapText="1"/>
    </xf>
    <xf numFmtId="0" fontId="7" fillId="4" borderId="44" xfId="0" applyFont="1" applyFill="1" applyBorder="1" applyAlignment="1">
      <alignment horizontal="center" vertical="top" wrapText="1"/>
    </xf>
    <xf numFmtId="164" fontId="17" fillId="14" borderId="8" xfId="1" applyNumberFormat="1" applyFont="1" applyFill="1" applyBorder="1" applyAlignment="1" applyProtection="1">
      <alignment horizontal="center" vertical="center"/>
    </xf>
    <xf numFmtId="164" fontId="9" fillId="9" borderId="8" xfId="1" applyNumberFormat="1" applyFont="1" applyFill="1" applyBorder="1" applyAlignment="1" applyProtection="1">
      <alignment horizontal="center" vertical="center"/>
    </xf>
    <xf numFmtId="164" fontId="9" fillId="9" borderId="11" xfId="1" applyNumberFormat="1" applyFont="1" applyFill="1" applyBorder="1" applyAlignment="1" applyProtection="1">
      <alignment horizontal="center" vertical="center"/>
    </xf>
    <xf numFmtId="164" fontId="9" fillId="9" borderId="12" xfId="1" applyNumberFormat="1" applyFont="1" applyFill="1" applyBorder="1" applyAlignment="1" applyProtection="1">
      <alignment horizontal="center" vertical="center"/>
    </xf>
    <xf numFmtId="164" fontId="16" fillId="9" borderId="0" xfId="1" applyNumberFormat="1" applyFont="1" applyFill="1" applyBorder="1" applyAlignment="1" applyProtection="1">
      <alignment horizontal="center" vertical="center" wrapText="1"/>
    </xf>
    <xf numFmtId="0" fontId="12" fillId="14" borderId="8" xfId="0" applyFont="1" applyFill="1" applyBorder="1" applyAlignment="1">
      <alignment horizontal="center" vertical="center"/>
    </xf>
    <xf numFmtId="164" fontId="17" fillId="14" borderId="52" xfId="1" applyNumberFormat="1" applyFont="1" applyFill="1" applyBorder="1" applyAlignment="1" applyProtection="1">
      <alignment horizontal="center" vertical="center"/>
    </xf>
    <xf numFmtId="164" fontId="17" fillId="14" borderId="54" xfId="1" applyNumberFormat="1" applyFont="1" applyFill="1" applyBorder="1" applyAlignment="1" applyProtection="1">
      <alignment horizontal="center" vertical="center"/>
    </xf>
    <xf numFmtId="0" fontId="9" fillId="9" borderId="35" xfId="0" applyFont="1" applyFill="1" applyBorder="1" applyAlignment="1">
      <alignment horizontal="center" vertical="center" wrapText="1"/>
    </xf>
    <xf numFmtId="164" fontId="9" fillId="9" borderId="58" xfId="1" applyNumberFormat="1" applyFont="1" applyFill="1" applyBorder="1" applyAlignment="1" applyProtection="1">
      <alignment horizontal="center" vertical="center"/>
    </xf>
    <xf numFmtId="164" fontId="9" fillId="9" borderId="61" xfId="1" applyNumberFormat="1" applyFont="1" applyFill="1" applyBorder="1" applyAlignment="1" applyProtection="1">
      <alignment horizontal="center" vertical="center"/>
    </xf>
    <xf numFmtId="164" fontId="25" fillId="9" borderId="0" xfId="1" applyNumberFormat="1" applyFont="1" applyFill="1" applyBorder="1" applyAlignment="1" applyProtection="1">
      <alignment horizontal="center" vertical="center" wrapText="1"/>
    </xf>
    <xf numFmtId="0" fontId="11" fillId="4" borderId="8" xfId="0" applyFont="1" applyFill="1" applyBorder="1" applyAlignment="1">
      <alignment horizontal="left" vertical="center" wrapText="1"/>
    </xf>
    <xf numFmtId="0" fontId="7" fillId="15" borderId="3" xfId="0" quotePrefix="1" applyFont="1" applyFill="1" applyBorder="1" applyAlignment="1">
      <alignment horizontal="left" vertical="top" wrapText="1"/>
    </xf>
    <xf numFmtId="0" fontId="7" fillId="15" borderId="4" xfId="0" quotePrefix="1" applyFont="1" applyFill="1" applyBorder="1" applyAlignment="1">
      <alignment horizontal="left" vertical="top" wrapText="1"/>
    </xf>
    <xf numFmtId="0" fontId="7" fillId="15" borderId="27" xfId="0" quotePrefix="1" applyFont="1" applyFill="1" applyBorder="1" applyAlignment="1">
      <alignment horizontal="left" vertical="top" wrapText="1"/>
    </xf>
    <xf numFmtId="0" fontId="7" fillId="15" borderId="5" xfId="0" quotePrefix="1" applyFont="1" applyFill="1" applyBorder="1" applyAlignment="1">
      <alignment horizontal="left" vertical="top" wrapText="1"/>
    </xf>
    <xf numFmtId="0" fontId="7" fillId="15" borderId="0" xfId="0" quotePrefix="1" applyFont="1" applyFill="1" applyAlignment="1">
      <alignment horizontal="left" vertical="top" wrapText="1"/>
    </xf>
    <xf numFmtId="0" fontId="7" fillId="15" borderId="28" xfId="0" quotePrefix="1" applyFont="1" applyFill="1" applyBorder="1" applyAlignment="1">
      <alignment horizontal="left" vertical="top" wrapText="1"/>
    </xf>
    <xf numFmtId="0" fontId="7" fillId="15" borderId="6" xfId="0" quotePrefix="1" applyFont="1" applyFill="1" applyBorder="1" applyAlignment="1">
      <alignment horizontal="left" vertical="top" wrapText="1"/>
    </xf>
    <xf numFmtId="0" fontId="7" fillId="15" borderId="7" xfId="0" quotePrefix="1" applyFont="1" applyFill="1" applyBorder="1" applyAlignment="1">
      <alignment horizontal="left" vertical="top" wrapText="1"/>
    </xf>
    <xf numFmtId="0" fontId="7" fillId="15" borderId="29" xfId="0" quotePrefix="1" applyFont="1" applyFill="1" applyBorder="1" applyAlignment="1">
      <alignment horizontal="left" vertical="top" wrapText="1"/>
    </xf>
    <xf numFmtId="164" fontId="9" fillId="9" borderId="23" xfId="1" applyNumberFormat="1" applyFont="1" applyFill="1" applyBorder="1" applyAlignment="1" applyProtection="1">
      <alignment horizontal="right" vertical="center"/>
    </xf>
    <xf numFmtId="164" fontId="9" fillId="9" borderId="24" xfId="1" applyNumberFormat="1" applyFont="1" applyFill="1" applyBorder="1" applyAlignment="1" applyProtection="1">
      <alignment horizontal="right" vertical="center"/>
    </xf>
    <xf numFmtId="164" fontId="9" fillId="9" borderId="0" xfId="1" applyNumberFormat="1" applyFont="1" applyFill="1" applyBorder="1" applyAlignment="1" applyProtection="1">
      <alignment horizontal="right" vertical="center"/>
    </xf>
    <xf numFmtId="164" fontId="9" fillId="9" borderId="23" xfId="1" applyNumberFormat="1" applyFont="1" applyFill="1" applyBorder="1" applyAlignment="1" applyProtection="1">
      <alignment horizontal="right" wrapText="1"/>
    </xf>
    <xf numFmtId="164" fontId="9" fillId="9" borderId="0" xfId="1" applyNumberFormat="1" applyFont="1" applyFill="1" applyBorder="1" applyAlignment="1" applyProtection="1">
      <alignment horizontal="right" wrapText="1"/>
    </xf>
    <xf numFmtId="0" fontId="9" fillId="9" borderId="0" xfId="0" applyFont="1" applyFill="1" applyAlignment="1">
      <alignment horizontal="center" vertical="center" wrapText="1"/>
    </xf>
    <xf numFmtId="164" fontId="9" fillId="9" borderId="57" xfId="1" applyNumberFormat="1" applyFont="1" applyFill="1" applyBorder="1" applyAlignment="1" applyProtection="1">
      <alignment horizontal="center" vertical="center"/>
    </xf>
    <xf numFmtId="164" fontId="9" fillId="9" borderId="60" xfId="1" applyNumberFormat="1" applyFont="1" applyFill="1" applyBorder="1" applyAlignment="1" applyProtection="1">
      <alignment horizontal="center" vertical="center"/>
    </xf>
    <xf numFmtId="164" fontId="9" fillId="9" borderId="55" xfId="1" applyNumberFormat="1" applyFont="1" applyFill="1" applyBorder="1" applyAlignment="1" applyProtection="1">
      <alignment horizontal="center" vertical="center"/>
    </xf>
    <xf numFmtId="164" fontId="9" fillId="9" borderId="56" xfId="1" applyNumberFormat="1" applyFont="1" applyFill="1" applyBorder="1" applyAlignment="1" applyProtection="1">
      <alignment horizontal="center" vertical="center"/>
    </xf>
    <xf numFmtId="164" fontId="9" fillId="9" borderId="51" xfId="1" applyNumberFormat="1" applyFont="1" applyFill="1" applyBorder="1" applyAlignment="1" applyProtection="1">
      <alignment horizontal="center" vertical="center"/>
    </xf>
    <xf numFmtId="164" fontId="9" fillId="9" borderId="53" xfId="1" applyNumberFormat="1" applyFont="1" applyFill="1" applyBorder="1" applyAlignment="1" applyProtection="1">
      <alignment horizontal="center" vertical="center"/>
    </xf>
    <xf numFmtId="164" fontId="9" fillId="9" borderId="52" xfId="1" applyNumberFormat="1" applyFont="1" applyFill="1" applyBorder="1" applyAlignment="1" applyProtection="1">
      <alignment horizontal="center" vertical="center"/>
    </xf>
    <xf numFmtId="164" fontId="9" fillId="9" borderId="54" xfId="1" applyNumberFormat="1" applyFont="1" applyFill="1" applyBorder="1" applyAlignment="1" applyProtection="1">
      <alignment horizontal="center" vertical="center"/>
    </xf>
    <xf numFmtId="0" fontId="9" fillId="9" borderId="34" xfId="0" applyFont="1" applyFill="1" applyBorder="1" applyAlignment="1">
      <alignment horizontal="center" vertical="center" wrapText="1"/>
    </xf>
    <xf numFmtId="0" fontId="9" fillId="9" borderId="36" xfId="0" applyFont="1" applyFill="1" applyBorder="1" applyAlignment="1">
      <alignment horizontal="center" vertical="center" wrapText="1"/>
    </xf>
    <xf numFmtId="164" fontId="10" fillId="3" borderId="55" xfId="1" applyNumberFormat="1" applyFont="1" applyFill="1" applyBorder="1" applyAlignment="1" applyProtection="1">
      <alignment horizontal="center" vertical="center" wrapText="1"/>
    </xf>
    <xf numFmtId="164" fontId="10" fillId="3" borderId="56" xfId="1" applyNumberFormat="1" applyFont="1" applyFill="1" applyBorder="1" applyAlignment="1" applyProtection="1">
      <alignment horizontal="center" vertical="center" wrapText="1"/>
    </xf>
    <xf numFmtId="0" fontId="9" fillId="9" borderId="23" xfId="0" applyFont="1" applyFill="1" applyBorder="1" applyAlignment="1">
      <alignment horizontal="left" vertical="center" wrapText="1"/>
    </xf>
    <xf numFmtId="0" fontId="9" fillId="9" borderId="0" xfId="0" applyFont="1" applyFill="1" applyAlignment="1">
      <alignment horizontal="left" vertical="center" wrapText="1"/>
    </xf>
    <xf numFmtId="164" fontId="9" fillId="9" borderId="8" xfId="1" applyNumberFormat="1" applyFont="1" applyFill="1" applyBorder="1" applyAlignment="1" applyProtection="1">
      <alignment horizontal="right"/>
    </xf>
    <xf numFmtId="164" fontId="5" fillId="21" borderId="9" xfId="1" applyNumberFormat="1" applyFont="1" applyFill="1" applyBorder="1" applyAlignment="1" applyProtection="1">
      <alignment horizontal="right"/>
    </xf>
    <xf numFmtId="164" fontId="5" fillId="21" borderId="41" xfId="1" applyNumberFormat="1" applyFont="1" applyFill="1" applyBorder="1" applyAlignment="1" applyProtection="1">
      <alignment horizontal="right"/>
    </xf>
    <xf numFmtId="164" fontId="3" fillId="7" borderId="9" xfId="1" applyNumberFormat="1" applyFont="1" applyFill="1" applyBorder="1" applyAlignment="1" applyProtection="1">
      <alignment horizontal="right"/>
    </xf>
    <xf numFmtId="164" fontId="3" fillId="7" borderId="41" xfId="1" applyNumberFormat="1" applyFont="1" applyFill="1" applyBorder="1" applyAlignment="1" applyProtection="1">
      <alignment horizontal="right"/>
    </xf>
    <xf numFmtId="164" fontId="11" fillId="22" borderId="9" xfId="1" applyNumberFormat="1" applyFont="1" applyFill="1" applyBorder="1" applyAlignment="1" applyProtection="1">
      <alignment horizontal="right"/>
    </xf>
    <xf numFmtId="164" fontId="11" fillId="22" borderId="41" xfId="1" applyNumberFormat="1" applyFont="1" applyFill="1" applyBorder="1" applyAlignment="1" applyProtection="1">
      <alignment horizontal="right"/>
    </xf>
    <xf numFmtId="0" fontId="7" fillId="4" borderId="0" xfId="0" applyFont="1" applyFill="1" applyAlignment="1">
      <alignment horizontal="left" vertical="top" wrapText="1"/>
    </xf>
    <xf numFmtId="0" fontId="9" fillId="9" borderId="43" xfId="0" applyFont="1" applyFill="1" applyBorder="1" applyAlignment="1">
      <alignment horizontal="center" vertical="center" wrapText="1"/>
    </xf>
    <xf numFmtId="0" fontId="9" fillId="9" borderId="23" xfId="0" applyFont="1" applyFill="1" applyBorder="1" applyAlignment="1">
      <alignment horizontal="center" vertical="center" wrapText="1"/>
    </xf>
    <xf numFmtId="164" fontId="5" fillId="7" borderId="18" xfId="1" applyNumberFormat="1" applyFont="1" applyFill="1" applyBorder="1" applyAlignment="1">
      <alignment horizontal="right" vertical="center"/>
    </xf>
    <xf numFmtId="164" fontId="5" fillId="7" borderId="19" xfId="1" applyNumberFormat="1" applyFont="1" applyFill="1" applyBorder="1" applyAlignment="1">
      <alignment horizontal="right" vertical="center"/>
    </xf>
    <xf numFmtId="164" fontId="17" fillId="14" borderId="59" xfId="1" applyNumberFormat="1" applyFont="1" applyFill="1" applyBorder="1" applyAlignment="1" applyProtection="1">
      <alignment horizontal="center" vertical="center"/>
    </xf>
    <xf numFmtId="164" fontId="17" fillId="14" borderId="62" xfId="1" applyNumberFormat="1" applyFont="1" applyFill="1" applyBorder="1" applyAlignment="1" applyProtection="1">
      <alignment horizontal="center" vertical="center"/>
    </xf>
    <xf numFmtId="164" fontId="10" fillId="3" borderId="65" xfId="1" applyNumberFormat="1" applyFont="1" applyFill="1" applyBorder="1" applyAlignment="1" applyProtection="1">
      <alignment horizontal="center" vertical="center" wrapText="1"/>
    </xf>
    <xf numFmtId="164" fontId="10" fillId="3" borderId="66" xfId="1" applyNumberFormat="1" applyFont="1" applyFill="1" applyBorder="1" applyAlignment="1" applyProtection="1">
      <alignment horizontal="center" vertical="center" wrapText="1"/>
    </xf>
    <xf numFmtId="164" fontId="11" fillId="10" borderId="52" xfId="1" applyNumberFormat="1" applyFont="1" applyFill="1" applyBorder="1" applyAlignment="1" applyProtection="1">
      <alignment horizontal="center" vertical="center"/>
    </xf>
    <xf numFmtId="164" fontId="11" fillId="10" borderId="54" xfId="1" applyNumberFormat="1" applyFont="1" applyFill="1" applyBorder="1" applyAlignment="1" applyProtection="1">
      <alignment horizontal="center" vertical="center"/>
    </xf>
    <xf numFmtId="0" fontId="9" fillId="9" borderId="0" xfId="0" applyFont="1" applyFill="1" applyAlignment="1">
      <alignment horizontal="right" vertical="center"/>
    </xf>
    <xf numFmtId="164" fontId="10" fillId="3" borderId="63" xfId="1" applyNumberFormat="1" applyFont="1" applyFill="1" applyBorder="1" applyAlignment="1" applyProtection="1">
      <alignment horizontal="center" vertical="center" wrapText="1"/>
    </xf>
    <xf numFmtId="164" fontId="10" fillId="3" borderId="64" xfId="1" applyNumberFormat="1" applyFont="1" applyFill="1" applyBorder="1" applyAlignment="1" applyProtection="1">
      <alignment horizontal="center" vertical="center" wrapText="1"/>
    </xf>
    <xf numFmtId="164" fontId="9" fillId="9" borderId="3" xfId="1" applyNumberFormat="1" applyFont="1" applyFill="1" applyBorder="1" applyAlignment="1" applyProtection="1">
      <alignment horizontal="center" vertical="center"/>
    </xf>
    <xf numFmtId="164" fontId="9" fillId="9" borderId="4" xfId="1" applyNumberFormat="1" applyFont="1" applyFill="1" applyBorder="1" applyAlignment="1" applyProtection="1">
      <alignment horizontal="center" vertical="center"/>
    </xf>
    <xf numFmtId="164" fontId="9" fillId="9" borderId="6" xfId="1" applyNumberFormat="1" applyFont="1" applyFill="1" applyBorder="1" applyAlignment="1" applyProtection="1">
      <alignment horizontal="center" vertical="center"/>
    </xf>
    <xf numFmtId="164" fontId="9" fillId="9" borderId="7" xfId="1" applyNumberFormat="1" applyFont="1" applyFill="1" applyBorder="1" applyAlignment="1" applyProtection="1">
      <alignment horizontal="center" vertical="center"/>
    </xf>
    <xf numFmtId="164" fontId="9" fillId="9" borderId="23" xfId="1" applyNumberFormat="1" applyFont="1" applyFill="1" applyBorder="1" applyAlignment="1" applyProtection="1">
      <alignment horizontal="right"/>
    </xf>
    <xf numFmtId="164" fontId="9" fillId="9" borderId="24" xfId="1" applyNumberFormat="1" applyFont="1" applyFill="1" applyBorder="1" applyAlignment="1" applyProtection="1">
      <alignment horizontal="right"/>
    </xf>
    <xf numFmtId="164" fontId="17" fillId="14" borderId="11" xfId="1" applyNumberFormat="1" applyFont="1" applyFill="1" applyBorder="1" applyAlignment="1" applyProtection="1">
      <alignment horizontal="center" vertical="center"/>
    </xf>
    <xf numFmtId="164" fontId="17" fillId="14" borderId="12" xfId="1" applyNumberFormat="1" applyFont="1" applyFill="1" applyBorder="1" applyAlignment="1" applyProtection="1">
      <alignment horizontal="center" vertical="center"/>
    </xf>
    <xf numFmtId="164" fontId="14" fillId="9" borderId="23" xfId="1" applyNumberFormat="1" applyFont="1" applyFill="1" applyBorder="1" applyAlignment="1" applyProtection="1">
      <alignment horizontal="center" wrapText="1"/>
    </xf>
    <xf numFmtId="164" fontId="14" fillId="9" borderId="0" xfId="1" applyNumberFormat="1" applyFont="1" applyFill="1" applyBorder="1" applyAlignment="1" applyProtection="1">
      <alignment horizontal="center" wrapText="1"/>
    </xf>
    <xf numFmtId="164" fontId="9" fillId="9" borderId="25" xfId="1" applyNumberFormat="1" applyFont="1" applyFill="1" applyBorder="1" applyAlignment="1" applyProtection="1">
      <alignment horizontal="center" vertical="center"/>
    </xf>
    <xf numFmtId="164" fontId="9" fillId="9" borderId="24" xfId="1" applyNumberFormat="1" applyFont="1" applyFill="1" applyBorder="1" applyAlignment="1" applyProtection="1">
      <alignment horizontal="center" vertical="center"/>
    </xf>
    <xf numFmtId="164" fontId="16" fillId="9" borderId="1" xfId="1" applyNumberFormat="1" applyFont="1" applyFill="1" applyBorder="1" applyAlignment="1" applyProtection="1">
      <alignment horizontal="center" vertical="center" wrapText="1"/>
    </xf>
    <xf numFmtId="164" fontId="16" fillId="9" borderId="2" xfId="1" applyNumberFormat="1" applyFont="1" applyFill="1" applyBorder="1" applyAlignment="1" applyProtection="1">
      <alignment horizontal="center" vertical="center" wrapText="1"/>
    </xf>
    <xf numFmtId="164" fontId="16" fillId="9" borderId="40" xfId="1" applyNumberFormat="1" applyFont="1" applyFill="1" applyBorder="1" applyAlignment="1" applyProtection="1">
      <alignment horizontal="center" vertical="center" wrapText="1"/>
    </xf>
    <xf numFmtId="0" fontId="7" fillId="16" borderId="3" xfId="0" quotePrefix="1" applyFont="1" applyFill="1" applyBorder="1" applyAlignment="1">
      <alignment horizontal="left" vertical="top" wrapText="1"/>
    </xf>
    <xf numFmtId="0" fontId="7" fillId="16" borderId="4" xfId="0" quotePrefix="1" applyFont="1" applyFill="1" applyBorder="1" applyAlignment="1">
      <alignment horizontal="left" vertical="top" wrapText="1"/>
    </xf>
    <xf numFmtId="0" fontId="7" fillId="16" borderId="27" xfId="0" quotePrefix="1" applyFont="1" applyFill="1" applyBorder="1" applyAlignment="1">
      <alignment horizontal="left" vertical="top" wrapText="1"/>
    </xf>
    <xf numFmtId="0" fontId="7" fillId="16" borderId="5" xfId="0" quotePrefix="1" applyFont="1" applyFill="1" applyBorder="1" applyAlignment="1">
      <alignment horizontal="left" vertical="top" wrapText="1"/>
    </xf>
    <xf numFmtId="0" fontId="7" fillId="16" borderId="0" xfId="0" quotePrefix="1" applyFont="1" applyFill="1" applyAlignment="1">
      <alignment horizontal="left" vertical="top" wrapText="1"/>
    </xf>
    <xf numFmtId="0" fontId="7" fillId="16" borderId="28" xfId="0" quotePrefix="1" applyFont="1" applyFill="1" applyBorder="1" applyAlignment="1">
      <alignment horizontal="left" vertical="top" wrapText="1"/>
    </xf>
    <xf numFmtId="0" fontId="7" fillId="16" borderId="6" xfId="0" quotePrefix="1" applyFont="1" applyFill="1" applyBorder="1" applyAlignment="1">
      <alignment horizontal="left" vertical="top" wrapText="1"/>
    </xf>
    <xf numFmtId="0" fontId="7" fillId="16" borderId="7" xfId="0" quotePrefix="1" applyFont="1" applyFill="1" applyBorder="1" applyAlignment="1">
      <alignment horizontal="left" vertical="top" wrapText="1"/>
    </xf>
    <xf numFmtId="0" fontId="7" fillId="16" borderId="29" xfId="0" quotePrefix="1" applyFont="1" applyFill="1" applyBorder="1" applyAlignment="1">
      <alignment horizontal="left" vertical="top" wrapText="1"/>
    </xf>
    <xf numFmtId="164" fontId="10" fillId="7" borderId="25" xfId="1" applyNumberFormat="1" applyFont="1" applyFill="1" applyBorder="1" applyAlignment="1" applyProtection="1">
      <alignment horizontal="center" vertical="center" wrapText="1"/>
    </xf>
    <xf numFmtId="164" fontId="10" fillId="7" borderId="12" xfId="1" applyNumberFormat="1" applyFont="1" applyFill="1" applyBorder="1" applyAlignment="1" applyProtection="1">
      <alignment horizontal="center" vertical="center" wrapText="1"/>
    </xf>
    <xf numFmtId="164" fontId="10" fillId="3" borderId="11" xfId="1" applyNumberFormat="1" applyFont="1" applyFill="1" applyBorder="1" applyAlignment="1" applyProtection="1">
      <alignment horizontal="center" vertical="center" wrapText="1"/>
    </xf>
    <xf numFmtId="164" fontId="10" fillId="3" borderId="50" xfId="1" applyNumberFormat="1" applyFont="1" applyFill="1" applyBorder="1" applyAlignment="1" applyProtection="1">
      <alignment horizontal="center" vertical="center" wrapText="1"/>
    </xf>
    <xf numFmtId="0" fontId="2" fillId="9" borderId="0" xfId="0" applyFont="1" applyFill="1" applyAlignment="1">
      <alignment horizontal="center" vertical="center" wrapText="1"/>
    </xf>
  </cellXfs>
  <cellStyles count="6">
    <cellStyle name="20% - Accent3" xfId="4" builtinId="38"/>
    <cellStyle name="40% - Accent6" xfId="5" builtinId="51"/>
    <cellStyle name="Accent3" xfId="3" builtinId="37"/>
    <cellStyle name="Currency" xfId="1" builtinId="4"/>
    <cellStyle name="Normal" xfId="0" builtinId="0"/>
    <cellStyle name="Percent" xfId="2" builtinId="5"/>
  </cellStyles>
  <dxfs count="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1FC15-AA42-43D1-BD5D-EF81AEAA8495}">
  <dimension ref="A2:Y56"/>
  <sheetViews>
    <sheetView showGridLines="0" tabSelected="1" topLeftCell="A3" zoomScale="85" zoomScaleNormal="85" workbookViewId="0">
      <selection activeCell="G18" sqref="G18"/>
    </sheetView>
  </sheetViews>
  <sheetFormatPr defaultColWidth="8.88671875" defaultRowHeight="14.4" x14ac:dyDescent="0.3"/>
  <cols>
    <col min="1" max="1" width="36.44140625" style="3" bestFit="1" customWidth="1"/>
    <col min="2" max="2" width="36.109375" style="3" bestFit="1" customWidth="1"/>
    <col min="3" max="3" width="25" style="3" bestFit="1" customWidth="1"/>
    <col min="4" max="4" width="17.88671875" style="3" bestFit="1" customWidth="1"/>
    <col min="5" max="5" width="11.88671875" style="3" customWidth="1"/>
    <col min="6" max="8" width="13.6640625" style="3" bestFit="1" customWidth="1"/>
    <col min="9" max="9" width="6" style="3" bestFit="1" customWidth="1"/>
    <col min="10" max="10" width="8.88671875" style="3" bestFit="1" customWidth="1"/>
    <col min="11" max="11" width="6.109375" style="3" customWidth="1"/>
    <col min="12" max="12" width="8.88671875" style="3" bestFit="1" customWidth="1"/>
    <col min="13" max="13" width="8.88671875" style="3" customWidth="1"/>
    <col min="14" max="15" width="14.109375" style="3" customWidth="1"/>
    <col min="16" max="16" width="13.6640625" style="3" bestFit="1" customWidth="1"/>
    <col min="17" max="17" width="6.88671875" style="3" customWidth="1"/>
    <col min="18" max="18" width="12.109375" style="3" bestFit="1" customWidth="1"/>
    <col min="19" max="19" width="12.5546875" style="3" bestFit="1" customWidth="1"/>
    <col min="20" max="20" width="13.6640625" style="3" bestFit="1" customWidth="1"/>
    <col min="21" max="22" width="11" style="3" bestFit="1" customWidth="1"/>
    <col min="23" max="23" width="13.6640625" style="3" bestFit="1" customWidth="1"/>
    <col min="24" max="24" width="3.44140625" style="3" customWidth="1"/>
    <col min="25" max="25" width="13.88671875" style="3" bestFit="1" customWidth="1"/>
    <col min="26" max="16384" width="8.88671875" style="3"/>
  </cols>
  <sheetData>
    <row r="2" spans="1:25" ht="19.8" thickBot="1" x14ac:dyDescent="0.35">
      <c r="A2" s="182" t="s">
        <v>148</v>
      </c>
      <c r="B2" s="182"/>
      <c r="C2" s="182"/>
      <c r="D2" s="182"/>
      <c r="E2" s="182"/>
      <c r="F2" s="182"/>
      <c r="G2" s="182"/>
      <c r="H2" s="182"/>
      <c r="I2" s="182"/>
      <c r="J2" s="182"/>
      <c r="K2" s="182"/>
      <c r="L2" s="182"/>
      <c r="M2" s="182"/>
      <c r="N2" s="128"/>
      <c r="O2" s="182"/>
      <c r="P2" s="182"/>
    </row>
    <row r="3" spans="1:25" ht="14.4" customHeight="1" x14ac:dyDescent="0.3">
      <c r="A3" s="184" t="s">
        <v>176</v>
      </c>
      <c r="B3" s="185"/>
      <c r="C3" s="185"/>
      <c r="D3" s="185"/>
      <c r="E3" s="185"/>
      <c r="F3" s="185"/>
      <c r="G3" s="185"/>
      <c r="H3" s="185"/>
      <c r="I3" s="185"/>
      <c r="J3" s="185"/>
      <c r="K3" s="185"/>
      <c r="L3" s="185"/>
      <c r="M3" s="185"/>
      <c r="N3" s="185"/>
      <c r="O3" s="185"/>
      <c r="P3" s="186"/>
    </row>
    <row r="4" spans="1:25" x14ac:dyDescent="0.3">
      <c r="A4" s="187"/>
      <c r="B4" s="188"/>
      <c r="C4" s="188"/>
      <c r="D4" s="188"/>
      <c r="E4" s="188"/>
      <c r="F4" s="188"/>
      <c r="G4" s="188"/>
      <c r="H4" s="188"/>
      <c r="I4" s="188"/>
      <c r="J4" s="188"/>
      <c r="K4" s="188"/>
      <c r="L4" s="188"/>
      <c r="M4" s="188"/>
      <c r="N4" s="188"/>
      <c r="O4" s="188"/>
      <c r="P4" s="189"/>
    </row>
    <row r="5" spans="1:25" x14ac:dyDescent="0.3">
      <c r="A5" s="187"/>
      <c r="B5" s="188"/>
      <c r="C5" s="188"/>
      <c r="D5" s="188"/>
      <c r="E5" s="188"/>
      <c r="F5" s="188"/>
      <c r="G5" s="188"/>
      <c r="H5" s="188"/>
      <c r="I5" s="188"/>
      <c r="J5" s="188"/>
      <c r="K5" s="188"/>
      <c r="L5" s="188"/>
      <c r="M5" s="188"/>
      <c r="N5" s="188"/>
      <c r="O5" s="188"/>
      <c r="P5" s="189"/>
    </row>
    <row r="6" spans="1:25" x14ac:dyDescent="0.3">
      <c r="A6" s="187"/>
      <c r="B6" s="188"/>
      <c r="C6" s="188"/>
      <c r="D6" s="188"/>
      <c r="E6" s="188"/>
      <c r="F6" s="188"/>
      <c r="G6" s="188"/>
      <c r="H6" s="188"/>
      <c r="I6" s="188"/>
      <c r="J6" s="188"/>
      <c r="K6" s="188"/>
      <c r="L6" s="188"/>
      <c r="M6" s="188"/>
      <c r="N6" s="188"/>
      <c r="O6" s="188"/>
      <c r="P6" s="189"/>
    </row>
    <row r="7" spans="1:25" x14ac:dyDescent="0.3">
      <c r="A7" s="187"/>
      <c r="B7" s="188"/>
      <c r="C7" s="188"/>
      <c r="D7" s="188"/>
      <c r="E7" s="188"/>
      <c r="F7" s="188"/>
      <c r="G7" s="188"/>
      <c r="H7" s="188"/>
      <c r="I7" s="188"/>
      <c r="J7" s="188"/>
      <c r="K7" s="188"/>
      <c r="L7" s="188"/>
      <c r="M7" s="188"/>
      <c r="N7" s="188"/>
      <c r="O7" s="188"/>
      <c r="P7" s="189"/>
    </row>
    <row r="8" spans="1:25" ht="133.19999999999999" customHeight="1" thickBot="1" x14ac:dyDescent="0.35">
      <c r="A8" s="190"/>
      <c r="B8" s="191"/>
      <c r="C8" s="191"/>
      <c r="D8" s="191"/>
      <c r="E8" s="191"/>
      <c r="F8" s="191"/>
      <c r="G8" s="191"/>
      <c r="H8" s="191"/>
      <c r="I8" s="191"/>
      <c r="J8" s="191"/>
      <c r="K8" s="191"/>
      <c r="L8" s="191"/>
      <c r="M8" s="191"/>
      <c r="N8" s="191"/>
      <c r="O8" s="191"/>
      <c r="P8" s="192"/>
    </row>
    <row r="10" spans="1:25" x14ac:dyDescent="0.3">
      <c r="A10" s="155" t="s">
        <v>0</v>
      </c>
      <c r="B10" s="183"/>
      <c r="C10" s="183"/>
      <c r="E10" s="193" t="s">
        <v>1</v>
      </c>
      <c r="F10" s="194"/>
      <c r="G10" s="105">
        <v>46055</v>
      </c>
      <c r="I10" s="193" t="s">
        <v>166</v>
      </c>
      <c r="J10" s="195"/>
      <c r="K10" s="194"/>
      <c r="L10" s="154">
        <v>46174</v>
      </c>
      <c r="N10" s="193" t="s">
        <v>167</v>
      </c>
      <c r="O10" s="194"/>
      <c r="P10" s="154">
        <v>46522</v>
      </c>
    </row>
    <row r="12" spans="1:25" ht="20.399999999999999" customHeight="1" x14ac:dyDescent="0.3">
      <c r="A12" s="182" t="s">
        <v>115</v>
      </c>
      <c r="B12" s="182"/>
      <c r="C12" s="182"/>
      <c r="D12" s="182"/>
      <c r="E12" s="182"/>
      <c r="F12" s="182"/>
      <c r="G12" s="182"/>
      <c r="H12" s="182"/>
      <c r="I12" s="182"/>
      <c r="J12" s="182"/>
      <c r="K12" s="182"/>
      <c r="L12" s="182"/>
      <c r="M12" s="182"/>
      <c r="N12" s="128"/>
      <c r="O12" s="182"/>
      <c r="P12" s="182"/>
      <c r="R12" s="175" t="s">
        <v>163</v>
      </c>
      <c r="S12" s="175"/>
      <c r="T12" s="175"/>
      <c r="U12" s="175"/>
      <c r="V12" s="175"/>
      <c r="W12" s="175"/>
      <c r="X12" s="175"/>
      <c r="Y12" s="175"/>
    </row>
    <row r="13" spans="1:25" ht="15" thickBot="1" x14ac:dyDescent="0.35"/>
    <row r="14" spans="1:25" ht="15.75" customHeight="1" x14ac:dyDescent="0.3">
      <c r="A14" s="199"/>
      <c r="B14" s="201" t="s">
        <v>10</v>
      </c>
      <c r="C14" s="180" t="s">
        <v>147</v>
      </c>
      <c r="D14" s="180" t="s">
        <v>2</v>
      </c>
      <c r="E14" s="209" t="s">
        <v>3</v>
      </c>
      <c r="F14" s="114" t="s">
        <v>4</v>
      </c>
      <c r="G14" s="115" t="s">
        <v>4</v>
      </c>
      <c r="H14" s="114" t="s">
        <v>4</v>
      </c>
      <c r="I14" s="115" t="s">
        <v>4</v>
      </c>
      <c r="J14" s="114" t="s">
        <v>4</v>
      </c>
      <c r="K14" s="115" t="s">
        <v>4</v>
      </c>
      <c r="L14" s="114" t="s">
        <v>4</v>
      </c>
      <c r="M14" s="115" t="s">
        <v>4</v>
      </c>
      <c r="N14" s="114" t="s">
        <v>4</v>
      </c>
      <c r="O14" s="115" t="s">
        <v>4</v>
      </c>
      <c r="P14" s="177" t="s">
        <v>5</v>
      </c>
      <c r="Q14" s="3" t="s">
        <v>142</v>
      </c>
      <c r="R14" s="173" t="s">
        <v>162</v>
      </c>
      <c r="S14" s="176" t="s">
        <v>158</v>
      </c>
      <c r="T14" s="176" t="s">
        <v>159</v>
      </c>
      <c r="U14" s="176" t="s">
        <v>160</v>
      </c>
      <c r="V14" s="176" t="s">
        <v>161</v>
      </c>
      <c r="W14" s="171" t="s">
        <v>164</v>
      </c>
      <c r="Y14" s="172" t="s">
        <v>165</v>
      </c>
    </row>
    <row r="15" spans="1:25" ht="15" thickBot="1" x14ac:dyDescent="0.35">
      <c r="A15" s="200"/>
      <c r="B15" s="202"/>
      <c r="C15" s="181"/>
      <c r="D15" s="181"/>
      <c r="E15" s="210"/>
      <c r="F15" s="117">
        <f>IF(MONTH(L10)&lt;=6,YEAR(L10), YEAR(L10)+1)</f>
        <v>2026</v>
      </c>
      <c r="G15" s="118">
        <f>F15+1</f>
        <v>2027</v>
      </c>
      <c r="H15" s="117">
        <f>G15+1</f>
        <v>2028</v>
      </c>
      <c r="I15" s="118">
        <f t="shared" ref="I15:O15" si="0">H15+1</f>
        <v>2029</v>
      </c>
      <c r="J15" s="117">
        <f t="shared" si="0"/>
        <v>2030</v>
      </c>
      <c r="K15" s="118">
        <f t="shared" si="0"/>
        <v>2031</v>
      </c>
      <c r="L15" s="117">
        <f t="shared" si="0"/>
        <v>2032</v>
      </c>
      <c r="M15" s="118">
        <f t="shared" si="0"/>
        <v>2033</v>
      </c>
      <c r="N15" s="117">
        <f t="shared" si="0"/>
        <v>2034</v>
      </c>
      <c r="O15" s="118">
        <f t="shared" si="0"/>
        <v>2035</v>
      </c>
      <c r="P15" s="178"/>
      <c r="R15" s="174"/>
      <c r="S15" s="176"/>
      <c r="T15" s="176"/>
      <c r="U15" s="176"/>
      <c r="V15" s="176"/>
      <c r="W15" s="171"/>
      <c r="Y15" s="172"/>
    </row>
    <row r="16" spans="1:25" x14ac:dyDescent="0.3">
      <c r="A16" s="179" t="s">
        <v>100</v>
      </c>
      <c r="B16" s="134"/>
      <c r="C16" s="134"/>
      <c r="D16" s="134"/>
      <c r="E16" s="131"/>
      <c r="F16" s="132"/>
      <c r="G16" s="132"/>
      <c r="H16" s="132"/>
      <c r="I16" s="132"/>
      <c r="J16" s="132"/>
      <c r="K16" s="132"/>
      <c r="L16" s="132"/>
      <c r="M16" s="132"/>
      <c r="N16" s="132"/>
      <c r="O16" s="132"/>
      <c r="P16" s="133">
        <f>SUM(E16:O16)</f>
        <v>0</v>
      </c>
      <c r="R16" s="130">
        <f>F15</f>
        <v>2026</v>
      </c>
      <c r="S16" s="132"/>
      <c r="T16" s="132"/>
      <c r="U16" s="132"/>
      <c r="V16" s="132"/>
      <c r="W16" s="133">
        <f>SUM(S16:V16)</f>
        <v>0</v>
      </c>
      <c r="Y16" s="153">
        <f>F35-W16</f>
        <v>0</v>
      </c>
    </row>
    <row r="17" spans="1:25" x14ac:dyDescent="0.3">
      <c r="A17" s="179"/>
      <c r="B17" s="134"/>
      <c r="C17" s="134"/>
      <c r="D17" s="134"/>
      <c r="E17" s="134"/>
      <c r="F17" s="135"/>
      <c r="G17" s="135"/>
      <c r="H17" s="135"/>
      <c r="I17" s="135"/>
      <c r="J17" s="135"/>
      <c r="K17" s="135"/>
      <c r="L17" s="135"/>
      <c r="M17" s="135"/>
      <c r="N17" s="135"/>
      <c r="O17" s="135"/>
      <c r="P17" s="133">
        <f t="shared" ref="P17:P33" si="1">SUM(E17:O17)</f>
        <v>0</v>
      </c>
      <c r="R17" s="130">
        <f>R16+1</f>
        <v>2027</v>
      </c>
      <c r="S17" s="132"/>
      <c r="T17" s="132"/>
      <c r="U17" s="132"/>
      <c r="V17" s="132"/>
      <c r="W17" s="133">
        <f t="shared" ref="W17:W25" si="2">SUM(S17:V17)</f>
        <v>0</v>
      </c>
      <c r="Y17" s="153">
        <f>G35-W17</f>
        <v>0</v>
      </c>
    </row>
    <row r="18" spans="1:25" x14ac:dyDescent="0.3">
      <c r="A18" s="179"/>
      <c r="B18" s="134"/>
      <c r="C18" s="134"/>
      <c r="D18" s="134"/>
      <c r="E18" s="134"/>
      <c r="F18" s="134"/>
      <c r="G18" s="134"/>
      <c r="H18" s="134"/>
      <c r="I18" s="134"/>
      <c r="J18" s="134"/>
      <c r="K18" s="134"/>
      <c r="L18" s="134"/>
      <c r="M18" s="134"/>
      <c r="N18" s="134"/>
      <c r="O18" s="134"/>
      <c r="P18" s="133">
        <f t="shared" si="1"/>
        <v>0</v>
      </c>
      <c r="R18" s="130">
        <f t="shared" ref="R18:R25" si="3">R17+1</f>
        <v>2028</v>
      </c>
      <c r="S18" s="132"/>
      <c r="T18" s="132"/>
      <c r="U18" s="132"/>
      <c r="V18" s="132"/>
      <c r="W18" s="133">
        <f t="shared" si="2"/>
        <v>0</v>
      </c>
      <c r="Y18" s="153">
        <f>H35-W18</f>
        <v>0</v>
      </c>
    </row>
    <row r="19" spans="1:25" ht="15" thickBot="1" x14ac:dyDescent="0.35">
      <c r="A19" s="179"/>
      <c r="B19" s="134"/>
      <c r="C19" s="134"/>
      <c r="D19" s="134"/>
      <c r="E19" s="136"/>
      <c r="F19" s="136"/>
      <c r="G19" s="136"/>
      <c r="H19" s="136"/>
      <c r="I19" s="136"/>
      <c r="J19" s="136"/>
      <c r="K19" s="136"/>
      <c r="L19" s="136"/>
      <c r="M19" s="136"/>
      <c r="N19" s="136"/>
      <c r="O19" s="136"/>
      <c r="P19" s="137">
        <f t="shared" si="1"/>
        <v>0</v>
      </c>
      <c r="R19" s="130">
        <f t="shared" si="3"/>
        <v>2029</v>
      </c>
      <c r="S19" s="132"/>
      <c r="T19" s="132"/>
      <c r="U19" s="132"/>
      <c r="V19" s="132"/>
      <c r="W19" s="133">
        <f t="shared" si="2"/>
        <v>0</v>
      </c>
      <c r="Y19" s="153">
        <f>I35-W19</f>
        <v>0</v>
      </c>
    </row>
    <row r="20" spans="1:25" ht="15" thickBot="1" x14ac:dyDescent="0.35">
      <c r="A20" s="29"/>
      <c r="B20" s="138"/>
      <c r="C20" s="138"/>
      <c r="D20" s="139" t="s">
        <v>96</v>
      </c>
      <c r="E20" s="140">
        <f t="shared" ref="E20:P20" si="4">SUM(E16:E19)</f>
        <v>0</v>
      </c>
      <c r="F20" s="140">
        <f>SUM(F16:F19)</f>
        <v>0</v>
      </c>
      <c r="G20" s="140">
        <f t="shared" ref="G20:O20" si="5">SUM(G16:G19)</f>
        <v>0</v>
      </c>
      <c r="H20" s="140">
        <f t="shared" si="5"/>
        <v>0</v>
      </c>
      <c r="I20" s="140">
        <f t="shared" si="5"/>
        <v>0</v>
      </c>
      <c r="J20" s="140">
        <f t="shared" si="5"/>
        <v>0</v>
      </c>
      <c r="K20" s="140">
        <f t="shared" si="5"/>
        <v>0</v>
      </c>
      <c r="L20" s="140">
        <f t="shared" si="5"/>
        <v>0</v>
      </c>
      <c r="M20" s="140">
        <f t="shared" si="5"/>
        <v>0</v>
      </c>
      <c r="N20" s="140">
        <f t="shared" si="5"/>
        <v>0</v>
      </c>
      <c r="O20" s="140">
        <f t="shared" si="5"/>
        <v>0</v>
      </c>
      <c r="P20" s="141">
        <f t="shared" si="4"/>
        <v>0</v>
      </c>
      <c r="R20" s="130">
        <f t="shared" si="3"/>
        <v>2030</v>
      </c>
      <c r="S20" s="132"/>
      <c r="T20" s="132"/>
      <c r="U20" s="132"/>
      <c r="V20" s="132"/>
      <c r="W20" s="133">
        <f t="shared" si="2"/>
        <v>0</v>
      </c>
      <c r="Y20" s="153">
        <f>J$35-W20</f>
        <v>0</v>
      </c>
    </row>
    <row r="21" spans="1:25" x14ac:dyDescent="0.3">
      <c r="A21" s="207" t="s">
        <v>37</v>
      </c>
      <c r="B21" s="134"/>
      <c r="C21" s="134"/>
      <c r="D21" s="134"/>
      <c r="E21" s="132"/>
      <c r="F21" s="132"/>
      <c r="G21" s="132"/>
      <c r="H21" s="132"/>
      <c r="I21" s="132"/>
      <c r="J21" s="132"/>
      <c r="K21" s="132"/>
      <c r="L21" s="132"/>
      <c r="M21" s="132"/>
      <c r="N21" s="132"/>
      <c r="O21" s="132"/>
      <c r="P21" s="133">
        <f t="shared" si="1"/>
        <v>0</v>
      </c>
      <c r="R21" s="130">
        <f t="shared" si="3"/>
        <v>2031</v>
      </c>
      <c r="S21" s="132"/>
      <c r="T21" s="132"/>
      <c r="U21" s="132"/>
      <c r="V21" s="132"/>
      <c r="W21" s="133">
        <f t="shared" si="2"/>
        <v>0</v>
      </c>
      <c r="Y21" s="153">
        <f>K$35-W21</f>
        <v>0</v>
      </c>
    </row>
    <row r="22" spans="1:25" x14ac:dyDescent="0.3">
      <c r="A22" s="179"/>
      <c r="B22" s="134"/>
      <c r="C22" s="134"/>
      <c r="D22" s="134"/>
      <c r="E22" s="132"/>
      <c r="F22" s="132"/>
      <c r="G22" s="132"/>
      <c r="H22" s="132"/>
      <c r="I22" s="132"/>
      <c r="J22" s="132"/>
      <c r="K22" s="132"/>
      <c r="L22" s="132"/>
      <c r="M22" s="135"/>
      <c r="N22" s="135"/>
      <c r="O22" s="135"/>
      <c r="P22" s="133">
        <f t="shared" si="1"/>
        <v>0</v>
      </c>
      <c r="R22" s="130">
        <f t="shared" si="3"/>
        <v>2032</v>
      </c>
      <c r="S22" s="132"/>
      <c r="T22" s="132"/>
      <c r="U22" s="132"/>
      <c r="V22" s="132"/>
      <c r="W22" s="133">
        <f t="shared" si="2"/>
        <v>0</v>
      </c>
      <c r="Y22" s="153">
        <f>L$35-W22</f>
        <v>0</v>
      </c>
    </row>
    <row r="23" spans="1:25" x14ac:dyDescent="0.3">
      <c r="A23" s="179"/>
      <c r="B23" s="134"/>
      <c r="C23" s="134"/>
      <c r="D23" s="134"/>
      <c r="E23" s="132"/>
      <c r="F23" s="135"/>
      <c r="G23" s="135"/>
      <c r="H23" s="135"/>
      <c r="I23" s="135"/>
      <c r="J23" s="135"/>
      <c r="K23" s="135"/>
      <c r="L23" s="135"/>
      <c r="M23" s="135"/>
      <c r="N23" s="135"/>
      <c r="O23" s="135"/>
      <c r="P23" s="133">
        <f t="shared" si="1"/>
        <v>0</v>
      </c>
      <c r="R23" s="130">
        <f t="shared" si="3"/>
        <v>2033</v>
      </c>
      <c r="S23" s="132"/>
      <c r="T23" s="132"/>
      <c r="U23" s="132"/>
      <c r="V23" s="132"/>
      <c r="W23" s="133">
        <f t="shared" si="2"/>
        <v>0</v>
      </c>
      <c r="Y23" s="153">
        <f>M$35-W23</f>
        <v>0</v>
      </c>
    </row>
    <row r="24" spans="1:25" x14ac:dyDescent="0.3">
      <c r="A24" s="179"/>
      <c r="B24" s="134"/>
      <c r="C24" s="134"/>
      <c r="D24" s="134"/>
      <c r="E24" s="132"/>
      <c r="F24" s="134"/>
      <c r="G24" s="134"/>
      <c r="H24" s="134"/>
      <c r="I24" s="134"/>
      <c r="J24" s="134"/>
      <c r="K24" s="134"/>
      <c r="L24" s="134"/>
      <c r="M24" s="134"/>
      <c r="N24" s="134"/>
      <c r="O24" s="134"/>
      <c r="P24" s="133">
        <f t="shared" si="1"/>
        <v>0</v>
      </c>
      <c r="R24" s="130">
        <f t="shared" si="3"/>
        <v>2034</v>
      </c>
      <c r="S24" s="132"/>
      <c r="T24" s="132"/>
      <c r="U24" s="132"/>
      <c r="V24" s="132"/>
      <c r="W24" s="133">
        <f t="shared" si="2"/>
        <v>0</v>
      </c>
      <c r="Y24" s="153">
        <f>N$35-W24</f>
        <v>0</v>
      </c>
    </row>
    <row r="25" spans="1:25" x14ac:dyDescent="0.3">
      <c r="A25" s="179"/>
      <c r="B25" s="134"/>
      <c r="C25" s="134"/>
      <c r="D25" s="134"/>
      <c r="E25" s="132"/>
      <c r="F25" s="134"/>
      <c r="G25" s="134"/>
      <c r="H25" s="134"/>
      <c r="I25" s="134"/>
      <c r="J25" s="134"/>
      <c r="K25" s="134"/>
      <c r="L25" s="134"/>
      <c r="M25" s="134"/>
      <c r="N25" s="134"/>
      <c r="O25" s="134"/>
      <c r="P25" s="142"/>
      <c r="R25" s="130">
        <f t="shared" si="3"/>
        <v>2035</v>
      </c>
      <c r="S25" s="132"/>
      <c r="T25" s="132"/>
      <c r="U25" s="132"/>
      <c r="V25" s="132"/>
      <c r="W25" s="133">
        <f t="shared" si="2"/>
        <v>0</v>
      </c>
      <c r="Y25" s="153">
        <f>O$35-W25</f>
        <v>0</v>
      </c>
    </row>
    <row r="26" spans="1:25" x14ac:dyDescent="0.3">
      <c r="A26" s="179"/>
      <c r="B26" s="134"/>
      <c r="C26" s="134"/>
      <c r="D26" s="134"/>
      <c r="E26" s="132"/>
      <c r="F26" s="134"/>
      <c r="G26" s="134"/>
      <c r="H26" s="134"/>
      <c r="I26" s="134"/>
      <c r="J26" s="134"/>
      <c r="K26" s="134"/>
      <c r="L26" s="134"/>
      <c r="M26" s="134"/>
      <c r="N26" s="134"/>
      <c r="O26" s="134"/>
      <c r="P26" s="142"/>
    </row>
    <row r="27" spans="1:25" ht="15" thickBot="1" x14ac:dyDescent="0.35">
      <c r="A27" s="208"/>
      <c r="B27" s="134"/>
      <c r="C27" s="134"/>
      <c r="D27" s="134"/>
      <c r="E27" s="136"/>
      <c r="F27" s="136"/>
      <c r="G27" s="136"/>
      <c r="H27" s="136"/>
      <c r="I27" s="136"/>
      <c r="J27" s="136"/>
      <c r="K27" s="136"/>
      <c r="L27" s="136"/>
      <c r="M27" s="136"/>
      <c r="N27" s="136"/>
      <c r="O27" s="136"/>
      <c r="P27" s="137">
        <f t="shared" si="1"/>
        <v>0</v>
      </c>
    </row>
    <row r="28" spans="1:25" ht="15" thickBot="1" x14ac:dyDescent="0.35">
      <c r="A28" s="29"/>
      <c r="B28" s="138"/>
      <c r="C28" s="138"/>
      <c r="D28" s="139" t="s">
        <v>96</v>
      </c>
      <c r="E28" s="140">
        <f>SUM(E21:E27)</f>
        <v>0</v>
      </c>
      <c r="F28" s="140">
        <f>SUM(F21:F27)</f>
        <v>0</v>
      </c>
      <c r="G28" s="140">
        <f t="shared" ref="G28:O28" si="6">SUM(G21:G27)</f>
        <v>0</v>
      </c>
      <c r="H28" s="140">
        <f t="shared" si="6"/>
        <v>0</v>
      </c>
      <c r="I28" s="140">
        <f t="shared" si="6"/>
        <v>0</v>
      </c>
      <c r="J28" s="140">
        <f t="shared" si="6"/>
        <v>0</v>
      </c>
      <c r="K28" s="140">
        <f t="shared" si="6"/>
        <v>0</v>
      </c>
      <c r="L28" s="140">
        <f t="shared" si="6"/>
        <v>0</v>
      </c>
      <c r="M28" s="140">
        <f t="shared" si="6"/>
        <v>0</v>
      </c>
      <c r="N28" s="140">
        <f t="shared" si="6"/>
        <v>0</v>
      </c>
      <c r="O28" s="140">
        <f t="shared" si="6"/>
        <v>0</v>
      </c>
      <c r="P28" s="143">
        <f t="shared" ref="P28" si="7">SUM(P21:P27)</f>
        <v>0</v>
      </c>
      <c r="Q28" s="5"/>
      <c r="R28" s="160" t="s">
        <v>174</v>
      </c>
      <c r="S28" s="161"/>
      <c r="T28" s="161"/>
      <c r="U28" s="161"/>
      <c r="V28" s="161"/>
      <c r="W28" s="161"/>
      <c r="X28" s="161"/>
      <c r="Y28" s="161"/>
    </row>
    <row r="29" spans="1:25" x14ac:dyDescent="0.3">
      <c r="A29" s="198" t="s">
        <v>69</v>
      </c>
      <c r="B29" s="134"/>
      <c r="C29" s="134"/>
      <c r="D29" s="134"/>
      <c r="E29" s="134"/>
      <c r="F29" s="135"/>
      <c r="G29" s="135"/>
      <c r="H29" s="135"/>
      <c r="I29" s="135"/>
      <c r="J29" s="132"/>
      <c r="K29" s="132"/>
      <c r="L29" s="132"/>
      <c r="M29" s="132"/>
      <c r="N29" s="132"/>
      <c r="O29" s="132"/>
      <c r="P29" s="133">
        <f t="shared" si="1"/>
        <v>0</v>
      </c>
      <c r="R29" s="162"/>
      <c r="S29" s="163"/>
      <c r="T29" s="163"/>
      <c r="U29" s="163"/>
      <c r="V29" s="163"/>
      <c r="W29" s="163"/>
      <c r="X29" s="163"/>
      <c r="Y29" s="164"/>
    </row>
    <row r="30" spans="1:25" x14ac:dyDescent="0.3">
      <c r="A30" s="198"/>
      <c r="B30" s="134"/>
      <c r="C30" s="134"/>
      <c r="D30" s="134"/>
      <c r="E30" s="134"/>
      <c r="F30" s="135"/>
      <c r="G30" s="135"/>
      <c r="H30" s="135"/>
      <c r="I30" s="135"/>
      <c r="J30" s="135"/>
      <c r="K30" s="135"/>
      <c r="L30" s="135"/>
      <c r="M30" s="135"/>
      <c r="N30" s="135"/>
      <c r="O30" s="135"/>
      <c r="P30" s="133">
        <f t="shared" si="1"/>
        <v>0</v>
      </c>
      <c r="R30" s="165"/>
      <c r="S30" s="166"/>
      <c r="T30" s="166"/>
      <c r="U30" s="166"/>
      <c r="V30" s="166"/>
      <c r="W30" s="166"/>
      <c r="X30" s="166"/>
      <c r="Y30" s="167"/>
    </row>
    <row r="31" spans="1:25" x14ac:dyDescent="0.3">
      <c r="A31" s="198"/>
      <c r="B31" s="134"/>
      <c r="C31" s="134"/>
      <c r="D31" s="134"/>
      <c r="E31" s="134"/>
      <c r="F31" s="134"/>
      <c r="G31" s="134"/>
      <c r="H31" s="134"/>
      <c r="I31" s="134"/>
      <c r="J31" s="134"/>
      <c r="K31" s="134"/>
      <c r="L31" s="134"/>
      <c r="M31" s="134"/>
      <c r="N31" s="134"/>
      <c r="O31" s="134"/>
      <c r="P31" s="133">
        <f t="shared" si="1"/>
        <v>0</v>
      </c>
      <c r="R31" s="165"/>
      <c r="S31" s="166"/>
      <c r="T31" s="166"/>
      <c r="U31" s="166"/>
      <c r="V31" s="166"/>
      <c r="W31" s="166"/>
      <c r="X31" s="166"/>
      <c r="Y31" s="167"/>
    </row>
    <row r="32" spans="1:25" x14ac:dyDescent="0.3">
      <c r="A32" s="198"/>
      <c r="B32" s="134"/>
      <c r="C32" s="134"/>
      <c r="D32" s="134"/>
      <c r="E32" s="134"/>
      <c r="F32" s="134"/>
      <c r="G32" s="134"/>
      <c r="H32" s="134"/>
      <c r="I32" s="134"/>
      <c r="J32" s="134"/>
      <c r="K32" s="134"/>
      <c r="L32" s="134"/>
      <c r="M32" s="134"/>
      <c r="N32" s="134"/>
      <c r="O32" s="134"/>
      <c r="P32" s="133">
        <f t="shared" si="1"/>
        <v>0</v>
      </c>
      <c r="R32" s="165"/>
      <c r="S32" s="166"/>
      <c r="T32" s="166"/>
      <c r="U32" s="166"/>
      <c r="V32" s="166"/>
      <c r="W32" s="166"/>
      <c r="X32" s="166"/>
      <c r="Y32" s="167"/>
    </row>
    <row r="33" spans="1:25" ht="15" thickBot="1" x14ac:dyDescent="0.35">
      <c r="A33" s="198"/>
      <c r="B33" s="134"/>
      <c r="C33" s="134"/>
      <c r="D33" s="134"/>
      <c r="E33" s="136"/>
      <c r="F33" s="136"/>
      <c r="G33" s="136"/>
      <c r="H33" s="136"/>
      <c r="I33" s="136"/>
      <c r="J33" s="136"/>
      <c r="K33" s="136"/>
      <c r="L33" s="136"/>
      <c r="M33" s="136"/>
      <c r="N33" s="136"/>
      <c r="O33" s="136"/>
      <c r="P33" s="137">
        <f t="shared" si="1"/>
        <v>0</v>
      </c>
      <c r="Q33" s="5"/>
      <c r="R33" s="165"/>
      <c r="S33" s="166"/>
      <c r="T33" s="166"/>
      <c r="U33" s="166"/>
      <c r="V33" s="166"/>
      <c r="W33" s="166"/>
      <c r="X33" s="166"/>
      <c r="Y33" s="167"/>
    </row>
    <row r="34" spans="1:25" ht="15" thickBot="1" x14ac:dyDescent="0.35">
      <c r="A34" s="29"/>
      <c r="B34" s="138"/>
      <c r="C34" s="138"/>
      <c r="D34" s="139" t="s">
        <v>96</v>
      </c>
      <c r="E34" s="144">
        <f t="shared" ref="E34:P34" si="8">SUM(E29:E33)</f>
        <v>0</v>
      </c>
      <c r="F34" s="140">
        <f t="shared" ref="F34:O34" si="9">SUM(F29:F33)</f>
        <v>0</v>
      </c>
      <c r="G34" s="140">
        <f t="shared" si="9"/>
        <v>0</v>
      </c>
      <c r="H34" s="140">
        <f t="shared" si="9"/>
        <v>0</v>
      </c>
      <c r="I34" s="140">
        <f t="shared" si="9"/>
        <v>0</v>
      </c>
      <c r="J34" s="140">
        <f t="shared" si="9"/>
        <v>0</v>
      </c>
      <c r="K34" s="140">
        <f t="shared" si="9"/>
        <v>0</v>
      </c>
      <c r="L34" s="140">
        <f t="shared" si="9"/>
        <v>0</v>
      </c>
      <c r="M34" s="140">
        <f t="shared" si="9"/>
        <v>0</v>
      </c>
      <c r="N34" s="140">
        <f t="shared" si="9"/>
        <v>0</v>
      </c>
      <c r="O34" s="140">
        <f t="shared" si="9"/>
        <v>0</v>
      </c>
      <c r="P34" s="141">
        <f t="shared" si="8"/>
        <v>0</v>
      </c>
      <c r="Q34" s="5"/>
      <c r="R34" s="165"/>
      <c r="S34" s="166"/>
      <c r="T34" s="166"/>
      <c r="U34" s="166"/>
      <c r="V34" s="166"/>
      <c r="W34" s="166"/>
      <c r="X34" s="166"/>
      <c r="Y34" s="167"/>
    </row>
    <row r="35" spans="1:25" ht="15.6" thickTop="1" thickBot="1" x14ac:dyDescent="0.35">
      <c r="A35" s="25"/>
      <c r="B35" s="145"/>
      <c r="C35" s="145"/>
      <c r="D35" s="146" t="s">
        <v>6</v>
      </c>
      <c r="E35" s="147">
        <f>E20+E28+E34</f>
        <v>0</v>
      </c>
      <c r="F35" s="147">
        <f>F20+F28+F34</f>
        <v>0</v>
      </c>
      <c r="G35" s="147">
        <f t="shared" ref="G35:P35" si="10">G20+G28+G34</f>
        <v>0</v>
      </c>
      <c r="H35" s="147">
        <f t="shared" si="10"/>
        <v>0</v>
      </c>
      <c r="I35" s="147">
        <f t="shared" si="10"/>
        <v>0</v>
      </c>
      <c r="J35" s="147">
        <f t="shared" si="10"/>
        <v>0</v>
      </c>
      <c r="K35" s="147">
        <f t="shared" si="10"/>
        <v>0</v>
      </c>
      <c r="L35" s="147">
        <f t="shared" si="10"/>
        <v>0</v>
      </c>
      <c r="M35" s="147">
        <f t="shared" si="10"/>
        <v>0</v>
      </c>
      <c r="N35" s="147">
        <f t="shared" si="10"/>
        <v>0</v>
      </c>
      <c r="O35" s="147">
        <f t="shared" si="10"/>
        <v>0</v>
      </c>
      <c r="P35" s="152">
        <f t="shared" si="10"/>
        <v>0</v>
      </c>
      <c r="R35" s="168"/>
      <c r="S35" s="169"/>
      <c r="T35" s="169"/>
      <c r="U35" s="169"/>
      <c r="V35" s="169"/>
      <c r="W35" s="169"/>
      <c r="X35" s="169"/>
      <c r="Y35" s="170"/>
    </row>
    <row r="36" spans="1:25" ht="15" thickTop="1" x14ac:dyDescent="0.3"/>
    <row r="38" spans="1:25" ht="19.8" x14ac:dyDescent="0.3">
      <c r="A38" s="175" t="str">
        <f xml:space="preserve"> CONCATENATE("Funding Source Until Fiscal Year ",M41)</f>
        <v>Funding Source Until Fiscal Year 2035</v>
      </c>
      <c r="B38" s="175"/>
      <c r="C38" s="175"/>
      <c r="D38" s="175"/>
      <c r="E38" s="175"/>
      <c r="F38" s="175"/>
      <c r="G38" s="175"/>
      <c r="H38" s="175"/>
      <c r="I38" s="175"/>
      <c r="J38" s="175"/>
      <c r="K38" s="175"/>
      <c r="L38" s="175"/>
      <c r="M38" s="175"/>
      <c r="N38" s="175"/>
    </row>
    <row r="39" spans="1:25" ht="15" thickBot="1" x14ac:dyDescent="0.35">
      <c r="A39"/>
      <c r="B39"/>
      <c r="C39"/>
      <c r="D39"/>
      <c r="E39"/>
      <c r="F39"/>
      <c r="G39"/>
      <c r="H39"/>
      <c r="I39"/>
      <c r="J39"/>
      <c r="K39"/>
      <c r="L39"/>
      <c r="M39"/>
      <c r="N39"/>
    </row>
    <row r="40" spans="1:25" ht="28.8" x14ac:dyDescent="0.3">
      <c r="A40" s="203" t="s">
        <v>147</v>
      </c>
      <c r="B40" s="205" t="s">
        <v>2</v>
      </c>
      <c r="C40" s="113" t="s">
        <v>107</v>
      </c>
      <c r="D40" s="114" t="s">
        <v>4</v>
      </c>
      <c r="E40" s="115" t="s">
        <v>4</v>
      </c>
      <c r="F40" s="114" t="s">
        <v>4</v>
      </c>
      <c r="G40" s="115" t="s">
        <v>4</v>
      </c>
      <c r="H40" s="114" t="s">
        <v>4</v>
      </c>
      <c r="I40" s="115" t="s">
        <v>4</v>
      </c>
      <c r="J40" s="114" t="s">
        <v>4</v>
      </c>
      <c r="K40" s="115" t="s">
        <v>4</v>
      </c>
      <c r="L40" s="114" t="s">
        <v>4</v>
      </c>
      <c r="M40" s="115" t="s">
        <v>4</v>
      </c>
      <c r="N40" s="177" t="s">
        <v>5</v>
      </c>
    </row>
    <row r="41" spans="1:25" ht="15" thickBot="1" x14ac:dyDescent="0.35">
      <c r="A41" s="204"/>
      <c r="B41" s="206"/>
      <c r="C41" s="116"/>
      <c r="D41" s="119">
        <f>F15</f>
        <v>2026</v>
      </c>
      <c r="E41" s="118">
        <f>D41+1</f>
        <v>2027</v>
      </c>
      <c r="F41" s="117">
        <f>E41+1</f>
        <v>2028</v>
      </c>
      <c r="G41" s="118">
        <f t="shared" ref="G41" si="11">F41+1</f>
        <v>2029</v>
      </c>
      <c r="H41" s="117">
        <f t="shared" ref="H41" si="12">G41+1</f>
        <v>2030</v>
      </c>
      <c r="I41" s="118">
        <f t="shared" ref="I41" si="13">H41+1</f>
        <v>2031</v>
      </c>
      <c r="J41" s="117">
        <f t="shared" ref="J41" si="14">I41+1</f>
        <v>2032</v>
      </c>
      <c r="K41" s="118">
        <f t="shared" ref="K41" si="15">J41+1</f>
        <v>2033</v>
      </c>
      <c r="L41" s="117">
        <f t="shared" ref="L41" si="16">K41+1</f>
        <v>2034</v>
      </c>
      <c r="M41" s="118">
        <f t="shared" ref="M41" si="17">L41+1</f>
        <v>2035</v>
      </c>
      <c r="N41" s="178"/>
    </row>
    <row r="42" spans="1:25" x14ac:dyDescent="0.3">
      <c r="A42" s="94" t="s">
        <v>116</v>
      </c>
      <c r="B42" s="124" t="s">
        <v>142</v>
      </c>
      <c r="C42" s="148">
        <f t="shared" ref="C42:M48" si="18">SUMIF($C$16:$C$36,$A42,E$16:E$36)</f>
        <v>0</v>
      </c>
      <c r="D42" s="148">
        <f t="shared" si="18"/>
        <v>0</v>
      </c>
      <c r="E42" s="148">
        <f t="shared" si="18"/>
        <v>0</v>
      </c>
      <c r="F42" s="148">
        <f t="shared" si="18"/>
        <v>0</v>
      </c>
      <c r="G42" s="148">
        <f t="shared" si="18"/>
        <v>0</v>
      </c>
      <c r="H42" s="148">
        <f t="shared" si="18"/>
        <v>0</v>
      </c>
      <c r="I42" s="148">
        <f t="shared" si="18"/>
        <v>0</v>
      </c>
      <c r="J42" s="148">
        <f t="shared" si="18"/>
        <v>0</v>
      </c>
      <c r="K42" s="148">
        <f t="shared" si="18"/>
        <v>0</v>
      </c>
      <c r="L42" s="148">
        <f t="shared" si="18"/>
        <v>0</v>
      </c>
      <c r="M42" s="148">
        <f t="shared" si="18"/>
        <v>0</v>
      </c>
      <c r="N42" s="151">
        <f t="shared" ref="N42:N48" si="19">SUM(C42:M42)</f>
        <v>0</v>
      </c>
    </row>
    <row r="43" spans="1:25" x14ac:dyDescent="0.3">
      <c r="A43" s="94" t="s">
        <v>114</v>
      </c>
      <c r="B43" s="108" t="s">
        <v>142</v>
      </c>
      <c r="C43" s="149">
        <f t="shared" si="18"/>
        <v>0</v>
      </c>
      <c r="D43" s="149">
        <f t="shared" si="18"/>
        <v>0</v>
      </c>
      <c r="E43" s="149">
        <f t="shared" si="18"/>
        <v>0</v>
      </c>
      <c r="F43" s="149">
        <f t="shared" si="18"/>
        <v>0</v>
      </c>
      <c r="G43" s="149">
        <f t="shared" si="18"/>
        <v>0</v>
      </c>
      <c r="H43" s="149">
        <f t="shared" si="18"/>
        <v>0</v>
      </c>
      <c r="I43" s="149">
        <f t="shared" si="18"/>
        <v>0</v>
      </c>
      <c r="J43" s="149">
        <f t="shared" si="18"/>
        <v>0</v>
      </c>
      <c r="K43" s="149">
        <f t="shared" si="18"/>
        <v>0</v>
      </c>
      <c r="L43" s="149">
        <f t="shared" si="18"/>
        <v>0</v>
      </c>
      <c r="M43" s="149">
        <f t="shared" si="18"/>
        <v>0</v>
      </c>
      <c r="N43" s="151">
        <f t="shared" si="19"/>
        <v>0</v>
      </c>
    </row>
    <row r="44" spans="1:25" x14ac:dyDescent="0.3">
      <c r="A44" s="94" t="s">
        <v>108</v>
      </c>
      <c r="B44" s="108" t="s">
        <v>142</v>
      </c>
      <c r="C44" s="149">
        <f t="shared" si="18"/>
        <v>0</v>
      </c>
      <c r="D44" s="149">
        <f t="shared" si="18"/>
        <v>0</v>
      </c>
      <c r="E44" s="149">
        <f t="shared" si="18"/>
        <v>0</v>
      </c>
      <c r="F44" s="149">
        <f t="shared" si="18"/>
        <v>0</v>
      </c>
      <c r="G44" s="149">
        <f t="shared" si="18"/>
        <v>0</v>
      </c>
      <c r="H44" s="149">
        <f t="shared" si="18"/>
        <v>0</v>
      </c>
      <c r="I44" s="149">
        <f t="shared" si="18"/>
        <v>0</v>
      </c>
      <c r="J44" s="149">
        <f t="shared" si="18"/>
        <v>0</v>
      </c>
      <c r="K44" s="149">
        <f t="shared" si="18"/>
        <v>0</v>
      </c>
      <c r="L44" s="149">
        <f t="shared" si="18"/>
        <v>0</v>
      </c>
      <c r="M44" s="149">
        <f t="shared" si="18"/>
        <v>0</v>
      </c>
      <c r="N44" s="133">
        <f t="shared" si="19"/>
        <v>0</v>
      </c>
    </row>
    <row r="45" spans="1:25" x14ac:dyDescent="0.3">
      <c r="A45" s="94" t="s">
        <v>111</v>
      </c>
      <c r="B45" s="108" t="s">
        <v>142</v>
      </c>
      <c r="C45" s="149">
        <f t="shared" si="18"/>
        <v>0</v>
      </c>
      <c r="D45" s="149">
        <f t="shared" si="18"/>
        <v>0</v>
      </c>
      <c r="E45" s="149">
        <f t="shared" si="18"/>
        <v>0</v>
      </c>
      <c r="F45" s="149">
        <f t="shared" si="18"/>
        <v>0</v>
      </c>
      <c r="G45" s="149">
        <f t="shared" si="18"/>
        <v>0</v>
      </c>
      <c r="H45" s="149">
        <f t="shared" si="18"/>
        <v>0</v>
      </c>
      <c r="I45" s="149">
        <f t="shared" si="18"/>
        <v>0</v>
      </c>
      <c r="J45" s="149">
        <f t="shared" si="18"/>
        <v>0</v>
      </c>
      <c r="K45" s="149">
        <f t="shared" si="18"/>
        <v>0</v>
      </c>
      <c r="L45" s="149">
        <f t="shared" si="18"/>
        <v>0</v>
      </c>
      <c r="M45" s="149">
        <f t="shared" si="18"/>
        <v>0</v>
      </c>
      <c r="N45" s="133">
        <f t="shared" si="19"/>
        <v>0</v>
      </c>
    </row>
    <row r="46" spans="1:25" x14ac:dyDescent="0.3">
      <c r="A46" s="94" t="s">
        <v>109</v>
      </c>
      <c r="B46" s="108" t="s">
        <v>142</v>
      </c>
      <c r="C46" s="149">
        <f t="shared" si="18"/>
        <v>0</v>
      </c>
      <c r="D46" s="149">
        <f t="shared" si="18"/>
        <v>0</v>
      </c>
      <c r="E46" s="149">
        <f t="shared" si="18"/>
        <v>0</v>
      </c>
      <c r="F46" s="149">
        <f t="shared" si="18"/>
        <v>0</v>
      </c>
      <c r="G46" s="149">
        <f t="shared" si="18"/>
        <v>0</v>
      </c>
      <c r="H46" s="149">
        <f t="shared" si="18"/>
        <v>0</v>
      </c>
      <c r="I46" s="149">
        <f t="shared" si="18"/>
        <v>0</v>
      </c>
      <c r="J46" s="149">
        <f t="shared" si="18"/>
        <v>0</v>
      </c>
      <c r="K46" s="149">
        <f t="shared" si="18"/>
        <v>0</v>
      </c>
      <c r="L46" s="149">
        <f t="shared" si="18"/>
        <v>0</v>
      </c>
      <c r="M46" s="149">
        <f t="shared" si="18"/>
        <v>0</v>
      </c>
      <c r="N46" s="133">
        <f t="shared" si="19"/>
        <v>0</v>
      </c>
    </row>
    <row r="47" spans="1:25" x14ac:dyDescent="0.3">
      <c r="A47" s="94" t="s">
        <v>110</v>
      </c>
      <c r="B47" s="108" t="s">
        <v>142</v>
      </c>
      <c r="C47" s="149">
        <f t="shared" si="18"/>
        <v>0</v>
      </c>
      <c r="D47" s="149">
        <f t="shared" si="18"/>
        <v>0</v>
      </c>
      <c r="E47" s="149">
        <f t="shared" si="18"/>
        <v>0</v>
      </c>
      <c r="F47" s="149">
        <f t="shared" si="18"/>
        <v>0</v>
      </c>
      <c r="G47" s="149">
        <f t="shared" si="18"/>
        <v>0</v>
      </c>
      <c r="H47" s="149">
        <f t="shared" si="18"/>
        <v>0</v>
      </c>
      <c r="I47" s="149">
        <f t="shared" si="18"/>
        <v>0</v>
      </c>
      <c r="J47" s="149">
        <f t="shared" si="18"/>
        <v>0</v>
      </c>
      <c r="K47" s="149">
        <f t="shared" si="18"/>
        <v>0</v>
      </c>
      <c r="L47" s="149">
        <f t="shared" si="18"/>
        <v>0</v>
      </c>
      <c r="M47" s="149">
        <f t="shared" si="18"/>
        <v>0</v>
      </c>
      <c r="N47" s="133">
        <f t="shared" si="19"/>
        <v>0</v>
      </c>
    </row>
    <row r="48" spans="1:25" ht="15" thickBot="1" x14ac:dyDescent="0.35">
      <c r="A48" s="94" t="s">
        <v>36</v>
      </c>
      <c r="B48" s="108" t="s">
        <v>142</v>
      </c>
      <c r="C48" s="149">
        <f t="shared" si="18"/>
        <v>0</v>
      </c>
      <c r="D48" s="149">
        <f t="shared" si="18"/>
        <v>0</v>
      </c>
      <c r="E48" s="149">
        <f t="shared" si="18"/>
        <v>0</v>
      </c>
      <c r="F48" s="149">
        <f t="shared" si="18"/>
        <v>0</v>
      </c>
      <c r="G48" s="149">
        <f t="shared" si="18"/>
        <v>0</v>
      </c>
      <c r="H48" s="149">
        <f t="shared" si="18"/>
        <v>0</v>
      </c>
      <c r="I48" s="149">
        <f t="shared" si="18"/>
        <v>0</v>
      </c>
      <c r="J48" s="149">
        <f t="shared" si="18"/>
        <v>0</v>
      </c>
      <c r="K48" s="149">
        <f t="shared" si="18"/>
        <v>0</v>
      </c>
      <c r="L48" s="149">
        <f t="shared" si="18"/>
        <v>0</v>
      </c>
      <c r="M48" s="149">
        <f t="shared" si="18"/>
        <v>0</v>
      </c>
      <c r="N48" s="133">
        <f t="shared" si="19"/>
        <v>0</v>
      </c>
    </row>
    <row r="49" spans="1:14" ht="15.6" thickTop="1" thickBot="1" x14ac:dyDescent="0.35">
      <c r="B49" s="52" t="s">
        <v>113</v>
      </c>
      <c r="C49" s="150">
        <f>SUM(C42:C48)</f>
        <v>0</v>
      </c>
      <c r="D49" s="150">
        <f t="shared" ref="D49:M49" si="20">SUM(D42:D48)</f>
        <v>0</v>
      </c>
      <c r="E49" s="150">
        <f t="shared" si="20"/>
        <v>0</v>
      </c>
      <c r="F49" s="150">
        <f t="shared" si="20"/>
        <v>0</v>
      </c>
      <c r="G49" s="150">
        <f t="shared" si="20"/>
        <v>0</v>
      </c>
      <c r="H49" s="150">
        <f t="shared" si="20"/>
        <v>0</v>
      </c>
      <c r="I49" s="150">
        <f t="shared" si="20"/>
        <v>0</v>
      </c>
      <c r="J49" s="150">
        <f t="shared" si="20"/>
        <v>0</v>
      </c>
      <c r="K49" s="150">
        <f t="shared" si="20"/>
        <v>0</v>
      </c>
      <c r="L49" s="150">
        <f t="shared" si="20"/>
        <v>0</v>
      </c>
      <c r="M49" s="150">
        <f t="shared" si="20"/>
        <v>0</v>
      </c>
      <c r="N49" s="152">
        <f>SUM(N42:N48)</f>
        <v>0</v>
      </c>
    </row>
    <row r="50" spans="1:14" ht="15" thickTop="1" x14ac:dyDescent="0.3"/>
    <row r="51" spans="1:14" x14ac:dyDescent="0.3">
      <c r="A51" s="196" t="s">
        <v>132</v>
      </c>
      <c r="B51" s="197"/>
      <c r="C51" s="6">
        <f t="shared" ref="C51:M51" si="21">E35-C49</f>
        <v>0</v>
      </c>
      <c r="D51" s="6">
        <f>F35-D49</f>
        <v>0</v>
      </c>
      <c r="E51" s="6">
        <f t="shared" si="21"/>
        <v>0</v>
      </c>
      <c r="F51" s="6">
        <f t="shared" si="21"/>
        <v>0</v>
      </c>
      <c r="G51" s="6">
        <f t="shared" si="21"/>
        <v>0</v>
      </c>
      <c r="H51" s="6">
        <f t="shared" si="21"/>
        <v>0</v>
      </c>
      <c r="I51" s="6">
        <f t="shared" si="21"/>
        <v>0</v>
      </c>
      <c r="J51" s="6">
        <f t="shared" si="21"/>
        <v>0</v>
      </c>
      <c r="K51" s="6">
        <f t="shared" si="21"/>
        <v>0</v>
      </c>
      <c r="L51" s="6">
        <f t="shared" si="21"/>
        <v>0</v>
      </c>
      <c r="M51" s="6">
        <f t="shared" si="21"/>
        <v>0</v>
      </c>
      <c r="N51" s="6">
        <f>SUM(C51:M51)</f>
        <v>0</v>
      </c>
    </row>
    <row r="52" spans="1:14" x14ac:dyDescent="0.3">
      <c r="A52"/>
      <c r="B52"/>
      <c r="C52"/>
      <c r="D52"/>
      <c r="E52"/>
      <c r="F52"/>
      <c r="G52"/>
      <c r="H52"/>
      <c r="I52"/>
      <c r="J52"/>
      <c r="K52"/>
      <c r="L52"/>
      <c r="M52"/>
      <c r="N52"/>
    </row>
    <row r="53" spans="1:14" x14ac:dyDescent="0.3">
      <c r="A53"/>
      <c r="B53" s="99" t="s">
        <v>146</v>
      </c>
      <c r="C53" s="107">
        <f>P35</f>
        <v>0</v>
      </c>
      <c r="D53" s="97"/>
      <c r="E53"/>
      <c r="F53"/>
      <c r="G53"/>
      <c r="H53"/>
      <c r="I53"/>
      <c r="J53"/>
      <c r="K53"/>
      <c r="L53"/>
      <c r="M53"/>
      <c r="N53"/>
    </row>
    <row r="54" spans="1:14" x14ac:dyDescent="0.3">
      <c r="B54" s="99" t="s">
        <v>144</v>
      </c>
      <c r="C54" s="107">
        <f>N42</f>
        <v>0</v>
      </c>
      <c r="D54" s="97"/>
    </row>
    <row r="55" spans="1:14" x14ac:dyDescent="0.3">
      <c r="B55" s="99" t="s">
        <v>114</v>
      </c>
      <c r="C55" s="107">
        <f>N43</f>
        <v>0</v>
      </c>
      <c r="D55" s="97"/>
    </row>
    <row r="56" spans="1:14" x14ac:dyDescent="0.3">
      <c r="B56" s="99" t="s">
        <v>145</v>
      </c>
      <c r="C56" s="107">
        <f>N49-C54-C55</f>
        <v>0</v>
      </c>
    </row>
  </sheetData>
  <mergeCells count="33">
    <mergeCell ref="A51:B51"/>
    <mergeCell ref="A29:A33"/>
    <mergeCell ref="A14:A15"/>
    <mergeCell ref="B14:B15"/>
    <mergeCell ref="D14:D15"/>
    <mergeCell ref="A38:N38"/>
    <mergeCell ref="A40:A41"/>
    <mergeCell ref="B40:B41"/>
    <mergeCell ref="N40:N41"/>
    <mergeCell ref="A21:A27"/>
    <mergeCell ref="E14:E15"/>
    <mergeCell ref="P14:P15"/>
    <mergeCell ref="A16:A19"/>
    <mergeCell ref="C14:C15"/>
    <mergeCell ref="A2:M2"/>
    <mergeCell ref="O2:P2"/>
    <mergeCell ref="A12:M12"/>
    <mergeCell ref="B10:C10"/>
    <mergeCell ref="A3:P8"/>
    <mergeCell ref="O12:P12"/>
    <mergeCell ref="N10:O10"/>
    <mergeCell ref="E10:F10"/>
    <mergeCell ref="I10:K10"/>
    <mergeCell ref="R12:Y12"/>
    <mergeCell ref="S14:S15"/>
    <mergeCell ref="T14:T15"/>
    <mergeCell ref="U14:U15"/>
    <mergeCell ref="V14:V15"/>
    <mergeCell ref="R28:Y28"/>
    <mergeCell ref="R29:Y35"/>
    <mergeCell ref="W14:W15"/>
    <mergeCell ref="Y14:Y15"/>
    <mergeCell ref="R14:R15"/>
  </mergeCells>
  <conditionalFormatting sqref="C51:N51">
    <cfRule type="cellIs" dxfId="17" priority="10" operator="lessThan">
      <formula>0</formula>
    </cfRule>
    <cfRule type="cellIs" dxfId="16" priority="11" operator="greaterThan">
      <formula>0</formula>
    </cfRule>
  </conditionalFormatting>
  <conditionalFormatting sqref="Y16:Y25">
    <cfRule type="cellIs" dxfId="15" priority="2" operator="lessThan">
      <formula>0</formula>
    </cfRule>
    <cfRule type="cellIs" dxfId="14" priority="3" operator="greaterThan">
      <formula>0</formula>
    </cfRule>
  </conditionalFormatting>
  <pageMargins left="0.7" right="0.7" top="0.75" bottom="0.75" header="0.3" footer="0.3"/>
  <pageSetup orientation="landscape" r:id="rId1"/>
  <ignoredErrors>
    <ignoredError sqref="P33:P34 P19:P23 P16:P17 P27:P29 W16:W25" unlockedFormula="1"/>
  </ignoredErrors>
  <legacyDrawing r:id="rId2"/>
  <extLst>
    <ext xmlns:x14="http://schemas.microsoft.com/office/spreadsheetml/2009/9/main" uri="{78C0D931-6437-407d-A8EE-F0AAD7539E65}">
      <x14:conditionalFormattings>
        <x14:conditionalFormatting xmlns:xm="http://schemas.microsoft.com/office/excel/2006/main">
          <x14:cfRule type="iconSet" priority="1" id="{94AA1484-EFF6-4CD8-9B06-94B7EC226D1C}">
            <x14:iconSet iconSet="3Triangles">
              <x14:cfvo type="percent">
                <xm:f>0</xm:f>
              </x14:cfvo>
              <x14:cfvo type="percent">
                <xm:f>33</xm:f>
              </x14:cfvo>
              <x14:cfvo type="percent">
                <xm:f>67</xm:f>
              </x14:cfvo>
            </x14:iconSet>
          </x14:cfRule>
          <xm:sqref>Y16:Y25</xm:sqref>
        </x14:conditionalFormatting>
      </x14:conditionalFormattings>
    </ext>
    <ext xmlns:x14="http://schemas.microsoft.com/office/spreadsheetml/2009/9/main" uri="{CCE6A557-97BC-4b89-ADB6-D9C93CAAB3DF}">
      <x14:dataValidations xmlns:xm="http://schemas.microsoft.com/office/excel/2006/main" xWindow="415" yWindow="422" count="4">
        <x14:dataValidation type="list" allowBlank="1" showInputMessage="1" showErrorMessage="1" error="Invalid Entry" prompt="Select expenditure from the list" xr:uid="{AFF72F5C-136F-4A2B-9A5D-AFF7F143A6BA}">
          <x14:formula1>
            <xm:f>'Base Info'!$D$64:$D$73</xm:f>
          </x14:formula1>
          <xm:sqref>B29:B33</xm:sqref>
        </x14:dataValidation>
        <x14:dataValidation type="list" errorStyle="information" allowBlank="1" showInputMessage="1" showErrorMessage="1" error="Invalid Entry" prompt="Select funding source from the list" xr:uid="{93DB9B25-7B29-4A30-80CF-F1B0556BD58A}">
          <x14:formula1>
            <xm:f>'Base Info'!$A$76:$A$82</xm:f>
          </x14:formula1>
          <xm:sqref>C16:C19 C29:C33 C21:C27</xm:sqref>
        </x14:dataValidation>
        <x14:dataValidation type="list" errorStyle="information" allowBlank="1" showInputMessage="1" showErrorMessage="1" error="Invalid Entry" prompt="Select expenditure from the list" xr:uid="{CDB8B08D-119B-4F54-B05C-DCF369B5C956}">
          <x14:formula1>
            <xm:f>'Base Info'!$H$34:$H$39</xm:f>
          </x14:formula1>
          <xm:sqref>B16:B19</xm:sqref>
        </x14:dataValidation>
        <x14:dataValidation type="list" allowBlank="1" showInputMessage="1" showErrorMessage="1" error="Invalid Entry" prompt="Select expenditure from the list" xr:uid="{D38440F4-0610-4050-A0AD-659F5A41F8B9}">
          <x14:formula1>
            <xm:f>'Base Info'!$H$47:$H$53</xm:f>
          </x14:formula1>
          <xm:sqref>B21:B27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FC66-AC2D-4302-A7B5-A03AB82ECF38}">
  <dimension ref="A2:O55"/>
  <sheetViews>
    <sheetView showGridLines="0" topLeftCell="A3" zoomScale="85" zoomScaleNormal="85" workbookViewId="0">
      <selection activeCell="A16" sqref="A16"/>
    </sheetView>
  </sheetViews>
  <sheetFormatPr defaultColWidth="8.88671875" defaultRowHeight="14.4" x14ac:dyDescent="0.3"/>
  <cols>
    <col min="1" max="1" width="36.109375" style="3" bestFit="1" customWidth="1"/>
    <col min="2" max="2" width="37.88671875" style="3" bestFit="1" customWidth="1"/>
    <col min="3" max="3" width="17.88671875" style="3" customWidth="1"/>
    <col min="4" max="5" width="13.33203125" style="3" bestFit="1" customWidth="1"/>
    <col min="6" max="6" width="13.6640625" style="3" bestFit="1" customWidth="1"/>
    <col min="7" max="7" width="15.5546875" style="3" customWidth="1"/>
    <col min="8" max="13" width="13.33203125" style="3" bestFit="1" customWidth="1"/>
    <col min="14" max="14" width="14.6640625" style="3" bestFit="1" customWidth="1"/>
    <col min="15" max="16384" width="8.88671875" style="3"/>
  </cols>
  <sheetData>
    <row r="2" spans="1:14" ht="20.399999999999999" customHeight="1" thickBot="1" x14ac:dyDescent="0.35">
      <c r="A2" s="182" t="s">
        <v>148</v>
      </c>
      <c r="B2" s="182"/>
      <c r="C2" s="182"/>
      <c r="D2" s="182"/>
      <c r="E2" s="182"/>
      <c r="F2" s="182"/>
      <c r="G2" s="182"/>
      <c r="H2" s="182"/>
      <c r="I2" s="182"/>
      <c r="J2" s="182"/>
      <c r="K2" s="182"/>
      <c r="L2" s="182"/>
      <c r="M2" s="182"/>
      <c r="N2" s="128"/>
    </row>
    <row r="3" spans="1:14" ht="14.4" customHeight="1" x14ac:dyDescent="0.3">
      <c r="A3" s="184" t="s">
        <v>175</v>
      </c>
      <c r="B3" s="185"/>
      <c r="C3" s="185"/>
      <c r="D3" s="185"/>
      <c r="E3" s="185"/>
      <c r="F3" s="185"/>
      <c r="G3" s="185"/>
      <c r="H3" s="185"/>
      <c r="I3" s="185"/>
      <c r="J3" s="185"/>
      <c r="K3" s="185"/>
      <c r="L3" s="185"/>
      <c r="M3" s="185"/>
      <c r="N3" s="186"/>
    </row>
    <row r="4" spans="1:14" x14ac:dyDescent="0.3">
      <c r="A4" s="187"/>
      <c r="B4" s="188"/>
      <c r="C4" s="188"/>
      <c r="D4" s="188"/>
      <c r="E4" s="188"/>
      <c r="F4" s="188"/>
      <c r="G4" s="188"/>
      <c r="H4" s="188"/>
      <c r="I4" s="188"/>
      <c r="J4" s="188"/>
      <c r="K4" s="188"/>
      <c r="L4" s="188"/>
      <c r="M4" s="188"/>
      <c r="N4" s="189"/>
    </row>
    <row r="5" spans="1:14" x14ac:dyDescent="0.3">
      <c r="A5" s="187"/>
      <c r="B5" s="188"/>
      <c r="C5" s="188"/>
      <c r="D5" s="188"/>
      <c r="E5" s="188"/>
      <c r="F5" s="188"/>
      <c r="G5" s="188"/>
      <c r="H5" s="188"/>
      <c r="I5" s="188"/>
      <c r="J5" s="188"/>
      <c r="K5" s="188"/>
      <c r="L5" s="188"/>
      <c r="M5" s="188"/>
      <c r="N5" s="189"/>
    </row>
    <row r="6" spans="1:14" x14ac:dyDescent="0.3">
      <c r="A6" s="187"/>
      <c r="B6" s="188"/>
      <c r="C6" s="188"/>
      <c r="D6" s="188"/>
      <c r="E6" s="188"/>
      <c r="F6" s="188"/>
      <c r="G6" s="188"/>
      <c r="H6" s="188"/>
      <c r="I6" s="188"/>
      <c r="J6" s="188"/>
      <c r="K6" s="188"/>
      <c r="L6" s="188"/>
      <c r="M6" s="188"/>
      <c r="N6" s="189"/>
    </row>
    <row r="7" spans="1:14" x14ac:dyDescent="0.3">
      <c r="A7" s="187"/>
      <c r="B7" s="188"/>
      <c r="C7" s="188"/>
      <c r="D7" s="188"/>
      <c r="E7" s="188"/>
      <c r="F7" s="188"/>
      <c r="G7" s="188"/>
      <c r="H7" s="188"/>
      <c r="I7" s="188"/>
      <c r="J7" s="188"/>
      <c r="K7" s="188"/>
      <c r="L7" s="188"/>
      <c r="M7" s="188"/>
      <c r="N7" s="189"/>
    </row>
    <row r="8" spans="1:14" x14ac:dyDescent="0.3">
      <c r="A8" s="187"/>
      <c r="B8" s="188"/>
      <c r="C8" s="188"/>
      <c r="D8" s="188"/>
      <c r="E8" s="188"/>
      <c r="F8" s="188"/>
      <c r="G8" s="188"/>
      <c r="H8" s="188"/>
      <c r="I8" s="188"/>
      <c r="J8" s="188"/>
      <c r="K8" s="188"/>
      <c r="L8" s="188"/>
      <c r="M8" s="188"/>
      <c r="N8" s="189"/>
    </row>
    <row r="9" spans="1:14" x14ac:dyDescent="0.3">
      <c r="A9" s="187"/>
      <c r="B9" s="188"/>
      <c r="C9" s="188"/>
      <c r="D9" s="188"/>
      <c r="E9" s="188"/>
      <c r="F9" s="188"/>
      <c r="G9" s="188"/>
      <c r="H9" s="188"/>
      <c r="I9" s="188"/>
      <c r="J9" s="188"/>
      <c r="K9" s="188"/>
      <c r="L9" s="188"/>
      <c r="M9" s="188"/>
      <c r="N9" s="189"/>
    </row>
    <row r="10" spans="1:14" x14ac:dyDescent="0.3">
      <c r="A10" s="187"/>
      <c r="B10" s="188"/>
      <c r="C10" s="188"/>
      <c r="D10" s="188"/>
      <c r="E10" s="188"/>
      <c r="F10" s="188"/>
      <c r="G10" s="188"/>
      <c r="H10" s="188"/>
      <c r="I10" s="188"/>
      <c r="J10" s="188"/>
      <c r="K10" s="188"/>
      <c r="L10" s="188"/>
      <c r="M10" s="188"/>
      <c r="N10" s="189"/>
    </row>
    <row r="11" spans="1:14" x14ac:dyDescent="0.3">
      <c r="A11" s="187"/>
      <c r="B11" s="188"/>
      <c r="C11" s="188"/>
      <c r="D11" s="188"/>
      <c r="E11" s="188"/>
      <c r="F11" s="188"/>
      <c r="G11" s="188"/>
      <c r="H11" s="188"/>
      <c r="I11" s="188"/>
      <c r="J11" s="188"/>
      <c r="K11" s="188"/>
      <c r="L11" s="188"/>
      <c r="M11" s="188"/>
      <c r="N11" s="189"/>
    </row>
    <row r="12" spans="1:14" x14ac:dyDescent="0.3">
      <c r="A12" s="187"/>
      <c r="B12" s="188"/>
      <c r="C12" s="188"/>
      <c r="D12" s="188"/>
      <c r="E12" s="188"/>
      <c r="F12" s="188"/>
      <c r="G12" s="188"/>
      <c r="H12" s="188"/>
      <c r="I12" s="188"/>
      <c r="J12" s="188"/>
      <c r="K12" s="188"/>
      <c r="L12" s="188"/>
      <c r="M12" s="188"/>
      <c r="N12" s="189"/>
    </row>
    <row r="13" spans="1:14" x14ac:dyDescent="0.3">
      <c r="A13" s="187"/>
      <c r="B13" s="188"/>
      <c r="C13" s="188"/>
      <c r="D13" s="188"/>
      <c r="E13" s="188"/>
      <c r="F13" s="188"/>
      <c r="G13" s="188"/>
      <c r="H13" s="188"/>
      <c r="I13" s="188"/>
      <c r="J13" s="188"/>
      <c r="K13" s="188"/>
      <c r="L13" s="188"/>
      <c r="M13" s="188"/>
      <c r="N13" s="189"/>
    </row>
    <row r="14" spans="1:14" x14ac:dyDescent="0.3">
      <c r="A14" s="187"/>
      <c r="B14" s="188"/>
      <c r="C14" s="188"/>
      <c r="D14" s="188"/>
      <c r="E14" s="188"/>
      <c r="F14" s="188"/>
      <c r="G14" s="188"/>
      <c r="H14" s="188"/>
      <c r="I14" s="188"/>
      <c r="J14" s="188"/>
      <c r="K14" s="188"/>
      <c r="L14" s="188"/>
      <c r="M14" s="188"/>
      <c r="N14" s="189"/>
    </row>
    <row r="15" spans="1:14" ht="15" thickBot="1" x14ac:dyDescent="0.35">
      <c r="A15" s="190"/>
      <c r="B15" s="191"/>
      <c r="C15" s="191"/>
      <c r="D15" s="191"/>
      <c r="E15" s="191"/>
      <c r="F15" s="191"/>
      <c r="G15" s="191"/>
      <c r="H15" s="191"/>
      <c r="I15" s="191"/>
      <c r="J15" s="191"/>
      <c r="K15" s="191"/>
      <c r="L15" s="191"/>
      <c r="M15" s="191"/>
      <c r="N15" s="192"/>
    </row>
    <row r="17" spans="1:15" s="34" customFormat="1" ht="18" customHeight="1" x14ac:dyDescent="0.35">
      <c r="A17" s="182" t="s">
        <v>156</v>
      </c>
      <c r="B17" s="182"/>
      <c r="C17" s="182"/>
      <c r="D17" s="182"/>
      <c r="E17" s="182"/>
      <c r="F17" s="182"/>
      <c r="G17" s="182"/>
      <c r="H17" s="182"/>
      <c r="I17" s="182"/>
      <c r="J17" s="182"/>
      <c r="K17" s="182"/>
      <c r="L17" s="182"/>
      <c r="M17" s="182"/>
      <c r="N17" s="128"/>
    </row>
    <row r="19" spans="1:15" ht="15" thickBot="1" x14ac:dyDescent="0.35">
      <c r="A19" s="111" t="s">
        <v>149</v>
      </c>
      <c r="B19" s="112"/>
      <c r="E19" s="193" t="s">
        <v>153</v>
      </c>
      <c r="F19" s="195"/>
      <c r="G19" s="194"/>
      <c r="H19" s="117">
        <f>IF(MONTH('Project Cost &amp; Funding'!P10)&lt;=6, YEAR('Project Cost &amp; Funding'!P10),YEAR('Project Cost &amp; Funding'!P10)+1)</f>
        <v>2027</v>
      </c>
    </row>
    <row r="21" spans="1:15" ht="15" thickBot="1" x14ac:dyDescent="0.35"/>
    <row r="22" spans="1:15" ht="37.200000000000003" customHeight="1" x14ac:dyDescent="0.3">
      <c r="A22" s="199"/>
      <c r="B22" s="201" t="s">
        <v>10</v>
      </c>
      <c r="C22" s="180" t="s">
        <v>2</v>
      </c>
      <c r="D22" s="125" t="str">
        <f>IF(H19&lt;=D23,"Steady State Support Costs", "Transition Support Costs")</f>
        <v>Transition Support Costs</v>
      </c>
      <c r="E22" s="125" t="str">
        <f>IF(H19&lt;=E23,"Steady State Support Costs", "Transition Support Costs")</f>
        <v>Steady State Support Costs</v>
      </c>
      <c r="F22" s="125" t="str">
        <f>IF(H19&lt;=F23,"Steady State Support Costs", "Transition Support Costs")</f>
        <v>Steady State Support Costs</v>
      </c>
      <c r="G22" s="125" t="str">
        <f>IF(H19&lt;=G23,"Steady State Support Costs", "Transition Support Costs")</f>
        <v>Steady State Support Costs</v>
      </c>
      <c r="H22" s="125" t="str">
        <f t="shared" ref="H22:M22" si="0">IF(I19&lt;=H23,"Steady State Support Costs", "Transition Support Costs")</f>
        <v>Steady State Support Costs</v>
      </c>
      <c r="I22" s="125" t="str">
        <f t="shared" si="0"/>
        <v>Steady State Support Costs</v>
      </c>
      <c r="J22" s="125" t="str">
        <f t="shared" si="0"/>
        <v>Steady State Support Costs</v>
      </c>
      <c r="K22" s="125" t="str">
        <f t="shared" si="0"/>
        <v>Steady State Support Costs</v>
      </c>
      <c r="L22" s="125" t="str">
        <f t="shared" si="0"/>
        <v>Steady State Support Costs</v>
      </c>
      <c r="M22" s="125" t="str">
        <f t="shared" si="0"/>
        <v>Steady State Support Costs</v>
      </c>
      <c r="N22" s="177" t="s">
        <v>5</v>
      </c>
    </row>
    <row r="23" spans="1:15" ht="15" thickBot="1" x14ac:dyDescent="0.35">
      <c r="A23" s="200"/>
      <c r="B23" s="202"/>
      <c r="C23" s="181"/>
      <c r="D23" s="117">
        <f>'Project Cost &amp; Funding'!F15</f>
        <v>2026</v>
      </c>
      <c r="E23" s="117">
        <f>D23+1</f>
        <v>2027</v>
      </c>
      <c r="F23" s="117">
        <f>E23+1</f>
        <v>2028</v>
      </c>
      <c r="G23" s="117">
        <f t="shared" ref="G23:M23" si="1">F23+1</f>
        <v>2029</v>
      </c>
      <c r="H23" s="117">
        <f t="shared" si="1"/>
        <v>2030</v>
      </c>
      <c r="I23" s="117">
        <f t="shared" si="1"/>
        <v>2031</v>
      </c>
      <c r="J23" s="117">
        <f t="shared" si="1"/>
        <v>2032</v>
      </c>
      <c r="K23" s="117">
        <f t="shared" si="1"/>
        <v>2033</v>
      </c>
      <c r="L23" s="117">
        <f t="shared" si="1"/>
        <v>2034</v>
      </c>
      <c r="M23" s="117">
        <f t="shared" si="1"/>
        <v>2035</v>
      </c>
      <c r="N23" s="178"/>
      <c r="O23" s="126"/>
    </row>
    <row r="24" spans="1:15" ht="14.4" customHeight="1" x14ac:dyDescent="0.3">
      <c r="A24" s="179" t="s">
        <v>100</v>
      </c>
      <c r="B24" s="37"/>
      <c r="C24" s="37"/>
      <c r="D24" s="37"/>
      <c r="E24" s="37"/>
      <c r="F24" s="37"/>
      <c r="G24" s="37"/>
      <c r="H24" s="37"/>
      <c r="I24" s="37"/>
      <c r="J24" s="37"/>
      <c r="K24" s="37"/>
      <c r="L24" s="37"/>
      <c r="M24" s="37"/>
      <c r="N24" s="26">
        <f>SUM(D24:M24)</f>
        <v>0</v>
      </c>
      <c r="O24" s="126"/>
    </row>
    <row r="25" spans="1:15" x14ac:dyDescent="0.3">
      <c r="A25" s="179"/>
      <c r="B25" s="38"/>
      <c r="C25" s="38"/>
      <c r="D25" s="38"/>
      <c r="E25" s="38"/>
      <c r="F25" s="38"/>
      <c r="G25" s="38"/>
      <c r="H25" s="38"/>
      <c r="I25" s="38"/>
      <c r="J25" s="38"/>
      <c r="K25" s="38"/>
      <c r="L25" s="38"/>
      <c r="M25" s="38"/>
      <c r="N25" s="26">
        <f>SUM(D25:M25)</f>
        <v>0</v>
      </c>
    </row>
    <row r="26" spans="1:15" x14ac:dyDescent="0.3">
      <c r="A26" s="179"/>
      <c r="B26" s="39"/>
      <c r="C26" s="39"/>
      <c r="D26" s="39"/>
      <c r="E26" s="39"/>
      <c r="F26" s="39"/>
      <c r="G26" s="39"/>
      <c r="H26" s="39"/>
      <c r="I26" s="39"/>
      <c r="J26" s="39"/>
      <c r="K26" s="39"/>
      <c r="L26" s="39"/>
      <c r="M26" s="39"/>
      <c r="N26" s="27">
        <f>SUM(D26:M26)</f>
        <v>0</v>
      </c>
    </row>
    <row r="27" spans="1:15" ht="15" thickBot="1" x14ac:dyDescent="0.35">
      <c r="A27" s="29"/>
      <c r="B27" s="29"/>
      <c r="C27" s="23" t="s">
        <v>96</v>
      </c>
      <c r="D27" s="42">
        <f t="shared" ref="D27" si="2">SUM(D24:D26)</f>
        <v>0</v>
      </c>
      <c r="E27" s="42">
        <f t="shared" ref="E27:N27" si="3">SUM(E24:E26)</f>
        <v>0</v>
      </c>
      <c r="F27" s="42">
        <f t="shared" si="3"/>
        <v>0</v>
      </c>
      <c r="G27" s="42">
        <f t="shared" si="3"/>
        <v>0</v>
      </c>
      <c r="H27" s="42">
        <f t="shared" si="3"/>
        <v>0</v>
      </c>
      <c r="I27" s="42">
        <f t="shared" si="3"/>
        <v>0</v>
      </c>
      <c r="J27" s="42">
        <f t="shared" si="3"/>
        <v>0</v>
      </c>
      <c r="K27" s="42">
        <f t="shared" si="3"/>
        <v>0</v>
      </c>
      <c r="L27" s="42">
        <f t="shared" si="3"/>
        <v>0</v>
      </c>
      <c r="M27" s="43">
        <f t="shared" si="3"/>
        <v>0</v>
      </c>
      <c r="N27" s="44">
        <f t="shared" si="3"/>
        <v>0</v>
      </c>
    </row>
    <row r="28" spans="1:15" x14ac:dyDescent="0.3">
      <c r="A28" s="207" t="s">
        <v>37</v>
      </c>
      <c r="B28" s="37"/>
      <c r="C28" s="37"/>
      <c r="D28" s="38"/>
      <c r="E28" s="38"/>
      <c r="F28" s="37"/>
      <c r="G28" s="37"/>
      <c r="H28" s="37"/>
      <c r="I28" s="37"/>
      <c r="J28" s="37"/>
      <c r="K28" s="37"/>
      <c r="L28" s="37"/>
      <c r="M28" s="37"/>
      <c r="N28" s="26">
        <f>SUM(D28:M28)</f>
        <v>0</v>
      </c>
    </row>
    <row r="29" spans="1:15" x14ac:dyDescent="0.3">
      <c r="A29" s="179"/>
      <c r="B29" s="38"/>
      <c r="C29" s="38"/>
      <c r="D29" s="38"/>
      <c r="E29" s="38"/>
      <c r="F29" s="38"/>
      <c r="G29" s="38"/>
      <c r="H29" s="38"/>
      <c r="I29" s="38"/>
      <c r="J29" s="38"/>
      <c r="K29" s="38"/>
      <c r="L29" s="38"/>
      <c r="M29" s="38"/>
      <c r="N29" s="26">
        <f>SUM(D29:M29)</f>
        <v>0</v>
      </c>
    </row>
    <row r="30" spans="1:15" x14ac:dyDescent="0.3">
      <c r="A30" s="179"/>
      <c r="B30" s="39"/>
      <c r="C30" s="39"/>
      <c r="D30" s="38"/>
      <c r="E30" s="38"/>
      <c r="F30" s="38"/>
      <c r="G30" s="38"/>
      <c r="H30" s="38"/>
      <c r="I30" s="38"/>
      <c r="J30" s="38"/>
      <c r="K30" s="38"/>
      <c r="L30" s="38"/>
      <c r="M30" s="38"/>
      <c r="N30" s="26">
        <f>SUM(D30:M30)</f>
        <v>0</v>
      </c>
    </row>
    <row r="31" spans="1:15" x14ac:dyDescent="0.3">
      <c r="A31" s="208"/>
      <c r="B31" s="37"/>
      <c r="C31" s="37"/>
      <c r="D31" s="39"/>
      <c r="E31" s="39"/>
      <c r="F31" s="39"/>
      <c r="G31" s="39"/>
      <c r="H31" s="39"/>
      <c r="I31" s="39"/>
      <c r="J31" s="39"/>
      <c r="K31" s="39"/>
      <c r="L31" s="39"/>
      <c r="M31" s="39"/>
      <c r="N31" s="27">
        <f>SUM(D31:M31)</f>
        <v>0</v>
      </c>
    </row>
    <row r="32" spans="1:15" ht="15" thickBot="1" x14ac:dyDescent="0.35">
      <c r="A32" s="29"/>
      <c r="B32" s="29"/>
      <c r="C32" s="23" t="s">
        <v>96</v>
      </c>
      <c r="D32" s="24">
        <f t="shared" ref="D32" si="4">SUM(D28:D31)</f>
        <v>0</v>
      </c>
      <c r="E32" s="24">
        <f t="shared" ref="E32:N32" si="5">SUM(E28:E31)</f>
        <v>0</v>
      </c>
      <c r="F32" s="24">
        <f t="shared" si="5"/>
        <v>0</v>
      </c>
      <c r="G32" s="24">
        <f t="shared" si="5"/>
        <v>0</v>
      </c>
      <c r="H32" s="24">
        <f t="shared" si="5"/>
        <v>0</v>
      </c>
      <c r="I32" s="24">
        <f t="shared" si="5"/>
        <v>0</v>
      </c>
      <c r="J32" s="24">
        <f t="shared" si="5"/>
        <v>0</v>
      </c>
      <c r="K32" s="24">
        <f t="shared" si="5"/>
        <v>0</v>
      </c>
      <c r="L32" s="24">
        <f t="shared" si="5"/>
        <v>0</v>
      </c>
      <c r="M32" s="40">
        <f t="shared" si="5"/>
        <v>0</v>
      </c>
      <c r="N32" s="41">
        <f t="shared" si="5"/>
        <v>0</v>
      </c>
    </row>
    <row r="33" spans="1:15" x14ac:dyDescent="0.3">
      <c r="A33" s="198" t="s">
        <v>69</v>
      </c>
      <c r="B33" s="37"/>
      <c r="C33" s="37"/>
      <c r="D33" s="37"/>
      <c r="E33" s="37"/>
      <c r="F33" s="37"/>
      <c r="G33" s="37"/>
      <c r="H33" s="37"/>
      <c r="I33" s="37"/>
      <c r="J33" s="37"/>
      <c r="K33" s="37"/>
      <c r="L33" s="37"/>
      <c r="M33" s="37"/>
      <c r="N33" s="26">
        <f>SUM(D33:M33)</f>
        <v>0</v>
      </c>
    </row>
    <row r="34" spans="1:15" x14ac:dyDescent="0.3">
      <c r="A34" s="198"/>
      <c r="B34" s="38"/>
      <c r="C34" s="38"/>
      <c r="D34" s="37"/>
      <c r="E34" s="37"/>
      <c r="F34" s="37"/>
      <c r="G34" s="37"/>
      <c r="H34" s="37"/>
      <c r="I34" s="37"/>
      <c r="J34" s="37"/>
      <c r="K34" s="37"/>
      <c r="L34" s="37"/>
      <c r="M34" s="37"/>
      <c r="N34" s="26">
        <f>SUM(D34:M34)</f>
        <v>0</v>
      </c>
    </row>
    <row r="35" spans="1:15" x14ac:dyDescent="0.3">
      <c r="A35" s="198"/>
      <c r="B35" s="39"/>
      <c r="C35" s="39"/>
      <c r="D35" s="39"/>
      <c r="E35" s="39"/>
      <c r="F35" s="39"/>
      <c r="G35" s="39"/>
      <c r="H35" s="39"/>
      <c r="I35" s="39"/>
      <c r="J35" s="39"/>
      <c r="K35" s="39"/>
      <c r="L35" s="39"/>
      <c r="M35" s="39"/>
      <c r="N35" s="27">
        <f>SUM(D35:M35)</f>
        <v>0</v>
      </c>
    </row>
    <row r="36" spans="1:15" ht="15" thickBot="1" x14ac:dyDescent="0.35">
      <c r="A36" s="29"/>
      <c r="B36" s="29"/>
      <c r="C36" s="23" t="s">
        <v>96</v>
      </c>
      <c r="D36" s="24">
        <f t="shared" ref="D36:N36" si="6">SUM(D33:D35)</f>
        <v>0</v>
      </c>
      <c r="E36" s="24">
        <f t="shared" si="6"/>
        <v>0</v>
      </c>
      <c r="F36" s="24">
        <f t="shared" si="6"/>
        <v>0</v>
      </c>
      <c r="G36" s="24">
        <f t="shared" si="6"/>
        <v>0</v>
      </c>
      <c r="H36" s="24">
        <f t="shared" si="6"/>
        <v>0</v>
      </c>
      <c r="I36" s="24">
        <f t="shared" si="6"/>
        <v>0</v>
      </c>
      <c r="J36" s="24">
        <f t="shared" si="6"/>
        <v>0</v>
      </c>
      <c r="K36" s="24">
        <f t="shared" si="6"/>
        <v>0</v>
      </c>
      <c r="L36" s="24">
        <f t="shared" si="6"/>
        <v>0</v>
      </c>
      <c r="M36" s="40">
        <f t="shared" si="6"/>
        <v>0</v>
      </c>
      <c r="N36" s="33">
        <f t="shared" si="6"/>
        <v>0</v>
      </c>
    </row>
    <row r="37" spans="1:15" x14ac:dyDescent="0.3">
      <c r="A37" s="29"/>
      <c r="B37" s="216" t="s">
        <v>97</v>
      </c>
      <c r="C37" s="217"/>
      <c r="D37" s="46">
        <f t="shared" ref="D37:N37" si="7">D27+D32+D36</f>
        <v>0</v>
      </c>
      <c r="E37" s="46">
        <f t="shared" si="7"/>
        <v>0</v>
      </c>
      <c r="F37" s="46">
        <f t="shared" si="7"/>
        <v>0</v>
      </c>
      <c r="G37" s="46">
        <f t="shared" si="7"/>
        <v>0</v>
      </c>
      <c r="H37" s="46">
        <f t="shared" si="7"/>
        <v>0</v>
      </c>
      <c r="I37" s="46">
        <f t="shared" si="7"/>
        <v>0</v>
      </c>
      <c r="J37" s="46">
        <f t="shared" si="7"/>
        <v>0</v>
      </c>
      <c r="K37" s="46">
        <f t="shared" si="7"/>
        <v>0</v>
      </c>
      <c r="L37" s="46">
        <f t="shared" si="7"/>
        <v>0</v>
      </c>
      <c r="M37" s="46">
        <f t="shared" si="7"/>
        <v>0</v>
      </c>
      <c r="N37" s="46">
        <f t="shared" si="7"/>
        <v>0</v>
      </c>
    </row>
    <row r="38" spans="1:15" ht="15" thickBot="1" x14ac:dyDescent="0.35">
      <c r="A38" s="29"/>
      <c r="B38" s="218" t="s">
        <v>151</v>
      </c>
      <c r="C38" s="219"/>
      <c r="D38" s="38">
        <f>IF(D23&lt;$H$19,$B$19,0)</f>
        <v>0</v>
      </c>
      <c r="E38" s="38">
        <f>IF(E23&lt;$H$19,$B$19,0)</f>
        <v>0</v>
      </c>
      <c r="F38" s="38">
        <f t="shared" ref="F38:M38" si="8">IF(F23&lt;$H$19,$B$19,0)</f>
        <v>0</v>
      </c>
      <c r="G38" s="38">
        <f t="shared" si="8"/>
        <v>0</v>
      </c>
      <c r="H38" s="38">
        <f t="shared" si="8"/>
        <v>0</v>
      </c>
      <c r="I38" s="38">
        <f t="shared" si="8"/>
        <v>0</v>
      </c>
      <c r="J38" s="38">
        <f t="shared" si="8"/>
        <v>0</v>
      </c>
      <c r="K38" s="38">
        <f t="shared" si="8"/>
        <v>0</v>
      </c>
      <c r="L38" s="38">
        <f t="shared" si="8"/>
        <v>0</v>
      </c>
      <c r="M38" s="38">
        <f t="shared" si="8"/>
        <v>0</v>
      </c>
      <c r="N38" s="36">
        <f>SUM(D38:M38)</f>
        <v>0</v>
      </c>
      <c r="O38" s="35"/>
    </row>
    <row r="39" spans="1:15" ht="15.6" thickTop="1" thickBot="1" x14ac:dyDescent="0.35">
      <c r="A39" s="29"/>
      <c r="B39" s="214" t="s">
        <v>99</v>
      </c>
      <c r="C39" s="215"/>
      <c r="D39" s="47">
        <f t="shared" ref="D39:N39" si="9">D37+D38</f>
        <v>0</v>
      </c>
      <c r="E39" s="47">
        <f t="shared" si="9"/>
        <v>0</v>
      </c>
      <c r="F39" s="47">
        <f t="shared" si="9"/>
        <v>0</v>
      </c>
      <c r="G39" s="47">
        <f t="shared" si="9"/>
        <v>0</v>
      </c>
      <c r="H39" s="47">
        <f t="shared" si="9"/>
        <v>0</v>
      </c>
      <c r="I39" s="47">
        <f t="shared" si="9"/>
        <v>0</v>
      </c>
      <c r="J39" s="47">
        <f t="shared" si="9"/>
        <v>0</v>
      </c>
      <c r="K39" s="47">
        <f t="shared" si="9"/>
        <v>0</v>
      </c>
      <c r="L39" s="47">
        <f t="shared" si="9"/>
        <v>0</v>
      </c>
      <c r="M39" s="47">
        <f t="shared" si="9"/>
        <v>0</v>
      </c>
      <c r="N39" s="47">
        <f t="shared" si="9"/>
        <v>0</v>
      </c>
    </row>
    <row r="40" spans="1:15" ht="15" thickTop="1" x14ac:dyDescent="0.3">
      <c r="A40" s="29"/>
    </row>
    <row r="41" spans="1:15" ht="16.8" x14ac:dyDescent="0.3">
      <c r="B41" s="213" t="s">
        <v>168</v>
      </c>
      <c r="C41" s="213"/>
      <c r="D41" s="157">
        <f>IF(D23&gt;=$H$19,D39-$B$19,D37)</f>
        <v>0</v>
      </c>
      <c r="E41" s="157">
        <f t="shared" ref="E41:M41" si="10">IF(E23&gt;=$H$19,E39-$B$19,E37)</f>
        <v>0</v>
      </c>
      <c r="F41" s="157">
        <f t="shared" si="10"/>
        <v>0</v>
      </c>
      <c r="G41" s="157">
        <f t="shared" si="10"/>
        <v>0</v>
      </c>
      <c r="H41" s="157">
        <f t="shared" si="10"/>
        <v>0</v>
      </c>
      <c r="I41" s="157">
        <f t="shared" si="10"/>
        <v>0</v>
      </c>
      <c r="J41" s="157">
        <f t="shared" si="10"/>
        <v>0</v>
      </c>
      <c r="K41" s="157">
        <f t="shared" si="10"/>
        <v>0</v>
      </c>
      <c r="L41" s="157">
        <f t="shared" si="10"/>
        <v>0</v>
      </c>
      <c r="M41" s="157">
        <f t="shared" si="10"/>
        <v>0</v>
      </c>
      <c r="N41" s="156">
        <f>SUM(D41:M41)</f>
        <v>0</v>
      </c>
    </row>
    <row r="43" spans="1:15" ht="16.8" x14ac:dyDescent="0.3">
      <c r="B43" s="213" t="s">
        <v>170</v>
      </c>
      <c r="C43" s="213"/>
      <c r="D43" s="159">
        <v>0</v>
      </c>
      <c r="E43" s="159"/>
      <c r="F43" s="159"/>
      <c r="G43" s="159"/>
      <c r="H43" s="159"/>
      <c r="I43" s="159"/>
      <c r="J43" s="159"/>
      <c r="K43" s="159"/>
      <c r="L43" s="159"/>
      <c r="M43" s="159"/>
      <c r="N43" s="156">
        <f>SUM(D43:M43)</f>
        <v>0</v>
      </c>
    </row>
    <row r="45" spans="1:15" ht="16.8" x14ac:dyDescent="0.3">
      <c r="B45" s="213" t="s">
        <v>169</v>
      </c>
      <c r="C45" s="213"/>
      <c r="D45" s="157">
        <f>D41-D43</f>
        <v>0</v>
      </c>
      <c r="E45" s="157">
        <f t="shared" ref="E45:M45" si="11">E41-E43</f>
        <v>0</v>
      </c>
      <c r="F45" s="157">
        <f t="shared" si="11"/>
        <v>0</v>
      </c>
      <c r="G45" s="157">
        <f t="shared" si="11"/>
        <v>0</v>
      </c>
      <c r="H45" s="157">
        <f t="shared" si="11"/>
        <v>0</v>
      </c>
      <c r="I45" s="157">
        <f t="shared" si="11"/>
        <v>0</v>
      </c>
      <c r="J45" s="157">
        <f t="shared" si="11"/>
        <v>0</v>
      </c>
      <c r="K45" s="157">
        <f t="shared" si="11"/>
        <v>0</v>
      </c>
      <c r="L45" s="157">
        <f t="shared" si="11"/>
        <v>0</v>
      </c>
      <c r="M45" s="157">
        <f t="shared" si="11"/>
        <v>0</v>
      </c>
      <c r="N45" s="156">
        <f>SUM(D45:M45)</f>
        <v>0</v>
      </c>
    </row>
    <row r="48" spans="1:15" x14ac:dyDescent="0.3">
      <c r="B48" s="211" t="s">
        <v>174</v>
      </c>
      <c r="C48" s="212"/>
      <c r="D48" s="212"/>
      <c r="E48" s="212"/>
      <c r="F48" s="212"/>
      <c r="G48" s="212"/>
      <c r="H48" s="212"/>
      <c r="I48" s="212"/>
      <c r="J48" s="212"/>
      <c r="K48" s="212"/>
      <c r="L48" s="212"/>
      <c r="M48" s="212"/>
      <c r="N48" s="212"/>
    </row>
    <row r="49" spans="2:14" x14ac:dyDescent="0.3">
      <c r="B49" s="163"/>
      <c r="C49" s="163"/>
      <c r="D49" s="163"/>
      <c r="E49" s="163"/>
      <c r="F49" s="163"/>
      <c r="G49" s="163"/>
      <c r="H49" s="163"/>
      <c r="I49" s="163"/>
      <c r="J49" s="163"/>
      <c r="K49" s="163"/>
      <c r="L49" s="163"/>
      <c r="M49" s="163"/>
      <c r="N49" s="163"/>
    </row>
    <row r="50" spans="2:14" x14ac:dyDescent="0.3">
      <c r="B50" s="166"/>
      <c r="C50" s="166"/>
      <c r="D50" s="166"/>
      <c r="E50" s="166"/>
      <c r="F50" s="166"/>
      <c r="G50" s="166"/>
      <c r="H50" s="166"/>
      <c r="I50" s="166"/>
      <c r="J50" s="166"/>
      <c r="K50" s="166"/>
      <c r="L50" s="166"/>
      <c r="M50" s="166"/>
      <c r="N50" s="166"/>
    </row>
    <row r="51" spans="2:14" x14ac:dyDescent="0.3">
      <c r="B51" s="166"/>
      <c r="C51" s="166"/>
      <c r="D51" s="166"/>
      <c r="E51" s="166"/>
      <c r="F51" s="166"/>
      <c r="G51" s="166"/>
      <c r="H51" s="166"/>
      <c r="I51" s="166"/>
      <c r="J51" s="166"/>
      <c r="K51" s="166"/>
      <c r="L51" s="166"/>
      <c r="M51" s="166"/>
      <c r="N51" s="166"/>
    </row>
    <row r="52" spans="2:14" x14ac:dyDescent="0.3">
      <c r="B52" s="166"/>
      <c r="C52" s="166"/>
      <c r="D52" s="166"/>
      <c r="E52" s="166"/>
      <c r="F52" s="166"/>
      <c r="G52" s="166"/>
      <c r="H52" s="166"/>
      <c r="I52" s="166"/>
      <c r="J52" s="166"/>
      <c r="K52" s="166"/>
      <c r="L52" s="166"/>
      <c r="M52" s="166"/>
      <c r="N52" s="166"/>
    </row>
    <row r="53" spans="2:14" x14ac:dyDescent="0.3">
      <c r="B53" s="166"/>
      <c r="C53" s="166"/>
      <c r="D53" s="166"/>
      <c r="E53" s="166"/>
      <c r="F53" s="166"/>
      <c r="G53" s="166"/>
      <c r="H53" s="166"/>
      <c r="I53" s="166"/>
      <c r="J53" s="166"/>
      <c r="K53" s="166"/>
      <c r="L53" s="166"/>
      <c r="M53" s="166"/>
      <c r="N53" s="166"/>
    </row>
    <row r="54" spans="2:14" x14ac:dyDescent="0.3">
      <c r="B54" s="166"/>
      <c r="C54" s="166"/>
      <c r="D54" s="166"/>
      <c r="E54" s="166"/>
      <c r="F54" s="166"/>
      <c r="G54" s="166"/>
      <c r="H54" s="166"/>
      <c r="I54" s="166"/>
      <c r="J54" s="166"/>
      <c r="K54" s="166"/>
      <c r="L54" s="166"/>
      <c r="M54" s="166"/>
      <c r="N54" s="166"/>
    </row>
    <row r="55" spans="2:14" x14ac:dyDescent="0.3">
      <c r="B55" s="166"/>
      <c r="C55" s="166"/>
      <c r="D55" s="166"/>
      <c r="E55" s="166"/>
      <c r="F55" s="166"/>
      <c r="G55" s="166"/>
      <c r="H55" s="166"/>
      <c r="I55" s="166"/>
      <c r="J55" s="166"/>
      <c r="K55" s="166"/>
      <c r="L55" s="166"/>
      <c r="M55" s="166"/>
      <c r="N55" s="166"/>
    </row>
  </sheetData>
  <mergeCells count="19">
    <mergeCell ref="A2:M2"/>
    <mergeCell ref="B41:C41"/>
    <mergeCell ref="E19:G19"/>
    <mergeCell ref="N22:N23"/>
    <mergeCell ref="B39:C39"/>
    <mergeCell ref="A24:A26"/>
    <mergeCell ref="A28:A31"/>
    <mergeCell ref="A33:A35"/>
    <mergeCell ref="B37:C37"/>
    <mergeCell ref="B38:C38"/>
    <mergeCell ref="A22:A23"/>
    <mergeCell ref="B22:B23"/>
    <mergeCell ref="C22:C23"/>
    <mergeCell ref="A3:N15"/>
    <mergeCell ref="B48:N48"/>
    <mergeCell ref="B49:N55"/>
    <mergeCell ref="B43:C43"/>
    <mergeCell ref="B45:C45"/>
    <mergeCell ref="A17:M17"/>
  </mergeCells>
  <conditionalFormatting sqref="D23">
    <cfRule type="cellIs" dxfId="13" priority="9" operator="lessThan">
      <formula>$H$19+1</formula>
    </cfRule>
  </conditionalFormatting>
  <conditionalFormatting sqref="D22:M22">
    <cfRule type="beginsWith" dxfId="12" priority="22" operator="beginsWith" text="Transition">
      <formula>LEFT(D22,LEN("Transition"))="Transition"</formula>
    </cfRule>
  </conditionalFormatting>
  <conditionalFormatting sqref="D23:M23">
    <cfRule type="cellIs" dxfId="11" priority="10" operator="lessThan">
      <formula>$H$19</formula>
    </cfRule>
    <cfRule type="expression" dxfId="10" priority="14">
      <formula>"if($D$22&lt;=$H$18)"</formula>
    </cfRule>
  </conditionalFormatting>
  <conditionalFormatting sqref="D41:N41">
    <cfRule type="iconSet" priority="15">
      <iconSet iconSet="3Flags" reverse="1">
        <cfvo type="percent" val="0"/>
        <cfvo type="num" val="0"/>
        <cfvo type="num" val="0" gte="0"/>
      </iconSet>
    </cfRule>
    <cfRule type="iconSet" priority="16">
      <iconSet iconSet="3Arrows">
        <cfvo type="percent" val="0"/>
        <cfvo type="percent" val="33"/>
        <cfvo type="percent" val="67"/>
      </iconSet>
    </cfRule>
  </conditionalFormatting>
  <conditionalFormatting sqref="D45:N45">
    <cfRule type="iconSet" priority="5">
      <iconSet iconSet="3Flags" reverse="1">
        <cfvo type="percent" val="0"/>
        <cfvo type="num" val="0"/>
        <cfvo type="num" val="0" gte="0"/>
      </iconSet>
    </cfRule>
    <cfRule type="iconSet" priority="6">
      <iconSet iconSet="3Arrows">
        <cfvo type="percent" val="0"/>
        <cfvo type="percent" val="33"/>
        <cfvo type="percent" val="67"/>
      </iconSet>
    </cfRule>
  </conditionalFormatting>
  <conditionalFormatting sqref="H19">
    <cfRule type="cellIs" dxfId="9" priority="3" operator="lessThan">
      <formula>$H$19</formula>
    </cfRule>
    <cfRule type="expression" dxfId="8" priority="4">
      <formula>"if($D$22&lt;=$H$18)"</formula>
    </cfRule>
  </conditionalFormatting>
  <conditionalFormatting sqref="N43">
    <cfRule type="iconSet" priority="1">
      <iconSet iconSet="3Flags" reverse="1">
        <cfvo type="percent" val="0"/>
        <cfvo type="num" val="0"/>
        <cfvo type="num" val="0" gte="0"/>
      </iconSet>
    </cfRule>
    <cfRule type="iconSet" priority="2">
      <iconSet iconSet="3Arrows">
        <cfvo type="percent" val="0"/>
        <cfvo type="percent" val="33"/>
        <cfvo type="percent" val="67"/>
      </iconSet>
    </cfRule>
  </conditionalFormatting>
  <pageMargins left="0.7" right="0.7" top="0.75" bottom="0.75" header="0.3" footer="0.3"/>
  <pageSetup orientation="portrait" r:id="rId1"/>
  <ignoredErrors>
    <ignoredError sqref="D38:E38 G38:M38" unlockedFormula="1"/>
  </ignoredErrors>
  <legacyDrawing r:id="rId2"/>
  <extLst>
    <ext xmlns:x14="http://schemas.microsoft.com/office/spreadsheetml/2009/9/main" uri="{CCE6A557-97BC-4b89-ADB6-D9C93CAAB3DF}">
      <x14:dataValidations xmlns:xm="http://schemas.microsoft.com/office/excel/2006/main" xWindow="484" yWindow="360" count="3">
        <x14:dataValidation type="list" allowBlank="1" showInputMessage="1" showErrorMessage="1" error="Invalid Entry" prompt="Select expenditure from the list" xr:uid="{30DBD4B5-4AAD-4F68-A7C5-7DF9FCC8A88F}">
          <x14:formula1>
            <xm:f>'Base Info'!$D$64:$D$73</xm:f>
          </x14:formula1>
          <xm:sqref>B33:B35</xm:sqref>
        </x14:dataValidation>
        <x14:dataValidation type="list" allowBlank="1" showInputMessage="1" showErrorMessage="1" error="Invalid Entry" prompt="Select expenditure from the list" xr:uid="{5766F845-6253-4736-853B-45FC0972AD72}">
          <x14:formula1>
            <xm:f>'Base Info'!$H$47:$H$53</xm:f>
          </x14:formula1>
          <xm:sqref>B28:B31</xm:sqref>
        </x14:dataValidation>
        <x14:dataValidation type="list" errorStyle="information" allowBlank="1" showInputMessage="1" showErrorMessage="1" error="Invalid Entry" prompt="Select expenditure from the list" xr:uid="{F9119F98-0444-48F4-8AFE-C5117346C942}">
          <x14:formula1>
            <xm:f>'Base Info'!$H$34:$H$39</xm:f>
          </x14:formula1>
          <xm:sqref>B24:B26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0137D-472E-4DE9-914C-89DE9E3B34A1}">
  <dimension ref="A2:M40"/>
  <sheetViews>
    <sheetView showGridLines="0" zoomScale="85" zoomScaleNormal="85" workbookViewId="0">
      <selection activeCell="A37" sqref="A37:M40"/>
    </sheetView>
  </sheetViews>
  <sheetFormatPr defaultColWidth="18.44140625" defaultRowHeight="14.4" x14ac:dyDescent="0.3"/>
  <cols>
    <col min="1" max="1" width="17" style="3" bestFit="1" customWidth="1"/>
    <col min="2" max="2" width="24.109375" style="3" bestFit="1" customWidth="1"/>
    <col min="3" max="12" width="12.88671875" style="3" bestFit="1" customWidth="1"/>
    <col min="13" max="13" width="14" style="3" bestFit="1" customWidth="1"/>
    <col min="14" max="16384" width="18.44140625" style="3"/>
  </cols>
  <sheetData>
    <row r="2" spans="1:13" ht="20.399999999999999" customHeight="1" thickBot="1" x14ac:dyDescent="0.35">
      <c r="A2" s="182" t="s">
        <v>148</v>
      </c>
      <c r="B2" s="182"/>
      <c r="C2" s="182"/>
      <c r="D2" s="182"/>
      <c r="E2" s="182"/>
      <c r="F2" s="182"/>
      <c r="G2" s="182"/>
      <c r="H2" s="182"/>
      <c r="I2" s="182"/>
      <c r="J2" s="182"/>
      <c r="K2" s="182"/>
      <c r="L2" s="182"/>
      <c r="M2" s="182"/>
    </row>
    <row r="3" spans="1:13" ht="14.4" customHeight="1" x14ac:dyDescent="0.3">
      <c r="A3" s="184" t="s">
        <v>173</v>
      </c>
      <c r="B3" s="185"/>
      <c r="C3" s="185"/>
      <c r="D3" s="185"/>
      <c r="E3" s="185"/>
      <c r="F3" s="185"/>
      <c r="G3" s="185"/>
      <c r="H3" s="185"/>
      <c r="I3" s="185"/>
      <c r="J3" s="185"/>
      <c r="K3" s="185"/>
      <c r="L3" s="185"/>
      <c r="M3" s="186"/>
    </row>
    <row r="4" spans="1:13" x14ac:dyDescent="0.3">
      <c r="A4" s="187"/>
      <c r="B4" s="188"/>
      <c r="C4" s="188"/>
      <c r="D4" s="188"/>
      <c r="E4" s="188"/>
      <c r="F4" s="188"/>
      <c r="G4" s="188"/>
      <c r="H4" s="188"/>
      <c r="I4" s="188"/>
      <c r="J4" s="188"/>
      <c r="K4" s="188"/>
      <c r="L4" s="188"/>
      <c r="M4" s="189"/>
    </row>
    <row r="5" spans="1:13" x14ac:dyDescent="0.3">
      <c r="A5" s="187"/>
      <c r="B5" s="188"/>
      <c r="C5" s="188"/>
      <c r="D5" s="188"/>
      <c r="E5" s="188"/>
      <c r="F5" s="188"/>
      <c r="G5" s="188"/>
      <c r="H5" s="188"/>
      <c r="I5" s="188"/>
      <c r="J5" s="188"/>
      <c r="K5" s="188"/>
      <c r="L5" s="188"/>
      <c r="M5" s="189"/>
    </row>
    <row r="6" spans="1:13" x14ac:dyDescent="0.3">
      <c r="A6" s="187"/>
      <c r="B6" s="188"/>
      <c r="C6" s="188"/>
      <c r="D6" s="188"/>
      <c r="E6" s="188"/>
      <c r="F6" s="188"/>
      <c r="G6" s="188"/>
      <c r="H6" s="188"/>
      <c r="I6" s="188"/>
      <c r="J6" s="188"/>
      <c r="K6" s="188"/>
      <c r="L6" s="188"/>
      <c r="M6" s="189"/>
    </row>
    <row r="7" spans="1:13" x14ac:dyDescent="0.3">
      <c r="A7" s="187"/>
      <c r="B7" s="188"/>
      <c r="C7" s="188"/>
      <c r="D7" s="188"/>
      <c r="E7" s="188"/>
      <c r="F7" s="188"/>
      <c r="G7" s="188"/>
      <c r="H7" s="188"/>
      <c r="I7" s="188"/>
      <c r="J7" s="188"/>
      <c r="K7" s="188"/>
      <c r="L7" s="188"/>
      <c r="M7" s="189"/>
    </row>
    <row r="8" spans="1:13" x14ac:dyDescent="0.3">
      <c r="A8" s="187"/>
      <c r="B8" s="188"/>
      <c r="C8" s="188"/>
      <c r="D8" s="188"/>
      <c r="E8" s="188"/>
      <c r="F8" s="188"/>
      <c r="G8" s="188"/>
      <c r="H8" s="188"/>
      <c r="I8" s="188"/>
      <c r="J8" s="188"/>
      <c r="K8" s="188"/>
      <c r="L8" s="188"/>
      <c r="M8" s="189"/>
    </row>
    <row r="9" spans="1:13" x14ac:dyDescent="0.3">
      <c r="A9" s="187"/>
      <c r="B9" s="188"/>
      <c r="C9" s="188"/>
      <c r="D9" s="188"/>
      <c r="E9" s="188"/>
      <c r="F9" s="188"/>
      <c r="G9" s="188"/>
      <c r="H9" s="188"/>
      <c r="I9" s="188"/>
      <c r="J9" s="188"/>
      <c r="K9" s="188"/>
      <c r="L9" s="188"/>
      <c r="M9" s="189"/>
    </row>
    <row r="10" spans="1:13" x14ac:dyDescent="0.3">
      <c r="A10" s="187"/>
      <c r="B10" s="188"/>
      <c r="C10" s="188"/>
      <c r="D10" s="188"/>
      <c r="E10" s="188"/>
      <c r="F10" s="188"/>
      <c r="G10" s="188"/>
      <c r="H10" s="188"/>
      <c r="I10" s="188"/>
      <c r="J10" s="188"/>
      <c r="K10" s="188"/>
      <c r="L10" s="188"/>
      <c r="M10" s="189"/>
    </row>
    <row r="11" spans="1:13" x14ac:dyDescent="0.3">
      <c r="A11" s="187"/>
      <c r="B11" s="188"/>
      <c r="C11" s="188"/>
      <c r="D11" s="188"/>
      <c r="E11" s="188"/>
      <c r="F11" s="188"/>
      <c r="G11" s="188"/>
      <c r="H11" s="188"/>
      <c r="I11" s="188"/>
      <c r="J11" s="188"/>
      <c r="K11" s="188"/>
      <c r="L11" s="188"/>
      <c r="M11" s="189"/>
    </row>
    <row r="12" spans="1:13" x14ac:dyDescent="0.3">
      <c r="A12" s="187"/>
      <c r="B12" s="188"/>
      <c r="C12" s="188"/>
      <c r="D12" s="188"/>
      <c r="E12" s="188"/>
      <c r="F12" s="188"/>
      <c r="G12" s="188"/>
      <c r="H12" s="188"/>
      <c r="I12" s="188"/>
      <c r="J12" s="188"/>
      <c r="K12" s="188"/>
      <c r="L12" s="188"/>
      <c r="M12" s="189"/>
    </row>
    <row r="13" spans="1:13" x14ac:dyDescent="0.3">
      <c r="A13" s="187"/>
      <c r="B13" s="188"/>
      <c r="C13" s="188"/>
      <c r="D13" s="188"/>
      <c r="E13" s="188"/>
      <c r="F13" s="188"/>
      <c r="G13" s="188"/>
      <c r="H13" s="188"/>
      <c r="I13" s="188"/>
      <c r="J13" s="188"/>
      <c r="K13" s="188"/>
      <c r="L13" s="188"/>
      <c r="M13" s="189"/>
    </row>
    <row r="14" spans="1:13" ht="29.4" customHeight="1" thickBot="1" x14ac:dyDescent="0.35">
      <c r="A14" s="190"/>
      <c r="B14" s="191"/>
      <c r="C14" s="191"/>
      <c r="D14" s="191"/>
      <c r="E14" s="191"/>
      <c r="F14" s="191"/>
      <c r="G14" s="191"/>
      <c r="H14" s="191"/>
      <c r="I14" s="191"/>
      <c r="J14" s="191"/>
      <c r="K14" s="191"/>
      <c r="L14" s="191"/>
      <c r="M14" s="192"/>
    </row>
    <row r="15" spans="1:13" x14ac:dyDescent="0.3">
      <c r="A15" s="127"/>
      <c r="B15" s="127"/>
      <c r="C15" s="127"/>
      <c r="D15" s="127"/>
      <c r="E15" s="127"/>
      <c r="F15" s="127"/>
      <c r="G15" s="127"/>
      <c r="H15" s="127"/>
      <c r="I15" s="127"/>
      <c r="J15" s="127"/>
      <c r="K15" s="127"/>
      <c r="L15" s="127"/>
      <c r="M15" s="127"/>
    </row>
    <row r="17" spans="1:13" ht="20.399999999999999" customHeight="1" x14ac:dyDescent="0.3">
      <c r="A17" s="182" t="str">
        <f xml:space="preserve"> CONCATENATE("Financial Benefits Until Fiscal Year ",L20)</f>
        <v>Financial Benefits Until Fiscal Year 2035</v>
      </c>
      <c r="B17" s="182"/>
      <c r="C17" s="182"/>
      <c r="D17" s="182"/>
      <c r="E17" s="182"/>
      <c r="F17" s="182"/>
      <c r="G17" s="182"/>
      <c r="H17" s="182"/>
      <c r="I17" s="182"/>
      <c r="J17" s="182"/>
      <c r="K17" s="182"/>
      <c r="L17" s="182"/>
      <c r="M17" s="182"/>
    </row>
    <row r="18" spans="1:13" ht="15" thickBot="1" x14ac:dyDescent="0.35">
      <c r="A18"/>
      <c r="B18"/>
      <c r="C18"/>
      <c r="D18"/>
      <c r="E18"/>
      <c r="F18"/>
      <c r="G18"/>
      <c r="H18"/>
      <c r="I18"/>
      <c r="J18"/>
      <c r="K18"/>
      <c r="L18"/>
      <c r="M18"/>
    </row>
    <row r="19" spans="1:13" x14ac:dyDescent="0.3">
      <c r="A19" s="203" t="s">
        <v>152</v>
      </c>
      <c r="B19" s="180" t="s">
        <v>2</v>
      </c>
      <c r="C19" s="114" t="s">
        <v>4</v>
      </c>
      <c r="D19" s="115" t="s">
        <v>4</v>
      </c>
      <c r="E19" s="114" t="s">
        <v>4</v>
      </c>
      <c r="F19" s="115" t="s">
        <v>4</v>
      </c>
      <c r="G19" s="114" t="s">
        <v>4</v>
      </c>
      <c r="H19" s="115" t="s">
        <v>4</v>
      </c>
      <c r="I19" s="114" t="s">
        <v>4</v>
      </c>
      <c r="J19" s="115" t="s">
        <v>4</v>
      </c>
      <c r="K19" s="114" t="s">
        <v>4</v>
      </c>
      <c r="L19" s="115" t="s">
        <v>4</v>
      </c>
      <c r="M19" s="225" t="s">
        <v>5</v>
      </c>
    </row>
    <row r="20" spans="1:13" ht="15" thickBot="1" x14ac:dyDescent="0.35">
      <c r="A20" s="204"/>
      <c r="B20" s="181"/>
      <c r="C20" s="117">
        <f>'Project Cost &amp; Funding'!F15</f>
        <v>2026</v>
      </c>
      <c r="D20" s="118">
        <f t="shared" ref="D20:L20" si="0">C20+1</f>
        <v>2027</v>
      </c>
      <c r="E20" s="119">
        <f t="shared" si="0"/>
        <v>2028</v>
      </c>
      <c r="F20" s="118">
        <f t="shared" si="0"/>
        <v>2029</v>
      </c>
      <c r="G20" s="119">
        <f t="shared" si="0"/>
        <v>2030</v>
      </c>
      <c r="H20" s="118">
        <f t="shared" si="0"/>
        <v>2031</v>
      </c>
      <c r="I20" s="119">
        <f t="shared" si="0"/>
        <v>2032</v>
      </c>
      <c r="J20" s="118">
        <f t="shared" si="0"/>
        <v>2033</v>
      </c>
      <c r="K20" s="119">
        <f t="shared" si="0"/>
        <v>2034</v>
      </c>
      <c r="L20" s="118">
        <f t="shared" si="0"/>
        <v>2035</v>
      </c>
      <c r="M20" s="226"/>
    </row>
    <row r="21" spans="1:13" x14ac:dyDescent="0.3">
      <c r="A21" s="222" t="s">
        <v>102</v>
      </c>
      <c r="B21" s="31"/>
      <c r="C21" s="49"/>
      <c r="D21" s="49"/>
      <c r="E21" s="49"/>
      <c r="F21" s="49"/>
      <c r="G21" s="49"/>
      <c r="H21" s="49"/>
      <c r="I21" s="49"/>
      <c r="J21" s="49"/>
      <c r="K21" s="49"/>
      <c r="L21" s="49"/>
      <c r="M21" s="26">
        <f t="shared" ref="M21:M32" si="1">SUM(C21:L21)</f>
        <v>0</v>
      </c>
    </row>
    <row r="22" spans="1:13" x14ac:dyDescent="0.3">
      <c r="A22" s="222"/>
      <c r="B22" s="31"/>
      <c r="C22" s="48"/>
      <c r="D22" s="48"/>
      <c r="E22" s="48"/>
      <c r="F22" s="48"/>
      <c r="G22" s="48"/>
      <c r="H22" s="48"/>
      <c r="I22" s="48"/>
      <c r="J22" s="48"/>
      <c r="K22" s="48"/>
      <c r="L22" s="48"/>
      <c r="M22" s="26">
        <f t="shared" si="1"/>
        <v>0</v>
      </c>
    </row>
    <row r="23" spans="1:13" x14ac:dyDescent="0.3">
      <c r="A23" s="222"/>
      <c r="B23" s="32"/>
      <c r="C23" s="51"/>
      <c r="D23" s="50"/>
      <c r="E23" s="50"/>
      <c r="F23" s="50"/>
      <c r="G23" s="50"/>
      <c r="H23" s="50"/>
      <c r="I23" s="50"/>
      <c r="J23" s="50"/>
      <c r="K23" s="50"/>
      <c r="L23" s="50"/>
      <c r="M23" s="27">
        <f t="shared" si="1"/>
        <v>0</v>
      </c>
    </row>
    <row r="24" spans="1:13" x14ac:dyDescent="0.3">
      <c r="A24" s="221" t="s">
        <v>104</v>
      </c>
      <c r="B24" s="31"/>
      <c r="C24" s="48"/>
      <c r="D24" s="48"/>
      <c r="E24" s="48"/>
      <c r="F24" s="48"/>
      <c r="G24" s="48"/>
      <c r="H24" s="48"/>
      <c r="I24" s="48"/>
      <c r="J24" s="48"/>
      <c r="K24" s="48"/>
      <c r="L24" s="48"/>
      <c r="M24" s="26">
        <f t="shared" si="1"/>
        <v>0</v>
      </c>
    </row>
    <row r="25" spans="1:13" x14ac:dyDescent="0.3">
      <c r="A25" s="222"/>
      <c r="B25" s="31"/>
      <c r="C25" s="48"/>
      <c r="D25" s="48"/>
      <c r="E25" s="48"/>
      <c r="F25" s="48"/>
      <c r="G25" s="48"/>
      <c r="H25" s="48"/>
      <c r="I25" s="48"/>
      <c r="J25" s="48"/>
      <c r="K25" s="48"/>
      <c r="L25" s="48"/>
      <c r="M25" s="26">
        <f t="shared" si="1"/>
        <v>0</v>
      </c>
    </row>
    <row r="26" spans="1:13" x14ac:dyDescent="0.3">
      <c r="A26" s="222"/>
      <c r="B26" s="32"/>
      <c r="C26" s="51"/>
      <c r="D26" s="50"/>
      <c r="E26" s="50"/>
      <c r="F26" s="50"/>
      <c r="G26" s="50"/>
      <c r="H26" s="50"/>
      <c r="I26" s="50"/>
      <c r="J26" s="50"/>
      <c r="K26" s="50"/>
      <c r="L26" s="50"/>
      <c r="M26" s="27">
        <f t="shared" si="1"/>
        <v>0</v>
      </c>
    </row>
    <row r="27" spans="1:13" x14ac:dyDescent="0.3">
      <c r="A27" s="221" t="s">
        <v>105</v>
      </c>
      <c r="B27" s="31"/>
      <c r="C27" s="48"/>
      <c r="D27" s="48"/>
      <c r="E27" s="48"/>
      <c r="F27" s="48"/>
      <c r="G27" s="48"/>
      <c r="H27" s="48"/>
      <c r="I27" s="48"/>
      <c r="J27" s="48"/>
      <c r="K27" s="48"/>
      <c r="L27" s="48"/>
      <c r="M27" s="26">
        <f t="shared" si="1"/>
        <v>0</v>
      </c>
    </row>
    <row r="28" spans="1:13" x14ac:dyDescent="0.3">
      <c r="A28" s="222"/>
      <c r="B28" s="31"/>
      <c r="C28" s="48"/>
      <c r="D28" s="48"/>
      <c r="E28" s="48"/>
      <c r="F28" s="48"/>
      <c r="G28" s="48"/>
      <c r="H28" s="48"/>
      <c r="I28" s="48"/>
      <c r="J28" s="48"/>
      <c r="K28" s="48"/>
      <c r="L28" s="48"/>
      <c r="M28" s="26">
        <f t="shared" si="1"/>
        <v>0</v>
      </c>
    </row>
    <row r="29" spans="1:13" x14ac:dyDescent="0.3">
      <c r="A29" s="222"/>
      <c r="B29" s="32"/>
      <c r="C29" s="51"/>
      <c r="D29" s="50"/>
      <c r="E29" s="50"/>
      <c r="F29" s="50"/>
      <c r="G29" s="50"/>
      <c r="H29" s="50"/>
      <c r="I29" s="50"/>
      <c r="J29" s="50"/>
      <c r="K29" s="50"/>
      <c r="L29" s="50"/>
      <c r="M29" s="27">
        <f t="shared" si="1"/>
        <v>0</v>
      </c>
    </row>
    <row r="30" spans="1:13" x14ac:dyDescent="0.3">
      <c r="A30" s="221" t="s">
        <v>106</v>
      </c>
      <c r="B30" s="31"/>
      <c r="C30" s="48"/>
      <c r="D30" s="48"/>
      <c r="E30" s="48"/>
      <c r="F30" s="48"/>
      <c r="G30" s="48"/>
      <c r="H30" s="48"/>
      <c r="I30" s="48"/>
      <c r="J30" s="48"/>
      <c r="K30" s="48"/>
      <c r="L30" s="48"/>
      <c r="M30" s="26">
        <f t="shared" si="1"/>
        <v>0</v>
      </c>
    </row>
    <row r="31" spans="1:13" x14ac:dyDescent="0.3">
      <c r="A31" s="222"/>
      <c r="B31" s="31"/>
      <c r="C31" s="48"/>
      <c r="D31" s="48"/>
      <c r="E31" s="48"/>
      <c r="F31" s="48"/>
      <c r="G31" s="48"/>
      <c r="H31" s="48"/>
      <c r="I31" s="48"/>
      <c r="J31" s="48"/>
      <c r="K31" s="48"/>
      <c r="L31" s="48"/>
      <c r="M31" s="26">
        <f t="shared" si="1"/>
        <v>0</v>
      </c>
    </row>
    <row r="32" spans="1:13" ht="15" thickBot="1" x14ac:dyDescent="0.35">
      <c r="A32" s="222"/>
      <c r="B32" s="32"/>
      <c r="C32" s="51"/>
      <c r="D32" s="50"/>
      <c r="E32" s="50"/>
      <c r="F32" s="50"/>
      <c r="G32" s="50"/>
      <c r="H32" s="50"/>
      <c r="I32" s="50"/>
      <c r="J32" s="50"/>
      <c r="K32" s="50"/>
      <c r="L32" s="50"/>
      <c r="M32" s="26">
        <f t="shared" si="1"/>
        <v>0</v>
      </c>
    </row>
    <row r="33" spans="1:13" ht="15.6" thickTop="1" thickBot="1" x14ac:dyDescent="0.35">
      <c r="A33" s="223" t="s">
        <v>103</v>
      </c>
      <c r="B33" s="224"/>
      <c r="C33" s="1">
        <f>SUM(C21:C29)</f>
        <v>0</v>
      </c>
      <c r="D33" s="1">
        <f t="shared" ref="D33:L33" si="2">SUM(D21:D29)</f>
        <v>0</v>
      </c>
      <c r="E33" s="1">
        <f t="shared" si="2"/>
        <v>0</v>
      </c>
      <c r="F33" s="1">
        <f t="shared" si="2"/>
        <v>0</v>
      </c>
      <c r="G33" s="1">
        <f t="shared" si="2"/>
        <v>0</v>
      </c>
      <c r="H33" s="1">
        <f t="shared" si="2"/>
        <v>0</v>
      </c>
      <c r="I33" s="1">
        <f t="shared" si="2"/>
        <v>0</v>
      </c>
      <c r="J33" s="1">
        <f t="shared" si="2"/>
        <v>0</v>
      </c>
      <c r="K33" s="1">
        <f t="shared" si="2"/>
        <v>0</v>
      </c>
      <c r="L33" s="1">
        <f t="shared" si="2"/>
        <v>0</v>
      </c>
      <c r="M33" s="68">
        <f>SUM(C33:L33)</f>
        <v>0</v>
      </c>
    </row>
    <row r="34" spans="1:13" ht="15" thickTop="1" x14ac:dyDescent="0.3"/>
    <row r="36" spans="1:13" ht="14.4" customHeight="1" x14ac:dyDescent="0.3">
      <c r="A36" s="211" t="s">
        <v>171</v>
      </c>
      <c r="B36" s="212"/>
      <c r="C36" s="212"/>
      <c r="D36" s="212"/>
      <c r="E36" s="212"/>
      <c r="F36" s="212"/>
      <c r="G36" s="212"/>
      <c r="H36" s="212"/>
      <c r="I36" s="212"/>
      <c r="J36" s="212"/>
      <c r="K36" s="212"/>
      <c r="L36" s="212"/>
      <c r="M36" s="212"/>
    </row>
    <row r="37" spans="1:13" ht="71.400000000000006" customHeight="1" x14ac:dyDescent="0.3">
      <c r="A37" s="220" t="s">
        <v>172</v>
      </c>
      <c r="B37" s="220"/>
      <c r="C37" s="220"/>
      <c r="D37" s="220"/>
      <c r="E37" s="220"/>
      <c r="F37" s="220"/>
      <c r="G37" s="220"/>
      <c r="H37" s="220"/>
      <c r="I37" s="220"/>
      <c r="J37" s="220"/>
      <c r="K37" s="220"/>
      <c r="L37" s="220"/>
      <c r="M37" s="220"/>
    </row>
    <row r="38" spans="1:13" x14ac:dyDescent="0.3">
      <c r="A38" s="220"/>
      <c r="B38" s="220"/>
      <c r="C38" s="220"/>
      <c r="D38" s="220"/>
      <c r="E38" s="220"/>
      <c r="F38" s="220"/>
      <c r="G38" s="220"/>
      <c r="H38" s="220"/>
      <c r="I38" s="220"/>
      <c r="J38" s="220"/>
      <c r="K38" s="220"/>
      <c r="L38" s="220"/>
      <c r="M38" s="220"/>
    </row>
    <row r="39" spans="1:13" x14ac:dyDescent="0.3">
      <c r="A39" s="220"/>
      <c r="B39" s="220"/>
      <c r="C39" s="220"/>
      <c r="D39" s="220"/>
      <c r="E39" s="220"/>
      <c r="F39" s="220"/>
      <c r="G39" s="220"/>
      <c r="H39" s="220"/>
      <c r="I39" s="220"/>
      <c r="J39" s="220"/>
      <c r="K39" s="220"/>
      <c r="L39" s="220"/>
      <c r="M39" s="220"/>
    </row>
    <row r="40" spans="1:13" x14ac:dyDescent="0.3">
      <c r="A40" s="220"/>
      <c r="B40" s="220"/>
      <c r="C40" s="220"/>
      <c r="D40" s="220"/>
      <c r="E40" s="220"/>
      <c r="F40" s="220"/>
      <c r="G40" s="220"/>
      <c r="H40" s="220"/>
      <c r="I40" s="220"/>
      <c r="J40" s="220"/>
      <c r="K40" s="220"/>
      <c r="L40" s="220"/>
      <c r="M40" s="220"/>
    </row>
  </sheetData>
  <mergeCells count="13">
    <mergeCell ref="A21:A23"/>
    <mergeCell ref="A3:M14"/>
    <mergeCell ref="A36:M36"/>
    <mergeCell ref="A2:M2"/>
    <mergeCell ref="A17:M17"/>
    <mergeCell ref="A19:A20"/>
    <mergeCell ref="M19:M20"/>
    <mergeCell ref="B19:B20"/>
    <mergeCell ref="A37:M40"/>
    <mergeCell ref="A30:A32"/>
    <mergeCell ref="A33:B33"/>
    <mergeCell ref="A24:A26"/>
    <mergeCell ref="A27:A29"/>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75A9B-AB33-49F1-9075-37038E594A98}">
  <dimension ref="A2:AF52"/>
  <sheetViews>
    <sheetView showGridLines="0" zoomScale="85" zoomScaleNormal="85" workbookViewId="0">
      <selection activeCell="A13" sqref="A13"/>
    </sheetView>
  </sheetViews>
  <sheetFormatPr defaultRowHeight="14.4" x14ac:dyDescent="0.3"/>
  <cols>
    <col min="1" max="1" width="25.5546875" bestFit="1" customWidth="1"/>
    <col min="2" max="2" width="26.5546875" bestFit="1" customWidth="1"/>
    <col min="3" max="3" width="28" bestFit="1" customWidth="1"/>
    <col min="4" max="5" width="13.109375" bestFit="1" customWidth="1"/>
    <col min="6" max="6" width="14.33203125" bestFit="1" customWidth="1"/>
    <col min="7" max="7" width="14" bestFit="1" customWidth="1"/>
    <col min="8" max="13" width="13.109375" bestFit="1" customWidth="1"/>
    <col min="14" max="14" width="15.109375" bestFit="1" customWidth="1"/>
    <col min="15" max="24" width="9.109375" style="97"/>
  </cols>
  <sheetData>
    <row r="2" spans="1:32" ht="19.8" thickBot="1" x14ac:dyDescent="0.35">
      <c r="A2" s="182" t="s">
        <v>148</v>
      </c>
      <c r="B2" s="182"/>
      <c r="C2" s="182"/>
      <c r="D2" s="182"/>
      <c r="E2" s="182"/>
      <c r="F2" s="182"/>
      <c r="G2" s="182"/>
      <c r="H2" s="182"/>
      <c r="I2" s="182"/>
      <c r="J2" s="182"/>
      <c r="K2" s="182"/>
      <c r="L2" s="182"/>
      <c r="M2" s="182"/>
      <c r="N2" s="182"/>
    </row>
    <row r="3" spans="1:32" ht="14.4" customHeight="1" x14ac:dyDescent="0.3">
      <c r="A3" s="184" t="s">
        <v>155</v>
      </c>
      <c r="B3" s="185"/>
      <c r="C3" s="185"/>
      <c r="D3" s="185"/>
      <c r="E3" s="185"/>
      <c r="F3" s="185"/>
      <c r="G3" s="185"/>
      <c r="H3" s="185"/>
      <c r="I3" s="185"/>
      <c r="J3" s="185"/>
      <c r="K3" s="185"/>
      <c r="L3" s="185"/>
      <c r="M3" s="185"/>
      <c r="N3" s="186"/>
    </row>
    <row r="4" spans="1:32" ht="15" thickBot="1" x14ac:dyDescent="0.35">
      <c r="A4" s="190"/>
      <c r="B4" s="191"/>
      <c r="C4" s="191"/>
      <c r="D4" s="191"/>
      <c r="E4" s="191"/>
      <c r="F4" s="191"/>
      <c r="G4" s="191"/>
      <c r="H4" s="191"/>
      <c r="I4" s="191"/>
      <c r="J4" s="191"/>
      <c r="K4" s="191"/>
      <c r="L4" s="191"/>
      <c r="M4" s="191"/>
      <c r="N4" s="192"/>
    </row>
    <row r="5" spans="1:32" x14ac:dyDescent="0.3">
      <c r="A5" s="97"/>
      <c r="B5" s="97"/>
      <c r="C5" s="97"/>
      <c r="D5" s="97"/>
      <c r="E5" s="97"/>
      <c r="F5" s="97"/>
      <c r="G5" s="97"/>
      <c r="H5" s="97"/>
      <c r="I5" s="97"/>
      <c r="J5" s="97"/>
      <c r="K5" s="97"/>
      <c r="L5" s="97"/>
      <c r="M5" s="97"/>
      <c r="N5" s="97"/>
    </row>
    <row r="6" spans="1:32" x14ac:dyDescent="0.3">
      <c r="A6" s="97"/>
      <c r="B6" s="97"/>
      <c r="C6" s="97"/>
      <c r="D6" s="97"/>
      <c r="E6" s="97"/>
      <c r="F6" s="97"/>
      <c r="G6" s="97"/>
      <c r="H6" s="97"/>
      <c r="I6" s="97"/>
      <c r="J6" s="97"/>
      <c r="K6" s="97"/>
      <c r="L6" s="97"/>
      <c r="M6" s="97"/>
      <c r="N6" s="97"/>
    </row>
    <row r="7" spans="1:32" ht="19.2" x14ac:dyDescent="0.3">
      <c r="A7" s="182" t="s">
        <v>154</v>
      </c>
      <c r="B7" s="182"/>
      <c r="C7" s="182"/>
      <c r="D7" s="182"/>
      <c r="E7" s="182"/>
      <c r="F7" s="182"/>
      <c r="G7" s="182"/>
      <c r="H7" s="182"/>
      <c r="I7" s="182"/>
      <c r="J7" s="182"/>
      <c r="K7" s="182"/>
      <c r="L7" s="182"/>
      <c r="M7" s="182"/>
      <c r="N7" s="182"/>
    </row>
    <row r="8" spans="1:32" s="97" customFormat="1" ht="15" thickBot="1" x14ac:dyDescent="0.35">
      <c r="A8" s="96"/>
      <c r="B8" s="96"/>
      <c r="C8" s="96"/>
      <c r="D8" s="96"/>
      <c r="E8" s="96"/>
      <c r="F8" s="96"/>
      <c r="G8" s="96"/>
      <c r="H8" s="96"/>
      <c r="I8" s="96"/>
      <c r="J8" s="96"/>
      <c r="K8" s="96"/>
      <c r="L8" s="96"/>
      <c r="M8" s="96"/>
      <c r="N8" s="96"/>
    </row>
    <row r="9" spans="1:32" x14ac:dyDescent="0.3">
      <c r="A9" s="234" t="s">
        <v>101</v>
      </c>
      <c r="B9" s="235"/>
      <c r="C9" s="232" t="s">
        <v>107</v>
      </c>
      <c r="D9" s="114" t="s">
        <v>4</v>
      </c>
      <c r="E9" s="115" t="s">
        <v>4</v>
      </c>
      <c r="F9" s="114" t="s">
        <v>4</v>
      </c>
      <c r="G9" s="115" t="s">
        <v>4</v>
      </c>
      <c r="H9" s="114" t="s">
        <v>4</v>
      </c>
      <c r="I9" s="115" t="s">
        <v>4</v>
      </c>
      <c r="J9" s="114" t="s">
        <v>4</v>
      </c>
      <c r="K9" s="115" t="s">
        <v>4</v>
      </c>
      <c r="L9" s="114" t="s">
        <v>4</v>
      </c>
      <c r="M9" s="115" t="s">
        <v>4</v>
      </c>
      <c r="N9" s="229" t="s">
        <v>5</v>
      </c>
    </row>
    <row r="10" spans="1:32" ht="15" thickBot="1" x14ac:dyDescent="0.35">
      <c r="A10" s="236"/>
      <c r="B10" s="237"/>
      <c r="C10" s="233"/>
      <c r="D10" s="119">
        <f>'Project Cost &amp; Funding'!F15</f>
        <v>2026</v>
      </c>
      <c r="E10" s="118">
        <f>D10+1</f>
        <v>2027</v>
      </c>
      <c r="F10" s="119">
        <f t="shared" ref="F10:M10" si="0">E10+1</f>
        <v>2028</v>
      </c>
      <c r="G10" s="118">
        <f t="shared" si="0"/>
        <v>2029</v>
      </c>
      <c r="H10" s="119">
        <f t="shared" si="0"/>
        <v>2030</v>
      </c>
      <c r="I10" s="118">
        <f t="shared" si="0"/>
        <v>2031</v>
      </c>
      <c r="J10" s="119">
        <f t="shared" si="0"/>
        <v>2032</v>
      </c>
      <c r="K10" s="118">
        <f t="shared" si="0"/>
        <v>2033</v>
      </c>
      <c r="L10" s="119">
        <f t="shared" si="0"/>
        <v>2034</v>
      </c>
      <c r="M10" s="118">
        <f t="shared" si="0"/>
        <v>2035</v>
      </c>
      <c r="N10" s="230"/>
    </row>
    <row r="11" spans="1:32" ht="15" x14ac:dyDescent="0.3">
      <c r="A11" s="231" t="s">
        <v>94</v>
      </c>
      <c r="B11" s="231"/>
      <c r="C11" s="120">
        <f>'Project Cost &amp; Funding'!E35</f>
        <v>0</v>
      </c>
      <c r="D11" s="121">
        <f>'Project Cost &amp; Funding'!F35</f>
        <v>0</v>
      </c>
      <c r="E11" s="121">
        <f>'Project Cost &amp; Funding'!G35</f>
        <v>0</v>
      </c>
      <c r="F11" s="121">
        <f>'Project Cost &amp; Funding'!H35</f>
        <v>0</v>
      </c>
      <c r="G11" s="121">
        <f>'Project Cost &amp; Funding'!I35</f>
        <v>0</v>
      </c>
      <c r="H11" s="121">
        <f>'Project Cost &amp; Funding'!J35</f>
        <v>0</v>
      </c>
      <c r="I11" s="121">
        <f>'Project Cost &amp; Funding'!K35</f>
        <v>0</v>
      </c>
      <c r="J11" s="121">
        <f>'Project Cost &amp; Funding'!L35</f>
        <v>0</v>
      </c>
      <c r="K11" s="121">
        <f>'Project Cost &amp; Funding'!M35</f>
        <v>0</v>
      </c>
      <c r="L11" s="121">
        <f>'Project Cost &amp; Funding'!N35</f>
        <v>0</v>
      </c>
      <c r="M11" s="121">
        <f>'Project Cost &amp; Funding'!O35</f>
        <v>0</v>
      </c>
      <c r="N11" s="102">
        <f>SUM(D11:M11)</f>
        <v>0</v>
      </c>
    </row>
    <row r="12" spans="1:32" ht="15" x14ac:dyDescent="0.3">
      <c r="A12" s="231" t="s">
        <v>118</v>
      </c>
      <c r="B12" s="231"/>
      <c r="C12" s="98">
        <v>0</v>
      </c>
      <c r="D12" s="92">
        <f>'Financial Benefits'!C33</f>
        <v>0</v>
      </c>
      <c r="E12" s="92">
        <f>'Financial Benefits'!D33</f>
        <v>0</v>
      </c>
      <c r="F12" s="92">
        <f>'Financial Benefits'!E33</f>
        <v>0</v>
      </c>
      <c r="G12" s="92">
        <f>'Financial Benefits'!F33</f>
        <v>0</v>
      </c>
      <c r="H12" s="92">
        <f>'Financial Benefits'!G33</f>
        <v>0</v>
      </c>
      <c r="I12" s="92">
        <f>'Financial Benefits'!H33</f>
        <v>0</v>
      </c>
      <c r="J12" s="92">
        <f>'Financial Benefits'!I33</f>
        <v>0</v>
      </c>
      <c r="K12" s="92">
        <f>'Financial Benefits'!J33</f>
        <v>0</v>
      </c>
      <c r="L12" s="92">
        <f>'Financial Benefits'!K33</f>
        <v>0</v>
      </c>
      <c r="M12" s="92">
        <f>'Financial Benefits'!L33</f>
        <v>0</v>
      </c>
      <c r="N12" s="102">
        <f>SUM(D12:M12)</f>
        <v>0</v>
      </c>
    </row>
    <row r="13" spans="1:32" s="97" customFormat="1" x14ac:dyDescent="0.3">
      <c r="A13" s="101"/>
      <c r="B13" s="101"/>
      <c r="C13" s="101"/>
      <c r="D13" s="101"/>
      <c r="E13" s="101"/>
      <c r="F13" s="101"/>
      <c r="G13" s="101"/>
      <c r="H13" s="101"/>
      <c r="I13" s="101"/>
      <c r="J13" s="101"/>
      <c r="K13" s="101"/>
      <c r="L13" s="101"/>
      <c r="M13" s="101"/>
      <c r="N13" s="101"/>
    </row>
    <row r="14" spans="1:32" x14ac:dyDescent="0.3">
      <c r="A14" s="3"/>
      <c r="B14" s="93"/>
      <c r="C14" s="80"/>
      <c r="D14" s="101"/>
      <c r="E14" s="101"/>
      <c r="F14" s="101"/>
      <c r="G14" s="101"/>
      <c r="H14" s="101"/>
      <c r="I14" s="101"/>
      <c r="J14" s="101"/>
      <c r="K14" s="101"/>
      <c r="L14" s="101"/>
      <c r="M14" s="101"/>
      <c r="N14" s="101"/>
      <c r="Y14" s="97"/>
      <c r="Z14" s="97"/>
      <c r="AA14" s="97"/>
      <c r="AB14" s="97"/>
      <c r="AC14" s="97"/>
      <c r="AD14" s="97"/>
      <c r="AE14" s="97"/>
      <c r="AF14" s="97"/>
    </row>
    <row r="15" spans="1:32" ht="19.2" x14ac:dyDescent="0.3">
      <c r="A15" s="182" t="s">
        <v>156</v>
      </c>
      <c r="B15" s="182"/>
      <c r="C15" s="182"/>
      <c r="D15" s="182"/>
      <c r="E15" s="182"/>
      <c r="F15" s="182"/>
      <c r="G15" s="182"/>
      <c r="H15" s="182"/>
      <c r="I15" s="182"/>
      <c r="J15" s="182"/>
      <c r="K15" s="182"/>
      <c r="L15" s="182"/>
      <c r="M15" s="182"/>
      <c r="N15" s="182"/>
    </row>
    <row r="16" spans="1:32" ht="15" thickBot="1" x14ac:dyDescent="0.35"/>
    <row r="17" spans="1:14" x14ac:dyDescent="0.3">
      <c r="A17" s="234" t="s">
        <v>101</v>
      </c>
      <c r="B17" s="235"/>
      <c r="C17" s="227" t="s">
        <v>135</v>
      </c>
      <c r="D17" s="114" t="s">
        <v>4</v>
      </c>
      <c r="E17" s="115" t="s">
        <v>4</v>
      </c>
      <c r="F17" s="114" t="s">
        <v>4</v>
      </c>
      <c r="G17" s="115" t="s">
        <v>4</v>
      </c>
      <c r="H17" s="114" t="s">
        <v>4</v>
      </c>
      <c r="I17" s="115" t="s">
        <v>4</v>
      </c>
      <c r="J17" s="114" t="s">
        <v>4</v>
      </c>
      <c r="K17" s="115" t="s">
        <v>4</v>
      </c>
      <c r="L17" s="114" t="s">
        <v>4</v>
      </c>
      <c r="M17" s="115" t="s">
        <v>4</v>
      </c>
      <c r="N17" s="122" t="s">
        <v>5</v>
      </c>
    </row>
    <row r="18" spans="1:14" ht="15" thickBot="1" x14ac:dyDescent="0.35">
      <c r="A18" s="236"/>
      <c r="B18" s="237"/>
      <c r="C18" s="228"/>
      <c r="D18" s="119">
        <f>'Project Cost &amp; Funding'!F15</f>
        <v>2026</v>
      </c>
      <c r="E18" s="118">
        <f>D18+1</f>
        <v>2027</v>
      </c>
      <c r="F18" s="119">
        <f t="shared" ref="F18:M18" si="1">E18+1</f>
        <v>2028</v>
      </c>
      <c r="G18" s="118">
        <f t="shared" si="1"/>
        <v>2029</v>
      </c>
      <c r="H18" s="119">
        <f t="shared" si="1"/>
        <v>2030</v>
      </c>
      <c r="I18" s="118">
        <f t="shared" si="1"/>
        <v>2031</v>
      </c>
      <c r="J18" s="119">
        <f t="shared" si="1"/>
        <v>2032</v>
      </c>
      <c r="K18" s="118">
        <f t="shared" si="1"/>
        <v>2033</v>
      </c>
      <c r="L18" s="119">
        <f t="shared" si="1"/>
        <v>2034</v>
      </c>
      <c r="M18" s="118">
        <f t="shared" si="1"/>
        <v>2035</v>
      </c>
      <c r="N18" s="123"/>
    </row>
    <row r="19" spans="1:14" ht="15" x14ac:dyDescent="0.3">
      <c r="A19" s="231" t="s">
        <v>117</v>
      </c>
      <c r="B19" s="231"/>
      <c r="C19" s="120">
        <v>0</v>
      </c>
      <c r="D19" s="121">
        <f>'Support Cost'!D37</f>
        <v>0</v>
      </c>
      <c r="E19" s="121">
        <f>'Support Cost'!E37</f>
        <v>0</v>
      </c>
      <c r="F19" s="121">
        <f>'Support Cost'!F37</f>
        <v>0</v>
      </c>
      <c r="G19" s="121">
        <f>'Support Cost'!G37</f>
        <v>0</v>
      </c>
      <c r="H19" s="121">
        <f>'Support Cost'!H37</f>
        <v>0</v>
      </c>
      <c r="I19" s="121">
        <f>'Support Cost'!I37</f>
        <v>0</v>
      </c>
      <c r="J19" s="121">
        <f>'Support Cost'!J37</f>
        <v>0</v>
      </c>
      <c r="K19" s="121">
        <f>'Support Cost'!K37</f>
        <v>0</v>
      </c>
      <c r="L19" s="121">
        <f>'Support Cost'!L37</f>
        <v>0</v>
      </c>
      <c r="M19" s="121">
        <f>'Support Cost'!M37</f>
        <v>0</v>
      </c>
      <c r="N19" s="102">
        <f t="shared" ref="N19:N21" si="2">SUM(D19:M19)</f>
        <v>0</v>
      </c>
    </row>
    <row r="20" spans="1:14" ht="15" x14ac:dyDescent="0.3">
      <c r="A20" s="231" t="s">
        <v>98</v>
      </c>
      <c r="B20" s="231"/>
      <c r="C20" s="98">
        <f>'Support Cost'!B19</f>
        <v>0</v>
      </c>
      <c r="D20" s="92">
        <f>'Support Cost'!D38</f>
        <v>0</v>
      </c>
      <c r="E20" s="92">
        <f>'Support Cost'!E38</f>
        <v>0</v>
      </c>
      <c r="F20" s="92">
        <f>'Support Cost'!F38</f>
        <v>0</v>
      </c>
      <c r="G20" s="92">
        <f>'Support Cost'!G38</f>
        <v>0</v>
      </c>
      <c r="H20" s="92">
        <f>'Support Cost'!H38</f>
        <v>0</v>
      </c>
      <c r="I20" s="92">
        <f>'Support Cost'!I38</f>
        <v>0</v>
      </c>
      <c r="J20" s="92">
        <f>'Support Cost'!J38</f>
        <v>0</v>
      </c>
      <c r="K20" s="92">
        <f>'Support Cost'!K38</f>
        <v>0</v>
      </c>
      <c r="L20" s="92">
        <f>'Support Cost'!L38</f>
        <v>0</v>
      </c>
      <c r="M20" s="92">
        <f>'Support Cost'!M38</f>
        <v>0</v>
      </c>
      <c r="N20" s="103">
        <f t="shared" si="2"/>
        <v>0</v>
      </c>
    </row>
    <row r="21" spans="1:14" ht="15" x14ac:dyDescent="0.3">
      <c r="A21" s="231" t="s">
        <v>99</v>
      </c>
      <c r="B21" s="231"/>
      <c r="C21" s="98">
        <v>0</v>
      </c>
      <c r="D21" s="92">
        <f>'Support Cost'!D39</f>
        <v>0</v>
      </c>
      <c r="E21" s="92">
        <f>'Support Cost'!E39</f>
        <v>0</v>
      </c>
      <c r="F21" s="92">
        <f>'Support Cost'!F39</f>
        <v>0</v>
      </c>
      <c r="G21" s="92">
        <f>'Support Cost'!G39</f>
        <v>0</v>
      </c>
      <c r="H21" s="92">
        <f>'Support Cost'!H39</f>
        <v>0</v>
      </c>
      <c r="I21" s="92">
        <f>'Support Cost'!I39</f>
        <v>0</v>
      </c>
      <c r="J21" s="92">
        <f>'Support Cost'!J39</f>
        <v>0</v>
      </c>
      <c r="K21" s="92">
        <f>'Support Cost'!K39</f>
        <v>0</v>
      </c>
      <c r="L21" s="92">
        <f>'Support Cost'!L39</f>
        <v>0</v>
      </c>
      <c r="M21" s="92">
        <f>'Support Cost'!M39</f>
        <v>0</v>
      </c>
      <c r="N21" s="103">
        <f t="shared" si="2"/>
        <v>0</v>
      </c>
    </row>
    <row r="22" spans="1:14" ht="15" x14ac:dyDescent="0.3">
      <c r="N22" s="104"/>
    </row>
    <row r="23" spans="1:14" x14ac:dyDescent="0.3">
      <c r="B23" s="238" t="s">
        <v>169</v>
      </c>
      <c r="C23" s="239"/>
      <c r="D23" s="158">
        <f>'Support Cost'!D45</f>
        <v>0</v>
      </c>
      <c r="E23" s="158">
        <f>'Support Cost'!E45</f>
        <v>0</v>
      </c>
      <c r="F23" s="158">
        <f>'Support Cost'!F45</f>
        <v>0</v>
      </c>
      <c r="G23" s="158">
        <f>'Support Cost'!G45</f>
        <v>0</v>
      </c>
      <c r="H23" s="158">
        <f>'Support Cost'!H45</f>
        <v>0</v>
      </c>
      <c r="I23" s="158">
        <f>'Support Cost'!I45</f>
        <v>0</v>
      </c>
      <c r="J23" s="158">
        <f>'Support Cost'!J45</f>
        <v>0</v>
      </c>
      <c r="K23" s="158">
        <f>'Support Cost'!K45</f>
        <v>0</v>
      </c>
      <c r="L23" s="158">
        <f>'Support Cost'!L45</f>
        <v>0</v>
      </c>
      <c r="M23" s="158">
        <f>'Support Cost'!M45</f>
        <v>0</v>
      </c>
      <c r="N23" s="158">
        <f>SUM(D23:M23)</f>
        <v>0</v>
      </c>
    </row>
    <row r="25" spans="1:14" x14ac:dyDescent="0.3">
      <c r="N25" s="2"/>
    </row>
    <row r="26" spans="1:14" x14ac:dyDescent="0.3">
      <c r="E26" s="231" t="s">
        <v>139</v>
      </c>
      <c r="F26" s="231"/>
      <c r="G26" s="107">
        <f>N11</f>
        <v>0</v>
      </c>
      <c r="I26" s="231" t="s">
        <v>140</v>
      </c>
      <c r="J26" s="231"/>
      <c r="K26" s="231"/>
      <c r="L26" s="129">
        <f>'Project Cost &amp; Funding'!N42</f>
        <v>0</v>
      </c>
      <c r="N26" s="2"/>
    </row>
    <row r="27" spans="1:14" x14ac:dyDescent="0.3">
      <c r="D27" s="231" t="s">
        <v>143</v>
      </c>
      <c r="E27" s="231"/>
      <c r="F27" s="231"/>
      <c r="G27" s="107">
        <f>N12</f>
        <v>0</v>
      </c>
      <c r="I27" s="231" t="s">
        <v>141</v>
      </c>
      <c r="J27" s="231"/>
      <c r="K27" s="231"/>
      <c r="L27" s="129">
        <f>'Project Cost &amp; Funding'!N43</f>
        <v>0</v>
      </c>
      <c r="N27" s="2"/>
    </row>
    <row r="28" spans="1:14" x14ac:dyDescent="0.3">
      <c r="I28" s="231" t="s">
        <v>157</v>
      </c>
      <c r="J28" s="231"/>
      <c r="K28" s="231"/>
      <c r="L28" s="107">
        <f>'Project Cost &amp; Funding'!C56</f>
        <v>0</v>
      </c>
      <c r="N28" s="2"/>
    </row>
    <row r="29" spans="1:14" x14ac:dyDescent="0.3">
      <c r="E29" s="2"/>
      <c r="F29" s="2"/>
      <c r="G29" s="2"/>
      <c r="H29" s="2"/>
      <c r="I29" s="2"/>
      <c r="J29" s="2"/>
      <c r="K29" s="2"/>
      <c r="L29" s="2"/>
      <c r="N29" s="2"/>
    </row>
    <row r="30" spans="1:14" x14ac:dyDescent="0.3">
      <c r="E30" s="2"/>
      <c r="F30" s="2"/>
      <c r="G30" s="2"/>
      <c r="H30" s="2"/>
      <c r="I30" s="2"/>
      <c r="J30" s="2"/>
      <c r="K30" s="2"/>
      <c r="L30" s="2"/>
      <c r="N30" s="2"/>
    </row>
    <row r="31" spans="1:14" ht="19.8" hidden="1" x14ac:dyDescent="0.3">
      <c r="A31" s="175" t="str">
        <f xml:space="preserve"> CONCATENATE("Funding Source Until Fiscal Year ",YEAR(M34))</f>
        <v>Funding Source Until Fiscal Year 1914</v>
      </c>
      <c r="B31" s="175"/>
      <c r="C31" s="175"/>
      <c r="D31" s="175"/>
      <c r="E31" s="175"/>
      <c r="F31" s="175"/>
      <c r="G31" s="175"/>
      <c r="H31" s="175"/>
      <c r="I31" s="175"/>
      <c r="J31" s="175"/>
      <c r="K31" s="175"/>
      <c r="L31" s="175"/>
      <c r="M31" s="175"/>
      <c r="N31" s="175"/>
    </row>
    <row r="32" spans="1:14" hidden="1" x14ac:dyDescent="0.3"/>
    <row r="33" spans="1:14" ht="28.8" hidden="1" x14ac:dyDescent="0.3">
      <c r="A33" s="245"/>
      <c r="B33" s="173" t="s">
        <v>2</v>
      </c>
      <c r="C33" s="8" t="s">
        <v>107</v>
      </c>
      <c r="D33" s="4" t="s">
        <v>4</v>
      </c>
      <c r="E33" s="9" t="s">
        <v>4</v>
      </c>
      <c r="F33" s="4" t="s">
        <v>4</v>
      </c>
      <c r="G33" s="9" t="s">
        <v>4</v>
      </c>
      <c r="H33" s="4" t="s">
        <v>4</v>
      </c>
      <c r="I33" s="9" t="s">
        <v>4</v>
      </c>
      <c r="J33" s="4" t="s">
        <v>4</v>
      </c>
      <c r="K33" s="9" t="s">
        <v>4</v>
      </c>
      <c r="L33" s="4" t="s">
        <v>4</v>
      </c>
      <c r="M33" s="9" t="s">
        <v>4</v>
      </c>
      <c r="N33" s="240" t="s">
        <v>5</v>
      </c>
    </row>
    <row r="34" spans="1:14" hidden="1" x14ac:dyDescent="0.3">
      <c r="A34" s="245"/>
      <c r="B34" s="244"/>
      <c r="C34" s="67"/>
      <c r="D34" s="89">
        <f>D18</f>
        <v>2026</v>
      </c>
      <c r="E34" s="90">
        <f t="shared" ref="E34:M34" si="3">D34+365</f>
        <v>2391</v>
      </c>
      <c r="F34" s="89">
        <f t="shared" si="3"/>
        <v>2756</v>
      </c>
      <c r="G34" s="90">
        <f t="shared" si="3"/>
        <v>3121</v>
      </c>
      <c r="H34" s="89">
        <f t="shared" si="3"/>
        <v>3486</v>
      </c>
      <c r="I34" s="90">
        <f t="shared" si="3"/>
        <v>3851</v>
      </c>
      <c r="J34" s="89">
        <f t="shared" si="3"/>
        <v>4216</v>
      </c>
      <c r="K34" s="90">
        <f t="shared" si="3"/>
        <v>4581</v>
      </c>
      <c r="L34" s="89">
        <f t="shared" si="3"/>
        <v>4946</v>
      </c>
      <c r="M34" s="90">
        <f t="shared" si="3"/>
        <v>5311</v>
      </c>
      <c r="N34" s="241"/>
    </row>
    <row r="35" spans="1:14" hidden="1" x14ac:dyDescent="0.3">
      <c r="A35" s="94" t="s">
        <v>116</v>
      </c>
      <c r="B35" s="109" t="str">
        <f>'Project Cost &amp; Funding'!B42</f>
        <v xml:space="preserve"> </v>
      </c>
      <c r="C35" s="92">
        <f>'Project Cost &amp; Funding'!C42</f>
        <v>0</v>
      </c>
      <c r="D35" s="92">
        <f>'Project Cost &amp; Funding'!D42</f>
        <v>0</v>
      </c>
      <c r="E35" s="92">
        <f>'Project Cost &amp; Funding'!E42</f>
        <v>0</v>
      </c>
      <c r="F35" s="92">
        <f>'Project Cost &amp; Funding'!F42</f>
        <v>0</v>
      </c>
      <c r="G35" s="92">
        <f>'Project Cost &amp; Funding'!G42</f>
        <v>0</v>
      </c>
      <c r="H35" s="92">
        <f>'Project Cost &amp; Funding'!H42</f>
        <v>0</v>
      </c>
      <c r="I35" s="92">
        <f>'Project Cost &amp; Funding'!I42</f>
        <v>0</v>
      </c>
      <c r="J35" s="92">
        <f>'Project Cost &amp; Funding'!J42</f>
        <v>0</v>
      </c>
      <c r="K35" s="92">
        <f>'Project Cost &amp; Funding'!K42</f>
        <v>0</v>
      </c>
      <c r="L35" s="92">
        <f>'Project Cost &amp; Funding'!L42</f>
        <v>0</v>
      </c>
      <c r="M35" s="92">
        <f>'Project Cost &amp; Funding'!M42</f>
        <v>0</v>
      </c>
      <c r="N35" s="100">
        <f t="shared" ref="N35:N41" si="4">SUM(C35:M35)</f>
        <v>0</v>
      </c>
    </row>
    <row r="36" spans="1:14" hidden="1" x14ac:dyDescent="0.3">
      <c r="A36" s="94" t="s">
        <v>114</v>
      </c>
      <c r="B36" s="110" t="str">
        <f>'Project Cost &amp; Funding'!B43</f>
        <v xml:space="preserve"> </v>
      </c>
      <c r="C36" s="92">
        <f>'Project Cost &amp; Funding'!C43</f>
        <v>0</v>
      </c>
      <c r="D36" s="92">
        <f>'Project Cost &amp; Funding'!D43</f>
        <v>0</v>
      </c>
      <c r="E36" s="92">
        <f>'Project Cost &amp; Funding'!E43</f>
        <v>0</v>
      </c>
      <c r="F36" s="92">
        <f>'Project Cost &amp; Funding'!F43</f>
        <v>0</v>
      </c>
      <c r="G36" s="92">
        <f>'Project Cost &amp; Funding'!G43</f>
        <v>0</v>
      </c>
      <c r="H36" s="92">
        <f>'Project Cost &amp; Funding'!H43</f>
        <v>0</v>
      </c>
      <c r="I36" s="92">
        <f>'Project Cost &amp; Funding'!I43</f>
        <v>0</v>
      </c>
      <c r="J36" s="92">
        <f>'Project Cost &amp; Funding'!J43</f>
        <v>0</v>
      </c>
      <c r="K36" s="92">
        <f>'Project Cost &amp; Funding'!K43</f>
        <v>0</v>
      </c>
      <c r="L36" s="92">
        <f>'Project Cost &amp; Funding'!L43</f>
        <v>0</v>
      </c>
      <c r="M36" s="92">
        <f>'Project Cost &amp; Funding'!M43</f>
        <v>0</v>
      </c>
      <c r="N36" s="100">
        <f t="shared" si="4"/>
        <v>0</v>
      </c>
    </row>
    <row r="37" spans="1:14" hidden="1" x14ac:dyDescent="0.3">
      <c r="A37" s="94" t="s">
        <v>108</v>
      </c>
      <c r="B37" s="110" t="str">
        <f>'Project Cost &amp; Funding'!B44</f>
        <v xml:space="preserve"> </v>
      </c>
      <c r="C37" s="92">
        <f>'Project Cost &amp; Funding'!C44</f>
        <v>0</v>
      </c>
      <c r="D37" s="92">
        <f>'Project Cost &amp; Funding'!D44</f>
        <v>0</v>
      </c>
      <c r="E37" s="92">
        <f>'Project Cost &amp; Funding'!E44</f>
        <v>0</v>
      </c>
      <c r="F37" s="92">
        <f>'Project Cost &amp; Funding'!F44</f>
        <v>0</v>
      </c>
      <c r="G37" s="92">
        <f>'Project Cost &amp; Funding'!G44</f>
        <v>0</v>
      </c>
      <c r="H37" s="92">
        <f>'Project Cost &amp; Funding'!H44</f>
        <v>0</v>
      </c>
      <c r="I37" s="92">
        <f>'Project Cost &amp; Funding'!I44</f>
        <v>0</v>
      </c>
      <c r="J37" s="92">
        <f>'Project Cost &amp; Funding'!J44</f>
        <v>0</v>
      </c>
      <c r="K37" s="92">
        <f>'Project Cost &amp; Funding'!K44</f>
        <v>0</v>
      </c>
      <c r="L37" s="92">
        <f>'Project Cost &amp; Funding'!L44</f>
        <v>0</v>
      </c>
      <c r="M37" s="92">
        <f>'Project Cost &amp; Funding'!M44</f>
        <v>0</v>
      </c>
      <c r="N37" s="26">
        <f t="shared" si="4"/>
        <v>0</v>
      </c>
    </row>
    <row r="38" spans="1:14" hidden="1" x14ac:dyDescent="0.3">
      <c r="A38" s="94" t="s">
        <v>111</v>
      </c>
      <c r="B38" s="110" t="str">
        <f>'Project Cost &amp; Funding'!B45</f>
        <v xml:space="preserve"> </v>
      </c>
      <c r="C38" s="92">
        <f>'Project Cost &amp; Funding'!C45</f>
        <v>0</v>
      </c>
      <c r="D38" s="92">
        <f>'Project Cost &amp; Funding'!D45</f>
        <v>0</v>
      </c>
      <c r="E38" s="92">
        <f>'Project Cost &amp; Funding'!E45</f>
        <v>0</v>
      </c>
      <c r="F38" s="92">
        <f>'Project Cost &amp; Funding'!F45</f>
        <v>0</v>
      </c>
      <c r="G38" s="92">
        <f>'Project Cost &amp; Funding'!G45</f>
        <v>0</v>
      </c>
      <c r="H38" s="92">
        <f>'Project Cost &amp; Funding'!H45</f>
        <v>0</v>
      </c>
      <c r="I38" s="92">
        <f>'Project Cost &amp; Funding'!I45</f>
        <v>0</v>
      </c>
      <c r="J38" s="92">
        <f>'Project Cost &amp; Funding'!J45</f>
        <v>0</v>
      </c>
      <c r="K38" s="92">
        <f>'Project Cost &amp; Funding'!K45</f>
        <v>0</v>
      </c>
      <c r="L38" s="92">
        <f>'Project Cost &amp; Funding'!L45</f>
        <v>0</v>
      </c>
      <c r="M38" s="92">
        <f>'Project Cost &amp; Funding'!M45</f>
        <v>0</v>
      </c>
      <c r="N38" s="26">
        <f t="shared" si="4"/>
        <v>0</v>
      </c>
    </row>
    <row r="39" spans="1:14" hidden="1" x14ac:dyDescent="0.3">
      <c r="A39" s="94" t="s">
        <v>109</v>
      </c>
      <c r="B39" s="110" t="str">
        <f>'Project Cost &amp; Funding'!B46</f>
        <v xml:space="preserve"> </v>
      </c>
      <c r="C39" s="92">
        <f>'Project Cost &amp; Funding'!C46</f>
        <v>0</v>
      </c>
      <c r="D39" s="92">
        <f>'Project Cost &amp; Funding'!D46</f>
        <v>0</v>
      </c>
      <c r="E39" s="92">
        <f>'Project Cost &amp; Funding'!E46</f>
        <v>0</v>
      </c>
      <c r="F39" s="92">
        <f>'Project Cost &amp; Funding'!F46</f>
        <v>0</v>
      </c>
      <c r="G39" s="92">
        <f>'Project Cost &amp; Funding'!G46</f>
        <v>0</v>
      </c>
      <c r="H39" s="92">
        <f>'Project Cost &amp; Funding'!H46</f>
        <v>0</v>
      </c>
      <c r="I39" s="92">
        <f>'Project Cost &amp; Funding'!I46</f>
        <v>0</v>
      </c>
      <c r="J39" s="92">
        <f>'Project Cost &amp; Funding'!J46</f>
        <v>0</v>
      </c>
      <c r="K39" s="92">
        <f>'Project Cost &amp; Funding'!K46</f>
        <v>0</v>
      </c>
      <c r="L39" s="92">
        <f>'Project Cost &amp; Funding'!L46</f>
        <v>0</v>
      </c>
      <c r="M39" s="92">
        <f>'Project Cost &amp; Funding'!M46</f>
        <v>0</v>
      </c>
      <c r="N39" s="26">
        <f t="shared" si="4"/>
        <v>0</v>
      </c>
    </row>
    <row r="40" spans="1:14" hidden="1" x14ac:dyDescent="0.3">
      <c r="A40" s="94" t="s">
        <v>110</v>
      </c>
      <c r="B40" s="110" t="str">
        <f>'Project Cost &amp; Funding'!B47</f>
        <v xml:space="preserve"> </v>
      </c>
      <c r="C40" s="92">
        <f>'Project Cost &amp; Funding'!C47</f>
        <v>0</v>
      </c>
      <c r="D40" s="92">
        <f>'Project Cost &amp; Funding'!D47</f>
        <v>0</v>
      </c>
      <c r="E40" s="92">
        <f>'Project Cost &amp; Funding'!E47</f>
        <v>0</v>
      </c>
      <c r="F40" s="92">
        <f>'Project Cost &amp; Funding'!F47</f>
        <v>0</v>
      </c>
      <c r="G40" s="92">
        <f>'Project Cost &amp; Funding'!G47</f>
        <v>0</v>
      </c>
      <c r="H40" s="92">
        <f>'Project Cost &amp; Funding'!H47</f>
        <v>0</v>
      </c>
      <c r="I40" s="92">
        <f>'Project Cost &amp; Funding'!I47</f>
        <v>0</v>
      </c>
      <c r="J40" s="92">
        <f>'Project Cost &amp; Funding'!J47</f>
        <v>0</v>
      </c>
      <c r="K40" s="92">
        <f>'Project Cost &amp; Funding'!K47</f>
        <v>0</v>
      </c>
      <c r="L40" s="92">
        <f>'Project Cost &amp; Funding'!L47</f>
        <v>0</v>
      </c>
      <c r="M40" s="92">
        <f>'Project Cost &amp; Funding'!M47</f>
        <v>0</v>
      </c>
      <c r="N40" s="26">
        <f t="shared" si="4"/>
        <v>0</v>
      </c>
    </row>
    <row r="41" spans="1:14" hidden="1" x14ac:dyDescent="0.3">
      <c r="A41" s="94" t="s">
        <v>36</v>
      </c>
      <c r="B41" s="110" t="str">
        <f>'Project Cost &amp; Funding'!B48</f>
        <v xml:space="preserve"> </v>
      </c>
      <c r="C41" s="92">
        <f>'Project Cost &amp; Funding'!C48</f>
        <v>0</v>
      </c>
      <c r="D41" s="92">
        <f>'Project Cost &amp; Funding'!D48</f>
        <v>0</v>
      </c>
      <c r="E41" s="92">
        <f>'Project Cost &amp; Funding'!E48</f>
        <v>0</v>
      </c>
      <c r="F41" s="92">
        <f>'Project Cost &amp; Funding'!F48</f>
        <v>0</v>
      </c>
      <c r="G41" s="92">
        <f>'Project Cost &amp; Funding'!G48</f>
        <v>0</v>
      </c>
      <c r="H41" s="92">
        <f>'Project Cost &amp; Funding'!H48</f>
        <v>0</v>
      </c>
      <c r="I41" s="92">
        <f>'Project Cost &amp; Funding'!I48</f>
        <v>0</v>
      </c>
      <c r="J41" s="92">
        <f>'Project Cost &amp; Funding'!J48</f>
        <v>0</v>
      </c>
      <c r="K41" s="92">
        <f>'Project Cost &amp; Funding'!K48</f>
        <v>0</v>
      </c>
      <c r="L41" s="92">
        <f>'Project Cost &amp; Funding'!L48</f>
        <v>0</v>
      </c>
      <c r="M41" s="92">
        <f>'Project Cost &amp; Funding'!M48</f>
        <v>0</v>
      </c>
      <c r="N41" s="26">
        <f t="shared" si="4"/>
        <v>0</v>
      </c>
    </row>
    <row r="42" spans="1:14" ht="15.6" hidden="1" thickTop="1" thickBot="1" x14ac:dyDescent="0.35">
      <c r="A42" s="3"/>
      <c r="B42" s="52" t="s">
        <v>113</v>
      </c>
      <c r="C42" s="53">
        <f>SUM(C33:C41)</f>
        <v>0</v>
      </c>
      <c r="D42" s="53">
        <f t="shared" ref="D42:M42" si="5">SUM(D33:D41)</f>
        <v>2026</v>
      </c>
      <c r="E42" s="53">
        <f t="shared" si="5"/>
        <v>2391</v>
      </c>
      <c r="F42" s="53">
        <f t="shared" si="5"/>
        <v>2756</v>
      </c>
      <c r="G42" s="53">
        <f t="shared" si="5"/>
        <v>3121</v>
      </c>
      <c r="H42" s="53">
        <f t="shared" si="5"/>
        <v>3486</v>
      </c>
      <c r="I42" s="53">
        <f t="shared" si="5"/>
        <v>3851</v>
      </c>
      <c r="J42" s="53">
        <f t="shared" si="5"/>
        <v>4216</v>
      </c>
      <c r="K42" s="53">
        <f t="shared" si="5"/>
        <v>4581</v>
      </c>
      <c r="L42" s="53">
        <f t="shared" si="5"/>
        <v>4946</v>
      </c>
      <c r="M42" s="53">
        <f t="shared" si="5"/>
        <v>5311</v>
      </c>
      <c r="N42" s="95">
        <f>SUM(N35:N41)</f>
        <v>0</v>
      </c>
    </row>
    <row r="43" spans="1:14" hidden="1" x14ac:dyDescent="0.3">
      <c r="A43" s="3"/>
      <c r="B43" s="3"/>
      <c r="C43" s="3"/>
      <c r="D43" s="3"/>
      <c r="E43" s="3"/>
      <c r="F43" s="3"/>
      <c r="G43" s="3"/>
      <c r="H43" s="3"/>
      <c r="I43" s="3"/>
      <c r="J43" s="3"/>
      <c r="K43" s="3"/>
      <c r="L43" s="3"/>
      <c r="M43" s="3"/>
      <c r="N43" s="3"/>
    </row>
    <row r="44" spans="1:14" ht="16.8" hidden="1" x14ac:dyDescent="0.35">
      <c r="A44" s="242" t="s">
        <v>132</v>
      </c>
      <c r="B44" s="243"/>
      <c r="C44" s="106">
        <f>C11-C42</f>
        <v>0</v>
      </c>
      <c r="D44" s="106">
        <f>'Project Cost &amp; Funding'!C51</f>
        <v>0</v>
      </c>
      <c r="E44" s="106">
        <f>'Project Cost &amp; Funding'!D51</f>
        <v>0</v>
      </c>
      <c r="F44" s="106">
        <f>'Project Cost &amp; Funding'!E51</f>
        <v>0</v>
      </c>
      <c r="G44" s="106">
        <f>'Project Cost &amp; Funding'!F51</f>
        <v>0</v>
      </c>
      <c r="H44" s="106">
        <f>'Project Cost &amp; Funding'!G51</f>
        <v>0</v>
      </c>
      <c r="I44" s="106">
        <f>'Project Cost &amp; Funding'!H51</f>
        <v>0</v>
      </c>
      <c r="J44" s="106">
        <f>'Project Cost &amp; Funding'!I51</f>
        <v>0</v>
      </c>
      <c r="K44" s="106">
        <f>'Project Cost &amp; Funding'!J51</f>
        <v>0</v>
      </c>
      <c r="L44" s="106">
        <f>'Project Cost &amp; Funding'!K51</f>
        <v>0</v>
      </c>
      <c r="M44" s="106">
        <f>'Project Cost &amp; Funding'!L51</f>
        <v>0</v>
      </c>
      <c r="N44" s="106">
        <f>SUM(C44:M44)</f>
        <v>0</v>
      </c>
    </row>
    <row r="45" spans="1:14" hidden="1" x14ac:dyDescent="0.3">
      <c r="N45" s="2">
        <f>L28</f>
        <v>0</v>
      </c>
    </row>
    <row r="47" spans="1:14" hidden="1" x14ac:dyDescent="0.3">
      <c r="B47" s="3"/>
      <c r="C47" s="3"/>
      <c r="D47" s="3"/>
      <c r="E47" s="4" t="s">
        <v>7</v>
      </c>
      <c r="F47" s="4" t="s">
        <v>8</v>
      </c>
    </row>
    <row r="48" spans="1:14" ht="16.8" hidden="1" x14ac:dyDescent="0.3">
      <c r="B48" s="193" t="s">
        <v>150</v>
      </c>
      <c r="C48" s="195"/>
      <c r="D48" s="194"/>
      <c r="E48" s="7">
        <v>1</v>
      </c>
      <c r="F48" s="45">
        <f>E48*N35</f>
        <v>0</v>
      </c>
    </row>
    <row r="49" spans="2:12" ht="16.8" hidden="1" x14ac:dyDescent="0.3">
      <c r="B49" s="193" t="s">
        <v>134</v>
      </c>
      <c r="C49" s="195"/>
      <c r="D49" s="194"/>
      <c r="E49" s="7">
        <v>1</v>
      </c>
      <c r="F49" s="45">
        <f>E49*N36</f>
        <v>0</v>
      </c>
    </row>
    <row r="50" spans="2:12" hidden="1" x14ac:dyDescent="0.3"/>
    <row r="51" spans="2:12" hidden="1" x14ac:dyDescent="0.3"/>
    <row r="52" spans="2:12" x14ac:dyDescent="0.3">
      <c r="L52" s="2"/>
    </row>
  </sheetData>
  <mergeCells count="27">
    <mergeCell ref="A21:B21"/>
    <mergeCell ref="I27:K27"/>
    <mergeCell ref="E26:F26"/>
    <mergeCell ref="I26:K26"/>
    <mergeCell ref="B48:D48"/>
    <mergeCell ref="B49:D49"/>
    <mergeCell ref="B23:C23"/>
    <mergeCell ref="N33:N34"/>
    <mergeCell ref="A44:B44"/>
    <mergeCell ref="B33:B34"/>
    <mergeCell ref="A33:A34"/>
    <mergeCell ref="A31:N31"/>
    <mergeCell ref="I28:K28"/>
    <mergeCell ref="D27:F27"/>
    <mergeCell ref="A19:B19"/>
    <mergeCell ref="A20:B20"/>
    <mergeCell ref="C9:C10"/>
    <mergeCell ref="A11:B11"/>
    <mergeCell ref="A12:B12"/>
    <mergeCell ref="A9:B10"/>
    <mergeCell ref="A17:B18"/>
    <mergeCell ref="A2:N2"/>
    <mergeCell ref="A3:N4"/>
    <mergeCell ref="A7:N7"/>
    <mergeCell ref="C17:C18"/>
    <mergeCell ref="A15:N15"/>
    <mergeCell ref="N9:N10"/>
  </mergeCells>
  <conditionalFormatting sqref="C14">
    <cfRule type="cellIs" dxfId="7" priority="26" operator="greaterThan">
      <formula>0</formula>
    </cfRule>
  </conditionalFormatting>
  <conditionalFormatting sqref="C44:N44">
    <cfRule type="cellIs" dxfId="6" priority="20" operator="lessThan">
      <formula>0</formula>
    </cfRule>
    <cfRule type="cellIs" dxfId="5" priority="21" operator="greaterThan">
      <formula>0</formula>
    </cfRule>
  </conditionalFormatting>
  <conditionalFormatting sqref="D23:N23">
    <cfRule type="iconSet" priority="1">
      <iconSet iconSet="3Flags" reverse="1">
        <cfvo type="percent" val="0"/>
        <cfvo type="num" val="0"/>
        <cfvo type="num" val="0" gte="0"/>
      </iconSet>
    </cfRule>
    <cfRule type="iconSet" priority="2">
      <iconSet reverse="1">
        <cfvo type="percent" val="0"/>
        <cfvo type="num" val="0"/>
        <cfvo type="num" val="0" gte="0"/>
      </iconSet>
    </cfRule>
    <cfRule type="iconSet" priority="3">
      <iconSet iconSet="3Flags">
        <cfvo type="percent" val="0"/>
        <cfvo type="percent" val="33"/>
        <cfvo type="percent" val="67"/>
      </iconSet>
    </cfRule>
  </conditionalFormatting>
  <pageMargins left="0.7" right="0.7" top="0.75" bottom="0.75" header="0.3" footer="0.3"/>
  <pageSetup orientation="portrait" r:id="rId1"/>
  <ignoredErrors>
    <ignoredError sqref="N23 D23:M23"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C6576-7050-4B56-AE92-AA191208E380}">
  <dimension ref="A1:M43"/>
  <sheetViews>
    <sheetView topLeftCell="A15" workbookViewId="0">
      <selection activeCell="E44" sqref="E44"/>
    </sheetView>
  </sheetViews>
  <sheetFormatPr defaultColWidth="8.88671875" defaultRowHeight="14.4" x14ac:dyDescent="0.3"/>
  <cols>
    <col min="1" max="1" width="31.109375" style="3" customWidth="1"/>
    <col min="2" max="2" width="22.44140625" style="3" bestFit="1" customWidth="1"/>
    <col min="3" max="3" width="19.6640625" style="3" customWidth="1"/>
    <col min="4" max="4" width="13.88671875" style="3" bestFit="1" customWidth="1"/>
    <col min="5" max="5" width="14.33203125" style="3" bestFit="1" customWidth="1"/>
    <col min="6" max="6" width="11" style="3" bestFit="1" customWidth="1"/>
    <col min="7" max="7" width="8.88671875" style="3"/>
    <col min="8" max="8" width="10.6640625" style="3" bestFit="1" customWidth="1"/>
    <col min="9" max="12" width="8.88671875" style="3"/>
    <col min="13" max="13" width="12.88671875" style="3" bestFit="1" customWidth="1"/>
    <col min="14" max="14" width="12.44140625" style="3" bestFit="1" customWidth="1"/>
    <col min="15" max="16384" width="8.88671875" style="3"/>
  </cols>
  <sheetData>
    <row r="1" spans="1:13" ht="15" thickBot="1" x14ac:dyDescent="0.35"/>
    <row r="2" spans="1:13" ht="20.399999999999999" customHeight="1" thickBot="1" x14ac:dyDescent="0.35">
      <c r="A2" s="246" t="s">
        <v>95</v>
      </c>
      <c r="B2" s="247"/>
      <c r="C2" s="247"/>
      <c r="D2" s="247"/>
      <c r="E2" s="247"/>
      <c r="F2" s="247"/>
      <c r="G2" s="247"/>
      <c r="H2" s="247"/>
      <c r="I2" s="247"/>
      <c r="J2" s="247"/>
      <c r="K2" s="247"/>
      <c r="L2" s="247"/>
      <c r="M2" s="248"/>
    </row>
    <row r="3" spans="1:13" ht="14.4" customHeight="1" x14ac:dyDescent="0.3">
      <c r="A3" s="249"/>
      <c r="B3" s="250"/>
      <c r="C3" s="250"/>
      <c r="D3" s="250"/>
      <c r="E3" s="250"/>
      <c r="F3" s="250"/>
      <c r="G3" s="250"/>
      <c r="H3" s="250"/>
      <c r="I3" s="250"/>
      <c r="J3" s="250"/>
      <c r="K3" s="250"/>
      <c r="L3" s="250"/>
      <c r="M3" s="251"/>
    </row>
    <row r="4" spans="1:13" x14ac:dyDescent="0.3">
      <c r="A4" s="252"/>
      <c r="B4" s="253"/>
      <c r="C4" s="253"/>
      <c r="D4" s="253"/>
      <c r="E4" s="253"/>
      <c r="F4" s="253"/>
      <c r="G4" s="253"/>
      <c r="H4" s="253"/>
      <c r="I4" s="253"/>
      <c r="J4" s="253"/>
      <c r="K4" s="253"/>
      <c r="L4" s="253"/>
      <c r="M4" s="254"/>
    </row>
    <row r="5" spans="1:13" x14ac:dyDescent="0.3">
      <c r="A5" s="252"/>
      <c r="B5" s="253"/>
      <c r="C5" s="253"/>
      <c r="D5" s="253"/>
      <c r="E5" s="253"/>
      <c r="F5" s="253"/>
      <c r="G5" s="253"/>
      <c r="H5" s="253"/>
      <c r="I5" s="253"/>
      <c r="J5" s="253"/>
      <c r="K5" s="253"/>
      <c r="L5" s="253"/>
      <c r="M5" s="254"/>
    </row>
    <row r="6" spans="1:13" x14ac:dyDescent="0.3">
      <c r="A6" s="252"/>
      <c r="B6" s="253"/>
      <c r="C6" s="253"/>
      <c r="D6" s="253"/>
      <c r="E6" s="253"/>
      <c r="F6" s="253"/>
      <c r="G6" s="253"/>
      <c r="H6" s="253"/>
      <c r="I6" s="253"/>
      <c r="J6" s="253"/>
      <c r="K6" s="253"/>
      <c r="L6" s="253"/>
      <c r="M6" s="254"/>
    </row>
    <row r="7" spans="1:13" x14ac:dyDescent="0.3">
      <c r="A7" s="252"/>
      <c r="B7" s="253"/>
      <c r="C7" s="253"/>
      <c r="D7" s="253"/>
      <c r="E7" s="253"/>
      <c r="F7" s="253"/>
      <c r="G7" s="253"/>
      <c r="H7" s="253"/>
      <c r="I7" s="253"/>
      <c r="J7" s="253"/>
      <c r="K7" s="253"/>
      <c r="L7" s="253"/>
      <c r="M7" s="254"/>
    </row>
    <row r="8" spans="1:13" x14ac:dyDescent="0.3">
      <c r="A8" s="252"/>
      <c r="B8" s="253"/>
      <c r="C8" s="253"/>
      <c r="D8" s="253"/>
      <c r="E8" s="253"/>
      <c r="F8" s="253"/>
      <c r="G8" s="253"/>
      <c r="H8" s="253"/>
      <c r="I8" s="253"/>
      <c r="J8" s="253"/>
      <c r="K8" s="253"/>
      <c r="L8" s="253"/>
      <c r="M8" s="254"/>
    </row>
    <row r="9" spans="1:13" ht="15" thickBot="1" x14ac:dyDescent="0.35">
      <c r="A9" s="255"/>
      <c r="B9" s="256"/>
      <c r="C9" s="256"/>
      <c r="D9" s="256"/>
      <c r="E9" s="256"/>
      <c r="F9" s="256"/>
      <c r="G9" s="256"/>
      <c r="H9" s="256"/>
      <c r="I9" s="256"/>
      <c r="J9" s="256"/>
      <c r="K9" s="256"/>
      <c r="L9" s="256"/>
      <c r="M9" s="257"/>
    </row>
    <row r="11" spans="1:13" x14ac:dyDescent="0.3">
      <c r="A11" s="19" t="s">
        <v>92</v>
      </c>
      <c r="B11" s="88">
        <f ca="1">'Base Info'!B4</f>
        <v>46141</v>
      </c>
      <c r="D11" s="81"/>
      <c r="F11" s="82"/>
      <c r="H11" s="82"/>
    </row>
    <row r="12" spans="1:13" x14ac:dyDescent="0.3">
      <c r="A12" s="19" t="s">
        <v>1</v>
      </c>
      <c r="B12" s="30">
        <v>45693</v>
      </c>
      <c r="F12" s="81"/>
    </row>
    <row r="13" spans="1:13" x14ac:dyDescent="0.3">
      <c r="A13" s="19" t="s">
        <v>0</v>
      </c>
      <c r="B13" s="20"/>
    </row>
    <row r="14" spans="1:13" ht="15" thickBot="1" x14ac:dyDescent="0.35"/>
    <row r="15" spans="1:13" ht="20.399999999999999" customHeight="1" thickBot="1" x14ac:dyDescent="0.35">
      <c r="A15" s="246" t="s">
        <v>115</v>
      </c>
      <c r="B15" s="247"/>
      <c r="C15" s="247"/>
      <c r="D15" s="247"/>
      <c r="E15" s="247"/>
      <c r="F15" s="247"/>
      <c r="G15" s="247"/>
      <c r="H15" s="247"/>
      <c r="I15" s="247"/>
      <c r="J15" s="247"/>
      <c r="K15" s="247"/>
      <c r="L15" s="247"/>
      <c r="M15" s="247"/>
    </row>
    <row r="17" spans="1:13" ht="14.4" customHeight="1" x14ac:dyDescent="0.3">
      <c r="A17" s="172" t="s">
        <v>10</v>
      </c>
      <c r="B17" s="258" t="s">
        <v>3</v>
      </c>
      <c r="C17" s="57" t="s">
        <v>4</v>
      </c>
      <c r="D17" s="57" t="s">
        <v>4</v>
      </c>
      <c r="E17" s="57" t="s">
        <v>4</v>
      </c>
      <c r="F17" s="57" t="s">
        <v>4</v>
      </c>
      <c r="G17" s="57" t="s">
        <v>4</v>
      </c>
      <c r="H17" s="57" t="s">
        <v>4</v>
      </c>
      <c r="I17" s="57" t="s">
        <v>4</v>
      </c>
      <c r="J17" s="57" t="s">
        <v>4</v>
      </c>
      <c r="K17" s="57" t="s">
        <v>4</v>
      </c>
      <c r="L17" s="57" t="s">
        <v>4</v>
      </c>
      <c r="M17" s="171" t="s">
        <v>5</v>
      </c>
    </row>
    <row r="18" spans="1:13" x14ac:dyDescent="0.3">
      <c r="A18" s="173"/>
      <c r="B18" s="259"/>
      <c r="C18" s="91">
        <f ca="1">B11</f>
        <v>46141</v>
      </c>
      <c r="D18" s="90">
        <f t="shared" ref="D18:L18" ca="1" si="0">C18+365</f>
        <v>46506</v>
      </c>
      <c r="E18" s="89">
        <f t="shared" ca="1" si="0"/>
        <v>46871</v>
      </c>
      <c r="F18" s="90">
        <f t="shared" ca="1" si="0"/>
        <v>47236</v>
      </c>
      <c r="G18" s="89">
        <f t="shared" ca="1" si="0"/>
        <v>47601</v>
      </c>
      <c r="H18" s="90">
        <f t="shared" ca="1" si="0"/>
        <v>47966</v>
      </c>
      <c r="I18" s="89">
        <f t="shared" ca="1" si="0"/>
        <v>48331</v>
      </c>
      <c r="J18" s="90">
        <f t="shared" ca="1" si="0"/>
        <v>48696</v>
      </c>
      <c r="K18" s="89">
        <f t="shared" ca="1" si="0"/>
        <v>49061</v>
      </c>
      <c r="L18" s="90">
        <f t="shared" ca="1" si="0"/>
        <v>49426</v>
      </c>
      <c r="M18" s="171"/>
    </row>
    <row r="19" spans="1:13" x14ac:dyDescent="0.3">
      <c r="A19" s="56" t="s">
        <v>100</v>
      </c>
      <c r="B19" s="74">
        <f>'Project Cost &amp; Funding'!E20</f>
        <v>0</v>
      </c>
      <c r="C19" s="74">
        <f>'Project Cost &amp; Funding'!F20</f>
        <v>0</v>
      </c>
      <c r="D19" s="74">
        <f>'Project Cost &amp; Funding'!G20</f>
        <v>0</v>
      </c>
      <c r="E19" s="74">
        <f>'Project Cost &amp; Funding'!H20</f>
        <v>0</v>
      </c>
      <c r="F19" s="74">
        <f>'Project Cost &amp; Funding'!I20</f>
        <v>0</v>
      </c>
      <c r="G19" s="74">
        <f>'Project Cost &amp; Funding'!J20</f>
        <v>0</v>
      </c>
      <c r="H19" s="74">
        <f>'Project Cost &amp; Funding'!K20</f>
        <v>0</v>
      </c>
      <c r="I19" s="74">
        <f>'Project Cost &amp; Funding'!L20</f>
        <v>0</v>
      </c>
      <c r="J19" s="74">
        <f>'Project Cost &amp; Funding'!M20</f>
        <v>0</v>
      </c>
      <c r="K19" s="74">
        <f>'Project Cost &amp; Funding'!N20</f>
        <v>0</v>
      </c>
      <c r="L19" s="74">
        <f>'Project Cost &amp; Funding'!O20</f>
        <v>0</v>
      </c>
      <c r="M19" s="26">
        <f>SUM(B19:L19)</f>
        <v>0</v>
      </c>
    </row>
    <row r="20" spans="1:13" ht="14.4" customHeight="1" x14ac:dyDescent="0.3">
      <c r="A20" s="56" t="s">
        <v>37</v>
      </c>
      <c r="B20" s="74">
        <f>'Project Cost &amp; Funding'!E28</f>
        <v>0</v>
      </c>
      <c r="C20" s="74">
        <f>'Project Cost &amp; Funding'!F28</f>
        <v>0</v>
      </c>
      <c r="D20" s="74">
        <f>'Project Cost &amp; Funding'!G28</f>
        <v>0</v>
      </c>
      <c r="E20" s="74">
        <f>'Project Cost &amp; Funding'!H28</f>
        <v>0</v>
      </c>
      <c r="F20" s="74">
        <f>'Project Cost &amp; Funding'!I28</f>
        <v>0</v>
      </c>
      <c r="G20" s="74">
        <f>'Project Cost &amp; Funding'!J28</f>
        <v>0</v>
      </c>
      <c r="H20" s="74">
        <f>'Project Cost &amp; Funding'!K28</f>
        <v>0</v>
      </c>
      <c r="I20" s="74">
        <f>'Project Cost &amp; Funding'!L28</f>
        <v>0</v>
      </c>
      <c r="J20" s="74">
        <f>'Project Cost &amp; Funding'!M28</f>
        <v>0</v>
      </c>
      <c r="K20" s="74">
        <f>'Project Cost &amp; Funding'!N28</f>
        <v>0</v>
      </c>
      <c r="L20" s="74">
        <f>'Project Cost &amp; Funding'!O28</f>
        <v>0</v>
      </c>
      <c r="M20" s="26">
        <f t="shared" ref="M20:M21" si="1">SUM(B20:L20)</f>
        <v>0</v>
      </c>
    </row>
    <row r="21" spans="1:13" ht="14.4" customHeight="1" x14ac:dyDescent="0.3">
      <c r="A21" s="22" t="s">
        <v>69</v>
      </c>
      <c r="B21" s="75">
        <f>'Project Cost &amp; Funding'!E34</f>
        <v>0</v>
      </c>
      <c r="C21" s="75">
        <f>'Project Cost &amp; Funding'!F34</f>
        <v>0</v>
      </c>
      <c r="D21" s="75">
        <f>'Project Cost &amp; Funding'!G34</f>
        <v>0</v>
      </c>
      <c r="E21" s="75">
        <f>'Project Cost &amp; Funding'!H34</f>
        <v>0</v>
      </c>
      <c r="F21" s="75">
        <f>'Project Cost &amp; Funding'!I34</f>
        <v>0</v>
      </c>
      <c r="G21" s="75">
        <f>'Project Cost &amp; Funding'!J34</f>
        <v>0</v>
      </c>
      <c r="H21" s="75">
        <f>'Project Cost &amp; Funding'!K34</f>
        <v>0</v>
      </c>
      <c r="I21" s="75">
        <f>'Project Cost &amp; Funding'!L34</f>
        <v>0</v>
      </c>
      <c r="J21" s="75">
        <f>'Project Cost &amp; Funding'!M34</f>
        <v>0</v>
      </c>
      <c r="K21" s="75">
        <f>'Project Cost &amp; Funding'!N34</f>
        <v>0</v>
      </c>
      <c r="L21" s="75">
        <f>'Project Cost &amp; Funding'!O34</f>
        <v>0</v>
      </c>
      <c r="M21" s="28">
        <f t="shared" si="1"/>
        <v>0</v>
      </c>
    </row>
    <row r="22" spans="1:13" x14ac:dyDescent="0.3">
      <c r="A22" s="25" t="s">
        <v>6</v>
      </c>
      <c r="B22" s="55">
        <f>SUM(B19:B21)</f>
        <v>0</v>
      </c>
      <c r="C22" s="55">
        <f t="shared" ref="C22:L22" si="2">SUM(C19:C21)</f>
        <v>0</v>
      </c>
      <c r="D22" s="55">
        <f t="shared" si="2"/>
        <v>0</v>
      </c>
      <c r="E22" s="55">
        <f t="shared" si="2"/>
        <v>0</v>
      </c>
      <c r="F22" s="55">
        <f t="shared" si="2"/>
        <v>0</v>
      </c>
      <c r="G22" s="55">
        <f t="shared" si="2"/>
        <v>0</v>
      </c>
      <c r="H22" s="55">
        <f t="shared" si="2"/>
        <v>0</v>
      </c>
      <c r="I22" s="55">
        <f t="shared" si="2"/>
        <v>0</v>
      </c>
      <c r="J22" s="55">
        <f t="shared" si="2"/>
        <v>0</v>
      </c>
      <c r="K22" s="55">
        <f t="shared" si="2"/>
        <v>0</v>
      </c>
      <c r="L22" s="55">
        <f t="shared" si="2"/>
        <v>0</v>
      </c>
      <c r="M22" s="54">
        <f>SUM(M19:M21)</f>
        <v>0</v>
      </c>
    </row>
    <row r="23" spans="1:13" ht="15" thickBot="1" x14ac:dyDescent="0.35"/>
    <row r="24" spans="1:13" ht="20.399999999999999" customHeight="1" thickBot="1" x14ac:dyDescent="0.35">
      <c r="A24" s="246" t="str">
        <f ca="1" xml:space="preserve"> CONCATENATE("Funding Source Until Fiscal Year ",YEAR(L31))</f>
        <v>Funding Source Until Fiscal Year 2035</v>
      </c>
      <c r="B24" s="247"/>
      <c r="C24" s="247"/>
      <c r="D24" s="247"/>
      <c r="E24" s="247"/>
      <c r="F24" s="247"/>
      <c r="G24" s="247"/>
      <c r="H24" s="247"/>
      <c r="I24" s="247"/>
      <c r="J24" s="247"/>
      <c r="K24" s="247"/>
      <c r="L24" s="247"/>
      <c r="M24" s="248"/>
    </row>
    <row r="25" spans="1:13" x14ac:dyDescent="0.3">
      <c r="A25"/>
      <c r="C25"/>
      <c r="D25"/>
      <c r="E25"/>
      <c r="F25"/>
      <c r="G25"/>
      <c r="H25"/>
      <c r="I25"/>
      <c r="J25"/>
      <c r="K25"/>
      <c r="L25"/>
      <c r="M25"/>
    </row>
    <row r="26" spans="1:13" x14ac:dyDescent="0.3">
      <c r="D26" s="4" t="s">
        <v>7</v>
      </c>
      <c r="E26" s="4" t="s">
        <v>8</v>
      </c>
      <c r="F26"/>
      <c r="G26"/>
      <c r="H26"/>
      <c r="I26"/>
      <c r="J26"/>
      <c r="K26"/>
      <c r="L26"/>
      <c r="M26"/>
    </row>
    <row r="27" spans="1:13" ht="16.8" x14ac:dyDescent="0.3">
      <c r="A27" s="193" t="s">
        <v>133</v>
      </c>
      <c r="B27" s="195"/>
      <c r="C27" s="194"/>
      <c r="D27" s="7">
        <v>0.8</v>
      </c>
      <c r="E27" s="45">
        <f>M20*D27</f>
        <v>0</v>
      </c>
      <c r="F27"/>
      <c r="G27"/>
      <c r="H27"/>
      <c r="I27"/>
      <c r="J27"/>
      <c r="K27"/>
      <c r="L27"/>
      <c r="M27"/>
    </row>
    <row r="28" spans="1:13" ht="16.8" x14ac:dyDescent="0.3">
      <c r="A28" s="193" t="s">
        <v>134</v>
      </c>
      <c r="B28" s="195"/>
      <c r="C28" s="194"/>
      <c r="D28" s="7">
        <v>1</v>
      </c>
      <c r="E28" s="45">
        <f>M21*D28</f>
        <v>0</v>
      </c>
      <c r="F28"/>
      <c r="G28"/>
      <c r="H28"/>
      <c r="I28"/>
      <c r="J28"/>
      <c r="K28"/>
      <c r="L28"/>
      <c r="M28"/>
    </row>
    <row r="29" spans="1:13" x14ac:dyDescent="0.3">
      <c r="A29"/>
      <c r="C29"/>
      <c r="D29"/>
      <c r="E29"/>
      <c r="F29"/>
      <c r="G29"/>
      <c r="H29"/>
      <c r="I29"/>
      <c r="J29"/>
      <c r="K29"/>
      <c r="L29"/>
      <c r="M29"/>
    </row>
    <row r="30" spans="1:13" ht="14.4" customHeight="1" x14ac:dyDescent="0.3">
      <c r="A30" s="173" t="s">
        <v>138</v>
      </c>
      <c r="B30" s="260" t="s">
        <v>107</v>
      </c>
      <c r="C30" s="4" t="s">
        <v>4</v>
      </c>
      <c r="D30" s="9" t="s">
        <v>4</v>
      </c>
      <c r="E30" s="4" t="s">
        <v>4</v>
      </c>
      <c r="F30" s="9" t="s">
        <v>4</v>
      </c>
      <c r="G30" s="4" t="s">
        <v>4</v>
      </c>
      <c r="H30" s="9" t="s">
        <v>4</v>
      </c>
      <c r="I30" s="4" t="s">
        <v>4</v>
      </c>
      <c r="J30" s="9" t="s">
        <v>4</v>
      </c>
      <c r="K30" s="4" t="s">
        <v>4</v>
      </c>
      <c r="L30" s="9" t="s">
        <v>4</v>
      </c>
      <c r="M30" s="171" t="s">
        <v>5</v>
      </c>
    </row>
    <row r="31" spans="1:13" x14ac:dyDescent="0.3">
      <c r="A31" s="244"/>
      <c r="B31" s="261"/>
      <c r="C31" s="91">
        <f ca="1">B11</f>
        <v>46141</v>
      </c>
      <c r="D31" s="90">
        <f t="shared" ref="D31:L31" ca="1" si="3">C31+365</f>
        <v>46506</v>
      </c>
      <c r="E31" s="89">
        <f t="shared" ca="1" si="3"/>
        <v>46871</v>
      </c>
      <c r="F31" s="90">
        <f t="shared" ca="1" si="3"/>
        <v>47236</v>
      </c>
      <c r="G31" s="89">
        <f t="shared" ca="1" si="3"/>
        <v>47601</v>
      </c>
      <c r="H31" s="90">
        <f t="shared" ca="1" si="3"/>
        <v>47966</v>
      </c>
      <c r="I31" s="89">
        <f t="shared" ca="1" si="3"/>
        <v>48331</v>
      </c>
      <c r="J31" s="90">
        <f t="shared" ca="1" si="3"/>
        <v>48696</v>
      </c>
      <c r="K31" s="89">
        <f t="shared" ca="1" si="3"/>
        <v>49061</v>
      </c>
      <c r="L31" s="90">
        <f t="shared" ca="1" si="3"/>
        <v>49426</v>
      </c>
      <c r="M31" s="171"/>
    </row>
    <row r="32" spans="1:13" x14ac:dyDescent="0.3">
      <c r="A32" s="56" t="s">
        <v>116</v>
      </c>
      <c r="B32" s="76">
        <f t="shared" ref="B32:L32" si="4">B20*$D$27</f>
        <v>0</v>
      </c>
      <c r="C32" s="76">
        <f t="shared" si="4"/>
        <v>0</v>
      </c>
      <c r="D32" s="76">
        <f t="shared" si="4"/>
        <v>0</v>
      </c>
      <c r="E32" s="76">
        <f t="shared" si="4"/>
        <v>0</v>
      </c>
      <c r="F32" s="76">
        <f t="shared" si="4"/>
        <v>0</v>
      </c>
      <c r="G32" s="76">
        <f t="shared" si="4"/>
        <v>0</v>
      </c>
      <c r="H32" s="76">
        <f t="shared" si="4"/>
        <v>0</v>
      </c>
      <c r="I32" s="76">
        <f t="shared" si="4"/>
        <v>0</v>
      </c>
      <c r="J32" s="76">
        <f t="shared" si="4"/>
        <v>0</v>
      </c>
      <c r="K32" s="76">
        <f t="shared" si="4"/>
        <v>0</v>
      </c>
      <c r="L32" s="76">
        <f t="shared" si="4"/>
        <v>0</v>
      </c>
      <c r="M32" s="26">
        <f>SUM(C32:L32)</f>
        <v>0</v>
      </c>
    </row>
    <row r="33" spans="1:13" x14ac:dyDescent="0.3">
      <c r="A33" s="56" t="s">
        <v>114</v>
      </c>
      <c r="B33" s="76">
        <f t="shared" ref="B33:L33" si="5">B21*$D$28</f>
        <v>0</v>
      </c>
      <c r="C33" s="76">
        <f t="shared" si="5"/>
        <v>0</v>
      </c>
      <c r="D33" s="76">
        <f t="shared" si="5"/>
        <v>0</v>
      </c>
      <c r="E33" s="76">
        <f t="shared" si="5"/>
        <v>0</v>
      </c>
      <c r="F33" s="76">
        <f t="shared" si="5"/>
        <v>0</v>
      </c>
      <c r="G33" s="76">
        <f t="shared" si="5"/>
        <v>0</v>
      </c>
      <c r="H33" s="76">
        <f t="shared" si="5"/>
        <v>0</v>
      </c>
      <c r="I33" s="76">
        <f t="shared" si="5"/>
        <v>0</v>
      </c>
      <c r="J33" s="76">
        <f t="shared" si="5"/>
        <v>0</v>
      </c>
      <c r="K33" s="76">
        <f t="shared" si="5"/>
        <v>0</v>
      </c>
      <c r="L33" s="76">
        <f t="shared" si="5"/>
        <v>0</v>
      </c>
      <c r="M33" s="26">
        <f>SUM(C33:L33)</f>
        <v>0</v>
      </c>
    </row>
    <row r="34" spans="1:13" x14ac:dyDescent="0.3">
      <c r="A34" s="56" t="s">
        <v>108</v>
      </c>
      <c r="B34" s="76">
        <f>B19</f>
        <v>0</v>
      </c>
      <c r="C34" s="76">
        <f t="shared" ref="C34:L34" si="6">C19</f>
        <v>0</v>
      </c>
      <c r="D34" s="76">
        <f t="shared" si="6"/>
        <v>0</v>
      </c>
      <c r="E34" s="76">
        <f t="shared" si="6"/>
        <v>0</v>
      </c>
      <c r="F34" s="76">
        <f t="shared" si="6"/>
        <v>0</v>
      </c>
      <c r="G34" s="76">
        <f t="shared" si="6"/>
        <v>0</v>
      </c>
      <c r="H34" s="76">
        <f t="shared" si="6"/>
        <v>0</v>
      </c>
      <c r="I34" s="76">
        <f t="shared" si="6"/>
        <v>0</v>
      </c>
      <c r="J34" s="76">
        <f t="shared" si="6"/>
        <v>0</v>
      </c>
      <c r="K34" s="76">
        <f t="shared" si="6"/>
        <v>0</v>
      </c>
      <c r="L34" s="76">
        <f t="shared" si="6"/>
        <v>0</v>
      </c>
      <c r="M34" s="26">
        <f>SUM(C34:L34)</f>
        <v>0</v>
      </c>
    </row>
    <row r="35" spans="1:13" x14ac:dyDescent="0.3">
      <c r="A35" s="56" t="s">
        <v>109</v>
      </c>
      <c r="B35" s="76"/>
      <c r="C35" s="76"/>
      <c r="D35" s="76"/>
      <c r="E35" s="76"/>
      <c r="F35" s="76"/>
      <c r="G35" s="76"/>
      <c r="H35" s="76"/>
      <c r="I35" s="76"/>
      <c r="J35" s="76"/>
      <c r="K35" s="76"/>
      <c r="L35" s="76"/>
      <c r="M35" s="26">
        <f t="shared" ref="M35:M40" si="7">SUM(C35:L35)</f>
        <v>0</v>
      </c>
    </row>
    <row r="36" spans="1:13" x14ac:dyDescent="0.3">
      <c r="A36" s="56" t="s">
        <v>110</v>
      </c>
      <c r="B36" s="76"/>
      <c r="C36" s="76"/>
      <c r="D36" s="76"/>
      <c r="E36" s="76"/>
      <c r="F36" s="76"/>
      <c r="G36" s="76"/>
      <c r="H36" s="76"/>
      <c r="I36" s="76"/>
      <c r="J36" s="76"/>
      <c r="K36" s="76"/>
      <c r="L36" s="76"/>
      <c r="M36" s="26">
        <f t="shared" si="7"/>
        <v>0</v>
      </c>
    </row>
    <row r="37" spans="1:13" x14ac:dyDescent="0.3">
      <c r="A37" s="56" t="s">
        <v>111</v>
      </c>
      <c r="B37" s="76"/>
      <c r="C37" s="76"/>
      <c r="D37" s="76">
        <v>114000</v>
      </c>
      <c r="E37" s="76">
        <v>134000</v>
      </c>
      <c r="F37" s="76"/>
      <c r="G37" s="76"/>
      <c r="H37" s="76"/>
      <c r="I37" s="76"/>
      <c r="J37" s="76"/>
      <c r="K37" s="76"/>
      <c r="L37" s="76"/>
      <c r="M37" s="26">
        <f t="shared" si="7"/>
        <v>248000</v>
      </c>
    </row>
    <row r="38" spans="1:13" x14ac:dyDescent="0.3">
      <c r="A38" s="56" t="s">
        <v>112</v>
      </c>
      <c r="B38" s="76"/>
      <c r="C38" s="76"/>
      <c r="D38" s="76"/>
      <c r="E38" s="76"/>
      <c r="F38" s="76"/>
      <c r="G38" s="76"/>
      <c r="H38" s="76"/>
      <c r="I38" s="76"/>
      <c r="J38" s="76"/>
      <c r="K38" s="76"/>
      <c r="L38" s="76"/>
      <c r="M38" s="26">
        <f t="shared" si="7"/>
        <v>0</v>
      </c>
    </row>
    <row r="39" spans="1:13" x14ac:dyDescent="0.3">
      <c r="A39" s="78"/>
      <c r="B39" s="77"/>
      <c r="C39" s="76"/>
      <c r="D39" s="76"/>
      <c r="E39" s="76"/>
      <c r="F39" s="76"/>
      <c r="G39" s="76"/>
      <c r="H39" s="76"/>
      <c r="I39" s="76"/>
      <c r="J39" s="76"/>
      <c r="K39" s="76"/>
      <c r="L39" s="76"/>
      <c r="M39" s="26">
        <f t="shared" si="7"/>
        <v>0</v>
      </c>
    </row>
    <row r="40" spans="1:13" ht="15" thickBot="1" x14ac:dyDescent="0.35">
      <c r="A40" s="78"/>
      <c r="B40" s="77"/>
      <c r="C40" s="76"/>
      <c r="D40" s="76"/>
      <c r="E40" s="76"/>
      <c r="F40" s="76"/>
      <c r="G40" s="76"/>
      <c r="H40" s="76"/>
      <c r="I40" s="76"/>
      <c r="J40" s="76"/>
      <c r="K40" s="76"/>
      <c r="L40" s="76"/>
      <c r="M40" s="26">
        <f t="shared" si="7"/>
        <v>0</v>
      </c>
    </row>
    <row r="41" spans="1:13" ht="15.6" thickTop="1" thickBot="1" x14ac:dyDescent="0.35">
      <c r="A41" s="52" t="s">
        <v>113</v>
      </c>
      <c r="B41" s="53">
        <f>SUM(B32:B40)</f>
        <v>0</v>
      </c>
      <c r="C41" s="53">
        <f t="shared" ref="C41:L41" si="8">SUM(C32:C40)</f>
        <v>0</v>
      </c>
      <c r="D41" s="53">
        <f t="shared" si="8"/>
        <v>114000</v>
      </c>
      <c r="E41" s="53">
        <f t="shared" si="8"/>
        <v>134000</v>
      </c>
      <c r="F41" s="53">
        <f t="shared" si="8"/>
        <v>0</v>
      </c>
      <c r="G41" s="53">
        <f t="shared" si="8"/>
        <v>0</v>
      </c>
      <c r="H41" s="53">
        <f t="shared" si="8"/>
        <v>0</v>
      </c>
      <c r="I41" s="53">
        <f t="shared" si="8"/>
        <v>0</v>
      </c>
      <c r="J41" s="53">
        <f t="shared" si="8"/>
        <v>0</v>
      </c>
      <c r="K41" s="53">
        <f t="shared" si="8"/>
        <v>0</v>
      </c>
      <c r="L41" s="53">
        <f t="shared" si="8"/>
        <v>0</v>
      </c>
      <c r="M41" s="53">
        <f>SUM(M32:M40)</f>
        <v>248000</v>
      </c>
    </row>
    <row r="42" spans="1:13" ht="15" thickTop="1" x14ac:dyDescent="0.3"/>
    <row r="43" spans="1:13" ht="43.2" x14ac:dyDescent="0.3">
      <c r="A43" s="66" t="s">
        <v>132</v>
      </c>
      <c r="B43" s="6">
        <f>B22-B41</f>
        <v>0</v>
      </c>
      <c r="C43" s="6">
        <f t="shared" ref="C43:L43" si="9">C22-C41</f>
        <v>0</v>
      </c>
      <c r="D43" s="6">
        <f t="shared" si="9"/>
        <v>-114000</v>
      </c>
      <c r="E43" s="6">
        <f t="shared" si="9"/>
        <v>-134000</v>
      </c>
      <c r="F43" s="6">
        <f t="shared" si="9"/>
        <v>0</v>
      </c>
      <c r="G43" s="6">
        <f t="shared" si="9"/>
        <v>0</v>
      </c>
      <c r="H43" s="6">
        <f t="shared" si="9"/>
        <v>0</v>
      </c>
      <c r="I43" s="6">
        <f t="shared" si="9"/>
        <v>0</v>
      </c>
      <c r="J43" s="6">
        <f t="shared" si="9"/>
        <v>0</v>
      </c>
      <c r="K43" s="6">
        <f t="shared" si="9"/>
        <v>0</v>
      </c>
      <c r="L43" s="6">
        <f t="shared" si="9"/>
        <v>0</v>
      </c>
      <c r="M43" s="6">
        <f>SUM(B43:L43)</f>
        <v>-248000</v>
      </c>
    </row>
  </sheetData>
  <mergeCells count="12">
    <mergeCell ref="A2:M2"/>
    <mergeCell ref="A3:M9"/>
    <mergeCell ref="A24:M24"/>
    <mergeCell ref="A30:A31"/>
    <mergeCell ref="M17:M18"/>
    <mergeCell ref="A27:C27"/>
    <mergeCell ref="A28:C28"/>
    <mergeCell ref="A15:M15"/>
    <mergeCell ref="M30:M31"/>
    <mergeCell ref="A17:A18"/>
    <mergeCell ref="B17:B18"/>
    <mergeCell ref="B30:B31"/>
  </mergeCells>
  <conditionalFormatting sqref="B43:M43">
    <cfRule type="cellIs" dxfId="4" priority="1" operator="lessThan">
      <formula>0</formula>
    </cfRule>
    <cfRule type="cellIs" dxfId="3" priority="2" operator="greaterThan">
      <formula>0</formula>
    </cfRule>
  </conditionalFormatting>
  <pageMargins left="0.7" right="0.7" top="0.75" bottom="0.75" header="0.3" footer="0.3"/>
  <pageSetup orientation="portrait" r:id="rId1"/>
  <ignoredErrors>
    <ignoredError sqref="B19:M19 B20:M22 B32:M36 B38:M40 B37:C37 E37:M37" unlocked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DA098-A72C-4247-ADBE-23F7561682E4}">
  <dimension ref="A2:L82"/>
  <sheetViews>
    <sheetView workbookViewId="0">
      <selection activeCell="H34" sqref="H34"/>
    </sheetView>
  </sheetViews>
  <sheetFormatPr defaultRowHeight="14.4" x14ac:dyDescent="0.3"/>
  <cols>
    <col min="1" max="1" width="25" bestFit="1" customWidth="1"/>
    <col min="2" max="2" width="13.88671875" bestFit="1" customWidth="1"/>
    <col min="3" max="3" width="29" bestFit="1" customWidth="1"/>
    <col min="4" max="4" width="35.5546875" bestFit="1" customWidth="1"/>
    <col min="5" max="5" width="17" bestFit="1" customWidth="1"/>
    <col min="6" max="6" width="13.109375" customWidth="1"/>
    <col min="7" max="7" width="29.33203125" bestFit="1" customWidth="1"/>
    <col min="8" max="8" width="34.5546875" bestFit="1" customWidth="1"/>
    <col min="9" max="9" width="12.33203125" bestFit="1" customWidth="1"/>
    <col min="10" max="10" width="14.33203125" customWidth="1"/>
    <col min="12" max="12" width="13.88671875" bestFit="1" customWidth="1"/>
  </cols>
  <sheetData>
    <row r="2" spans="1:12" x14ac:dyDescent="0.3">
      <c r="A2" t="s">
        <v>136</v>
      </c>
      <c r="B2" s="87">
        <f ca="1">TODAY()</f>
        <v>46141</v>
      </c>
    </row>
    <row r="3" spans="1:12" x14ac:dyDescent="0.3">
      <c r="A3" t="s">
        <v>137</v>
      </c>
      <c r="B3" s="85">
        <f ca="1">MONTH(B2)</f>
        <v>4</v>
      </c>
    </row>
    <row r="4" spans="1:12" x14ac:dyDescent="0.3">
      <c r="A4" t="s">
        <v>11</v>
      </c>
      <c r="B4" s="84">
        <f ca="1">(IF(B3&gt;6,TODAY()+365,TODAY()))</f>
        <v>46141</v>
      </c>
      <c r="C4" s="83"/>
    </row>
    <row r="5" spans="1:12" x14ac:dyDescent="0.3">
      <c r="A5" t="s">
        <v>12</v>
      </c>
      <c r="B5" s="86">
        <v>0.08</v>
      </c>
      <c r="C5" s="83"/>
    </row>
    <row r="6" spans="1:12" x14ac:dyDescent="0.3">
      <c r="A6" t="s">
        <v>13</v>
      </c>
      <c r="B6" s="86">
        <v>0.1</v>
      </c>
    </row>
    <row r="9" spans="1:12" ht="28.8" x14ac:dyDescent="0.3">
      <c r="B9" s="69" t="s">
        <v>119</v>
      </c>
      <c r="C9" s="69" t="s">
        <v>121</v>
      </c>
      <c r="D9" s="69" t="s">
        <v>122</v>
      </c>
      <c r="E9" s="69" t="s">
        <v>123</v>
      </c>
      <c r="F9" s="69" t="s">
        <v>124</v>
      </c>
      <c r="G9" s="70" t="s">
        <v>125</v>
      </c>
      <c r="H9" s="70" t="s">
        <v>120</v>
      </c>
      <c r="I9" s="70" t="s">
        <v>126</v>
      </c>
      <c r="J9" s="70" t="s">
        <v>127</v>
      </c>
    </row>
    <row r="10" spans="1:12" x14ac:dyDescent="0.3">
      <c r="A10" s="83">
        <f>Summary!D10</f>
        <v>2026</v>
      </c>
      <c r="B10">
        <v>0</v>
      </c>
      <c r="C10" s="58">
        <f>Summary!D11</f>
        <v>0</v>
      </c>
      <c r="D10" s="58">
        <v>0</v>
      </c>
      <c r="E10" s="58">
        <v>0</v>
      </c>
      <c r="F10" s="58">
        <f>-C10</f>
        <v>0</v>
      </c>
      <c r="G10" s="58">
        <f>F10</f>
        <v>0</v>
      </c>
      <c r="H10" s="59">
        <f>(1/(1+$B$5)^B10)</f>
        <v>1</v>
      </c>
      <c r="I10" s="60">
        <f t="shared" ref="I10:I19" si="0">F10*H10</f>
        <v>0</v>
      </c>
      <c r="J10" s="2">
        <f>I10</f>
        <v>0</v>
      </c>
      <c r="L10" s="60"/>
    </row>
    <row r="11" spans="1:12" x14ac:dyDescent="0.3">
      <c r="A11" s="83">
        <f>A10+365</f>
        <v>2391</v>
      </c>
      <c r="B11">
        <v>1</v>
      </c>
      <c r="C11" s="58">
        <f>Summary!E11</f>
        <v>0</v>
      </c>
      <c r="D11" s="58">
        <f>Summary!D19</f>
        <v>0</v>
      </c>
      <c r="E11" s="58">
        <f>Summary!D12</f>
        <v>0</v>
      </c>
      <c r="F11" s="58">
        <f t="shared" ref="F11:F19" si="1">E11-D11-C11</f>
        <v>0</v>
      </c>
      <c r="G11" s="58">
        <f t="shared" ref="G11:G19" si="2">G10+F11</f>
        <v>0</v>
      </c>
      <c r="H11" s="59">
        <f t="shared" ref="H11:H19" si="3">(1/(1+$B$5)^B11)</f>
        <v>0.92592592592592582</v>
      </c>
      <c r="I11" s="60">
        <f t="shared" si="0"/>
        <v>0</v>
      </c>
      <c r="J11" s="60">
        <f t="shared" ref="J11:J19" si="4">J10+I11</f>
        <v>0</v>
      </c>
      <c r="L11" s="60"/>
    </row>
    <row r="12" spans="1:12" x14ac:dyDescent="0.3">
      <c r="A12" s="83">
        <f t="shared" ref="A12:A19" si="5">A11+365</f>
        <v>2756</v>
      </c>
      <c r="B12">
        <v>2</v>
      </c>
      <c r="C12" s="58">
        <f>Summary!F$11</f>
        <v>0</v>
      </c>
      <c r="D12" s="58">
        <f>Summary!E19</f>
        <v>0</v>
      </c>
      <c r="E12" s="58">
        <f>Summary!E12</f>
        <v>0</v>
      </c>
      <c r="F12" s="58">
        <f t="shared" si="1"/>
        <v>0</v>
      </c>
      <c r="G12" s="58">
        <f t="shared" si="2"/>
        <v>0</v>
      </c>
      <c r="H12" s="59">
        <f t="shared" si="3"/>
        <v>0.85733882030178321</v>
      </c>
      <c r="I12" s="60">
        <f t="shared" si="0"/>
        <v>0</v>
      </c>
      <c r="J12" s="60">
        <f t="shared" si="4"/>
        <v>0</v>
      </c>
      <c r="L12" s="60"/>
    </row>
    <row r="13" spans="1:12" x14ac:dyDescent="0.3">
      <c r="A13" s="83">
        <f t="shared" si="5"/>
        <v>3121</v>
      </c>
      <c r="B13">
        <v>3</v>
      </c>
      <c r="C13" s="58">
        <f>Summary!G$11</f>
        <v>0</v>
      </c>
      <c r="D13" s="58">
        <f>Summary!F19</f>
        <v>0</v>
      </c>
      <c r="E13" s="58">
        <f>Summary!F12</f>
        <v>0</v>
      </c>
      <c r="F13" s="58">
        <f t="shared" si="1"/>
        <v>0</v>
      </c>
      <c r="G13" s="58">
        <f t="shared" si="2"/>
        <v>0</v>
      </c>
      <c r="H13" s="59">
        <f t="shared" si="3"/>
        <v>0.79383224102016958</v>
      </c>
      <c r="I13" s="60">
        <f t="shared" si="0"/>
        <v>0</v>
      </c>
      <c r="J13" s="60">
        <f t="shared" si="4"/>
        <v>0</v>
      </c>
      <c r="L13" s="60"/>
    </row>
    <row r="14" spans="1:12" x14ac:dyDescent="0.3">
      <c r="A14" s="83">
        <f t="shared" si="5"/>
        <v>3486</v>
      </c>
      <c r="B14">
        <v>4</v>
      </c>
      <c r="C14" s="58">
        <f>Summary!H$11</f>
        <v>0</v>
      </c>
      <c r="D14" s="58">
        <f>Summary!G19</f>
        <v>0</v>
      </c>
      <c r="E14" s="58">
        <f>Summary!G12</f>
        <v>0</v>
      </c>
      <c r="F14" s="58">
        <f t="shared" si="1"/>
        <v>0</v>
      </c>
      <c r="G14" s="58">
        <f t="shared" si="2"/>
        <v>0</v>
      </c>
      <c r="H14" s="59">
        <f t="shared" si="3"/>
        <v>0.73502985279645328</v>
      </c>
      <c r="I14" s="60">
        <f t="shared" si="0"/>
        <v>0</v>
      </c>
      <c r="J14" s="60">
        <f t="shared" si="4"/>
        <v>0</v>
      </c>
      <c r="L14" s="60"/>
    </row>
    <row r="15" spans="1:12" x14ac:dyDescent="0.3">
      <c r="A15" s="83">
        <f t="shared" si="5"/>
        <v>3851</v>
      </c>
      <c r="B15">
        <v>5</v>
      </c>
      <c r="C15" s="58">
        <f>Summary!I$11</f>
        <v>0</v>
      </c>
      <c r="D15" s="58">
        <f>Summary!H19</f>
        <v>0</v>
      </c>
      <c r="E15" s="58">
        <f>Summary!H12</f>
        <v>0</v>
      </c>
      <c r="F15" s="58">
        <f t="shared" si="1"/>
        <v>0</v>
      </c>
      <c r="G15" s="58">
        <f t="shared" si="2"/>
        <v>0</v>
      </c>
      <c r="H15" s="59">
        <f t="shared" si="3"/>
        <v>0.68058319703375303</v>
      </c>
      <c r="I15" s="60">
        <f t="shared" si="0"/>
        <v>0</v>
      </c>
      <c r="J15" s="60">
        <f t="shared" si="4"/>
        <v>0</v>
      </c>
      <c r="L15" s="60"/>
    </row>
    <row r="16" spans="1:12" x14ac:dyDescent="0.3">
      <c r="A16" s="83">
        <f t="shared" si="5"/>
        <v>4216</v>
      </c>
      <c r="B16">
        <v>6</v>
      </c>
      <c r="C16" s="58">
        <f>Summary!J$11</f>
        <v>0</v>
      </c>
      <c r="D16" s="58">
        <f>Summary!I19</f>
        <v>0</v>
      </c>
      <c r="E16" s="58">
        <f>Summary!I12</f>
        <v>0</v>
      </c>
      <c r="F16" s="58">
        <f t="shared" si="1"/>
        <v>0</v>
      </c>
      <c r="G16" s="58">
        <f t="shared" si="2"/>
        <v>0</v>
      </c>
      <c r="H16" s="59">
        <f t="shared" si="3"/>
        <v>0.63016962688310452</v>
      </c>
      <c r="I16" s="60">
        <f t="shared" si="0"/>
        <v>0</v>
      </c>
      <c r="J16" s="60">
        <f t="shared" si="4"/>
        <v>0</v>
      </c>
      <c r="L16" s="60"/>
    </row>
    <row r="17" spans="1:12" x14ac:dyDescent="0.3">
      <c r="A17" s="83">
        <f t="shared" si="5"/>
        <v>4581</v>
      </c>
      <c r="B17">
        <v>7</v>
      </c>
      <c r="C17" s="58">
        <f>Summary!K$11</f>
        <v>0</v>
      </c>
      <c r="D17" s="58">
        <f>Summary!J19</f>
        <v>0</v>
      </c>
      <c r="E17" s="58">
        <f>Summary!J12</f>
        <v>0</v>
      </c>
      <c r="F17" s="58">
        <f t="shared" si="1"/>
        <v>0</v>
      </c>
      <c r="G17" s="58">
        <f t="shared" si="2"/>
        <v>0</v>
      </c>
      <c r="H17" s="59">
        <f t="shared" si="3"/>
        <v>0.58349039526213387</v>
      </c>
      <c r="I17" s="60">
        <f t="shared" si="0"/>
        <v>0</v>
      </c>
      <c r="J17" s="60">
        <f t="shared" si="4"/>
        <v>0</v>
      </c>
      <c r="L17" s="60"/>
    </row>
    <row r="18" spans="1:12" x14ac:dyDescent="0.3">
      <c r="A18" s="83">
        <f t="shared" si="5"/>
        <v>4946</v>
      </c>
      <c r="B18">
        <v>8</v>
      </c>
      <c r="C18" s="58">
        <f>Summary!L$11</f>
        <v>0</v>
      </c>
      <c r="D18" s="58">
        <f>Summary!K19</f>
        <v>0</v>
      </c>
      <c r="E18" s="58">
        <f>Summary!K12</f>
        <v>0</v>
      </c>
      <c r="F18" s="58">
        <f t="shared" si="1"/>
        <v>0</v>
      </c>
      <c r="G18" s="58">
        <f t="shared" si="2"/>
        <v>0</v>
      </c>
      <c r="H18" s="59">
        <f t="shared" si="3"/>
        <v>0.54026888450197574</v>
      </c>
      <c r="I18" s="60">
        <f t="shared" si="0"/>
        <v>0</v>
      </c>
      <c r="J18" s="60">
        <f t="shared" si="4"/>
        <v>0</v>
      </c>
      <c r="L18" s="60"/>
    </row>
    <row r="19" spans="1:12" x14ac:dyDescent="0.3">
      <c r="A19" s="83">
        <f t="shared" si="5"/>
        <v>5311</v>
      </c>
      <c r="B19">
        <v>9</v>
      </c>
      <c r="C19" s="58">
        <f>Summary!M$11</f>
        <v>0</v>
      </c>
      <c r="D19" s="58">
        <f>Summary!L19</f>
        <v>0</v>
      </c>
      <c r="E19" s="58">
        <f>Summary!L12</f>
        <v>0</v>
      </c>
      <c r="F19" s="58">
        <f t="shared" si="1"/>
        <v>0</v>
      </c>
      <c r="G19" s="58">
        <f t="shared" si="2"/>
        <v>0</v>
      </c>
      <c r="H19" s="59">
        <f t="shared" si="3"/>
        <v>0.50024896713145905</v>
      </c>
      <c r="I19" s="60">
        <f t="shared" si="0"/>
        <v>0</v>
      </c>
      <c r="J19" s="60">
        <f t="shared" si="4"/>
        <v>0</v>
      </c>
      <c r="L19" s="60"/>
    </row>
    <row r="20" spans="1:12" x14ac:dyDescent="0.3">
      <c r="A20" s="83"/>
      <c r="C20" s="61"/>
      <c r="D20" s="61"/>
      <c r="E20" s="61"/>
      <c r="F20" s="61"/>
      <c r="G20" s="58"/>
      <c r="H20" s="59"/>
      <c r="I20" s="60"/>
      <c r="J20" s="60"/>
      <c r="L20" s="60"/>
    </row>
    <row r="21" spans="1:12" x14ac:dyDescent="0.3">
      <c r="C21" s="62">
        <f>SUM(C10:C20)</f>
        <v>0</v>
      </c>
      <c r="D21" s="62">
        <f>SUM(D10:D20)</f>
        <v>0</v>
      </c>
      <c r="E21" s="62">
        <f>SUM(E10:E20)</f>
        <v>0</v>
      </c>
      <c r="F21" s="62">
        <f>SUM(F10:F20)</f>
        <v>0</v>
      </c>
      <c r="G21" s="58"/>
      <c r="H21" s="62"/>
      <c r="I21" s="63"/>
      <c r="J21" s="2"/>
    </row>
    <row r="22" spans="1:12" x14ac:dyDescent="0.3">
      <c r="C22" s="58"/>
      <c r="D22" s="58"/>
      <c r="E22" s="58"/>
      <c r="F22" s="58"/>
      <c r="G22" s="58"/>
      <c r="H22" s="62"/>
      <c r="I22" s="63"/>
      <c r="J22" s="2"/>
    </row>
    <row r="23" spans="1:12" x14ac:dyDescent="0.3">
      <c r="C23" s="58"/>
      <c r="D23" s="58"/>
      <c r="E23" s="58"/>
      <c r="F23" s="58"/>
      <c r="G23" s="58"/>
      <c r="H23" s="62"/>
      <c r="I23" s="63"/>
      <c r="J23" s="2"/>
    </row>
    <row r="24" spans="1:12" x14ac:dyDescent="0.3">
      <c r="C24" s="58"/>
      <c r="D24" s="58"/>
      <c r="E24" s="58"/>
      <c r="F24" s="58"/>
      <c r="G24" s="58"/>
      <c r="H24" s="62"/>
      <c r="I24" s="63"/>
      <c r="J24" s="2"/>
    </row>
    <row r="25" spans="1:12" x14ac:dyDescent="0.3">
      <c r="C25" s="58"/>
      <c r="D25" s="58"/>
      <c r="E25" s="58"/>
      <c r="F25" s="64" t="s">
        <v>128</v>
      </c>
      <c r="G25" s="58">
        <f>F21</f>
        <v>0</v>
      </c>
    </row>
    <row r="26" spans="1:12" x14ac:dyDescent="0.3">
      <c r="C26" s="58"/>
      <c r="D26" s="58"/>
      <c r="E26" s="58"/>
      <c r="F26" s="62" t="s">
        <v>130</v>
      </c>
      <c r="G26" s="58">
        <f>C10</f>
        <v>0</v>
      </c>
      <c r="I26" s="63"/>
    </row>
    <row r="27" spans="1:12" x14ac:dyDescent="0.3">
      <c r="C27" s="58"/>
      <c r="D27" s="58"/>
      <c r="E27" s="58"/>
      <c r="F27" s="71" t="s">
        <v>131</v>
      </c>
      <c r="G27" s="73" t="e">
        <f>(G25/G26)</f>
        <v>#DIV/0!</v>
      </c>
      <c r="H27" s="65"/>
      <c r="I27" s="63"/>
    </row>
    <row r="28" spans="1:12" x14ac:dyDescent="0.3">
      <c r="F28" s="71" t="s">
        <v>129</v>
      </c>
      <c r="G28" s="72">
        <f>SUM(I10:I20)</f>
        <v>0</v>
      </c>
    </row>
    <row r="33" spans="1:8" x14ac:dyDescent="0.3">
      <c r="A33" s="262" t="s">
        <v>14</v>
      </c>
      <c r="B33" s="262"/>
      <c r="C33" s="262"/>
      <c r="D33" s="262"/>
    </row>
    <row r="34" spans="1:8" x14ac:dyDescent="0.3">
      <c r="A34" s="10" t="s">
        <v>15</v>
      </c>
      <c r="B34" s="11" t="s">
        <v>16</v>
      </c>
      <c r="C34" s="11" t="s">
        <v>17</v>
      </c>
      <c r="D34" s="10" t="str">
        <f t="shared" ref="D34:D42" si="6">CONCATENATE(B34," - ",C34)</f>
        <v>50110 - Salaries &amp; Wages-Full Time</v>
      </c>
      <c r="F34" s="12">
        <v>50110</v>
      </c>
      <c r="G34" s="13" t="s">
        <v>18</v>
      </c>
      <c r="H34" s="10" t="str">
        <f>CONCATENATE(F34," - ",G34)</f>
        <v>50110 - Salaries &amp; Wages Full Time</v>
      </c>
    </row>
    <row r="35" spans="1:8" x14ac:dyDescent="0.3">
      <c r="A35" s="10" t="s">
        <v>15</v>
      </c>
      <c r="B35" s="11" t="s">
        <v>19</v>
      </c>
      <c r="C35" s="11" t="s">
        <v>20</v>
      </c>
      <c r="D35" s="10" t="str">
        <f t="shared" si="6"/>
        <v>50120 - Salaries &amp; Wages-Temporary</v>
      </c>
      <c r="F35" s="12">
        <v>50130</v>
      </c>
      <c r="G35" s="13" t="s">
        <v>21</v>
      </c>
      <c r="H35" s="10" t="str">
        <f t="shared" ref="H35" si="7">CONCATENATE(F35," - ",G35)</f>
        <v>50130 - Salaries &amp; Wages - Contractual</v>
      </c>
    </row>
    <row r="36" spans="1:8" x14ac:dyDescent="0.3">
      <c r="A36" s="10" t="s">
        <v>15</v>
      </c>
      <c r="B36" s="11" t="s">
        <v>22</v>
      </c>
      <c r="C36" s="11" t="s">
        <v>23</v>
      </c>
      <c r="D36" s="10" t="str">
        <f t="shared" si="6"/>
        <v>50130 - Salaries &amp; Wages-Contractual</v>
      </c>
      <c r="F36" s="14">
        <v>50170</v>
      </c>
      <c r="G36" s="15" t="s">
        <v>24</v>
      </c>
      <c r="H36" s="10" t="str">
        <f>CONCATENATE(F36," - ",G36)</f>
        <v>50170 - Overtime</v>
      </c>
    </row>
    <row r="37" spans="1:8" x14ac:dyDescent="0.3">
      <c r="A37" s="10" t="s">
        <v>15</v>
      </c>
      <c r="B37" s="11" t="s">
        <v>25</v>
      </c>
      <c r="C37" s="11" t="s">
        <v>26</v>
      </c>
      <c r="D37" s="10" t="str">
        <f t="shared" si="6"/>
        <v>50140 - Salaries &amp; Wages-Student Labor</v>
      </c>
      <c r="F37" s="11" t="s">
        <v>25</v>
      </c>
      <c r="G37" s="11" t="s">
        <v>26</v>
      </c>
      <c r="H37" s="10" t="str">
        <f>CONCATENATE(F37," - ",G37)</f>
        <v>50140 - Salaries &amp; Wages-Student Labor</v>
      </c>
    </row>
    <row r="38" spans="1:8" x14ac:dyDescent="0.3">
      <c r="A38" s="10" t="s">
        <v>15</v>
      </c>
      <c r="B38" s="11" t="s">
        <v>27</v>
      </c>
      <c r="C38" s="11" t="s">
        <v>28</v>
      </c>
      <c r="D38" s="10" t="str">
        <f t="shared" si="6"/>
        <v>50150 - Salaries &amp; Wages-Part Time</v>
      </c>
      <c r="F38" s="11" t="s">
        <v>27</v>
      </c>
      <c r="G38" s="11" t="s">
        <v>28</v>
      </c>
      <c r="H38" s="10" t="str">
        <f>CONCATENATE(F38," - ",G38)</f>
        <v>50150 - Salaries &amp; Wages-Part Time</v>
      </c>
    </row>
    <row r="39" spans="1:8" x14ac:dyDescent="0.3">
      <c r="A39" s="10" t="s">
        <v>15</v>
      </c>
      <c r="B39" s="11" t="s">
        <v>29</v>
      </c>
      <c r="C39" s="11" t="s">
        <v>30</v>
      </c>
      <c r="D39" s="10" t="str">
        <f t="shared" si="6"/>
        <v>50160 - Longevity Payments</v>
      </c>
      <c r="H39" s="10" t="s">
        <v>36</v>
      </c>
    </row>
    <row r="40" spans="1:8" x14ac:dyDescent="0.3">
      <c r="A40" s="10" t="s">
        <v>15</v>
      </c>
      <c r="B40" s="11" t="s">
        <v>31</v>
      </c>
      <c r="C40" s="11" t="s">
        <v>24</v>
      </c>
      <c r="D40" s="10" t="str">
        <f t="shared" si="6"/>
        <v>50170 - Overtime</v>
      </c>
    </row>
    <row r="41" spans="1:8" x14ac:dyDescent="0.3">
      <c r="A41" s="10" t="s">
        <v>15</v>
      </c>
      <c r="B41" s="11" t="s">
        <v>32</v>
      </c>
      <c r="C41" s="11" t="s">
        <v>33</v>
      </c>
      <c r="D41" s="10" t="str">
        <f t="shared" si="6"/>
        <v>50180 - Differential Payments</v>
      </c>
    </row>
    <row r="42" spans="1:8" x14ac:dyDescent="0.3">
      <c r="A42" s="10" t="s">
        <v>15</v>
      </c>
      <c r="B42" s="11" t="s">
        <v>34</v>
      </c>
      <c r="C42" s="11" t="s">
        <v>35</v>
      </c>
      <c r="D42" s="10" t="str">
        <f t="shared" si="6"/>
        <v>50190 - Accumulated Leave</v>
      </c>
    </row>
    <row r="43" spans="1:8" x14ac:dyDescent="0.3">
      <c r="A43" s="10" t="s">
        <v>15</v>
      </c>
      <c r="B43" s="10"/>
      <c r="C43" s="16"/>
      <c r="D43" s="10" t="s">
        <v>36</v>
      </c>
    </row>
    <row r="46" spans="1:8" x14ac:dyDescent="0.3">
      <c r="A46" s="262" t="s">
        <v>37</v>
      </c>
      <c r="B46" s="262"/>
      <c r="C46" s="262"/>
      <c r="D46" s="262"/>
    </row>
    <row r="47" spans="1:8" x14ac:dyDescent="0.3">
      <c r="A47" s="16" t="s">
        <v>38</v>
      </c>
      <c r="B47" s="17" t="s">
        <v>39</v>
      </c>
      <c r="C47" s="17" t="s">
        <v>40</v>
      </c>
      <c r="D47" s="16" t="str">
        <f t="shared" ref="D47:D60" si="8">CONCATENATE(B47," - ",C47)</f>
        <v>53715 - IT Consultant Services Hourly</v>
      </c>
      <c r="F47" s="12">
        <v>53715</v>
      </c>
      <c r="G47" s="18" t="s">
        <v>41</v>
      </c>
      <c r="H47" s="10" t="str">
        <f t="shared" ref="H47:H52" si="9">CONCATENATE(F47," - ",G47)</f>
        <v>53715 - IT Consultant Services</v>
      </c>
    </row>
    <row r="48" spans="1:8" x14ac:dyDescent="0.3">
      <c r="A48" s="16" t="s">
        <v>38</v>
      </c>
      <c r="B48" s="17" t="s">
        <v>42</v>
      </c>
      <c r="C48" s="17" t="s">
        <v>43</v>
      </c>
      <c r="D48" s="16" t="str">
        <f t="shared" si="8"/>
        <v>53716 - IT Consultant Services Fixed F</v>
      </c>
      <c r="F48" s="12">
        <v>53720</v>
      </c>
      <c r="G48" s="18" t="s">
        <v>44</v>
      </c>
      <c r="H48" s="10" t="str">
        <f t="shared" si="9"/>
        <v>53720 - IT Data Services</v>
      </c>
    </row>
    <row r="49" spans="1:8" x14ac:dyDescent="0.3">
      <c r="A49" s="16" t="s">
        <v>38</v>
      </c>
      <c r="B49" s="17" t="s">
        <v>45</v>
      </c>
      <c r="C49" s="17" t="s">
        <v>46</v>
      </c>
      <c r="D49" s="21" t="str">
        <f t="shared" si="8"/>
        <v>53717 - Managed Services</v>
      </c>
      <c r="F49" s="12">
        <v>53735</v>
      </c>
      <c r="G49" s="18" t="s">
        <v>47</v>
      </c>
      <c r="H49" s="10" t="str">
        <f t="shared" si="9"/>
        <v>53735 - IT Hardware Lease/Rental</v>
      </c>
    </row>
    <row r="50" spans="1:8" x14ac:dyDescent="0.3">
      <c r="A50" s="16" t="s">
        <v>38</v>
      </c>
      <c r="B50" s="17" t="s">
        <v>48</v>
      </c>
      <c r="C50" s="17" t="s">
        <v>49</v>
      </c>
      <c r="D50" s="21" t="str">
        <f t="shared" si="8"/>
        <v>53718 - Software as a Service</v>
      </c>
      <c r="F50" s="12">
        <v>53740</v>
      </c>
      <c r="G50" s="18" t="s">
        <v>50</v>
      </c>
      <c r="H50" s="10" t="str">
        <f t="shared" si="9"/>
        <v>53740 - IT Hardware Maint &amp; Support</v>
      </c>
    </row>
    <row r="51" spans="1:8" x14ac:dyDescent="0.3">
      <c r="A51" s="16" t="s">
        <v>38</v>
      </c>
      <c r="B51" s="17" t="s">
        <v>51</v>
      </c>
      <c r="C51" s="17" t="s">
        <v>52</v>
      </c>
      <c r="D51" s="21" t="str">
        <f t="shared" si="8"/>
        <v>53719 - Platform as a Service</v>
      </c>
      <c r="F51" s="12">
        <v>53755</v>
      </c>
      <c r="G51" s="18" t="s">
        <v>53</v>
      </c>
      <c r="H51" s="10" t="str">
        <f t="shared" si="9"/>
        <v>53755 - IT Software Licenses/Rental</v>
      </c>
    </row>
    <row r="52" spans="1:8" x14ac:dyDescent="0.3">
      <c r="A52" s="16" t="s">
        <v>38</v>
      </c>
      <c r="B52" s="17" t="s">
        <v>54</v>
      </c>
      <c r="C52" s="17" t="s">
        <v>44</v>
      </c>
      <c r="D52" s="16" t="str">
        <f t="shared" si="8"/>
        <v>53720 - IT Data Services</v>
      </c>
      <c r="F52" s="12">
        <v>53760</v>
      </c>
      <c r="G52" s="18" t="s">
        <v>55</v>
      </c>
      <c r="H52" s="10" t="str">
        <f t="shared" si="9"/>
        <v>53760 - IT Software Maint &amp; Support</v>
      </c>
    </row>
    <row r="53" spans="1:8" x14ac:dyDescent="0.3">
      <c r="A53" s="16" t="s">
        <v>38</v>
      </c>
      <c r="B53" s="17" t="s">
        <v>56</v>
      </c>
      <c r="C53" s="17" t="s">
        <v>57</v>
      </c>
      <c r="D53" s="21" t="str">
        <f t="shared" si="8"/>
        <v>53721 - Infrastructure as a Serivce</v>
      </c>
      <c r="H53" s="10" t="s">
        <v>36</v>
      </c>
    </row>
    <row r="54" spans="1:8" x14ac:dyDescent="0.3">
      <c r="A54" s="16" t="s">
        <v>38</v>
      </c>
      <c r="B54" s="17" t="s">
        <v>58</v>
      </c>
      <c r="C54" s="17" t="s">
        <v>59</v>
      </c>
      <c r="D54" s="16" t="str">
        <f t="shared" si="8"/>
        <v>53735 - ST-IT Hardware Lease/Rental</v>
      </c>
    </row>
    <row r="55" spans="1:8" x14ac:dyDescent="0.3">
      <c r="A55" s="16" t="s">
        <v>38</v>
      </c>
      <c r="B55" s="17" t="s">
        <v>60</v>
      </c>
      <c r="C55" s="17" t="s">
        <v>61</v>
      </c>
      <c r="D55" s="16" t="str">
        <f t="shared" si="8"/>
        <v>53736 - ST Utility Systems Lease/Rntal</v>
      </c>
    </row>
    <row r="56" spans="1:8" x14ac:dyDescent="0.3">
      <c r="A56" s="16" t="s">
        <v>38</v>
      </c>
      <c r="B56" s="17" t="s">
        <v>62</v>
      </c>
      <c r="C56" s="17" t="s">
        <v>50</v>
      </c>
      <c r="D56" s="16" t="str">
        <f t="shared" si="8"/>
        <v>53740 - IT Hardware Maint &amp; Support</v>
      </c>
    </row>
    <row r="57" spans="1:8" x14ac:dyDescent="0.3">
      <c r="A57" s="16" t="s">
        <v>38</v>
      </c>
      <c r="B57" s="17" t="s">
        <v>63</v>
      </c>
      <c r="C57" s="17" t="s">
        <v>64</v>
      </c>
      <c r="D57" s="21" t="str">
        <f t="shared" si="8"/>
        <v>53755 - Non-Controllable Software</v>
      </c>
    </row>
    <row r="58" spans="1:8" x14ac:dyDescent="0.3">
      <c r="A58" s="16" t="s">
        <v>38</v>
      </c>
      <c r="B58" s="17" t="s">
        <v>65</v>
      </c>
      <c r="C58" s="17" t="s">
        <v>55</v>
      </c>
      <c r="D58" s="16" t="str">
        <f t="shared" si="8"/>
        <v>53760 - IT Software Maint &amp; Support</v>
      </c>
    </row>
    <row r="59" spans="1:8" x14ac:dyDescent="0.3">
      <c r="A59" s="16" t="s">
        <v>38</v>
      </c>
      <c r="B59" s="17" t="s">
        <v>66</v>
      </c>
      <c r="C59" s="17" t="s">
        <v>67</v>
      </c>
      <c r="D59" s="21" t="str">
        <f t="shared" si="8"/>
        <v>53771 - Inactive</v>
      </c>
    </row>
    <row r="60" spans="1:8" x14ac:dyDescent="0.3">
      <c r="A60" s="16"/>
      <c r="B60" s="17" t="s">
        <v>68</v>
      </c>
      <c r="C60" s="17" t="s">
        <v>93</v>
      </c>
      <c r="D60" s="16" t="str">
        <f t="shared" si="8"/>
        <v>53772 - IT - Software Subscriptions</v>
      </c>
    </row>
    <row r="61" spans="1:8" x14ac:dyDescent="0.3">
      <c r="A61" s="16"/>
      <c r="B61" s="16"/>
      <c r="C61" s="16"/>
      <c r="D61" s="10" t="s">
        <v>36</v>
      </c>
    </row>
    <row r="63" spans="1:8" x14ac:dyDescent="0.3">
      <c r="A63" s="262" t="s">
        <v>69</v>
      </c>
      <c r="B63" s="262"/>
      <c r="C63" s="262"/>
      <c r="D63" s="262"/>
    </row>
    <row r="64" spans="1:8" x14ac:dyDescent="0.3">
      <c r="A64" s="16" t="s">
        <v>70</v>
      </c>
      <c r="B64" s="17" t="s">
        <v>71</v>
      </c>
      <c r="C64" s="17" t="s">
        <v>72</v>
      </c>
      <c r="D64" s="16" t="str">
        <f>CONCATENATE(B64," - ",C64)</f>
        <v>55610 - Capital-Office Equipment</v>
      </c>
      <c r="F64" s="12">
        <v>55700</v>
      </c>
      <c r="G64" s="18" t="s">
        <v>73</v>
      </c>
      <c r="H64" s="10" t="str">
        <f t="shared" ref="H64:H66" si="10">CONCATENATE(F64," - ",G64)</f>
        <v>55700 - Capital-IT Hardware Purch/Inst</v>
      </c>
    </row>
    <row r="65" spans="1:8" x14ac:dyDescent="0.3">
      <c r="A65" s="16" t="s">
        <v>70</v>
      </c>
      <c r="B65" s="17" t="s">
        <v>74</v>
      </c>
      <c r="C65" s="17" t="s">
        <v>75</v>
      </c>
      <c r="D65" s="16" t="str">
        <f t="shared" ref="D65:D72" si="11">CONCATENATE(B65," - ",C65)</f>
        <v>55620 - Capital-Medical &amp; Lab Equipmnt</v>
      </c>
      <c r="F65" s="12">
        <v>55710</v>
      </c>
      <c r="G65" s="18" t="s">
        <v>76</v>
      </c>
      <c r="H65" s="10" t="str">
        <f t="shared" si="10"/>
        <v>55710 - Capital-Telecomm Equip/Syst</v>
      </c>
    </row>
    <row r="66" spans="1:8" x14ac:dyDescent="0.3">
      <c r="A66" s="16" t="s">
        <v>70</v>
      </c>
      <c r="B66" s="17" t="s">
        <v>77</v>
      </c>
      <c r="C66" s="17" t="s">
        <v>78</v>
      </c>
      <c r="D66" s="16" t="str">
        <f t="shared" si="11"/>
        <v>55630 - Capital-Educational Equipment</v>
      </c>
      <c r="F66" s="12">
        <v>55730</v>
      </c>
      <c r="G66" s="18" t="s">
        <v>79</v>
      </c>
      <c r="H66" s="10" t="str">
        <f t="shared" si="10"/>
        <v>55730 - Data Processing Equipment</v>
      </c>
    </row>
    <row r="67" spans="1:8" x14ac:dyDescent="0.3">
      <c r="A67" s="16" t="s">
        <v>70</v>
      </c>
      <c r="B67" s="17" t="s">
        <v>80</v>
      </c>
      <c r="C67" s="17" t="s">
        <v>81</v>
      </c>
      <c r="D67" s="16" t="str">
        <f t="shared" si="11"/>
        <v>55640 - Capital-Motor Veh Equipment</v>
      </c>
      <c r="H67" s="10" t="s">
        <v>36</v>
      </c>
    </row>
    <row r="68" spans="1:8" x14ac:dyDescent="0.3">
      <c r="A68" s="16" t="s">
        <v>70</v>
      </c>
      <c r="B68" s="17" t="s">
        <v>82</v>
      </c>
      <c r="C68" s="17" t="s">
        <v>83</v>
      </c>
      <c r="D68" s="16" t="str">
        <f t="shared" si="11"/>
        <v>55650 - Capital-Highway Machinery</v>
      </c>
    </row>
    <row r="69" spans="1:8" x14ac:dyDescent="0.3">
      <c r="A69" s="16" t="s">
        <v>70</v>
      </c>
      <c r="B69" s="17" t="s">
        <v>84</v>
      </c>
      <c r="C69" s="17" t="s">
        <v>85</v>
      </c>
      <c r="D69" s="16" t="str">
        <f t="shared" si="11"/>
        <v>55660 - Capital Outlays-Books</v>
      </c>
    </row>
    <row r="70" spans="1:8" x14ac:dyDescent="0.3">
      <c r="A70" s="16" t="s">
        <v>70</v>
      </c>
      <c r="B70" s="17" t="s">
        <v>86</v>
      </c>
      <c r="C70" s="17" t="s">
        <v>87</v>
      </c>
      <c r="D70" s="16" t="str">
        <f t="shared" si="11"/>
        <v>55670 - Capital-Transportation Equip</v>
      </c>
    </row>
    <row r="71" spans="1:8" x14ac:dyDescent="0.3">
      <c r="A71" s="16" t="s">
        <v>70</v>
      </c>
      <c r="B71" s="17" t="s">
        <v>88</v>
      </c>
      <c r="C71" s="17" t="s">
        <v>89</v>
      </c>
      <c r="D71" s="16" t="str">
        <f t="shared" si="11"/>
        <v>55680 - Capital-General Plant Equip</v>
      </c>
    </row>
    <row r="72" spans="1:8" x14ac:dyDescent="0.3">
      <c r="A72" s="16" t="s">
        <v>70</v>
      </c>
      <c r="B72" s="17" t="s">
        <v>90</v>
      </c>
      <c r="C72" s="17" t="s">
        <v>91</v>
      </c>
      <c r="D72" s="16" t="str">
        <f t="shared" si="11"/>
        <v>55690 - Capital-General Agency Equip</v>
      </c>
    </row>
    <row r="73" spans="1:8" x14ac:dyDescent="0.3">
      <c r="A73" s="16"/>
      <c r="B73" s="16"/>
      <c r="C73" s="16"/>
      <c r="D73" s="10" t="s">
        <v>36</v>
      </c>
    </row>
    <row r="75" spans="1:8" x14ac:dyDescent="0.3">
      <c r="A75" s="79" t="s">
        <v>9</v>
      </c>
    </row>
    <row r="76" spans="1:8" x14ac:dyDescent="0.3">
      <c r="A76" s="10" t="s">
        <v>116</v>
      </c>
    </row>
    <row r="77" spans="1:8" x14ac:dyDescent="0.3">
      <c r="A77" s="10" t="s">
        <v>114</v>
      </c>
    </row>
    <row r="78" spans="1:8" x14ac:dyDescent="0.3">
      <c r="A78" s="10" t="s">
        <v>108</v>
      </c>
    </row>
    <row r="79" spans="1:8" x14ac:dyDescent="0.3">
      <c r="A79" s="10" t="s">
        <v>111</v>
      </c>
    </row>
    <row r="80" spans="1:8" x14ac:dyDescent="0.3">
      <c r="A80" s="10" t="s">
        <v>109</v>
      </c>
    </row>
    <row r="81" spans="1:1" x14ac:dyDescent="0.3">
      <c r="A81" s="10" t="s">
        <v>110</v>
      </c>
    </row>
    <row r="82" spans="1:1" x14ac:dyDescent="0.3">
      <c r="A82" s="10" t="s">
        <v>36</v>
      </c>
    </row>
  </sheetData>
  <mergeCells count="3">
    <mergeCell ref="A33:D33"/>
    <mergeCell ref="A46:D46"/>
    <mergeCell ref="A63:D63"/>
  </mergeCells>
  <conditionalFormatting sqref="G27:G28">
    <cfRule type="cellIs" dxfId="2" priority="1" operator="greaterThan">
      <formula>0</formula>
    </cfRule>
  </conditionalFormatting>
  <conditionalFormatting sqref="G28">
    <cfRule type="cellIs" dxfId="1" priority="3" operator="lessThan">
      <formula>0</formula>
    </cfRule>
    <cfRule type="cellIs" dxfId="0" priority="4" operator="greaterThan">
      <formula>1706003</formula>
    </cfRule>
  </conditionalFormatting>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Project Cost &amp; Funding</vt:lpstr>
      <vt:lpstr>Support Cost</vt:lpstr>
      <vt:lpstr>Financial Benefits</vt:lpstr>
      <vt:lpstr>Summary</vt:lpstr>
      <vt:lpstr>Funding Source</vt:lpstr>
      <vt:lpstr>Base Info</vt:lpstr>
      <vt:lpstr>'Project Cost &amp; Funding'!Print_Area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Celis, John</dc:creator>
  <cp:lastModifiedBy>Celis, John</cp:lastModifiedBy>
  <cp:lastPrinted>2026-01-15T20:46:09Z</cp:lastPrinted>
  <dcterms:created xsi:type="dcterms:W3CDTF">2025-11-18T14:29:36Z</dcterms:created>
  <dcterms:modified xsi:type="dcterms:W3CDTF">2026-04-29T19:00:04Z</dcterms:modified>
</cp:coreProperties>
</file>